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24226"/>
  <xr:revisionPtr revIDLastSave="0" documentId="13_ncr:1_{AB03EDF9-D5D1-4E7C-ADED-B63379F71E53}" xr6:coauthVersionLast="47" xr6:coauthVersionMax="47" xr10:uidLastSave="{00000000-0000-0000-0000-000000000000}"/>
  <bookViews>
    <workbookView xWindow="-120" yWindow="-120" windowWidth="29040" windowHeight="15840" activeTab="6" xr2:uid="{00000000-000D-0000-FFFF-FFFF00000000}"/>
  </bookViews>
  <sheets>
    <sheet name="SUMMARY" sheetId="15" r:id="rId1"/>
    <sheet name="HVAC 3F" sheetId="12" r:id="rId2"/>
    <sheet name="HVAC 7F" sheetId="11" r:id="rId3"/>
    <sheet name="HVAC 8F" sheetId="5" r:id="rId4"/>
    <sheet name="FF 3F " sheetId="16" r:id="rId5"/>
    <sheet name="FF 7F" sheetId="17" r:id="rId6"/>
    <sheet name="FF 8F" sheetId="18" r:id="rId7"/>
    <sheet name="Sheet1" sheetId="13" r:id="rId8"/>
    <sheet name="Plumb 3rd" sheetId="19" r:id="rId9"/>
    <sheet name="Plum 7th" sheetId="20" r:id="rId10"/>
    <sheet name="Plumb 8F" sheetId="21" r:id="rId11"/>
    <sheet name="BMS 3F" sheetId="22" r:id="rId12"/>
    <sheet name="BMS 7F" sheetId="23" r:id="rId13"/>
    <sheet name="BMS 8F" sheetId="24" r:id="rId14"/>
  </sheets>
  <definedNames>
    <definedName name="_xlnm._FilterDatabase" localSheetId="1" hidden="1">'HVAC 3F'!$B$1:$L$111</definedName>
    <definedName name="_xlnm._FilterDatabase" localSheetId="2" hidden="1">'HVAC 7F'!$B$1:$L$131</definedName>
    <definedName name="_xlnm._FilterDatabase" localSheetId="3" hidden="1">'HVAC 8F'!$B$1:$K$135</definedName>
    <definedName name="_xlnm._FilterDatabase" localSheetId="9" hidden="1">'Plum 7th'!#REF!</definedName>
    <definedName name="_xlnm._FilterDatabase" localSheetId="8" hidden="1">'Plumb 3rd'!#REF!</definedName>
    <definedName name="_xlnm._FilterDatabase" localSheetId="10" hidden="1">'Plumb 8F'!#REF!</definedName>
    <definedName name="_xlnm.Print_Area" localSheetId="11">'BMS 3F'!$A$1:$J$39</definedName>
    <definedName name="_xlnm.Print_Area" localSheetId="12">'BMS 7F'!$A$1:$J$48</definedName>
    <definedName name="_xlnm.Print_Area" localSheetId="13">'BMS 8F'!$A$1:$J$48</definedName>
    <definedName name="_xlnm.Print_Area" localSheetId="4">'FF 3F '!$A$1:$N$39</definedName>
    <definedName name="_xlnm.Print_Area" localSheetId="5">'FF 7F'!$A$1:$O$39</definedName>
    <definedName name="_xlnm.Print_Area" localSheetId="6">'FF 8F'!$A$1:$L$39</definedName>
    <definedName name="_xlnm.Print_Area" localSheetId="1">Sheet1!$B$7:$F$19</definedName>
    <definedName name="_xlnm.Print_Area" localSheetId="2">'HVAC 7F'!$A$1:$J$130</definedName>
    <definedName name="_xlnm.Print_Area" localSheetId="3">'HVAC 8F'!$A$1:$J$134</definedName>
    <definedName name="_xlnm.Print_Area" localSheetId="9">'Plum 7th'!$A$1:$J$77</definedName>
    <definedName name="_xlnm.Print_Area" localSheetId="8">'Plumb 3rd'!$A$1:$J$82</definedName>
    <definedName name="_xlnm.Print_Area" localSheetId="10">'Plumb 8F'!$A$1:$J$65</definedName>
    <definedName name="_xlnm.Print_Area" localSheetId="7">Sheet1!$B$6:$F$22</definedName>
    <definedName name="_xlnm.Print_Titles" localSheetId="11">'BMS 3F'!$2:$4</definedName>
    <definedName name="_xlnm.Print_Titles" localSheetId="12">'BMS 7F'!$2:$4</definedName>
    <definedName name="_xlnm.Print_Titles" localSheetId="13">'BMS 8F'!$2:$4</definedName>
    <definedName name="_xlnm.Print_Titles" localSheetId="4">'FF 3F '!$2:$4</definedName>
    <definedName name="_xlnm.Print_Titles" localSheetId="5">'FF 7F'!$2:$4</definedName>
    <definedName name="_xlnm.Print_Titles" localSheetId="6">'FF 8F'!$2:$4</definedName>
    <definedName name="_xlnm.Print_Titles" localSheetId="1">'HVAC 3F'!$2:$4</definedName>
    <definedName name="_xlnm.Print_Titles" localSheetId="2">'HVAC 7F'!$2:$4</definedName>
    <definedName name="_xlnm.Print_Titles" localSheetId="3">'HVAC 8F'!$2:$4</definedName>
    <definedName name="_xlnm.Print_Titles" localSheetId="9">'Plum 7th'!$2:$4</definedName>
    <definedName name="_xlnm.Print_Titles" localSheetId="8">'Plumb 3rd'!$2:$4</definedName>
    <definedName name="_xlnm.Print_Titles" localSheetId="10">'Plumb 8F'!$2:$4</definedName>
  </definedNames>
  <calcPr calcId="181029"/>
</workbook>
</file>

<file path=xl/calcChain.xml><?xml version="1.0" encoding="utf-8"?>
<calcChain xmlns="http://schemas.openxmlformats.org/spreadsheetml/2006/main">
  <c r="O34" i="18" l="1"/>
  <c r="N34" i="18"/>
  <c r="O33" i="18"/>
  <c r="N33" i="18"/>
  <c r="O32" i="18"/>
  <c r="N32" i="18"/>
  <c r="O31" i="18"/>
  <c r="N31" i="18"/>
  <c r="O30" i="18"/>
  <c r="N30" i="18"/>
  <c r="O29" i="18"/>
  <c r="N29" i="18"/>
  <c r="O28" i="18"/>
  <c r="N28" i="18"/>
  <c r="O26" i="18"/>
  <c r="N26" i="18"/>
  <c r="O23" i="18"/>
  <c r="N23" i="18"/>
  <c r="O22" i="18"/>
  <c r="N22" i="18"/>
  <c r="O21" i="18"/>
  <c r="N21" i="18"/>
  <c r="O20" i="18"/>
  <c r="N20" i="18"/>
  <c r="O18" i="18"/>
  <c r="N18" i="18"/>
  <c r="O17" i="18"/>
  <c r="N17" i="18"/>
  <c r="O16" i="18"/>
  <c r="N16" i="18"/>
  <c r="O15" i="18"/>
  <c r="N15" i="18"/>
  <c r="O13" i="18"/>
  <c r="N13" i="18"/>
  <c r="O12" i="18"/>
  <c r="N12" i="18"/>
  <c r="O11" i="18"/>
  <c r="N11" i="18"/>
  <c r="O10" i="18"/>
  <c r="N10" i="18"/>
  <c r="O9" i="18"/>
  <c r="N9" i="18"/>
  <c r="O8" i="18"/>
  <c r="N8" i="18"/>
  <c r="O7" i="18"/>
  <c r="N7" i="18"/>
  <c r="R34" i="17"/>
  <c r="Q34" i="17"/>
  <c r="R31" i="17"/>
  <c r="Q31" i="17"/>
  <c r="R30" i="17"/>
  <c r="Q30" i="17"/>
  <c r="R29" i="17"/>
  <c r="Q29" i="17"/>
  <c r="R28" i="17"/>
  <c r="Q28" i="17"/>
  <c r="R27" i="17"/>
  <c r="Q27" i="17"/>
  <c r="R26" i="17"/>
  <c r="Q26" i="17"/>
  <c r="R25" i="17"/>
  <c r="Q25" i="17"/>
  <c r="R24" i="17"/>
  <c r="Q24" i="17"/>
  <c r="R23" i="17"/>
  <c r="Q23" i="17"/>
  <c r="R22" i="17"/>
  <c r="Q22" i="17"/>
  <c r="R21" i="17"/>
  <c r="Q21" i="17"/>
  <c r="R20" i="17"/>
  <c r="Q20" i="17"/>
  <c r="Q8" i="17"/>
  <c r="R8" i="17"/>
  <c r="Q9" i="17"/>
  <c r="R9" i="17"/>
  <c r="Q10" i="17"/>
  <c r="R10" i="17"/>
  <c r="Q11" i="17"/>
  <c r="R11" i="17"/>
  <c r="Q12" i="17"/>
  <c r="R12" i="17"/>
  <c r="Q13" i="17"/>
  <c r="R13" i="17"/>
  <c r="Q14" i="17"/>
  <c r="R14" i="17"/>
  <c r="Q15" i="17"/>
  <c r="R15" i="17"/>
  <c r="Q16" i="17"/>
  <c r="R16" i="17"/>
  <c r="Q17" i="17"/>
  <c r="R17" i="17"/>
  <c r="R7" i="17"/>
  <c r="Q7" i="17"/>
  <c r="R36" i="16"/>
  <c r="Q36" i="16"/>
  <c r="R35" i="16"/>
  <c r="Q35" i="16"/>
  <c r="R34" i="16"/>
  <c r="Q34" i="16"/>
  <c r="R31" i="16"/>
  <c r="Q31" i="16"/>
  <c r="R30" i="16"/>
  <c r="Q30" i="16"/>
  <c r="R29" i="16"/>
  <c r="Q29" i="16"/>
  <c r="R28" i="16"/>
  <c r="Q28" i="16"/>
  <c r="R27" i="16"/>
  <c r="Q27" i="16"/>
  <c r="R26" i="16"/>
  <c r="Q26" i="16"/>
  <c r="R25" i="16"/>
  <c r="Q25" i="16"/>
  <c r="R24" i="16"/>
  <c r="Q24" i="16"/>
  <c r="R23" i="16"/>
  <c r="Q23" i="16"/>
  <c r="R22" i="16"/>
  <c r="Q22" i="16"/>
  <c r="R21" i="16"/>
  <c r="Q21" i="16"/>
  <c r="Q18" i="16"/>
  <c r="R18" i="16"/>
  <c r="Q8" i="16"/>
  <c r="R8" i="16"/>
  <c r="Q9" i="16"/>
  <c r="R9" i="16"/>
  <c r="Q10" i="16"/>
  <c r="R10" i="16"/>
  <c r="Q11" i="16"/>
  <c r="R11" i="16"/>
  <c r="Q12" i="16"/>
  <c r="R12" i="16"/>
  <c r="Q13" i="16"/>
  <c r="R13" i="16"/>
  <c r="Q14" i="16"/>
  <c r="R14" i="16"/>
  <c r="Q15" i="16"/>
  <c r="R15" i="16"/>
  <c r="Q16" i="16"/>
  <c r="R16" i="16"/>
  <c r="Q17" i="16"/>
  <c r="R17" i="16"/>
  <c r="R7" i="16"/>
  <c r="Q7" i="16"/>
  <c r="O130" i="5"/>
  <c r="N130" i="5"/>
  <c r="O129" i="5"/>
  <c r="N129" i="5"/>
  <c r="O128" i="5"/>
  <c r="N128" i="5"/>
  <c r="O127" i="5"/>
  <c r="N127" i="5"/>
  <c r="O126" i="5"/>
  <c r="N126" i="5"/>
  <c r="O125" i="5"/>
  <c r="N125" i="5"/>
  <c r="O124" i="5"/>
  <c r="N124" i="5"/>
  <c r="O123" i="5"/>
  <c r="N123" i="5"/>
  <c r="O122" i="5"/>
  <c r="N122" i="5"/>
  <c r="O119" i="5"/>
  <c r="N119" i="5"/>
  <c r="O118" i="5"/>
  <c r="N118" i="5"/>
  <c r="O117" i="5"/>
  <c r="N117" i="5"/>
  <c r="O116" i="5"/>
  <c r="N116" i="5"/>
  <c r="O115" i="5"/>
  <c r="N115" i="5"/>
  <c r="O114" i="5"/>
  <c r="N114" i="5"/>
  <c r="O113" i="5"/>
  <c r="N113" i="5"/>
  <c r="O112" i="5"/>
  <c r="N112" i="5"/>
  <c r="O109" i="5"/>
  <c r="N109" i="5"/>
  <c r="O108" i="5"/>
  <c r="N108" i="5"/>
  <c r="O107" i="5"/>
  <c r="N107" i="5"/>
  <c r="O106" i="5"/>
  <c r="N106" i="5"/>
  <c r="O105" i="5"/>
  <c r="N105" i="5"/>
  <c r="O104" i="5"/>
  <c r="N104" i="5"/>
  <c r="O103" i="5"/>
  <c r="N103" i="5"/>
  <c r="O102" i="5"/>
  <c r="N102" i="5"/>
  <c r="O101" i="5"/>
  <c r="N101" i="5"/>
  <c r="O100" i="5"/>
  <c r="N100" i="5"/>
  <c r="O99" i="5"/>
  <c r="N99" i="5"/>
  <c r="O98" i="5"/>
  <c r="N98" i="5"/>
  <c r="O97" i="5"/>
  <c r="N97" i="5"/>
  <c r="O96" i="5"/>
  <c r="N96" i="5"/>
  <c r="O95" i="5"/>
  <c r="N95" i="5"/>
  <c r="O94" i="5"/>
  <c r="N94" i="5"/>
  <c r="O93" i="5"/>
  <c r="N93" i="5"/>
  <c r="O92" i="5"/>
  <c r="N92" i="5"/>
  <c r="O88" i="5"/>
  <c r="N88" i="5"/>
  <c r="O87" i="5"/>
  <c r="N87" i="5"/>
  <c r="O86" i="5"/>
  <c r="N86" i="5"/>
  <c r="O85" i="5"/>
  <c r="N85" i="5"/>
  <c r="O84" i="5"/>
  <c r="N84" i="5"/>
  <c r="O83" i="5"/>
  <c r="N83" i="5"/>
  <c r="O82" i="5"/>
  <c r="N82" i="5"/>
  <c r="O81" i="5"/>
  <c r="N81" i="5"/>
  <c r="O80" i="5"/>
  <c r="N80" i="5"/>
  <c r="O79" i="5"/>
  <c r="N79" i="5"/>
  <c r="O78" i="5"/>
  <c r="N78" i="5"/>
  <c r="O77" i="5"/>
  <c r="N77" i="5"/>
  <c r="O76" i="5"/>
  <c r="N76" i="5"/>
  <c r="O75" i="5"/>
  <c r="N75" i="5"/>
  <c r="O74" i="5"/>
  <c r="N74" i="5"/>
  <c r="O73" i="5"/>
  <c r="N73" i="5"/>
  <c r="O70" i="5"/>
  <c r="N70" i="5"/>
  <c r="O69" i="5"/>
  <c r="N69" i="5"/>
  <c r="O68" i="5"/>
  <c r="N68" i="5"/>
  <c r="O67" i="5"/>
  <c r="N67" i="5"/>
  <c r="O66" i="5"/>
  <c r="N66" i="5"/>
  <c r="O65" i="5"/>
  <c r="N65" i="5"/>
  <c r="O64" i="5"/>
  <c r="N64" i="5"/>
  <c r="O63" i="5"/>
  <c r="N63" i="5"/>
  <c r="O62" i="5"/>
  <c r="N62" i="5"/>
  <c r="O61" i="5"/>
  <c r="N61" i="5"/>
  <c r="O60" i="5"/>
  <c r="N60" i="5"/>
  <c r="O59" i="5"/>
  <c r="N59" i="5"/>
  <c r="O58" i="5"/>
  <c r="N58" i="5"/>
  <c r="O56" i="5"/>
  <c r="N56" i="5"/>
  <c r="O55" i="5"/>
  <c r="N55" i="5"/>
  <c r="O52" i="5"/>
  <c r="N52" i="5"/>
  <c r="O51" i="5"/>
  <c r="N51" i="5"/>
  <c r="O50" i="5"/>
  <c r="N50" i="5"/>
  <c r="O49" i="5"/>
  <c r="N49" i="5"/>
  <c r="O48" i="5"/>
  <c r="N48" i="5"/>
  <c r="O47" i="5"/>
  <c r="N47" i="5"/>
  <c r="O46" i="5"/>
  <c r="N46" i="5"/>
  <c r="O45" i="5"/>
  <c r="N45" i="5"/>
  <c r="O44" i="5"/>
  <c r="N44" i="5"/>
  <c r="O43" i="5"/>
  <c r="N43" i="5"/>
  <c r="O42" i="5"/>
  <c r="N42" i="5"/>
  <c r="O41" i="5"/>
  <c r="N41" i="5"/>
  <c r="O40" i="5"/>
  <c r="N40" i="5"/>
  <c r="O39" i="5"/>
  <c r="N39" i="5"/>
  <c r="O38" i="5"/>
  <c r="N38" i="5"/>
  <c r="O34" i="5"/>
  <c r="O33" i="5"/>
  <c r="O32" i="5"/>
  <c r="O31" i="5"/>
  <c r="O30" i="5"/>
  <c r="O29" i="5"/>
  <c r="O28" i="5"/>
  <c r="O27" i="5"/>
  <c r="O26" i="5"/>
  <c r="O25" i="5"/>
  <c r="O24" i="5"/>
  <c r="O23" i="5"/>
  <c r="N34" i="5"/>
  <c r="N33" i="5"/>
  <c r="N32" i="5"/>
  <c r="N31" i="5"/>
  <c r="N30" i="5"/>
  <c r="N29" i="5"/>
  <c r="N28" i="5"/>
  <c r="N27" i="5"/>
  <c r="N26" i="5"/>
  <c r="N25" i="5"/>
  <c r="N24" i="5"/>
  <c r="N23" i="5"/>
  <c r="N8" i="5"/>
  <c r="O8" i="5"/>
  <c r="N9" i="5"/>
  <c r="O9" i="5"/>
  <c r="N10" i="5"/>
  <c r="O10" i="5"/>
  <c r="N11" i="5"/>
  <c r="O11" i="5"/>
  <c r="N12" i="5"/>
  <c r="O12" i="5"/>
  <c r="N13" i="5"/>
  <c r="O13" i="5"/>
  <c r="N14" i="5"/>
  <c r="O14" i="5"/>
  <c r="N15" i="5"/>
  <c r="O15" i="5"/>
  <c r="N16" i="5"/>
  <c r="O16" i="5"/>
  <c r="N17" i="5"/>
  <c r="O17" i="5"/>
  <c r="N18" i="5"/>
  <c r="O18" i="5"/>
  <c r="N19" i="5"/>
  <c r="O19" i="5"/>
  <c r="O7" i="5"/>
  <c r="N7" i="5"/>
  <c r="N124" i="11"/>
  <c r="N123" i="11"/>
  <c r="N122" i="11"/>
  <c r="N121" i="11"/>
  <c r="N120" i="11"/>
  <c r="N119" i="11"/>
  <c r="N118" i="11"/>
  <c r="N115" i="11"/>
  <c r="N114" i="11"/>
  <c r="N113" i="11"/>
  <c r="N111" i="11"/>
  <c r="N109" i="11"/>
  <c r="N108" i="11"/>
  <c r="N107" i="11"/>
  <c r="N106" i="11"/>
  <c r="N105" i="11"/>
  <c r="N104" i="11"/>
  <c r="N103" i="11"/>
  <c r="N102" i="11"/>
  <c r="N99" i="11"/>
  <c r="N98" i="11"/>
  <c r="N97" i="11"/>
  <c r="N96" i="11"/>
  <c r="N95" i="11"/>
  <c r="N94" i="11"/>
  <c r="N93" i="11"/>
  <c r="N92" i="11"/>
  <c r="N91" i="11"/>
  <c r="N90" i="11"/>
  <c r="N89" i="11"/>
  <c r="N88" i="11"/>
  <c r="N87" i="11"/>
  <c r="N84" i="11"/>
  <c r="N83" i="11"/>
  <c r="N82" i="11"/>
  <c r="N81" i="11"/>
  <c r="N80" i="11"/>
  <c r="N79" i="11"/>
  <c r="N78" i="11"/>
  <c r="N77" i="11"/>
  <c r="N76" i="11"/>
  <c r="N75" i="11"/>
  <c r="N74" i="11"/>
  <c r="N73" i="11"/>
  <c r="N72" i="11"/>
  <c r="N71" i="11"/>
  <c r="N67" i="11"/>
  <c r="N66" i="11"/>
  <c r="N65" i="11"/>
  <c r="N64" i="11"/>
  <c r="N63" i="11"/>
  <c r="N62" i="11"/>
  <c r="N61" i="11"/>
  <c r="N60" i="11"/>
  <c r="N59" i="11"/>
  <c r="N58" i="11"/>
  <c r="N57" i="11"/>
  <c r="N56" i="11"/>
  <c r="N55" i="11"/>
  <c r="N54" i="11"/>
  <c r="N53" i="11"/>
  <c r="N50" i="11"/>
  <c r="N49" i="11"/>
  <c r="N48" i="11"/>
  <c r="N47" i="11"/>
  <c r="N46" i="11"/>
  <c r="N45" i="11"/>
  <c r="N44" i="11"/>
  <c r="N43" i="11"/>
  <c r="N42" i="11"/>
  <c r="N41" i="11"/>
  <c r="N40" i="11"/>
  <c r="N39" i="11"/>
  <c r="N38" i="11"/>
  <c r="N34" i="11"/>
  <c r="N33" i="11"/>
  <c r="N32" i="11"/>
  <c r="N31" i="11"/>
  <c r="N30" i="11"/>
  <c r="N29" i="11"/>
  <c r="N28" i="11"/>
  <c r="N27" i="11"/>
  <c r="N26" i="11"/>
  <c r="N25" i="11"/>
  <c r="N24" i="11"/>
  <c r="N23" i="11"/>
  <c r="N22" i="11"/>
  <c r="N8" i="11"/>
  <c r="N9" i="11"/>
  <c r="N10" i="11"/>
  <c r="N11" i="11"/>
  <c r="N12" i="11"/>
  <c r="N13" i="11"/>
  <c r="N14" i="11"/>
  <c r="N15" i="11"/>
  <c r="N16" i="11"/>
  <c r="N17" i="11"/>
  <c r="N18" i="11"/>
  <c r="N19" i="11"/>
  <c r="N7" i="11"/>
  <c r="N126" i="11"/>
  <c r="N125" i="11"/>
  <c r="N112" i="11"/>
  <c r="N110" i="11"/>
  <c r="N107" i="12"/>
  <c r="N106" i="12"/>
  <c r="N105" i="12"/>
  <c r="N104" i="12"/>
  <c r="N103" i="12"/>
  <c r="N102" i="12"/>
  <c r="N101" i="12"/>
  <c r="N100" i="12"/>
  <c r="N99" i="12"/>
  <c r="N96" i="12"/>
  <c r="N95" i="12"/>
  <c r="N94" i="12"/>
  <c r="N93" i="12"/>
  <c r="N92" i="12"/>
  <c r="N91" i="12"/>
  <c r="N90" i="12"/>
  <c r="N89" i="12"/>
  <c r="N88" i="12"/>
  <c r="N87" i="12"/>
  <c r="N86" i="12"/>
  <c r="N85" i="12"/>
  <c r="N84" i="12"/>
  <c r="N81" i="12"/>
  <c r="N80" i="12"/>
  <c r="N79" i="12"/>
  <c r="N78" i="12"/>
  <c r="N77" i="12"/>
  <c r="N76" i="12"/>
  <c r="N75" i="12"/>
  <c r="N74" i="12"/>
  <c r="N73" i="12"/>
  <c r="N72" i="12"/>
  <c r="N71" i="12"/>
  <c r="N70" i="12"/>
  <c r="N69" i="12"/>
  <c r="N68" i="12"/>
  <c r="N67" i="12"/>
  <c r="N63" i="12"/>
  <c r="N62" i="12"/>
  <c r="N61" i="12"/>
  <c r="N60" i="12"/>
  <c r="N59" i="12"/>
  <c r="N58" i="12"/>
  <c r="N57" i="12"/>
  <c r="N56" i="12"/>
  <c r="N55" i="12"/>
  <c r="N54" i="12"/>
  <c r="N53" i="12"/>
  <c r="N52" i="12"/>
  <c r="N51" i="12"/>
  <c r="N50" i="12"/>
  <c r="N49" i="12"/>
  <c r="N46" i="12"/>
  <c r="N45" i="12"/>
  <c r="N44" i="12"/>
  <c r="N43" i="12"/>
  <c r="N42" i="12"/>
  <c r="N41" i="12"/>
  <c r="N40" i="12"/>
  <c r="N39" i="12"/>
  <c r="N38" i="12"/>
  <c r="N37" i="12"/>
  <c r="N36" i="12"/>
  <c r="N35" i="12"/>
  <c r="N34" i="12"/>
  <c r="N31" i="12"/>
  <c r="N30" i="12"/>
  <c r="N29" i="12"/>
  <c r="N28" i="12"/>
  <c r="N27" i="12"/>
  <c r="N26" i="12"/>
  <c r="N25" i="12"/>
  <c r="N24" i="12"/>
  <c r="N23" i="12"/>
  <c r="N22" i="12"/>
  <c r="N9" i="12"/>
  <c r="N10" i="12"/>
  <c r="N11" i="12"/>
  <c r="N12" i="12"/>
  <c r="N13" i="12"/>
  <c r="N14" i="12"/>
  <c r="N15" i="12"/>
  <c r="N16" i="12"/>
  <c r="N17" i="12"/>
  <c r="N18" i="12"/>
  <c r="N19" i="12"/>
  <c r="N8" i="12"/>
  <c r="E35" i="15"/>
  <c r="E34" i="15"/>
  <c r="D27" i="15" l="1"/>
  <c r="E27" i="15" s="1"/>
  <c r="C27" i="15"/>
  <c r="D26" i="15"/>
  <c r="C26" i="15"/>
  <c r="D25" i="15"/>
  <c r="E25" i="15" s="1"/>
  <c r="C25" i="15"/>
  <c r="I45" i="24"/>
  <c r="J45" i="24" s="1"/>
  <c r="J46" i="24" s="1"/>
  <c r="G45" i="24"/>
  <c r="G43" i="24"/>
  <c r="I42" i="24"/>
  <c r="I43" i="24" s="1"/>
  <c r="G42" i="24"/>
  <c r="G40" i="24"/>
  <c r="I39" i="24"/>
  <c r="J39" i="24" s="1"/>
  <c r="J40" i="24" s="1"/>
  <c r="G39" i="24"/>
  <c r="O36" i="24"/>
  <c r="M36" i="24"/>
  <c r="I36" i="24"/>
  <c r="J36" i="24" s="1"/>
  <c r="J37" i="24" s="1"/>
  <c r="G36" i="24"/>
  <c r="I33" i="24"/>
  <c r="J33" i="24" s="1"/>
  <c r="G33" i="24"/>
  <c r="I32" i="24"/>
  <c r="G32" i="24"/>
  <c r="J32" i="24" s="1"/>
  <c r="J34" i="24" s="1"/>
  <c r="J27" i="24"/>
  <c r="I27" i="24"/>
  <c r="G27" i="24"/>
  <c r="I26" i="24"/>
  <c r="I28" i="24" s="1"/>
  <c r="G26" i="24"/>
  <c r="I25" i="24"/>
  <c r="G25" i="24"/>
  <c r="J25" i="24" s="1"/>
  <c r="J22" i="24"/>
  <c r="I22" i="24"/>
  <c r="G22" i="24"/>
  <c r="I21" i="24"/>
  <c r="J21" i="24" s="1"/>
  <c r="G21" i="24"/>
  <c r="I20" i="24"/>
  <c r="G20" i="24"/>
  <c r="J20" i="24" s="1"/>
  <c r="I19" i="24"/>
  <c r="J19" i="24" s="1"/>
  <c r="G19" i="24"/>
  <c r="J18" i="24"/>
  <c r="I18" i="24"/>
  <c r="G18" i="24"/>
  <c r="I15" i="24"/>
  <c r="J15" i="24" s="1"/>
  <c r="G15" i="24"/>
  <c r="I14" i="24"/>
  <c r="G14" i="24"/>
  <c r="J14" i="24" s="1"/>
  <c r="I11" i="24"/>
  <c r="J11" i="24" s="1"/>
  <c r="H11" i="24"/>
  <c r="G11" i="24"/>
  <c r="F11" i="24"/>
  <c r="I10" i="24"/>
  <c r="G10" i="24"/>
  <c r="J10" i="24" s="1"/>
  <c r="I9" i="24"/>
  <c r="J9" i="24" s="1"/>
  <c r="H9" i="24"/>
  <c r="G9" i="24"/>
  <c r="F9" i="24"/>
  <c r="H8" i="24"/>
  <c r="I8" i="24" s="1"/>
  <c r="F8" i="24"/>
  <c r="G8" i="24" s="1"/>
  <c r="G23" i="24" s="1"/>
  <c r="M7" i="24"/>
  <c r="N7" i="24" s="1"/>
  <c r="L7" i="24"/>
  <c r="I45" i="23"/>
  <c r="G45" i="23"/>
  <c r="J45" i="23" s="1"/>
  <c r="J46" i="23" s="1"/>
  <c r="I42" i="23"/>
  <c r="G42" i="23"/>
  <c r="J42" i="23" s="1"/>
  <c r="J43" i="23" s="1"/>
  <c r="I40" i="23"/>
  <c r="J39" i="23"/>
  <c r="J40" i="23" s="1"/>
  <c r="I39" i="23"/>
  <c r="G39" i="23"/>
  <c r="G40" i="23" s="1"/>
  <c r="I37" i="23"/>
  <c r="I36" i="23"/>
  <c r="G36" i="23"/>
  <c r="G37" i="23" s="1"/>
  <c r="I33" i="23"/>
  <c r="G33" i="23"/>
  <c r="J33" i="23" s="1"/>
  <c r="I32" i="23"/>
  <c r="J32" i="23" s="1"/>
  <c r="J34" i="23" s="1"/>
  <c r="G32" i="23"/>
  <c r="I27" i="23"/>
  <c r="J27" i="23" s="1"/>
  <c r="G27" i="23"/>
  <c r="I26" i="23"/>
  <c r="G26" i="23"/>
  <c r="J26" i="23" s="1"/>
  <c r="I25" i="23"/>
  <c r="I28" i="23" s="1"/>
  <c r="G25" i="23"/>
  <c r="I22" i="23"/>
  <c r="J22" i="23" s="1"/>
  <c r="G22" i="23"/>
  <c r="I21" i="23"/>
  <c r="G21" i="23"/>
  <c r="J21" i="23" s="1"/>
  <c r="I20" i="23"/>
  <c r="J20" i="23" s="1"/>
  <c r="G20" i="23"/>
  <c r="J19" i="23"/>
  <c r="I19" i="23"/>
  <c r="G19" i="23"/>
  <c r="I18" i="23"/>
  <c r="J18" i="23" s="1"/>
  <c r="G18" i="23"/>
  <c r="I15" i="23"/>
  <c r="G15" i="23"/>
  <c r="J15" i="23" s="1"/>
  <c r="I14" i="23"/>
  <c r="J14" i="23" s="1"/>
  <c r="G14" i="23"/>
  <c r="H11" i="23"/>
  <c r="I11" i="23" s="1"/>
  <c r="F11" i="23"/>
  <c r="G11" i="23" s="1"/>
  <c r="I10" i="23"/>
  <c r="J10" i="23" s="1"/>
  <c r="G10" i="23"/>
  <c r="H9" i="23"/>
  <c r="I9" i="23" s="1"/>
  <c r="F9" i="23"/>
  <c r="G9" i="23" s="1"/>
  <c r="I8" i="23"/>
  <c r="I23" i="23" s="1"/>
  <c r="H8" i="23"/>
  <c r="G8" i="23"/>
  <c r="F8" i="23"/>
  <c r="J36" i="22"/>
  <c r="J37" i="22" s="1"/>
  <c r="I36" i="22"/>
  <c r="G36" i="22"/>
  <c r="I34" i="22"/>
  <c r="I33" i="22"/>
  <c r="G33" i="22"/>
  <c r="G34" i="22" s="1"/>
  <c r="I31" i="22"/>
  <c r="J30" i="22"/>
  <c r="J31" i="22" s="1"/>
  <c r="I30" i="22"/>
  <c r="G30" i="22"/>
  <c r="G31" i="22" s="1"/>
  <c r="I28" i="22"/>
  <c r="I27" i="22"/>
  <c r="G27" i="22"/>
  <c r="G28" i="22" s="1"/>
  <c r="I24" i="22"/>
  <c r="G24" i="22"/>
  <c r="J24" i="22" s="1"/>
  <c r="I23" i="22"/>
  <c r="J23" i="22" s="1"/>
  <c r="J25" i="22" s="1"/>
  <c r="I20" i="22"/>
  <c r="G20" i="22"/>
  <c r="J20" i="22" s="1"/>
  <c r="I19" i="22"/>
  <c r="J19" i="22" s="1"/>
  <c r="G19" i="22"/>
  <c r="J18" i="22"/>
  <c r="I18" i="22"/>
  <c r="G18" i="22"/>
  <c r="I17" i="22"/>
  <c r="J17" i="22" s="1"/>
  <c r="G17" i="22"/>
  <c r="I15" i="22"/>
  <c r="G15" i="22"/>
  <c r="J15" i="22" s="1"/>
  <c r="I14" i="22"/>
  <c r="J14" i="22" s="1"/>
  <c r="G14" i="22"/>
  <c r="J13" i="22"/>
  <c r="I13" i="22"/>
  <c r="G13" i="22"/>
  <c r="I12" i="22"/>
  <c r="I21" i="22" s="1"/>
  <c r="G12" i="22"/>
  <c r="I9" i="22"/>
  <c r="G9" i="22"/>
  <c r="J9" i="22" s="1"/>
  <c r="I8" i="22"/>
  <c r="J8" i="22" s="1"/>
  <c r="G8" i="22"/>
  <c r="G21" i="22" s="1"/>
  <c r="E26" i="15" l="1"/>
  <c r="I39" i="22"/>
  <c r="J28" i="24"/>
  <c r="G23" i="23"/>
  <c r="J9" i="23"/>
  <c r="J11" i="23"/>
  <c r="I48" i="23"/>
  <c r="J8" i="24"/>
  <c r="J23" i="24" s="1"/>
  <c r="I23" i="24"/>
  <c r="G39" i="22"/>
  <c r="G48" i="23"/>
  <c r="J48" i="24"/>
  <c r="J12" i="22"/>
  <c r="J21" i="22" s="1"/>
  <c r="J26" i="24"/>
  <c r="G28" i="24"/>
  <c r="G48" i="24" s="1"/>
  <c r="I40" i="24"/>
  <c r="I48" i="24" s="1"/>
  <c r="J42" i="24"/>
  <c r="J43" i="24" s="1"/>
  <c r="J27" i="22"/>
  <c r="J28" i="22" s="1"/>
  <c r="G28" i="23"/>
  <c r="J33" i="22"/>
  <c r="J34" i="22" s="1"/>
  <c r="J36" i="23"/>
  <c r="J37" i="23" s="1"/>
  <c r="J8" i="23"/>
  <c r="J25" i="23"/>
  <c r="J28" i="23" s="1"/>
  <c r="J39" i="22" l="1"/>
  <c r="J23" i="23"/>
  <c r="J48" i="23" s="1"/>
  <c r="J44" i="22" l="1"/>
  <c r="J42" i="22"/>
  <c r="D21" i="15" l="1"/>
  <c r="C21" i="15"/>
  <c r="D20" i="15"/>
  <c r="C20" i="15"/>
  <c r="D19" i="15"/>
  <c r="E19" i="15" s="1"/>
  <c r="C19" i="15"/>
  <c r="I62" i="21"/>
  <c r="J62" i="21" s="1"/>
  <c r="G62" i="21"/>
  <c r="I61" i="21"/>
  <c r="G61" i="21"/>
  <c r="I60" i="21"/>
  <c r="J60" i="21" s="1"/>
  <c r="G60" i="21"/>
  <c r="I59" i="21"/>
  <c r="G59" i="21"/>
  <c r="I58" i="21"/>
  <c r="J58" i="21" s="1"/>
  <c r="K58" i="21" s="1"/>
  <c r="G58" i="21"/>
  <c r="I57" i="21"/>
  <c r="G57" i="21"/>
  <c r="I56" i="21"/>
  <c r="G56" i="21"/>
  <c r="I51" i="21"/>
  <c r="J51" i="21" s="1"/>
  <c r="G51" i="21"/>
  <c r="J50" i="21"/>
  <c r="I50" i="21"/>
  <c r="G50" i="21"/>
  <c r="I49" i="21"/>
  <c r="J49" i="21" s="1"/>
  <c r="G49" i="21"/>
  <c r="I48" i="21"/>
  <c r="G48" i="21"/>
  <c r="I47" i="21"/>
  <c r="J47" i="21" s="1"/>
  <c r="G47" i="21"/>
  <c r="J46" i="21"/>
  <c r="I46" i="21"/>
  <c r="G46" i="21"/>
  <c r="I45" i="21"/>
  <c r="J45" i="21" s="1"/>
  <c r="G45" i="21"/>
  <c r="I44" i="21"/>
  <c r="J44" i="21" s="1"/>
  <c r="G44" i="21"/>
  <c r="G52" i="21" s="1"/>
  <c r="I43" i="21"/>
  <c r="J43" i="21" s="1"/>
  <c r="G43" i="21"/>
  <c r="J42" i="21"/>
  <c r="I42" i="21"/>
  <c r="G42" i="21"/>
  <c r="I41" i="21"/>
  <c r="G41" i="21"/>
  <c r="I39" i="21"/>
  <c r="J39" i="21" s="1"/>
  <c r="G39" i="21"/>
  <c r="J38" i="21"/>
  <c r="I38" i="21"/>
  <c r="G38" i="21"/>
  <c r="I37" i="21"/>
  <c r="J37" i="21" s="1"/>
  <c r="G37" i="21"/>
  <c r="I36" i="21"/>
  <c r="J36" i="21" s="1"/>
  <c r="G36" i="21"/>
  <c r="I35" i="21"/>
  <c r="J35" i="21" s="1"/>
  <c r="G35" i="21"/>
  <c r="J34" i="21"/>
  <c r="I34" i="21"/>
  <c r="G34" i="21"/>
  <c r="I33" i="21"/>
  <c r="J33" i="21" s="1"/>
  <c r="G33" i="21"/>
  <c r="I32" i="21"/>
  <c r="G32" i="21"/>
  <c r="G40" i="21" s="1"/>
  <c r="J29" i="21"/>
  <c r="I29" i="21"/>
  <c r="G29" i="21"/>
  <c r="I28" i="21"/>
  <c r="J28" i="21" s="1"/>
  <c r="G28" i="21"/>
  <c r="I27" i="21"/>
  <c r="J27" i="21" s="1"/>
  <c r="G27" i="21"/>
  <c r="I26" i="21"/>
  <c r="J26" i="21" s="1"/>
  <c r="G26" i="21"/>
  <c r="J25" i="21"/>
  <c r="I25" i="21"/>
  <c r="G25" i="21"/>
  <c r="I24" i="21"/>
  <c r="J24" i="21" s="1"/>
  <c r="G24" i="21"/>
  <c r="I23" i="21"/>
  <c r="G23" i="21"/>
  <c r="I22" i="21"/>
  <c r="J22" i="21" s="1"/>
  <c r="G22" i="21"/>
  <c r="J21" i="21"/>
  <c r="I21" i="21"/>
  <c r="G21" i="21"/>
  <c r="I17" i="21"/>
  <c r="G17" i="21"/>
  <c r="D13" i="21"/>
  <c r="G12" i="21"/>
  <c r="D12" i="21"/>
  <c r="I12" i="21" s="1"/>
  <c r="D8" i="21"/>
  <c r="D7" i="21"/>
  <c r="J74" i="20"/>
  <c r="I74" i="20"/>
  <c r="G74" i="20"/>
  <c r="K73" i="20"/>
  <c r="L73" i="20" s="1"/>
  <c r="I73" i="20"/>
  <c r="J73" i="20" s="1"/>
  <c r="G73" i="20"/>
  <c r="J72" i="20"/>
  <c r="I72" i="20"/>
  <c r="G72" i="20"/>
  <c r="I71" i="20"/>
  <c r="J71" i="20" s="1"/>
  <c r="K71" i="20" s="1"/>
  <c r="L71" i="20" s="1"/>
  <c r="G71" i="20"/>
  <c r="I70" i="20"/>
  <c r="G70" i="20"/>
  <c r="I69" i="20"/>
  <c r="J69" i="20" s="1"/>
  <c r="G69" i="20"/>
  <c r="I68" i="20"/>
  <c r="J68" i="20" s="1"/>
  <c r="K68" i="20" s="1"/>
  <c r="L68" i="20" s="1"/>
  <c r="G68" i="20"/>
  <c r="J63" i="20"/>
  <c r="I63" i="20"/>
  <c r="G63" i="20"/>
  <c r="I62" i="20"/>
  <c r="J62" i="20" s="1"/>
  <c r="G62" i="20"/>
  <c r="I61" i="20"/>
  <c r="J61" i="20" s="1"/>
  <c r="G61" i="20"/>
  <c r="I60" i="20"/>
  <c r="G60" i="20"/>
  <c r="J59" i="20"/>
  <c r="I59" i="20"/>
  <c r="G59" i="20"/>
  <c r="J58" i="20"/>
  <c r="I58" i="20"/>
  <c r="G58" i="20"/>
  <c r="I57" i="20"/>
  <c r="G57" i="20"/>
  <c r="I56" i="20"/>
  <c r="J56" i="20" s="1"/>
  <c r="G56" i="20"/>
  <c r="G64" i="20" s="1"/>
  <c r="J55" i="20"/>
  <c r="I55" i="20"/>
  <c r="I64" i="20" s="1"/>
  <c r="G55" i="20"/>
  <c r="I52" i="20"/>
  <c r="J52" i="20" s="1"/>
  <c r="G52" i="20"/>
  <c r="I51" i="20"/>
  <c r="J51" i="20" s="1"/>
  <c r="I50" i="20"/>
  <c r="J50" i="20" s="1"/>
  <c r="G50" i="20"/>
  <c r="I49" i="20"/>
  <c r="G49" i="20"/>
  <c r="I48" i="20"/>
  <c r="J48" i="20" s="1"/>
  <c r="G48" i="20"/>
  <c r="J47" i="20"/>
  <c r="I47" i="20"/>
  <c r="G47" i="20"/>
  <c r="J46" i="20"/>
  <c r="I46" i="20"/>
  <c r="G46" i="20"/>
  <c r="I45" i="20"/>
  <c r="J45" i="20" s="1"/>
  <c r="G45" i="20"/>
  <c r="I44" i="20"/>
  <c r="G44" i="20"/>
  <c r="J43" i="20"/>
  <c r="I43" i="20"/>
  <c r="G43" i="20"/>
  <c r="I42" i="20"/>
  <c r="I53" i="20" s="1"/>
  <c r="G42" i="20"/>
  <c r="I41" i="20"/>
  <c r="G41" i="20"/>
  <c r="G53" i="20" s="1"/>
  <c r="J39" i="20"/>
  <c r="I39" i="20"/>
  <c r="G39" i="20"/>
  <c r="J38" i="20"/>
  <c r="I38" i="20"/>
  <c r="G38" i="20"/>
  <c r="I37" i="20"/>
  <c r="G37" i="20"/>
  <c r="G40" i="20" s="1"/>
  <c r="I36" i="20"/>
  <c r="J36" i="20" s="1"/>
  <c r="G36" i="20"/>
  <c r="J35" i="20"/>
  <c r="I35" i="20"/>
  <c r="G35" i="20"/>
  <c r="I34" i="20"/>
  <c r="J34" i="20" s="1"/>
  <c r="G34" i="20"/>
  <c r="I33" i="20"/>
  <c r="G33" i="20"/>
  <c r="J31" i="20"/>
  <c r="I31" i="20"/>
  <c r="G31" i="20"/>
  <c r="I30" i="20"/>
  <c r="J30" i="20" s="1"/>
  <c r="G30" i="20"/>
  <c r="I29" i="20"/>
  <c r="G29" i="20"/>
  <c r="I28" i="20"/>
  <c r="J28" i="20" s="1"/>
  <c r="G28" i="20"/>
  <c r="J27" i="20"/>
  <c r="I27" i="20"/>
  <c r="G27" i="20"/>
  <c r="J26" i="20"/>
  <c r="I26" i="20"/>
  <c r="G26" i="20"/>
  <c r="I25" i="20"/>
  <c r="J25" i="20" s="1"/>
  <c r="G25" i="20"/>
  <c r="I24" i="20"/>
  <c r="G24" i="20"/>
  <c r="G32" i="20" s="1"/>
  <c r="J20" i="20"/>
  <c r="I20" i="20"/>
  <c r="G20" i="20"/>
  <c r="I19" i="20"/>
  <c r="I32" i="20" s="1"/>
  <c r="G19" i="20"/>
  <c r="G15" i="20"/>
  <c r="D15" i="20"/>
  <c r="I15" i="20" s="1"/>
  <c r="D14" i="20"/>
  <c r="I14" i="20" s="1"/>
  <c r="D10" i="20"/>
  <c r="D9" i="20"/>
  <c r="D8" i="20"/>
  <c r="D7" i="20"/>
  <c r="I79" i="19"/>
  <c r="G79" i="19"/>
  <c r="L78" i="19"/>
  <c r="I78" i="19"/>
  <c r="J78" i="19" s="1"/>
  <c r="K78" i="19" s="1"/>
  <c r="G78" i="19"/>
  <c r="I77" i="19"/>
  <c r="G77" i="19"/>
  <c r="I76" i="19"/>
  <c r="G76" i="19"/>
  <c r="J75" i="19"/>
  <c r="K75" i="19" s="1"/>
  <c r="I75" i="19"/>
  <c r="G75" i="19"/>
  <c r="I74" i="19"/>
  <c r="G74" i="19"/>
  <c r="J73" i="19"/>
  <c r="K73" i="19" s="1"/>
  <c r="I73" i="19"/>
  <c r="G73" i="19"/>
  <c r="I68" i="19"/>
  <c r="G68" i="19"/>
  <c r="J67" i="19"/>
  <c r="I67" i="19"/>
  <c r="G67" i="19"/>
  <c r="I66" i="19"/>
  <c r="J66" i="19" s="1"/>
  <c r="G66" i="19"/>
  <c r="I65" i="19"/>
  <c r="G65" i="19"/>
  <c r="I64" i="19"/>
  <c r="J64" i="19" s="1"/>
  <c r="G64" i="19"/>
  <c r="J63" i="19"/>
  <c r="I63" i="19"/>
  <c r="G63" i="19"/>
  <c r="J62" i="19"/>
  <c r="I62" i="19"/>
  <c r="G62" i="19"/>
  <c r="I61" i="19"/>
  <c r="J61" i="19" s="1"/>
  <c r="G61" i="19"/>
  <c r="I60" i="19"/>
  <c r="G60" i="19"/>
  <c r="J59" i="19"/>
  <c r="I59" i="19"/>
  <c r="G59" i="19"/>
  <c r="I58" i="19"/>
  <c r="I69" i="19" s="1"/>
  <c r="G58" i="19"/>
  <c r="I57" i="19"/>
  <c r="G57" i="19"/>
  <c r="I56" i="19"/>
  <c r="G56" i="19"/>
  <c r="J56" i="19" s="1"/>
  <c r="I54" i="19"/>
  <c r="J54" i="19" s="1"/>
  <c r="G54" i="19"/>
  <c r="I53" i="19"/>
  <c r="G53" i="19"/>
  <c r="I52" i="19"/>
  <c r="J52" i="19" s="1"/>
  <c r="G52" i="19"/>
  <c r="J51" i="19"/>
  <c r="I51" i="19"/>
  <c r="G51" i="19"/>
  <c r="J50" i="19"/>
  <c r="I50" i="19"/>
  <c r="G50" i="19"/>
  <c r="I49" i="19"/>
  <c r="J49" i="19" s="1"/>
  <c r="G49" i="19"/>
  <c r="I48" i="19"/>
  <c r="G48" i="19"/>
  <c r="J48" i="19" s="1"/>
  <c r="J47" i="19"/>
  <c r="I47" i="19"/>
  <c r="G47" i="19"/>
  <c r="I46" i="19"/>
  <c r="J46" i="19" s="1"/>
  <c r="G46" i="19"/>
  <c r="I45" i="19"/>
  <c r="G45" i="19"/>
  <c r="I44" i="19"/>
  <c r="G44" i="19"/>
  <c r="J44" i="19" s="1"/>
  <c r="J43" i="19"/>
  <c r="I43" i="19"/>
  <c r="G43" i="19"/>
  <c r="J42" i="19"/>
  <c r="I42" i="19"/>
  <c r="G42" i="19"/>
  <c r="I41" i="19"/>
  <c r="G41" i="19"/>
  <c r="G55" i="19" s="1"/>
  <c r="J39" i="19"/>
  <c r="I39" i="19"/>
  <c r="G39" i="19"/>
  <c r="I38" i="19"/>
  <c r="J38" i="19" s="1"/>
  <c r="G38" i="19"/>
  <c r="I37" i="19"/>
  <c r="J37" i="19" s="1"/>
  <c r="G37" i="19"/>
  <c r="I36" i="19"/>
  <c r="G36" i="19"/>
  <c r="J35" i="19"/>
  <c r="I35" i="19"/>
  <c r="G35" i="19"/>
  <c r="J34" i="19"/>
  <c r="I34" i="19"/>
  <c r="G34" i="19"/>
  <c r="I33" i="19"/>
  <c r="G33" i="19"/>
  <c r="I32" i="19"/>
  <c r="J32" i="19" s="1"/>
  <c r="G32" i="19"/>
  <c r="G40" i="19" s="1"/>
  <c r="J30" i="19"/>
  <c r="I30" i="19"/>
  <c r="G30" i="19"/>
  <c r="I29" i="19"/>
  <c r="G29" i="19"/>
  <c r="I28" i="19"/>
  <c r="J28" i="19" s="1"/>
  <c r="G28" i="19"/>
  <c r="J27" i="19"/>
  <c r="I27" i="19"/>
  <c r="G27" i="19"/>
  <c r="I26" i="19"/>
  <c r="J26" i="19" s="1"/>
  <c r="G26" i="19"/>
  <c r="J25" i="19"/>
  <c r="J24" i="19"/>
  <c r="J23" i="19"/>
  <c r="I22" i="19"/>
  <c r="J22" i="19" s="1"/>
  <c r="G22" i="19"/>
  <c r="J21" i="19"/>
  <c r="I21" i="19"/>
  <c r="I31" i="19" s="1"/>
  <c r="G21" i="19"/>
  <c r="G31" i="19" s="1"/>
  <c r="I17" i="19"/>
  <c r="G17" i="19"/>
  <c r="D17" i="19"/>
  <c r="I16" i="19"/>
  <c r="G16" i="19"/>
  <c r="D16" i="19"/>
  <c r="I15" i="19"/>
  <c r="J15" i="19" s="1"/>
  <c r="G15" i="19"/>
  <c r="D15" i="19"/>
  <c r="I12" i="19"/>
  <c r="D11" i="19"/>
  <c r="I11" i="19" s="1"/>
  <c r="G10" i="19"/>
  <c r="D10" i="19"/>
  <c r="I10" i="19" s="1"/>
  <c r="D9" i="19"/>
  <c r="I9" i="19" s="1"/>
  <c r="G8" i="19"/>
  <c r="D8" i="19"/>
  <c r="I8" i="19" s="1"/>
  <c r="D7" i="19"/>
  <c r="I7" i="19" s="1"/>
  <c r="E20" i="15" l="1"/>
  <c r="E21" i="15"/>
  <c r="I55" i="19"/>
  <c r="J41" i="19"/>
  <c r="G13" i="21"/>
  <c r="G14" i="21" s="1"/>
  <c r="I13" i="21"/>
  <c r="J13" i="21" s="1"/>
  <c r="J17" i="19"/>
  <c r="J29" i="19"/>
  <c r="J31" i="19" s="1"/>
  <c r="J33" i="19"/>
  <c r="J36" i="19"/>
  <c r="J58" i="19"/>
  <c r="J69" i="19" s="1"/>
  <c r="G80" i="19"/>
  <c r="L73" i="19"/>
  <c r="J74" i="19"/>
  <c r="J80" i="19" s="1"/>
  <c r="J77" i="19"/>
  <c r="J19" i="20"/>
  <c r="J37" i="20"/>
  <c r="J42" i="20"/>
  <c r="J57" i="20"/>
  <c r="J64" i="20" s="1"/>
  <c r="J60" i="20"/>
  <c r="J70" i="20"/>
  <c r="K70" i="20" s="1"/>
  <c r="I7" i="21"/>
  <c r="G7" i="21"/>
  <c r="J41" i="21"/>
  <c r="J52" i="21" s="1"/>
  <c r="I52" i="21"/>
  <c r="J48" i="21"/>
  <c r="L58" i="21"/>
  <c r="I9" i="20"/>
  <c r="G9" i="20"/>
  <c r="G7" i="19"/>
  <c r="G9" i="19"/>
  <c r="J9" i="19" s="1"/>
  <c r="G11" i="19"/>
  <c r="J11" i="19" s="1"/>
  <c r="G18" i="19"/>
  <c r="J16" i="19"/>
  <c r="J18" i="19" s="1"/>
  <c r="I18" i="19"/>
  <c r="J45" i="19"/>
  <c r="J53" i="19"/>
  <c r="J57" i="19"/>
  <c r="J60" i="19"/>
  <c r="J65" i="19"/>
  <c r="J68" i="19"/>
  <c r="I80" i="19"/>
  <c r="L75" i="19"/>
  <c r="L79" i="19" s="1"/>
  <c r="J76" i="19"/>
  <c r="K76" i="19" s="1"/>
  <c r="L76" i="19" s="1"/>
  <c r="J79" i="19"/>
  <c r="I8" i="20"/>
  <c r="G8" i="20"/>
  <c r="I10" i="20"/>
  <c r="G10" i="20"/>
  <c r="G14" i="20"/>
  <c r="G16" i="20" s="1"/>
  <c r="I16" i="20"/>
  <c r="J24" i="20"/>
  <c r="J29" i="20"/>
  <c r="J41" i="20"/>
  <c r="J44" i="20"/>
  <c r="J49" i="20"/>
  <c r="I75" i="20"/>
  <c r="J12" i="21"/>
  <c r="I14" i="21"/>
  <c r="J23" i="21"/>
  <c r="J32" i="21"/>
  <c r="J40" i="21" s="1"/>
  <c r="G63" i="21"/>
  <c r="J61" i="21"/>
  <c r="K61" i="21" s="1"/>
  <c r="L61" i="21" s="1"/>
  <c r="I7" i="20"/>
  <c r="G7" i="20"/>
  <c r="J8" i="19"/>
  <c r="J10" i="19"/>
  <c r="J40" i="19"/>
  <c r="G69" i="19"/>
  <c r="J15" i="20"/>
  <c r="I40" i="20"/>
  <c r="J33" i="20"/>
  <c r="G75" i="20"/>
  <c r="J75" i="20"/>
  <c r="I8" i="21"/>
  <c r="G8" i="21"/>
  <c r="J17" i="21"/>
  <c r="J30" i="21" s="1"/>
  <c r="I30" i="21"/>
  <c r="G30" i="21"/>
  <c r="I63" i="21"/>
  <c r="J56" i="21"/>
  <c r="I40" i="21"/>
  <c r="I40" i="19"/>
  <c r="J57" i="21"/>
  <c r="J59" i="21"/>
  <c r="K59" i="21" s="1"/>
  <c r="L59" i="21" s="1"/>
  <c r="J14" i="21" l="1"/>
  <c r="J53" i="20"/>
  <c r="J8" i="20"/>
  <c r="I82" i="19"/>
  <c r="G12" i="19"/>
  <c r="G9" i="21"/>
  <c r="G65" i="21" s="1"/>
  <c r="J32" i="20"/>
  <c r="K79" i="19"/>
  <c r="G77" i="20"/>
  <c r="J40" i="20"/>
  <c r="G11" i="20"/>
  <c r="I9" i="21"/>
  <c r="J7" i="21"/>
  <c r="J14" i="20"/>
  <c r="J16" i="20" s="1"/>
  <c r="J55" i="19"/>
  <c r="J82" i="19" s="1"/>
  <c r="L62" i="21"/>
  <c r="K62" i="21"/>
  <c r="K56" i="21"/>
  <c r="L56" i="21" s="1"/>
  <c r="J63" i="21"/>
  <c r="I65" i="21"/>
  <c r="J8" i="21"/>
  <c r="I11" i="20"/>
  <c r="I77" i="20" s="1"/>
  <c r="J7" i="20"/>
  <c r="J10" i="20"/>
  <c r="J9" i="20"/>
  <c r="L70" i="20"/>
  <c r="L74" i="20" s="1"/>
  <c r="K74" i="20"/>
  <c r="G82" i="19"/>
  <c r="J7" i="19"/>
  <c r="J12" i="19" s="1"/>
  <c r="J11" i="20" l="1"/>
  <c r="J77" i="20" s="1"/>
  <c r="J84" i="19" s="1"/>
  <c r="J65" i="21"/>
  <c r="J9" i="21"/>
  <c r="G24" i="18" l="1"/>
  <c r="G39" i="18" s="1"/>
  <c r="C15" i="15" s="1"/>
  <c r="I24" i="18"/>
  <c r="I39" i="18" s="1"/>
  <c r="D15" i="15" s="1"/>
  <c r="J24" i="18"/>
  <c r="G37" i="18"/>
  <c r="I37" i="18"/>
  <c r="G110" i="5"/>
  <c r="J36" i="18"/>
  <c r="J34" i="18"/>
  <c r="I34" i="18"/>
  <c r="G34" i="18"/>
  <c r="I32" i="18"/>
  <c r="J32" i="18" s="1"/>
  <c r="I31" i="18"/>
  <c r="J31" i="18" s="1"/>
  <c r="G31" i="18"/>
  <c r="J30" i="18"/>
  <c r="I30" i="18"/>
  <c r="G30" i="18"/>
  <c r="I29" i="18"/>
  <c r="J29" i="18" s="1"/>
  <c r="G29" i="18"/>
  <c r="I28" i="18"/>
  <c r="J28" i="18" s="1"/>
  <c r="G28" i="18"/>
  <c r="I26" i="18"/>
  <c r="J26" i="18" s="1"/>
  <c r="J37" i="18" s="1"/>
  <c r="G26" i="18"/>
  <c r="E26" i="18"/>
  <c r="I23" i="18"/>
  <c r="J23" i="18" s="1"/>
  <c r="G23" i="18"/>
  <c r="E23" i="18"/>
  <c r="I22" i="18"/>
  <c r="J22" i="18" s="1"/>
  <c r="G22" i="18"/>
  <c r="E22" i="18"/>
  <c r="I21" i="18"/>
  <c r="J21" i="18" s="1"/>
  <c r="G21" i="18"/>
  <c r="E21" i="18"/>
  <c r="I20" i="18"/>
  <c r="J20" i="18" s="1"/>
  <c r="G20" i="18"/>
  <c r="E20" i="18"/>
  <c r="I18" i="18"/>
  <c r="G18" i="18"/>
  <c r="J18" i="18" s="1"/>
  <c r="J17" i="18"/>
  <c r="I17" i="18"/>
  <c r="G17" i="18"/>
  <c r="E17" i="18"/>
  <c r="J16" i="18"/>
  <c r="I16" i="18"/>
  <c r="G16" i="18"/>
  <c r="E16" i="18"/>
  <c r="E15" i="18"/>
  <c r="D15" i="18"/>
  <c r="I15" i="18" s="1"/>
  <c r="G13" i="18"/>
  <c r="D13" i="18"/>
  <c r="I13" i="18" s="1"/>
  <c r="J13" i="18" s="1"/>
  <c r="G12" i="18"/>
  <c r="D12" i="18"/>
  <c r="I12" i="18" s="1"/>
  <c r="J12" i="18" s="1"/>
  <c r="G11" i="18"/>
  <c r="D11" i="18"/>
  <c r="I11" i="18" s="1"/>
  <c r="J11" i="18" s="1"/>
  <c r="G10" i="18"/>
  <c r="D10" i="18"/>
  <c r="I10" i="18" s="1"/>
  <c r="J10" i="18" s="1"/>
  <c r="G9" i="18"/>
  <c r="D9" i="18"/>
  <c r="I9" i="18" s="1"/>
  <c r="J9" i="18" s="1"/>
  <c r="G8" i="18"/>
  <c r="D8" i="18"/>
  <c r="I8" i="18" s="1"/>
  <c r="J8" i="18" s="1"/>
  <c r="G7" i="18"/>
  <c r="D7" i="18"/>
  <c r="I7" i="18" s="1"/>
  <c r="J7" i="18" s="1"/>
  <c r="N34" i="17"/>
  <c r="O34" i="17" s="1"/>
  <c r="O37" i="17" s="1"/>
  <c r="L34" i="17"/>
  <c r="L37" i="17" s="1"/>
  <c r="N31" i="17"/>
  <c r="O31" i="17" s="1"/>
  <c r="L31" i="17"/>
  <c r="N30" i="17"/>
  <c r="L30" i="17"/>
  <c r="N29" i="17"/>
  <c r="O29" i="17" s="1"/>
  <c r="L29" i="17"/>
  <c r="N28" i="17"/>
  <c r="L28" i="17"/>
  <c r="O28" i="17" s="1"/>
  <c r="N27" i="17"/>
  <c r="L27" i="17"/>
  <c r="O27" i="17" s="1"/>
  <c r="N25" i="17"/>
  <c r="O25" i="17" s="1"/>
  <c r="L25" i="17"/>
  <c r="H25" i="17"/>
  <c r="N23" i="17"/>
  <c r="L23" i="17"/>
  <c r="H23" i="17"/>
  <c r="N22" i="17"/>
  <c r="L22" i="17"/>
  <c r="L32" i="17" s="1"/>
  <c r="H22" i="17"/>
  <c r="N21" i="17"/>
  <c r="N32" i="17" s="1"/>
  <c r="L21" i="17"/>
  <c r="H21" i="17"/>
  <c r="N20" i="17"/>
  <c r="O20" i="17" s="1"/>
  <c r="L20" i="17"/>
  <c r="H20" i="17"/>
  <c r="O17" i="17"/>
  <c r="N17" i="17"/>
  <c r="L17" i="17"/>
  <c r="H17" i="17"/>
  <c r="G17" i="17"/>
  <c r="N16" i="17"/>
  <c r="O16" i="17" s="1"/>
  <c r="L16" i="17"/>
  <c r="H16" i="17"/>
  <c r="N15" i="17"/>
  <c r="O15" i="17" s="1"/>
  <c r="L15" i="17"/>
  <c r="H15" i="17"/>
  <c r="E13" i="17"/>
  <c r="D13" i="17"/>
  <c r="N13" i="17" s="1"/>
  <c r="L12" i="17"/>
  <c r="D12" i="17"/>
  <c r="N12" i="17" s="1"/>
  <c r="O12" i="17" s="1"/>
  <c r="L11" i="17"/>
  <c r="E11" i="17"/>
  <c r="D11" i="17"/>
  <c r="N11" i="17" s="1"/>
  <c r="N10" i="17"/>
  <c r="N18" i="17" s="1"/>
  <c r="L10" i="17"/>
  <c r="E10" i="17"/>
  <c r="D10" i="17"/>
  <c r="O9" i="17"/>
  <c r="N9" i="17"/>
  <c r="L9" i="17"/>
  <c r="D9" i="17"/>
  <c r="O8" i="17"/>
  <c r="N8" i="17"/>
  <c r="L8" i="17"/>
  <c r="D8" i="17"/>
  <c r="O7" i="17"/>
  <c r="N7" i="17"/>
  <c r="L7" i="17"/>
  <c r="D7" i="17"/>
  <c r="M36" i="16"/>
  <c r="N36" i="16" s="1"/>
  <c r="K36" i="16"/>
  <c r="M34" i="16"/>
  <c r="K34" i="16"/>
  <c r="K37" i="16" s="1"/>
  <c r="M31" i="16"/>
  <c r="K31" i="16"/>
  <c r="M30" i="16"/>
  <c r="K30" i="16"/>
  <c r="N30" i="16" s="1"/>
  <c r="M29" i="16"/>
  <c r="K29" i="16"/>
  <c r="M28" i="16"/>
  <c r="N28" i="16" s="1"/>
  <c r="K28" i="16"/>
  <c r="M27" i="16"/>
  <c r="K27" i="16"/>
  <c r="M24" i="16"/>
  <c r="K24" i="16"/>
  <c r="N24" i="16" s="1"/>
  <c r="G24" i="16"/>
  <c r="M23" i="16"/>
  <c r="K23" i="16"/>
  <c r="N23" i="16" s="1"/>
  <c r="G23" i="16"/>
  <c r="M22" i="16"/>
  <c r="K22" i="16"/>
  <c r="N22" i="16" s="1"/>
  <c r="G22" i="16"/>
  <c r="M21" i="16"/>
  <c r="M32" i="16" s="1"/>
  <c r="K21" i="16"/>
  <c r="G21" i="16"/>
  <c r="M18" i="16"/>
  <c r="N18" i="16" s="1"/>
  <c r="K18" i="16"/>
  <c r="G18" i="16"/>
  <c r="M17" i="16"/>
  <c r="K17" i="16"/>
  <c r="G17" i="16"/>
  <c r="M16" i="16"/>
  <c r="K16" i="16"/>
  <c r="G16" i="16"/>
  <c r="M15" i="16"/>
  <c r="N15" i="16" s="1"/>
  <c r="K15" i="16"/>
  <c r="G15" i="16"/>
  <c r="M13" i="16"/>
  <c r="D13" i="16"/>
  <c r="K13" i="16" s="1"/>
  <c r="M12" i="16"/>
  <c r="D12" i="16"/>
  <c r="K12" i="16" s="1"/>
  <c r="M11" i="16"/>
  <c r="D11" i="16"/>
  <c r="K11" i="16" s="1"/>
  <c r="M10" i="16"/>
  <c r="K10" i="16"/>
  <c r="N10" i="16" s="1"/>
  <c r="D10" i="16"/>
  <c r="D9" i="16"/>
  <c r="M9" i="16" s="1"/>
  <c r="M19" i="16" s="1"/>
  <c r="K8" i="16"/>
  <c r="D8" i="16"/>
  <c r="M8" i="16" s="1"/>
  <c r="N8" i="16" s="1"/>
  <c r="M7" i="16"/>
  <c r="N7" i="16" s="1"/>
  <c r="K7" i="16"/>
  <c r="D7" i="16"/>
  <c r="N37" i="17" l="1"/>
  <c r="N39" i="17" s="1"/>
  <c r="D14" i="15" s="1"/>
  <c r="O10" i="17"/>
  <c r="O23" i="17"/>
  <c r="O11" i="17"/>
  <c r="O22" i="17"/>
  <c r="O30" i="17"/>
  <c r="O21" i="17"/>
  <c r="N21" i="16"/>
  <c r="N34" i="16"/>
  <c r="N12" i="16"/>
  <c r="N16" i="16"/>
  <c r="N27" i="16"/>
  <c r="K32" i="16"/>
  <c r="K39" i="16" s="1"/>
  <c r="C13" i="15" s="1"/>
  <c r="N17" i="16"/>
  <c r="N29" i="16"/>
  <c r="N32" i="16" s="1"/>
  <c r="N31" i="16"/>
  <c r="E15" i="15"/>
  <c r="N11" i="16"/>
  <c r="N13" i="16"/>
  <c r="O13" i="17"/>
  <c r="J15" i="18"/>
  <c r="J39" i="18" s="1"/>
  <c r="K9" i="16"/>
  <c r="K19" i="16" s="1"/>
  <c r="L13" i="17"/>
  <c r="L18" i="17" s="1"/>
  <c r="L39" i="17" s="1"/>
  <c r="C14" i="15" s="1"/>
  <c r="E14" i="15" s="1"/>
  <c r="G15" i="18"/>
  <c r="O18" i="17" l="1"/>
  <c r="O32" i="17"/>
  <c r="N37" i="16"/>
  <c r="M37" i="16"/>
  <c r="M39" i="16" s="1"/>
  <c r="D13" i="15" s="1"/>
  <c r="E13" i="15" s="1"/>
  <c r="N9" i="16"/>
  <c r="N19" i="16" s="1"/>
  <c r="O39" i="17" l="1"/>
  <c r="N39" i="16"/>
  <c r="P39" i="16" s="1"/>
  <c r="E28" i="15"/>
  <c r="D28" i="15"/>
  <c r="C28" i="15"/>
  <c r="E22" i="15"/>
  <c r="D22" i="15"/>
  <c r="C22" i="15"/>
  <c r="E16" i="15"/>
  <c r="D16" i="15"/>
  <c r="C16" i="15"/>
  <c r="F18" i="13"/>
  <c r="E18" i="13"/>
  <c r="D18" i="13"/>
  <c r="C18" i="13"/>
  <c r="F10" i="13"/>
  <c r="E10" i="13"/>
  <c r="D10" i="13"/>
  <c r="F9" i="13"/>
  <c r="E9" i="13"/>
  <c r="D9" i="13"/>
  <c r="F8" i="13"/>
  <c r="E8" i="13"/>
  <c r="E11" i="13" s="1"/>
  <c r="D8" i="13"/>
  <c r="D11" i="13" s="1"/>
  <c r="N41" i="16" l="1"/>
  <c r="F11" i="13"/>
  <c r="F19" i="13"/>
  <c r="I127" i="11"/>
  <c r="J127" i="11" s="1"/>
  <c r="I126" i="11"/>
  <c r="I125" i="11"/>
  <c r="I124" i="11"/>
  <c r="I123" i="11"/>
  <c r="I122" i="11"/>
  <c r="I121" i="11"/>
  <c r="I120" i="11"/>
  <c r="I119" i="11"/>
  <c r="I118" i="11"/>
  <c r="I128" i="11" s="1"/>
  <c r="I115" i="11"/>
  <c r="I114" i="11"/>
  <c r="I112" i="11"/>
  <c r="I110" i="11"/>
  <c r="I109" i="11"/>
  <c r="I108" i="11"/>
  <c r="I107" i="11"/>
  <c r="I106" i="11"/>
  <c r="I105" i="11"/>
  <c r="I104" i="11"/>
  <c r="I103" i="11"/>
  <c r="I102" i="11"/>
  <c r="I99" i="11"/>
  <c r="I98" i="11"/>
  <c r="I97" i="11"/>
  <c r="I96" i="11"/>
  <c r="I95" i="11"/>
  <c r="I94" i="11"/>
  <c r="I93" i="11"/>
  <c r="I92" i="11"/>
  <c r="I91" i="11"/>
  <c r="I90" i="11"/>
  <c r="I89" i="11"/>
  <c r="I88" i="11"/>
  <c r="I87" i="11"/>
  <c r="I84" i="11"/>
  <c r="I83" i="11"/>
  <c r="I82" i="11"/>
  <c r="I81" i="11"/>
  <c r="I80" i="11"/>
  <c r="I79" i="11"/>
  <c r="I78" i="11"/>
  <c r="I77" i="11"/>
  <c r="I76" i="11"/>
  <c r="I75" i="11"/>
  <c r="I74" i="11"/>
  <c r="I73" i="11"/>
  <c r="I72" i="11"/>
  <c r="I71" i="11"/>
  <c r="I67" i="11"/>
  <c r="J67" i="11" s="1"/>
  <c r="I66" i="11"/>
  <c r="I65" i="11"/>
  <c r="I64" i="11"/>
  <c r="I63" i="11"/>
  <c r="J63" i="11" s="1"/>
  <c r="I62" i="11"/>
  <c r="I61" i="11"/>
  <c r="I60" i="11"/>
  <c r="I59" i="11"/>
  <c r="I58" i="11"/>
  <c r="I57" i="11"/>
  <c r="I56" i="11"/>
  <c r="I55" i="11"/>
  <c r="I54" i="11"/>
  <c r="I53" i="11"/>
  <c r="I50" i="11"/>
  <c r="I49" i="11"/>
  <c r="J49" i="11" s="1"/>
  <c r="I48" i="11"/>
  <c r="I47" i="11"/>
  <c r="I46" i="11"/>
  <c r="I45" i="11"/>
  <c r="J45" i="11" s="1"/>
  <c r="I44" i="11"/>
  <c r="I43" i="11"/>
  <c r="I42" i="11"/>
  <c r="I41" i="11"/>
  <c r="I40" i="11"/>
  <c r="I39" i="11"/>
  <c r="I38" i="11"/>
  <c r="I32" i="11"/>
  <c r="J32" i="11" s="1"/>
  <c r="I31" i="11"/>
  <c r="I30" i="11"/>
  <c r="I29" i="11"/>
  <c r="I28" i="11"/>
  <c r="I27" i="11"/>
  <c r="I26" i="11"/>
  <c r="J26" i="11" s="1"/>
  <c r="I25" i="11"/>
  <c r="J25" i="11" s="1"/>
  <c r="I24" i="11"/>
  <c r="I23" i="11"/>
  <c r="J23" i="11" s="1"/>
  <c r="I22" i="11"/>
  <c r="I19" i="11"/>
  <c r="I18" i="11"/>
  <c r="I17" i="11"/>
  <c r="J17" i="11" s="1"/>
  <c r="I16" i="11"/>
  <c r="I15" i="11"/>
  <c r="I14" i="11"/>
  <c r="J14" i="11" s="1"/>
  <c r="I13" i="11"/>
  <c r="I12" i="11"/>
  <c r="I11" i="11"/>
  <c r="I10" i="11"/>
  <c r="I9" i="11"/>
  <c r="I8" i="11"/>
  <c r="I7" i="11"/>
  <c r="G127" i="11"/>
  <c r="G126" i="11"/>
  <c r="G125" i="11"/>
  <c r="G124" i="11"/>
  <c r="G123" i="11"/>
  <c r="G122" i="11"/>
  <c r="G121" i="11"/>
  <c r="G120" i="11"/>
  <c r="G119" i="11"/>
  <c r="G118" i="11"/>
  <c r="G115" i="11"/>
  <c r="G114" i="11"/>
  <c r="G112" i="11"/>
  <c r="G110" i="11"/>
  <c r="G109" i="11"/>
  <c r="G108" i="11"/>
  <c r="G107" i="11"/>
  <c r="G106" i="11"/>
  <c r="G105" i="11"/>
  <c r="G104" i="11"/>
  <c r="G103" i="11"/>
  <c r="G102" i="11"/>
  <c r="G99" i="11"/>
  <c r="G98" i="11"/>
  <c r="G97" i="11"/>
  <c r="G96" i="11"/>
  <c r="G95" i="11"/>
  <c r="G94" i="11"/>
  <c r="G93" i="11"/>
  <c r="G92" i="11"/>
  <c r="G91" i="11"/>
  <c r="G90" i="11"/>
  <c r="G89" i="11"/>
  <c r="G88" i="11"/>
  <c r="G87" i="11"/>
  <c r="G84" i="11"/>
  <c r="G83" i="11"/>
  <c r="G82" i="11"/>
  <c r="G81" i="11"/>
  <c r="J81" i="11" s="1"/>
  <c r="G80" i="11"/>
  <c r="G79" i="11"/>
  <c r="G78" i="11"/>
  <c r="G77" i="11"/>
  <c r="J77" i="11" s="1"/>
  <c r="G76" i="11"/>
  <c r="G75" i="11"/>
  <c r="G74" i="11"/>
  <c r="G73" i="11"/>
  <c r="J73" i="11" s="1"/>
  <c r="G72" i="11"/>
  <c r="G71" i="11"/>
  <c r="G85" i="11" s="1"/>
  <c r="G67" i="11"/>
  <c r="G66" i="11"/>
  <c r="G65" i="11"/>
  <c r="G64" i="11"/>
  <c r="G63" i="11"/>
  <c r="G62" i="11"/>
  <c r="G61" i="11"/>
  <c r="G60" i="11"/>
  <c r="G59" i="11"/>
  <c r="G58" i="11"/>
  <c r="G57" i="11"/>
  <c r="G56" i="11"/>
  <c r="G55" i="11"/>
  <c r="G54" i="11"/>
  <c r="G53" i="11"/>
  <c r="G50" i="11"/>
  <c r="G49" i="11"/>
  <c r="G48" i="11"/>
  <c r="G47" i="11"/>
  <c r="G46" i="11"/>
  <c r="G45" i="11"/>
  <c r="G44" i="11"/>
  <c r="G43" i="11"/>
  <c r="G42" i="11"/>
  <c r="G41" i="11"/>
  <c r="G40" i="11"/>
  <c r="G39" i="11"/>
  <c r="G38" i="11"/>
  <c r="G51" i="11" s="1"/>
  <c r="G31" i="11"/>
  <c r="G30" i="11"/>
  <c r="G29" i="11"/>
  <c r="G28" i="11"/>
  <c r="G27" i="11"/>
  <c r="G24" i="11"/>
  <c r="G22" i="11"/>
  <c r="G19" i="11"/>
  <c r="G18" i="11"/>
  <c r="G16" i="11"/>
  <c r="G14" i="11"/>
  <c r="G12" i="11"/>
  <c r="G11" i="11"/>
  <c r="G9" i="11"/>
  <c r="G8" i="11"/>
  <c r="G7" i="11"/>
  <c r="I131" i="5"/>
  <c r="I130" i="5"/>
  <c r="I129" i="5"/>
  <c r="I128" i="5"/>
  <c r="I127" i="5"/>
  <c r="I126" i="5"/>
  <c r="I125" i="5"/>
  <c r="I124" i="5"/>
  <c r="I123" i="5"/>
  <c r="I122" i="5"/>
  <c r="I132" i="5" s="1"/>
  <c r="I119" i="5"/>
  <c r="I118" i="5"/>
  <c r="I117" i="5"/>
  <c r="I116" i="5"/>
  <c r="J116" i="5" s="1"/>
  <c r="I115" i="5"/>
  <c r="I114" i="5"/>
  <c r="J114" i="5" s="1"/>
  <c r="I113" i="5"/>
  <c r="I112" i="5"/>
  <c r="I120" i="5" s="1"/>
  <c r="I109" i="5"/>
  <c r="I108" i="5"/>
  <c r="J108" i="5" s="1"/>
  <c r="I107" i="5"/>
  <c r="I106" i="5"/>
  <c r="I105" i="5"/>
  <c r="I104" i="5"/>
  <c r="J104" i="5" s="1"/>
  <c r="I103" i="5"/>
  <c r="I102" i="5"/>
  <c r="I101" i="5"/>
  <c r="I100" i="5"/>
  <c r="I99" i="5"/>
  <c r="I98" i="5"/>
  <c r="I97" i="5"/>
  <c r="I96" i="5"/>
  <c r="J96" i="5" s="1"/>
  <c r="I95" i="5"/>
  <c r="I94" i="5"/>
  <c r="I93" i="5"/>
  <c r="I92" i="5"/>
  <c r="I88" i="5"/>
  <c r="I87" i="5"/>
  <c r="I86" i="5"/>
  <c r="I85" i="5"/>
  <c r="I84" i="5"/>
  <c r="I83" i="5"/>
  <c r="I82" i="5"/>
  <c r="I81" i="5"/>
  <c r="I80" i="5"/>
  <c r="I79" i="5"/>
  <c r="I78" i="5"/>
  <c r="I77" i="5"/>
  <c r="I76" i="5"/>
  <c r="I75" i="5"/>
  <c r="I74" i="5"/>
  <c r="I73" i="5"/>
  <c r="I70" i="5"/>
  <c r="I69" i="5"/>
  <c r="I68" i="5"/>
  <c r="I67" i="5"/>
  <c r="I66" i="5"/>
  <c r="I65" i="5"/>
  <c r="I64" i="5"/>
  <c r="I63" i="5"/>
  <c r="I62" i="5"/>
  <c r="I61" i="5"/>
  <c r="I60" i="5"/>
  <c r="I59" i="5"/>
  <c r="I58" i="5"/>
  <c r="I57" i="5"/>
  <c r="I56" i="5"/>
  <c r="I55" i="5"/>
  <c r="I52" i="5"/>
  <c r="I51" i="5"/>
  <c r="I50" i="5"/>
  <c r="I49" i="5"/>
  <c r="I48" i="5"/>
  <c r="I47" i="5"/>
  <c r="I46" i="5"/>
  <c r="I45" i="5"/>
  <c r="I44" i="5"/>
  <c r="I43" i="5"/>
  <c r="I42" i="5"/>
  <c r="I41" i="5"/>
  <c r="I40" i="5"/>
  <c r="I39" i="5"/>
  <c r="J39" i="5" s="1"/>
  <c r="I38" i="5"/>
  <c r="I34" i="5"/>
  <c r="I33" i="5"/>
  <c r="I32" i="5"/>
  <c r="I31" i="5"/>
  <c r="I30" i="5"/>
  <c r="I29" i="5"/>
  <c r="I28" i="5"/>
  <c r="I27" i="5"/>
  <c r="I26" i="5"/>
  <c r="I25" i="5"/>
  <c r="I24" i="5"/>
  <c r="I23" i="5"/>
  <c r="I19" i="5"/>
  <c r="I18" i="5"/>
  <c r="I17" i="5"/>
  <c r="J17" i="5" s="1"/>
  <c r="I16" i="5"/>
  <c r="I15" i="5"/>
  <c r="J15" i="5" s="1"/>
  <c r="I14" i="5"/>
  <c r="I13" i="5"/>
  <c r="J13" i="5" s="1"/>
  <c r="I12" i="5"/>
  <c r="I11" i="5"/>
  <c r="I10" i="5"/>
  <c r="J10" i="5" s="1"/>
  <c r="I9" i="5"/>
  <c r="I8" i="5"/>
  <c r="I7" i="5"/>
  <c r="G131" i="5"/>
  <c r="G130" i="5"/>
  <c r="G129" i="5"/>
  <c r="G128" i="5"/>
  <c r="G127" i="5"/>
  <c r="G126" i="5"/>
  <c r="G125" i="5"/>
  <c r="G124" i="5"/>
  <c r="G123" i="5"/>
  <c r="G122" i="5"/>
  <c r="G132" i="5" s="1"/>
  <c r="G119" i="5"/>
  <c r="G118" i="5"/>
  <c r="G117" i="5"/>
  <c r="G115" i="5"/>
  <c r="G113" i="5"/>
  <c r="G112" i="5"/>
  <c r="G109" i="5"/>
  <c r="G108" i="5"/>
  <c r="G107" i="5"/>
  <c r="G106" i="5"/>
  <c r="G105" i="5"/>
  <c r="G104" i="5"/>
  <c r="G103" i="5"/>
  <c r="G102" i="5"/>
  <c r="G101" i="5"/>
  <c r="G100" i="5"/>
  <c r="G99" i="5"/>
  <c r="G98" i="5"/>
  <c r="G97" i="5"/>
  <c r="G96" i="5"/>
  <c r="G95" i="5"/>
  <c r="G94" i="5"/>
  <c r="G93" i="5"/>
  <c r="G92" i="5"/>
  <c r="G88" i="5"/>
  <c r="G87" i="5"/>
  <c r="G86" i="5"/>
  <c r="G85" i="5"/>
  <c r="G84" i="5"/>
  <c r="G83" i="5"/>
  <c r="G82" i="5"/>
  <c r="G81" i="5"/>
  <c r="G80" i="5"/>
  <c r="G79" i="5"/>
  <c r="G78" i="5"/>
  <c r="G77" i="5"/>
  <c r="G76" i="5"/>
  <c r="G75" i="5"/>
  <c r="G74" i="5"/>
  <c r="G73" i="5"/>
  <c r="G89" i="5" s="1"/>
  <c r="G70" i="5"/>
  <c r="G69" i="5"/>
  <c r="G68" i="5"/>
  <c r="G67" i="5"/>
  <c r="G66" i="5"/>
  <c r="G65" i="5"/>
  <c r="G64" i="5"/>
  <c r="G63" i="5"/>
  <c r="G62" i="5"/>
  <c r="G61" i="5"/>
  <c r="G60" i="5"/>
  <c r="G59" i="5"/>
  <c r="G58" i="5"/>
  <c r="G57" i="5"/>
  <c r="G56" i="5"/>
  <c r="G55" i="5"/>
  <c r="G71" i="5" s="1"/>
  <c r="G52" i="5"/>
  <c r="G51" i="5"/>
  <c r="G50" i="5"/>
  <c r="G49" i="5"/>
  <c r="G48" i="5"/>
  <c r="G47" i="5"/>
  <c r="G46" i="5"/>
  <c r="G45" i="5"/>
  <c r="G44" i="5"/>
  <c r="G43" i="5"/>
  <c r="G42" i="5"/>
  <c r="G41" i="5"/>
  <c r="G40" i="5"/>
  <c r="G38" i="5"/>
  <c r="G34" i="5"/>
  <c r="G33" i="5"/>
  <c r="G32" i="5"/>
  <c r="G31" i="5"/>
  <c r="G30" i="5"/>
  <c r="G29" i="5"/>
  <c r="G28" i="5"/>
  <c r="G27" i="5"/>
  <c r="G26" i="5"/>
  <c r="G25" i="5"/>
  <c r="G24" i="5"/>
  <c r="G23" i="5"/>
  <c r="G19" i="5"/>
  <c r="G18" i="5"/>
  <c r="G16" i="5"/>
  <c r="G14" i="5"/>
  <c r="G12" i="5"/>
  <c r="G11" i="5"/>
  <c r="G9" i="5"/>
  <c r="G8" i="5"/>
  <c r="G7" i="5"/>
  <c r="I107" i="12"/>
  <c r="I106" i="12"/>
  <c r="I105" i="12"/>
  <c r="I104" i="12"/>
  <c r="I103" i="12"/>
  <c r="I102" i="12"/>
  <c r="I101" i="12"/>
  <c r="I100" i="12"/>
  <c r="I99" i="12"/>
  <c r="I96" i="12"/>
  <c r="I95" i="12"/>
  <c r="I94" i="12"/>
  <c r="I93" i="12"/>
  <c r="I92" i="12"/>
  <c r="I91" i="12"/>
  <c r="I90" i="12"/>
  <c r="I89" i="12"/>
  <c r="I88" i="12"/>
  <c r="I87" i="12"/>
  <c r="I86" i="12"/>
  <c r="I85" i="12"/>
  <c r="I84" i="12"/>
  <c r="I81" i="12"/>
  <c r="I80" i="12"/>
  <c r="I79" i="12"/>
  <c r="I78" i="12"/>
  <c r="I77" i="12"/>
  <c r="I76" i="12"/>
  <c r="I75" i="12"/>
  <c r="I74" i="12"/>
  <c r="I73" i="12"/>
  <c r="I72" i="12"/>
  <c r="I71" i="12"/>
  <c r="I70" i="12"/>
  <c r="I69" i="12"/>
  <c r="I68" i="12"/>
  <c r="I67" i="12"/>
  <c r="I63" i="12"/>
  <c r="I62" i="12"/>
  <c r="I61" i="12"/>
  <c r="I60" i="12"/>
  <c r="I59" i="12"/>
  <c r="I58" i="12"/>
  <c r="I57" i="12"/>
  <c r="I56" i="12"/>
  <c r="I55" i="12"/>
  <c r="I54" i="12"/>
  <c r="I53" i="12"/>
  <c r="I52" i="12"/>
  <c r="I51" i="12"/>
  <c r="I50" i="12"/>
  <c r="I49" i="12"/>
  <c r="I64" i="12" s="1"/>
  <c r="I46" i="12"/>
  <c r="I45" i="12"/>
  <c r="I44" i="12"/>
  <c r="I43" i="12"/>
  <c r="I42" i="12"/>
  <c r="I41" i="12"/>
  <c r="I40" i="12"/>
  <c r="I39" i="12"/>
  <c r="I38" i="12"/>
  <c r="I37" i="12"/>
  <c r="I36" i="12"/>
  <c r="I35" i="12"/>
  <c r="I34" i="12"/>
  <c r="I31" i="12"/>
  <c r="I30" i="12"/>
  <c r="I29" i="12"/>
  <c r="I28" i="12"/>
  <c r="I27" i="12"/>
  <c r="I26" i="12"/>
  <c r="I25" i="12"/>
  <c r="I24" i="12"/>
  <c r="I23" i="12"/>
  <c r="I22" i="12"/>
  <c r="I19" i="12"/>
  <c r="I18" i="12"/>
  <c r="I17" i="12"/>
  <c r="I16" i="12"/>
  <c r="I13" i="12"/>
  <c r="J13" i="12" s="1"/>
  <c r="I12" i="12"/>
  <c r="I10" i="12"/>
  <c r="I9" i="12"/>
  <c r="I8" i="12"/>
  <c r="G107" i="12"/>
  <c r="G106" i="12"/>
  <c r="J106" i="12" s="1"/>
  <c r="G105" i="12"/>
  <c r="G104" i="12"/>
  <c r="G103" i="12"/>
  <c r="G102" i="12"/>
  <c r="J102" i="12" s="1"/>
  <c r="G101" i="12"/>
  <c r="G100" i="12"/>
  <c r="J100" i="12" s="1"/>
  <c r="G99" i="12"/>
  <c r="G109" i="12" s="1"/>
  <c r="G96" i="12"/>
  <c r="J96" i="12" s="1"/>
  <c r="G95" i="12"/>
  <c r="G94" i="12"/>
  <c r="G93" i="12"/>
  <c r="G92" i="12"/>
  <c r="J92" i="12" s="1"/>
  <c r="G91" i="12"/>
  <c r="G90" i="12"/>
  <c r="G89" i="12"/>
  <c r="G88" i="12"/>
  <c r="J88" i="12" s="1"/>
  <c r="G87" i="12"/>
  <c r="G86" i="12"/>
  <c r="G85" i="12"/>
  <c r="G84" i="12"/>
  <c r="G81" i="12"/>
  <c r="G80" i="12"/>
  <c r="J80" i="12" s="1"/>
  <c r="G79" i="12"/>
  <c r="G78" i="12"/>
  <c r="J78" i="12" s="1"/>
  <c r="G77" i="12"/>
  <c r="G76" i="12"/>
  <c r="J76" i="12" s="1"/>
  <c r="G75" i="12"/>
  <c r="G74" i="12"/>
  <c r="J74" i="12" s="1"/>
  <c r="G73" i="12"/>
  <c r="G72" i="12"/>
  <c r="J72" i="12" s="1"/>
  <c r="G71" i="12"/>
  <c r="G70" i="12"/>
  <c r="J70" i="12" s="1"/>
  <c r="G69" i="12"/>
  <c r="G68" i="12"/>
  <c r="J68" i="12" s="1"/>
  <c r="G67" i="12"/>
  <c r="G82" i="12" s="1"/>
  <c r="G63" i="12"/>
  <c r="J63" i="12" s="1"/>
  <c r="G62" i="12"/>
  <c r="G61" i="12"/>
  <c r="G60" i="12"/>
  <c r="G59" i="12"/>
  <c r="J59" i="12" s="1"/>
  <c r="G58" i="12"/>
  <c r="G57" i="12"/>
  <c r="G56" i="12"/>
  <c r="G55" i="12"/>
  <c r="J55" i="12" s="1"/>
  <c r="G54" i="12"/>
  <c r="G53" i="12"/>
  <c r="G52" i="12"/>
  <c r="G51" i="12"/>
  <c r="G50" i="12"/>
  <c r="G49" i="12"/>
  <c r="G46" i="12"/>
  <c r="G45" i="12"/>
  <c r="J45" i="12" s="1"/>
  <c r="G44" i="12"/>
  <c r="G43" i="12"/>
  <c r="G42" i="12"/>
  <c r="G41" i="12"/>
  <c r="J41" i="12" s="1"/>
  <c r="G40" i="12"/>
  <c r="G39" i="12"/>
  <c r="G38" i="12"/>
  <c r="G37" i="12"/>
  <c r="J37" i="12" s="1"/>
  <c r="G36" i="12"/>
  <c r="G35" i="12"/>
  <c r="G34" i="12"/>
  <c r="G47" i="12" s="1"/>
  <c r="G31" i="12"/>
  <c r="J31" i="12" s="1"/>
  <c r="G30" i="12"/>
  <c r="G29" i="12"/>
  <c r="J29" i="12" s="1"/>
  <c r="G28" i="12"/>
  <c r="G27" i="12"/>
  <c r="J27" i="12" s="1"/>
  <c r="G26" i="12"/>
  <c r="G25" i="12"/>
  <c r="G24" i="12"/>
  <c r="G23" i="12"/>
  <c r="J23" i="12" s="1"/>
  <c r="G22" i="12"/>
  <c r="G19" i="12"/>
  <c r="G18" i="12"/>
  <c r="G17" i="12"/>
  <c r="J17" i="12" s="1"/>
  <c r="G16" i="12"/>
  <c r="G12" i="12"/>
  <c r="G10" i="12"/>
  <c r="G9" i="12"/>
  <c r="G8" i="12"/>
  <c r="D11" i="12"/>
  <c r="G11" i="12" s="1"/>
  <c r="D15" i="12"/>
  <c r="G15" i="12" s="1"/>
  <c r="D14" i="12"/>
  <c r="G14" i="12" s="1"/>
  <c r="D113" i="11"/>
  <c r="I113" i="11" s="1"/>
  <c r="D111" i="11"/>
  <c r="G111" i="11" s="1"/>
  <c r="D34" i="11"/>
  <c r="I34" i="11" s="1"/>
  <c r="D33" i="11"/>
  <c r="I33" i="11" s="1"/>
  <c r="E88" i="5"/>
  <c r="E87" i="5"/>
  <c r="E86" i="5"/>
  <c r="E41" i="5"/>
  <c r="E34" i="5"/>
  <c r="E33" i="5"/>
  <c r="E58" i="5"/>
  <c r="E56" i="5"/>
  <c r="E55" i="5"/>
  <c r="E52" i="5"/>
  <c r="E51" i="5"/>
  <c r="E112" i="5"/>
  <c r="E113" i="5"/>
  <c r="E49" i="5"/>
  <c r="E109" i="5"/>
  <c r="E108" i="5"/>
  <c r="E107" i="5"/>
  <c r="E106" i="5"/>
  <c r="E105" i="5"/>
  <c r="E104" i="5"/>
  <c r="E103" i="5"/>
  <c r="E102" i="5"/>
  <c r="E101" i="5"/>
  <c r="E100" i="5"/>
  <c r="E99" i="5"/>
  <c r="E98" i="5"/>
  <c r="E97" i="5"/>
  <c r="E96" i="5"/>
  <c r="E95" i="5"/>
  <c r="E94" i="5"/>
  <c r="E93" i="5"/>
  <c r="E92" i="5"/>
  <c r="E75" i="5"/>
  <c r="E84" i="5"/>
  <c r="E83" i="5"/>
  <c r="E82" i="5"/>
  <c r="E81" i="5"/>
  <c r="E80" i="5"/>
  <c r="E79" i="5"/>
  <c r="E78" i="5"/>
  <c r="E77" i="5"/>
  <c r="E76" i="5"/>
  <c r="E74" i="5"/>
  <c r="E73" i="5"/>
  <c r="E70" i="5"/>
  <c r="E69" i="5"/>
  <c r="E68" i="5"/>
  <c r="E67" i="5"/>
  <c r="E66" i="5"/>
  <c r="E65" i="5"/>
  <c r="E64" i="5"/>
  <c r="E63" i="5"/>
  <c r="E62" i="5"/>
  <c r="E61" i="5"/>
  <c r="E60" i="5"/>
  <c r="E48" i="5"/>
  <c r="E46" i="5"/>
  <c r="E44" i="5"/>
  <c r="E43" i="5"/>
  <c r="E40" i="5"/>
  <c r="E38" i="5"/>
  <c r="E19" i="5"/>
  <c r="E18" i="5"/>
  <c r="E16" i="5"/>
  <c r="E14" i="5"/>
  <c r="E12" i="5"/>
  <c r="E11" i="5"/>
  <c r="E9" i="5"/>
  <c r="E8" i="5"/>
  <c r="E7" i="5"/>
  <c r="J43" i="5" l="1"/>
  <c r="J47" i="5"/>
  <c r="J51" i="5"/>
  <c r="J57" i="5"/>
  <c r="J61" i="5"/>
  <c r="J65" i="5"/>
  <c r="J69" i="5"/>
  <c r="J75" i="5"/>
  <c r="J79" i="5"/>
  <c r="J83" i="5"/>
  <c r="J87" i="5"/>
  <c r="J94" i="5"/>
  <c r="J98" i="5"/>
  <c r="J102" i="5"/>
  <c r="J106" i="5"/>
  <c r="I20" i="5"/>
  <c r="I71" i="5"/>
  <c r="I89" i="5"/>
  <c r="J92" i="5"/>
  <c r="I110" i="5"/>
  <c r="I134" i="5" s="1"/>
  <c r="D9" i="15" s="1"/>
  <c r="J9" i="5"/>
  <c r="J24" i="5"/>
  <c r="J28" i="5"/>
  <c r="J32" i="5"/>
  <c r="I35" i="5"/>
  <c r="I53" i="5"/>
  <c r="G120" i="5"/>
  <c r="J115" i="5"/>
  <c r="J125" i="5"/>
  <c r="J129" i="5"/>
  <c r="J73" i="5"/>
  <c r="J77" i="5"/>
  <c r="J81" i="5"/>
  <c r="J85" i="5"/>
  <c r="J74" i="5"/>
  <c r="J78" i="5"/>
  <c r="J82" i="5"/>
  <c r="J86" i="5"/>
  <c r="J55" i="5"/>
  <c r="J59" i="5"/>
  <c r="J63" i="5"/>
  <c r="J67" i="5"/>
  <c r="J56" i="5"/>
  <c r="J60" i="5"/>
  <c r="J64" i="5"/>
  <c r="J68" i="5"/>
  <c r="G53" i="5"/>
  <c r="J41" i="5"/>
  <c r="J45" i="5"/>
  <c r="J49" i="5"/>
  <c r="J42" i="5"/>
  <c r="J46" i="5"/>
  <c r="J50" i="5"/>
  <c r="G35" i="5"/>
  <c r="G20" i="5"/>
  <c r="J11" i="5"/>
  <c r="J12" i="5"/>
  <c r="J7" i="11"/>
  <c r="G20" i="11"/>
  <c r="G35" i="11"/>
  <c r="J119" i="11"/>
  <c r="G100" i="11"/>
  <c r="J8" i="11"/>
  <c r="J12" i="11"/>
  <c r="J30" i="11"/>
  <c r="J39" i="11"/>
  <c r="J43" i="11"/>
  <c r="J47" i="11"/>
  <c r="J57" i="11"/>
  <c r="J61" i="11"/>
  <c r="J65" i="11"/>
  <c r="J72" i="11"/>
  <c r="J80" i="11"/>
  <c r="J114" i="11"/>
  <c r="J120" i="11"/>
  <c r="J124" i="11"/>
  <c r="G68" i="11"/>
  <c r="J123" i="11"/>
  <c r="G128" i="11"/>
  <c r="I20" i="11"/>
  <c r="I85" i="11"/>
  <c r="J22" i="11"/>
  <c r="I35" i="11"/>
  <c r="J53" i="11"/>
  <c r="I68" i="11"/>
  <c r="I51" i="11"/>
  <c r="J41" i="11"/>
  <c r="J55" i="11"/>
  <c r="J59" i="11"/>
  <c r="J74" i="11"/>
  <c r="J78" i="11"/>
  <c r="J82" i="11"/>
  <c r="J118" i="11"/>
  <c r="J122" i="11"/>
  <c r="J126" i="11"/>
  <c r="I100" i="11"/>
  <c r="I32" i="12"/>
  <c r="I97" i="12"/>
  <c r="I47" i="12"/>
  <c r="I82" i="12"/>
  <c r="I109" i="12"/>
  <c r="J49" i="12"/>
  <c r="G64" i="12"/>
  <c r="G20" i="12"/>
  <c r="G32" i="12"/>
  <c r="J84" i="12"/>
  <c r="G97" i="12"/>
  <c r="G111" i="12" s="1"/>
  <c r="C7" i="15" s="1"/>
  <c r="J10" i="12"/>
  <c r="J39" i="12"/>
  <c r="J57" i="12"/>
  <c r="J90" i="12"/>
  <c r="J19" i="12"/>
  <c r="J51" i="12"/>
  <c r="J118" i="5"/>
  <c r="J124" i="5"/>
  <c r="J132" i="5" s="1"/>
  <c r="J128" i="5"/>
  <c r="J16" i="12"/>
  <c r="J22" i="12"/>
  <c r="J26" i="12"/>
  <c r="J30" i="12"/>
  <c r="J36" i="12"/>
  <c r="J40" i="12"/>
  <c r="J44" i="12"/>
  <c r="J50" i="12"/>
  <c r="J54" i="12"/>
  <c r="J58" i="12"/>
  <c r="J62" i="12"/>
  <c r="J69" i="12"/>
  <c r="J73" i="12"/>
  <c r="J77" i="12"/>
  <c r="J81" i="12"/>
  <c r="J87" i="12"/>
  <c r="J91" i="12"/>
  <c r="J95" i="12"/>
  <c r="J101" i="12"/>
  <c r="J105" i="12"/>
  <c r="J8" i="5"/>
  <c r="J16" i="5"/>
  <c r="J23" i="5"/>
  <c r="J27" i="5"/>
  <c r="J31" i="5"/>
  <c r="J38" i="5"/>
  <c r="J119" i="5"/>
  <c r="J9" i="12"/>
  <c r="J16" i="11"/>
  <c r="J31" i="11"/>
  <c r="J44" i="11"/>
  <c r="J54" i="11"/>
  <c r="J58" i="11"/>
  <c r="J66" i="11"/>
  <c r="J91" i="11"/>
  <c r="J99" i="11"/>
  <c r="J105" i="11"/>
  <c r="J109" i="11"/>
  <c r="J18" i="12"/>
  <c r="J24" i="12"/>
  <c r="J28" i="12"/>
  <c r="J34" i="12"/>
  <c r="J38" i="12"/>
  <c r="J42" i="12"/>
  <c r="J46" i="12"/>
  <c r="J52" i="12"/>
  <c r="J56" i="12"/>
  <c r="J60" i="12"/>
  <c r="J85" i="12"/>
  <c r="J89" i="12"/>
  <c r="J93" i="12"/>
  <c r="J99" i="12"/>
  <c r="J103" i="12"/>
  <c r="J100" i="5"/>
  <c r="J112" i="5"/>
  <c r="J122" i="5"/>
  <c r="J126" i="5"/>
  <c r="J130" i="5"/>
  <c r="J112" i="11"/>
  <c r="J18" i="11"/>
  <c r="J24" i="11"/>
  <c r="J28" i="11"/>
  <c r="J88" i="11"/>
  <c r="J92" i="11"/>
  <c r="J96" i="11"/>
  <c r="J102" i="11"/>
  <c r="J106" i="11"/>
  <c r="J110" i="11"/>
  <c r="J115" i="11"/>
  <c r="J121" i="11"/>
  <c r="J125" i="11"/>
  <c r="J9" i="11"/>
  <c r="J27" i="11"/>
  <c r="J40" i="11"/>
  <c r="J48" i="11"/>
  <c r="J62" i="11"/>
  <c r="J87" i="11"/>
  <c r="J95" i="11"/>
  <c r="J8" i="12"/>
  <c r="J25" i="12"/>
  <c r="J35" i="12"/>
  <c r="J43" i="12"/>
  <c r="J53" i="12"/>
  <c r="J61" i="12"/>
  <c r="J86" i="12"/>
  <c r="J94" i="12"/>
  <c r="J104" i="12"/>
  <c r="J7" i="5"/>
  <c r="J19" i="5"/>
  <c r="J26" i="5"/>
  <c r="J30" i="5"/>
  <c r="J34" i="5"/>
  <c r="J93" i="5"/>
  <c r="J97" i="5"/>
  <c r="J101" i="5"/>
  <c r="J105" i="5"/>
  <c r="J109" i="5"/>
  <c r="J14" i="5"/>
  <c r="J18" i="5"/>
  <c r="J25" i="5"/>
  <c r="J29" i="5"/>
  <c r="J33" i="5"/>
  <c r="J40" i="5"/>
  <c r="J53" i="5" s="1"/>
  <c r="J44" i="5"/>
  <c r="J48" i="5"/>
  <c r="J52" i="5"/>
  <c r="J58" i="5"/>
  <c r="J71" i="5" s="1"/>
  <c r="J62" i="5"/>
  <c r="J66" i="5"/>
  <c r="J70" i="5"/>
  <c r="J76" i="5"/>
  <c r="J80" i="5"/>
  <c r="J84" i="5"/>
  <c r="J88" i="5"/>
  <c r="J113" i="5"/>
  <c r="J117" i="5"/>
  <c r="J123" i="5"/>
  <c r="J127" i="5"/>
  <c r="J131" i="5"/>
  <c r="J76" i="11"/>
  <c r="J84" i="11"/>
  <c r="J90" i="11"/>
  <c r="J94" i="11"/>
  <c r="J98" i="11"/>
  <c r="J104" i="11"/>
  <c r="J108" i="11"/>
  <c r="J11" i="11"/>
  <c r="J19" i="11"/>
  <c r="J29" i="11"/>
  <c r="J38" i="11"/>
  <c r="J42" i="11"/>
  <c r="J46" i="11"/>
  <c r="J50" i="11"/>
  <c r="J56" i="11"/>
  <c r="J60" i="11"/>
  <c r="J64" i="11"/>
  <c r="J71" i="11"/>
  <c r="J75" i="11"/>
  <c r="J79" i="11"/>
  <c r="J83" i="11"/>
  <c r="J89" i="11"/>
  <c r="J93" i="11"/>
  <c r="J97" i="11"/>
  <c r="J103" i="11"/>
  <c r="J107" i="11"/>
  <c r="I111" i="11"/>
  <c r="J111" i="11" s="1"/>
  <c r="J51" i="11"/>
  <c r="J12" i="12"/>
  <c r="G33" i="11"/>
  <c r="J33" i="11" s="1"/>
  <c r="G113" i="11"/>
  <c r="J113" i="11" s="1"/>
  <c r="J107" i="12"/>
  <c r="J95" i="5"/>
  <c r="J99" i="5"/>
  <c r="J103" i="5"/>
  <c r="J107" i="5"/>
  <c r="G34" i="11"/>
  <c r="J34" i="11" s="1"/>
  <c r="I14" i="12"/>
  <c r="J14" i="12" s="1"/>
  <c r="J67" i="12"/>
  <c r="J71" i="12"/>
  <c r="J75" i="12"/>
  <c r="J79" i="12"/>
  <c r="I11" i="12"/>
  <c r="J11" i="12" s="1"/>
  <c r="I15" i="12"/>
  <c r="J15" i="12" s="1"/>
  <c r="J89" i="5" l="1"/>
  <c r="J120" i="5"/>
  <c r="G134" i="5"/>
  <c r="C9" i="15" s="1"/>
  <c r="E9" i="15" s="1"/>
  <c r="J35" i="5"/>
  <c r="J20" i="5"/>
  <c r="J20" i="11"/>
  <c r="G116" i="11"/>
  <c r="G130" i="11" s="1"/>
  <c r="C8" i="15" s="1"/>
  <c r="C10" i="15" s="1"/>
  <c r="C30" i="15" s="1"/>
  <c r="J100" i="11"/>
  <c r="J85" i="11"/>
  <c r="J128" i="11"/>
  <c r="I116" i="11"/>
  <c r="I130" i="11" s="1"/>
  <c r="D8" i="15" s="1"/>
  <c r="J68" i="11"/>
  <c r="I111" i="12"/>
  <c r="D7" i="15" s="1"/>
  <c r="I20" i="12"/>
  <c r="J47" i="12"/>
  <c r="J32" i="12"/>
  <c r="J109" i="12"/>
  <c r="J97" i="12"/>
  <c r="J64" i="12"/>
  <c r="J20" i="12"/>
  <c r="J110" i="5"/>
  <c r="J35" i="11"/>
  <c r="J116" i="11"/>
  <c r="J82" i="12"/>
  <c r="J134" i="5" l="1"/>
  <c r="C10" i="13" s="1"/>
  <c r="E8" i="15"/>
  <c r="D10" i="15"/>
  <c r="D30" i="15" s="1"/>
  <c r="J130" i="11"/>
  <c r="C9" i="13" s="1"/>
  <c r="E7" i="15"/>
  <c r="E10" i="15" s="1"/>
  <c r="E30" i="15" s="1"/>
  <c r="J111" i="12"/>
  <c r="C8" i="13" s="1"/>
  <c r="C11" i="13" l="1"/>
  <c r="F12" i="13" s="1"/>
  <c r="J134" i="11"/>
  <c r="L15" i="15"/>
  <c r="L17" i="15" s="1"/>
</calcChain>
</file>

<file path=xl/sharedStrings.xml><?xml version="1.0" encoding="utf-8"?>
<sst xmlns="http://schemas.openxmlformats.org/spreadsheetml/2006/main" count="2059" uniqueCount="479">
  <si>
    <t>Unit</t>
  </si>
  <si>
    <t>Nos.</t>
  </si>
  <si>
    <t>Sq.ft</t>
  </si>
  <si>
    <t>Lot</t>
  </si>
  <si>
    <t>VAVs</t>
  </si>
  <si>
    <t>22 Gauge</t>
  </si>
  <si>
    <t>24 Gauge</t>
  </si>
  <si>
    <t>23 37 13</t>
  </si>
  <si>
    <t>23 31 00</t>
  </si>
  <si>
    <t>Drawings</t>
  </si>
  <si>
    <t>C</t>
  </si>
  <si>
    <t>01 00 00 
23 05 01</t>
  </si>
  <si>
    <t>Shop Drawings and As Built Drawings as per specifications.</t>
  </si>
  <si>
    <t>Job</t>
  </si>
  <si>
    <t>Sundries</t>
  </si>
  <si>
    <t>D</t>
  </si>
  <si>
    <t>Supply, installing and Commissioning of items not listed in BOQ but required.</t>
  </si>
  <si>
    <t>BOQ
No.</t>
  </si>
  <si>
    <t>Specification Reference</t>
  </si>
  <si>
    <t>Description</t>
  </si>
  <si>
    <t>Qty</t>
  </si>
  <si>
    <t>Material
Unit Rate</t>
  </si>
  <si>
    <t>Material  Cost</t>
  </si>
  <si>
    <t>Installation Unit Rate</t>
  </si>
  <si>
    <t>Installation Cost</t>
  </si>
  <si>
    <t>Total Cost</t>
  </si>
  <si>
    <t>6 x 4</t>
  </si>
  <si>
    <t>8 x 4</t>
  </si>
  <si>
    <t>MISCELLANEOUS</t>
  </si>
  <si>
    <t xml:space="preserve">01 46 00 </t>
  </si>
  <si>
    <t>Supply, Installation &amp; Commissioning of brass tags for Equipment and system including all accessories complete in all respect.</t>
  </si>
  <si>
    <t>E</t>
  </si>
  <si>
    <t>23 05 48</t>
  </si>
  <si>
    <t>Supply, Installation &amp; Commissioning of hangers and supports for pipes and equipment including all noise and Vibration controller roller type and others as per drawings and specifications.</t>
  </si>
  <si>
    <t>F</t>
  </si>
  <si>
    <t>09 90 00</t>
  </si>
  <si>
    <t>Painting on equipment / Hangers, Supports, Pipe etc as per specifications.</t>
  </si>
  <si>
    <t>G</t>
  </si>
  <si>
    <t>H</t>
  </si>
  <si>
    <t>07 84 00</t>
  </si>
  <si>
    <t>9 + 7</t>
  </si>
  <si>
    <t>Rft.</t>
  </si>
  <si>
    <t>B</t>
  </si>
  <si>
    <t>23 07 00</t>
  </si>
  <si>
    <t>23 33 05</t>
  </si>
  <si>
    <t>23 05 93
23 08 00</t>
  </si>
  <si>
    <t xml:space="preserve">Supply, Installation and Commissioning of Air Devices as per drawings, schedules and specifications. </t>
  </si>
  <si>
    <t>Sub Total (Page 1)</t>
  </si>
  <si>
    <t>Sub Total (Page 3)</t>
  </si>
  <si>
    <t>Sub Total (Page 5)</t>
  </si>
  <si>
    <t>A</t>
  </si>
  <si>
    <t>I</t>
  </si>
  <si>
    <t>J</t>
  </si>
  <si>
    <t>K</t>
  </si>
  <si>
    <t>L</t>
  </si>
  <si>
    <t>M</t>
  </si>
  <si>
    <t>N</t>
  </si>
  <si>
    <t>O</t>
  </si>
  <si>
    <t>Supply, installation, Testing &amp; Commissioning of VAVs complete in all respect as per drawing and specification and schedule.</t>
  </si>
  <si>
    <t>Engineering &amp; Programming commissioning testing all above VAVs including Controller and thermostat.</t>
  </si>
  <si>
    <t xml:space="preserve">Supply, Installation and commision of fire stopping materials as per specifications and drawings complete in all respect. </t>
  </si>
  <si>
    <t>Supply, Installation and Commissioning of G.I Sheet metal air ducts as per ASHRAE Standards plenums and other sheet fabrications including splitter dampers, take off, vanes elbows and other necessary fittings as per drawings and specification.</t>
  </si>
  <si>
    <t>Testing, adjusting, Balancing &amp; Commissioning of HVAC system omplete in all respect.</t>
  </si>
  <si>
    <t>8" Diameter</t>
  </si>
  <si>
    <t>6" Diameter</t>
  </si>
  <si>
    <t>23 33 46</t>
  </si>
  <si>
    <t>Supply, installation and Commissioning of flexible ducts complete in all respects as per  schedule, drawings and specifications.</t>
  </si>
  <si>
    <t>2/1"/150"</t>
  </si>
  <si>
    <t>2/1"/72"</t>
  </si>
  <si>
    <t>18 Gauge</t>
  </si>
  <si>
    <t>2/1"/60"</t>
  </si>
  <si>
    <t>2/1"/168"</t>
  </si>
  <si>
    <t>2/1"/180"</t>
  </si>
  <si>
    <t>Sub Total (Page 4)</t>
  </si>
  <si>
    <t>Sub Total (Page 6)</t>
  </si>
  <si>
    <t>Sub Total (Page 7)</t>
  </si>
  <si>
    <t>2/1"/300"</t>
  </si>
  <si>
    <t>2/1"/120"</t>
  </si>
  <si>
    <t>VAV-3F-01</t>
  </si>
  <si>
    <t>VAV-3F-02</t>
  </si>
  <si>
    <t>VAV-3F-03</t>
  </si>
  <si>
    <t>VAV-3F-04</t>
  </si>
  <si>
    <t>VAV-3F-05</t>
  </si>
  <si>
    <t>VAV-3F-06</t>
  </si>
  <si>
    <t>VAV-3F-07</t>
  </si>
  <si>
    <t>VAV-3F-08</t>
  </si>
  <si>
    <t>VAV-3F-09</t>
  </si>
  <si>
    <t>VAV-3F-10</t>
  </si>
  <si>
    <t>Sound Trap with duct Z-piece and sound lining for return lot air intake.</t>
  </si>
  <si>
    <t>Sample Board</t>
  </si>
  <si>
    <t>√</t>
  </si>
  <si>
    <t>Rate</t>
  </si>
  <si>
    <t>Amount</t>
  </si>
  <si>
    <t>AIR CONDITIONING AND VENTILATION SYSTEM</t>
  </si>
  <si>
    <t>23 82 19</t>
  </si>
  <si>
    <t>Supply, installation, Testing &amp; Commissioning of Ceiling Suspended WCP Units complete with hanger Supports, Vibration Isolator as per drawing and specification.</t>
  </si>
  <si>
    <t>Automatic Air Vent</t>
  </si>
  <si>
    <t>Temperature Sensor</t>
  </si>
  <si>
    <t xml:space="preserve">Flexible Connectors </t>
  </si>
  <si>
    <t>1-1/4 inch</t>
  </si>
  <si>
    <t>Pressure guages</t>
  </si>
  <si>
    <t>Strainer</t>
  </si>
  <si>
    <t xml:space="preserve">Double Regulating Valve </t>
  </si>
  <si>
    <t>Gate Valve</t>
  </si>
  <si>
    <t>3/4 inch</t>
  </si>
  <si>
    <t>Ducting</t>
  </si>
  <si>
    <t>26 Gauge</t>
  </si>
  <si>
    <t>Supply Air Grille</t>
  </si>
  <si>
    <t xml:space="preserve">24"x16" </t>
  </si>
  <si>
    <t>Return Air Grille</t>
  </si>
  <si>
    <t>Supply Air Round Diffuser</t>
  </si>
  <si>
    <t>2/1"/54"</t>
  </si>
  <si>
    <t>2/1"/78"</t>
  </si>
  <si>
    <t>2/1"/48"</t>
  </si>
  <si>
    <t>2/1"/114"</t>
  </si>
  <si>
    <t>2/1"/42"</t>
  </si>
  <si>
    <t>3/1"/96"</t>
  </si>
  <si>
    <t>Return Air Linear Slot Diffuser R.A.L.S.D</t>
  </si>
  <si>
    <t xml:space="preserve">Supply, Installation and Commissioning of Motorised Fire and Smoke Damper for ducts as per SMACNA standards as mentioned in the specifications and drawings. </t>
  </si>
  <si>
    <t>20"x10"</t>
  </si>
  <si>
    <t>24"x8"</t>
  </si>
  <si>
    <t xml:space="preserve">Supply, Installation and Commissioning of U-PVC piping with  insulation for condensate drain piping including all cutting fixing, layout, cleaning and making good complete in all respect as per drawings and specifications.                             </t>
  </si>
  <si>
    <t>3/4" Diameter</t>
  </si>
  <si>
    <t xml:space="preserve">Supply, Installation and Commissioning of MS Schedule 40 piping with  insulation for Condensate Water piping including all cutting fixing, layout, cleaning and making good complete in all respect as per drawings and specifications.                             </t>
  </si>
  <si>
    <t>1-1/4" Diameter</t>
  </si>
  <si>
    <t xml:space="preserve">Supply, Installation and Commissioning of MS Schedule 40 piping with  insulation for Condensor Water piping including all cutting fixing, layout, cleaning and making good complete in all respect as per drawings and specifications.                             </t>
  </si>
  <si>
    <t>WCP-7F-01</t>
  </si>
  <si>
    <t>2/1"/138"</t>
  </si>
  <si>
    <t>1/1"/84"</t>
  </si>
  <si>
    <t>2/1"/36"</t>
  </si>
  <si>
    <t>VAV-7F-01</t>
  </si>
  <si>
    <t>VAV-7F-02</t>
  </si>
  <si>
    <t>VAV-7F-03</t>
  </si>
  <si>
    <t>VAV-7F-04</t>
  </si>
  <si>
    <t>VAV-7F-05</t>
  </si>
  <si>
    <t>VAV-7F-06</t>
  </si>
  <si>
    <t>VAV-7F-07</t>
  </si>
  <si>
    <t>VAV-7F-08</t>
  </si>
  <si>
    <t>VAV-7F-09</t>
  </si>
  <si>
    <t>VAV-7F-10</t>
  </si>
  <si>
    <t>VAV-7F-11</t>
  </si>
  <si>
    <t>VAV-7F-12</t>
  </si>
  <si>
    <t>VAV-7F-13</t>
  </si>
  <si>
    <t>VAV-7F-14</t>
  </si>
  <si>
    <t>10"x10"</t>
  </si>
  <si>
    <t>WCP-8F-01</t>
  </si>
  <si>
    <t>VAV-8F-01</t>
  </si>
  <si>
    <t>VAV-8F-02</t>
  </si>
  <si>
    <t>VAV-8F-03</t>
  </si>
  <si>
    <t>VAV-8F-04</t>
  </si>
  <si>
    <t>VAV-8F-05</t>
  </si>
  <si>
    <t>VAV-8F-06</t>
  </si>
  <si>
    <t>VAV-8F-07</t>
  </si>
  <si>
    <t>VAV-8F-08</t>
  </si>
  <si>
    <t>VAV-8F-09</t>
  </si>
  <si>
    <t>VAV-8F-10</t>
  </si>
  <si>
    <t>VAV-8F-11</t>
  </si>
  <si>
    <t>VAV-8F-12</t>
  </si>
  <si>
    <t>VAV-8F-13</t>
  </si>
  <si>
    <t>VAV-8F-14</t>
  </si>
  <si>
    <t>VAV-8F-15</t>
  </si>
  <si>
    <t>VAV-8F-16</t>
  </si>
  <si>
    <t>VAV-8F-17</t>
  </si>
  <si>
    <t>VAV-8F-18</t>
  </si>
  <si>
    <t xml:space="preserve">Supply, Installation &amp; Commissioning of Closed cell NBR Insulation of thickness for G.I Ducts required as per drawings and specifications. </t>
  </si>
  <si>
    <t>Sub Total (Page 2)</t>
  </si>
  <si>
    <t>Sub Total (Page 8)</t>
  </si>
  <si>
    <t>GRAND TOTAL FOR HVAC WORKS (LEVEL-08)</t>
  </si>
  <si>
    <t>Supply Air Linear Slot Diffuser S.A.L.S.D Hit and miss damper</t>
  </si>
  <si>
    <t xml:space="preserve">Supply, Installation &amp; Commissioning of Closed cell elastromeric Insulation of thickness for G.I Ducts required as per drawings and specifications. </t>
  </si>
  <si>
    <t>2/1"/66"</t>
  </si>
  <si>
    <t>P</t>
  </si>
  <si>
    <t xml:space="preserve">32"x10" </t>
  </si>
  <si>
    <t>Supply Air Diffuser</t>
  </si>
  <si>
    <t>6"x6"</t>
  </si>
  <si>
    <t>12"x12"</t>
  </si>
  <si>
    <t>Return Air Diffuser</t>
  </si>
  <si>
    <t>Supply Air Register</t>
  </si>
  <si>
    <t>14"x10"</t>
  </si>
  <si>
    <t>18"x12"</t>
  </si>
  <si>
    <t>Return Air Register</t>
  </si>
  <si>
    <t xml:space="preserve"> Air Transfer Grill</t>
  </si>
  <si>
    <t>46"x8"</t>
  </si>
  <si>
    <t>3/1"/102"</t>
  </si>
  <si>
    <t>3/1"/108"</t>
  </si>
  <si>
    <t>3/1"/84"</t>
  </si>
  <si>
    <t>No.</t>
  </si>
  <si>
    <t>3/1"/168"</t>
  </si>
  <si>
    <t>3/1"/60"</t>
  </si>
  <si>
    <t>1/1"/90"</t>
  </si>
  <si>
    <t>1/1"/72"</t>
  </si>
  <si>
    <t>2/1"/108"</t>
  </si>
  <si>
    <t>12"x8"</t>
  </si>
  <si>
    <t>32"x18"</t>
  </si>
  <si>
    <t>16"x16"</t>
  </si>
  <si>
    <t>12"12"</t>
  </si>
  <si>
    <t>24"x12"</t>
  </si>
  <si>
    <t>12" Dia</t>
  </si>
  <si>
    <t>Supply, installation and Commissioning of butterfly damper complete in all respects as per schedule, drawings and specifications.</t>
  </si>
  <si>
    <t>3/1"/132"</t>
  </si>
  <si>
    <t>3/1"/120"</t>
  </si>
  <si>
    <t>3/1"/228"</t>
  </si>
  <si>
    <t>16"x12"</t>
  </si>
  <si>
    <t>Supply, Installation &amp; Commissioning of Exhaust Fans with wire mesh as per drawings, schedule &amp; specifications.</t>
  </si>
  <si>
    <t>16x12</t>
  </si>
  <si>
    <t>12x10</t>
  </si>
  <si>
    <t>Volume Control Damper (VCD)</t>
  </si>
  <si>
    <t>EF-7F-01</t>
  </si>
  <si>
    <t>Installation and Comissioning of Fresh Air Handling Units, complete in all respects with necessary fittings and as per schedule, drawings and specifications.</t>
  </si>
  <si>
    <t>FAHU-7F-01</t>
  </si>
  <si>
    <t>15"x15"</t>
  </si>
  <si>
    <t>18"x18"</t>
  </si>
  <si>
    <t>21"x21"</t>
  </si>
  <si>
    <t>36"x16"</t>
  </si>
  <si>
    <t>Exhaust Air Diffuser</t>
  </si>
  <si>
    <t>Supply Air Linear Slot Diffuser S.A.L.S.D</t>
  </si>
  <si>
    <t>2/1"/132"</t>
  </si>
  <si>
    <t xml:space="preserve">Supply, Installation and Commissioning of Volume Damper for ducts as per SMACNA standards as mentioned in the specifications and drawings. </t>
  </si>
  <si>
    <t>20"x6"</t>
  </si>
  <si>
    <t>10"x6"</t>
  </si>
  <si>
    <t>14"x6"</t>
  </si>
  <si>
    <t>22"x8"</t>
  </si>
  <si>
    <t>14"x8"</t>
  </si>
  <si>
    <t>40"x18"</t>
  </si>
  <si>
    <t>20"x14"</t>
  </si>
  <si>
    <t>14"x12"</t>
  </si>
  <si>
    <t>20"x8"</t>
  </si>
  <si>
    <t>26"x14"</t>
  </si>
  <si>
    <t>24"x14"</t>
  </si>
  <si>
    <t>22"x16"</t>
  </si>
  <si>
    <t>22"x14"</t>
  </si>
  <si>
    <t>12"x10"</t>
  </si>
  <si>
    <t>Return Air Round Diffuser</t>
  </si>
  <si>
    <t>28"x12"</t>
  </si>
  <si>
    <t>Transfer Air Grill</t>
  </si>
  <si>
    <t>46"x8</t>
  </si>
  <si>
    <t xml:space="preserve">2/1"/96"  </t>
  </si>
  <si>
    <t>3/1"/324"</t>
  </si>
  <si>
    <t>3/1"/36"</t>
  </si>
  <si>
    <t>3/1"/360"</t>
  </si>
  <si>
    <t>1/1"/126"</t>
  </si>
  <si>
    <t>2/1"/228"</t>
  </si>
  <si>
    <t xml:space="preserve">2/1"/96" </t>
  </si>
  <si>
    <t>3/1"/204"</t>
  </si>
  <si>
    <t xml:space="preserve">3/1"/84" </t>
  </si>
  <si>
    <t>VAV-3F-11</t>
  </si>
  <si>
    <t>VAV-3F-12</t>
  </si>
  <si>
    <t>VAV-3F-13</t>
  </si>
  <si>
    <t>VAV-3F-14</t>
  </si>
  <si>
    <t>VAV-3F-15</t>
  </si>
  <si>
    <t>14x10</t>
  </si>
  <si>
    <t>18x14</t>
  </si>
  <si>
    <t>24x10</t>
  </si>
  <si>
    <t>28x10</t>
  </si>
  <si>
    <t>18x10</t>
  </si>
  <si>
    <t>10x10</t>
  </si>
  <si>
    <t>24x14</t>
  </si>
  <si>
    <t>10"x4"</t>
  </si>
  <si>
    <t>SECTION III/A: BILL OF QUANTITIES FOR HVAC WORKS (LEVEL-03)</t>
  </si>
  <si>
    <t>GRAND TOTAL FOR HVAC WORKS (LEVEL-03)</t>
  </si>
  <si>
    <t>SECTION III/A: BILL OF QUANTITIES FOR HVAC WORKS (LEVEL-07)</t>
  </si>
  <si>
    <t>Supply, Installation and Commissioning of Volume Damper for ducts as per SMACNA standards as mentioned in the specifications and drawings. (Contd.)</t>
  </si>
  <si>
    <t>Q</t>
  </si>
  <si>
    <t>R</t>
  </si>
  <si>
    <t>S</t>
  </si>
  <si>
    <t>GRAND TOTAL FOR HVAC WORKS (LEVEL-07)</t>
  </si>
  <si>
    <t>SECTION III/A: BILL OF QUANTITIES FOR HVAC WORKS (LEVEL-08)</t>
  </si>
  <si>
    <t>Colored Wrapping for ducts</t>
  </si>
  <si>
    <t>HVAC</t>
  </si>
  <si>
    <t>3rd</t>
  </si>
  <si>
    <t xml:space="preserve">7th </t>
  </si>
  <si>
    <t>8th</t>
  </si>
  <si>
    <t>FIRE</t>
  </si>
  <si>
    <t>PLUMBING</t>
  </si>
  <si>
    <t>BMS</t>
  </si>
  <si>
    <t>GRAND TOTAL</t>
  </si>
  <si>
    <t>GRAND SUMMARY</t>
  </si>
  <si>
    <t>S.NO</t>
  </si>
  <si>
    <t>DESCRIPTION</t>
  </si>
  <si>
    <t>SUPPLY
AMOUNT</t>
  </si>
  <si>
    <t>INSTALLATION
AMOUNT</t>
  </si>
  <si>
    <t>TOTAL
AMOUNT</t>
  </si>
  <si>
    <t>03rd Floor</t>
  </si>
  <si>
    <t>07th Floor</t>
  </si>
  <si>
    <t>08th Floor</t>
  </si>
  <si>
    <t>Total HVAC</t>
  </si>
  <si>
    <t>Fire fighting</t>
  </si>
  <si>
    <t>Plumbing</t>
  </si>
  <si>
    <t>GRAND TOTAL AMOUNT</t>
  </si>
  <si>
    <t>Total Fire fighting</t>
  </si>
  <si>
    <t>Total Plumbing</t>
  </si>
  <si>
    <t>SECTION III/C: BILL OF QUANTITIES FOR FIRE FIGHTING WORKS (LEVEL-03)</t>
  </si>
  <si>
    <t>Fire Fighting</t>
  </si>
  <si>
    <t>OLD</t>
  </si>
  <si>
    <t>21 11 00</t>
  </si>
  <si>
    <t>Supply, install and commission of Mild Steel Schedule 40 pipe including all special fittings and Hangers including the cost of breaking through wall  and roof complete in all respects shown on drawings &amp; specifications.</t>
  </si>
  <si>
    <t>4"  Diameter</t>
  </si>
  <si>
    <t>3"  Diameter</t>
  </si>
  <si>
    <t>2.5"  Diameter</t>
  </si>
  <si>
    <t>2" Diameter</t>
  </si>
  <si>
    <t>1.5" Diameter</t>
  </si>
  <si>
    <t>1.25" Diameter</t>
  </si>
  <si>
    <t>1" Diameter</t>
  </si>
  <si>
    <t>Supply, install and commissioning of  Sprinklers including all accessories complete in all respects as per drawings &amp; specifications.</t>
  </si>
  <si>
    <t>Concealed Pendent Sprinkler with Paint Finish (Quick Response)</t>
  </si>
  <si>
    <t>Extended Coverage horizontal Side Wall Chrome Sprinkler</t>
  </si>
  <si>
    <t>Upright Sprinkler Head Quick Response</t>
  </si>
  <si>
    <t xml:space="preserve">Corrugated Stainless Steel Flexible Connector 1inch x 3ft (ULFM) </t>
  </si>
  <si>
    <t>21 20 00</t>
  </si>
  <si>
    <t>Supply, install and commission Fire Extinguisher as per drawing &amp; specification.</t>
  </si>
  <si>
    <t>Class-K Type Fire Extinguisher Capacity 6 Litres</t>
  </si>
  <si>
    <t>Fire Blanket</t>
  </si>
  <si>
    <t>CO2 Extinguisher Capacity</t>
  </si>
  <si>
    <t>Dry Powder Extinguisher Capacity</t>
  </si>
  <si>
    <t>Supply, installation, testing &amp; commissioning of FM200 fire supression system with all valves and accessories,control panels,control switches etc:- complete as per drawings &amp; specifications.</t>
  </si>
  <si>
    <t>Miscellaneous</t>
  </si>
  <si>
    <t>01 46 00</t>
  </si>
  <si>
    <t>Supply, Installation &amp; Commissioning of brass tags of  2" dia tags for valves and fixed with chains complete as per drawings &amp; specifications.</t>
  </si>
  <si>
    <t>Supply, Installation &amp; Commissioning of hangers and supports for pipes and Equipments including roller type (if required) as per drawings &amp; specifications.</t>
  </si>
  <si>
    <t xml:space="preserve">Supply, installation and commision fire stopping aid as per specifications and drawings complete in all respect.  </t>
  </si>
  <si>
    <t>22 11 00</t>
  </si>
  <si>
    <t>Painting of equipment / Hangers, Supports, Pipe etc as per specifications.</t>
  </si>
  <si>
    <t>21 05 05</t>
  </si>
  <si>
    <t>Testing, adjusting, Balancing &amp; commissioning of Fire Fighting System.</t>
  </si>
  <si>
    <t>21 05 01</t>
  </si>
  <si>
    <t>Shop drawings and As Built Drawings as per specifications.</t>
  </si>
  <si>
    <t>Supply, installing and commissioning of items not listed in BOQ but required.(Contractors to provide list)</t>
  </si>
  <si>
    <t>GRAND TOTAL FOR FIRE FIGHTING WORKS (LEVEL-03)</t>
  </si>
  <si>
    <t>SECTION III/C: BILL OF QUANTITIES FOR FIRE FIGHTING WORKS (LEVEL-07)</t>
  </si>
  <si>
    <t>I.T Rooms ( Volume=720 ft3)</t>
  </si>
  <si>
    <t>GRAND TOTAL FOR FIRE FIGHTING WORKS (LEVEL-07)</t>
  </si>
  <si>
    <t>SECTION III/C: BILL OF QUANTITIES FOR FIRE FIGHTING WORKS (LEVEL-08)</t>
  </si>
  <si>
    <t>GRAND TOTAL FOR FIRE FIGHTING WORKS (LEVEL-08)</t>
  </si>
  <si>
    <t>SECTION III/B: BILL OF QUANTITIES FOR PLUMBING WORKS (LEVEL-03)</t>
  </si>
  <si>
    <t>PPR Pipe</t>
  </si>
  <si>
    <t>22 10 00</t>
  </si>
  <si>
    <t xml:space="preserve">Supply, install, testing  and commission of PP-R type 3 (fittings PN 20) piping for Cold Water Supply system complete in all respects with all fittings &amp; accessories as per drawings and specifications. </t>
  </si>
  <si>
    <t>Ø1-1/2"</t>
  </si>
  <si>
    <t>Ø1-1/4"</t>
  </si>
  <si>
    <t>Ø1</t>
  </si>
  <si>
    <t>Ø3/4"</t>
  </si>
  <si>
    <t>Ø1/2"</t>
  </si>
  <si>
    <t>Grand-Total for PPR Pipe</t>
  </si>
  <si>
    <t>UPVC Pipe</t>
  </si>
  <si>
    <t xml:space="preserve">Supply, install and commission uPVC to BSEN – 1329 and BS5255 - 1989 piping including all special accessories and fittings complete in all respects as per drawings &amp; specifications for Soil and Waste Water systems (Push Fit Joint). </t>
  </si>
  <si>
    <t>Ø2"</t>
  </si>
  <si>
    <t>Ø3"</t>
  </si>
  <si>
    <t>Ø4"</t>
  </si>
  <si>
    <t>Grand-Total for UPVC Pipe</t>
  </si>
  <si>
    <t>Floor Drains</t>
  </si>
  <si>
    <t>22 05 23</t>
  </si>
  <si>
    <t>Supply, install and commission  uPVC type Drains complete in all respects as per drawings &amp; specifications.</t>
  </si>
  <si>
    <t>Floor Clean Out</t>
  </si>
  <si>
    <t>Installation of plumbing fixtures and fittings complete in all respects as shown on drawings &amp; specifications.</t>
  </si>
  <si>
    <t>3RD FLOOR</t>
  </si>
  <si>
    <t>Executive Toilets</t>
  </si>
  <si>
    <t>Installation of Wall Hung Water Closet (Black) with "P" or "S" trap, seat and cover best approved quality including imported flush Tank C.P. stop cock, C.P., Muslim Shower (Black), Fixing bolt (SS), Angle Valve (SS) &amp; Bottle trap (Black)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</si>
  <si>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full size Wall Mounted Wash Basin(Black) including imported one hole C.P. faucet, mixer (black)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</si>
  <si>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Wall Mounted Soap Dispensers for Vanity as per drawings &amp; specifications. </t>
  </si>
  <si>
    <t xml:space="preserve">Installation of Hand Dryers(Black) with sensor as per drawings &amp; specifications. </t>
  </si>
  <si>
    <t xml:space="preserve">Installation of Tissue Paper Dispenser,Toilet Paper Holder as per drawings &amp; specifications. </t>
  </si>
  <si>
    <t>Sub Total for Floor Drains</t>
  </si>
  <si>
    <t xml:space="preserve">Installation of Towel Ring (Black)  as per drawings &amp; specifications. </t>
  </si>
  <si>
    <t xml:space="preserve">Installation of Robe Hook as per drawings &amp; specifications. </t>
  </si>
  <si>
    <t xml:space="preserve">Installation of Wastebins as per drawings &amp; specifications. </t>
  </si>
  <si>
    <t xml:space="preserve">Installation of Concealed Flush Plate (Black) with accessories  as per drawings &amp; specifications. </t>
  </si>
  <si>
    <t>Staff Toilets</t>
  </si>
  <si>
    <t>Installation of Wall Hung Water Closet (white) with "P" or "S" trap, seat and cover best approved quality including imported flush Tank C.P. stop cock, C.P., Muslim Shower (SS), Fixing bolt (SS), Angle Valve (SS) &amp; Bottle trap (SS)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</si>
  <si>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full size Wall Mounted Wash Basin(White))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</si>
  <si>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Installation of full size Janitor Sink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</si>
  <si>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Hose bibs for Ablution Faucet (SS) with sensor integrated in the spout and all accessories as per drawings &amp; specifications. </t>
  </si>
  <si>
    <t xml:space="preserve">Supply,  testing  and commission of Tissue Paper Dispenser,Toilet Paper Holder (SS) as per drawings &amp; specifications. </t>
  </si>
  <si>
    <t xml:space="preserve">Installation  of Robe Hook(SS) as per drawings &amp; specifications. </t>
  </si>
  <si>
    <t xml:space="preserve">Installation of Concealed Flush Plate (SS) with accessories  as per drawings &amp; specifications. </t>
  </si>
  <si>
    <t xml:space="preserve">Installation of Handle Rail (SS) with accessories  as per drawings &amp; specifications. </t>
  </si>
  <si>
    <t>Pantry</t>
  </si>
  <si>
    <t xml:space="preserve">Installation of Kitchen Sinks (SS) with angle valves (SS), sink mixer (SS) and all accessories and valves as per drawings &amp; specifications. </t>
  </si>
  <si>
    <t>Nursing</t>
  </si>
  <si>
    <t xml:space="preserve">Installation of Robe Hook(SS) as per drawings &amp; specifications. </t>
  </si>
  <si>
    <t>Installation of Nursing Bath with undercounter basin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</si>
  <si>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Supply, Installation, Testing and commissioning of Valves with accessories as per drawings &amp; specifications.</t>
  </si>
  <si>
    <t>BALL VALVE (DIA 1/2")</t>
  </si>
  <si>
    <t>BALL VALVE (DIA 3/4")</t>
  </si>
  <si>
    <t>HOSE BIB (DIA 3/4")</t>
  </si>
  <si>
    <t>Grand Total for Floor Drains</t>
  </si>
  <si>
    <t>22 05 29</t>
  </si>
  <si>
    <t xml:space="preserve">Supply, Installation  &amp; commissioning of hangers and supports for pipes and equipment including all noise and Vibration controller roller type and others as per drawings and specifications. </t>
  </si>
  <si>
    <t xml:space="preserve">Supply, Installation  and commision fire stopping aid as per specifications and drawings complete in all respect.  </t>
  </si>
  <si>
    <t>01 00 00</t>
  </si>
  <si>
    <t>Shop Drawings as per specifications</t>
  </si>
  <si>
    <t>As Built Drawings as per specifications</t>
  </si>
  <si>
    <t>Testing &amp; Commissioning</t>
  </si>
  <si>
    <t>Water Supply System</t>
  </si>
  <si>
    <t>Grand Total for Miscellaneous</t>
  </si>
  <si>
    <t>GRAND TOTAL FOR PLUMBING WORKS (LEVEL-03)</t>
  </si>
  <si>
    <t>SECTION III/B: BILL OF QUANTITIES FOR PLUMBING WORKS (LEVEL-07)</t>
  </si>
  <si>
    <t>Ø1"</t>
  </si>
  <si>
    <t>Installation  of plumbing fixtures and fittings complete in all respects as shown on drawings &amp; specifications.</t>
  </si>
  <si>
    <t>7TH FLOOR</t>
  </si>
  <si>
    <t>Installation  of full size Wall Mounted Wash Basin(Black) including imported one hole C.P. faucet, mixer (black)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</si>
  <si>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Wall Mounted Soap Dispensers for Vanity as per drawings &amp; specifications. </t>
  </si>
  <si>
    <t xml:space="preserve">Installation  of Hand Dryers(Black) with sensor as per drawings &amp; specifications. </t>
  </si>
  <si>
    <t xml:space="preserve">Installation  of Tissue Paper Dispenser,Toilet Paper Holder as per drawings &amp; specifications. </t>
  </si>
  <si>
    <t xml:space="preserve">Installation  of Towel Ring (Black)  as per drawings &amp; specifications. </t>
  </si>
  <si>
    <t xml:space="preserve">Installation  of Robe Hook as per drawings &amp; specifications. </t>
  </si>
  <si>
    <t xml:space="preserve">Installation  of Wastebins as per drawings &amp; specifications. </t>
  </si>
  <si>
    <t xml:space="preserve">Installation  of Concealed Flush Plate (Black) with accessories  as per drawings &amp; specifications. </t>
  </si>
  <si>
    <t>Installation of Shower Set, including imported best quality C.P. shower head with shower mixer, C.P. waste plug chain complete with all connections and relative materials making requisite number of holes in walls, plinth and floor for pipe making good with approved materials complete in all respect as per drawings &amp; specifications.</t>
  </si>
  <si>
    <t>Installation  of Wall Hung Water Closet (white) with "P" or "S" trap, seat and cover best approved quality including imported flush Tank C.P. stop cock, C.P., Muslim Shower (SS), Fixing bolt (SS), Angle Valve (SS) &amp; Bottle trap (SS)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</si>
  <si>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Asian type Water Closet (White) with "P" or "S" trap, seat and cover best approved quality including imported flush Tank C.P. stop cock, C.P., Muslim shower with all accessories &amp; fittings, complete all connection and relative material making requisite hole in walls, floors and plinth for pipe connections and making good with approved materials complete in all respects in as shown on drawings &amp; specifications.</t>
  </si>
  <si>
    <t>Supply, testing and commissioning of urinal (White) with Flush Valve, trap best approved quality with all accessories and fittings complete in all respects as per specifications / drawings.</t>
  </si>
  <si>
    <t>Installation  of full size Wall Mounted Wash Basin(White))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</si>
  <si>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Installation  of full size Janitor Sink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</si>
  <si>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Hose bibs for Ablution Faucet (SS) with sensor integrated in the spout and all accessories as per drawings &amp; specifications. </t>
  </si>
  <si>
    <t xml:space="preserve">Installation of Tissue Paper Dispenser,Toilet Paper Holder (SS) as per drawings &amp; specifications. </t>
  </si>
  <si>
    <t xml:space="preserve">Installation of of Robe Hook(SS) as per drawings &amp; specifications. </t>
  </si>
  <si>
    <t xml:space="preserve">Installation  of Handle Rail (SS) with accessories  as per drawings &amp; specifications. </t>
  </si>
  <si>
    <t>Gym</t>
  </si>
  <si>
    <t xml:space="preserve">Supply, Installation &amp; commissioning of hangers and supports for pipes and equipment including all noise and Vibration controller roller type and others as per drawings and specifications. </t>
  </si>
  <si>
    <t xml:space="preserve">Supply, Installation and commision fire stopping aid as per specifications and drawings complete in all respect.  </t>
  </si>
  <si>
    <t>GRAND TOTAL FOR PLUMBING WORKS (LEVEL-07)</t>
  </si>
  <si>
    <t>SECTION III/B: BILL OF QUANTITIES FOR PLUMBING WORKS (LEVEL-08)</t>
  </si>
  <si>
    <t>Grand Total for PPR Pipe</t>
  </si>
  <si>
    <t>Grand Total for UPVC Pipe</t>
  </si>
  <si>
    <t>8TH FLOOR</t>
  </si>
  <si>
    <t>Installation of Asian type Water Closet (White) with "P" or "S" trap, seat and cover best approved quality including imported flush Tank C.P. stop cock, C.P., Muslim shower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</si>
  <si>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urinal (White) with Flush Valve, trap best approved quality with all accessories and fittings complete in all respects as per specifications / drawings.</t>
  </si>
  <si>
    <t>Hose Bib (Dia 3/4")</t>
  </si>
  <si>
    <t>Ball Valve (Dia 3/4")</t>
  </si>
  <si>
    <t>Hose Bib (Dia 1/2")</t>
  </si>
  <si>
    <t>GRAND TOTAL FOR PLUMBING WORKS (LEVEL-08)</t>
  </si>
  <si>
    <t>SECTION III/D: BILL OF QUANTITIES FOR BMS WORKS (LEVEL-03)</t>
  </si>
  <si>
    <t>Motorized Fire Smoke Damper</t>
  </si>
  <si>
    <t>Supply, Installation and Commissioning of complete control sets for MFSD complete in all respects as per drawings and specifications.</t>
  </si>
  <si>
    <t>24" x 8"</t>
  </si>
  <si>
    <t>20" x 10"</t>
  </si>
  <si>
    <t>Air Handling units</t>
  </si>
  <si>
    <t>Supply, Installation and Commissioning of complete control sets for  Air Handling Units including all sensors, actuators etc as per specifications and drawings complete in all respects.</t>
  </si>
  <si>
    <t>Thermostats (Temp, CO2 &amp; Occ. sensors)</t>
  </si>
  <si>
    <t>Controller</t>
  </si>
  <si>
    <t>Occupancy Sensor</t>
  </si>
  <si>
    <t>Exhaust Fan</t>
  </si>
  <si>
    <t>DDC Controller (BACnet Compliant) Freely Programmable</t>
  </si>
  <si>
    <t>Exhaust Fan On/Off command.</t>
  </si>
  <si>
    <t>Exhaust Fan On/Off Status.</t>
  </si>
  <si>
    <t xml:space="preserve">Water Meter </t>
  </si>
  <si>
    <t>Grand Total for HVAC</t>
  </si>
  <si>
    <t>Fire Protection</t>
  </si>
  <si>
    <t>Supply installation and commissioning of controls set for Zone control valve and flow switch</t>
  </si>
  <si>
    <t>Grand Total for Fire Protection</t>
  </si>
  <si>
    <t>Building Management System</t>
  </si>
  <si>
    <t>25 00 00</t>
  </si>
  <si>
    <t>Building management shall include the server with all its required peripherals, BMS software and license for third party integration.</t>
  </si>
  <si>
    <t>Grand Total for Building Management System</t>
  </si>
  <si>
    <t>It shall cover the commisiong and testing of all the systems</t>
  </si>
  <si>
    <t>Grand Total for Testing &amp; Commissioning</t>
  </si>
  <si>
    <t>GUI Development</t>
  </si>
  <si>
    <t>It shall include all the software and hardware points to be mapped on GUI</t>
  </si>
  <si>
    <t>Grand Total for GUI Development</t>
  </si>
  <si>
    <t>Miscelleneous</t>
  </si>
  <si>
    <t>Any item left  for the smooth, fully operational IBMS system shall be provided in this scope with details.</t>
  </si>
  <si>
    <t>Grand Total for Miscelleneous</t>
  </si>
  <si>
    <t>GRAND TOTAL FOR BMS WORKS (LEVEL-03)</t>
  </si>
  <si>
    <t>SECTION III/D: BILL OF QUANTITIES FOR BMS WORKS (LEVEL-07)</t>
  </si>
  <si>
    <t>Water Cooled Package Units</t>
  </si>
  <si>
    <t>Supply, Installation and Commissioning of complete control sets for Water Cooled Packaged Units as per  specifications and drawings complete in all respects.</t>
  </si>
  <si>
    <t>Digital display thermostat(BACnet compliant).</t>
  </si>
  <si>
    <t>Duct Type Temperature Sensor.</t>
  </si>
  <si>
    <t>Control valve actuator (Floating type)</t>
  </si>
  <si>
    <t>Flow switch</t>
  </si>
  <si>
    <t>Sub Total for HVAC (Page 1)</t>
  </si>
  <si>
    <t>Sub Total for HVAC (Page 2)</t>
  </si>
  <si>
    <t>Grand Total for HVAC (Page 1 to 2)</t>
  </si>
  <si>
    <t>GRAND TOTAL FOR BMS WORKS (LEVEL-07)</t>
  </si>
  <si>
    <t>SECTION III/D: BILL OF QUANTITIES FOR BMS WORKS (LEVEL-08)</t>
  </si>
  <si>
    <t>GRAND TOTAL FOR BMS WORKS (LEVEL-08)</t>
  </si>
  <si>
    <t>Total BMS</t>
  </si>
  <si>
    <t>ENGRO 3RH, 7TH &amp; 8TH FLOOR)</t>
  </si>
  <si>
    <t>10% advance to be received against 3rd &amp; 8th floor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</si>
</sst>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1" formatCode="_-* #,##0_-;\-* #,##0_-;_-* &quot;-&quot;_-;_-@_-"/>
    <numFmt numFmtId="43" formatCode="_-* #,##0.00_-;\-* #,##0.00_-;_-* &quot;-&quot;??_-;_-@_-"/>
    <numFmt numFmtId="164" formatCode="_(* #,##0.00_);_(* \(#,##0.00\);_(* &quot;-&quot;??_);_(@_)"/>
    <numFmt numFmtId="165" formatCode="_-* #,##0.00_-;_-* #,##0.00\-;_-* &quot;-&quot;??_-;_-@_-"/>
    <numFmt numFmtId="166" formatCode="&quot;Rs.&quot;#,##0_);\(&quot;Rs.&quot;#,##0\)"/>
    <numFmt numFmtId="167" formatCode="0.0"/>
    <numFmt numFmtId="168" formatCode="0.00000"/>
    <numFmt numFmtId="169" formatCode="&quot;ج.م.&quot;#,##0_-;&quot;ج.م.&quot;#,##0\-"/>
    <numFmt numFmtId="170" formatCode="0.00_)"/>
    <numFmt numFmtId="171" formatCode="_-* #,##0\ _P_t_s_-;\-* #,##0\ _P_t_s_-;_-* &quot;-&quot;\ _P_t_s_-;_-@_-"/>
    <numFmt numFmtId="172" formatCode="_-* #,##0.00\ _P_t_s_-;\-* #,##0.00\ _P_t_s_-;_-* &quot;-&quot;??\ _P_t_s_-;_-@_-"/>
    <numFmt numFmtId="173" formatCode="_-* #,##0\ &quot;Pts&quot;_-;\-* #,##0\ &quot;Pts&quot;_-;_-* &quot;-&quot;\ &quot;Pts&quot;_-;_-@_-"/>
    <numFmt numFmtId="174" formatCode="_-* #,##0.00\ &quot;Pts&quot;_-;\-* #,##0.00\ &quot;Pts&quot;_-;_-* &quot;-&quot;??\ &quot;Pts&quot;_-;_-@_-"/>
    <numFmt numFmtId="175" formatCode="&quot;$&quot;#,##0;\-&quot;$&quot;#,##0"/>
    <numFmt numFmtId="176" formatCode="mm/dd/yy"/>
    <numFmt numFmtId="177" formatCode="_-* #,##0_-;\-* #,##0_-;_-* &quot;-&quot;??_-;_-@_-"/>
    <numFmt numFmtId="178" formatCode="_-* #,##0_-;_-* #,##0\-;_-* &quot;-&quot;??_-;_-@_-"/>
  </numFmts>
  <fonts count="139">
    <font>
      <sz val="11"/>
      <color theme="1"/>
      <name val="Calibri"/>
      <family val="2"/>
      <scheme val="minor"/>
    </font>
    <font>
      <sz val="9"/>
      <color theme="1"/>
      <name val="Lucida Sans Unicode"/>
      <family val="2"/>
    </font>
    <font>
      <sz val="11"/>
      <color theme="1"/>
      <name val="Calibri"/>
      <family val="2"/>
      <scheme val="minor"/>
    </font>
    <font>
      <sz val="10"/>
      <name val="Calibri"/>
      <family val="2"/>
      <scheme val="minor"/>
    </font>
    <font>
      <b/>
      <sz val="11"/>
      <name val="Calibri"/>
      <family val="2"/>
      <scheme val="minor"/>
    </font>
    <font>
      <sz val="11"/>
      <name val="Calibri"/>
      <family val="2"/>
      <scheme val="minor"/>
    </font>
    <font>
      <b/>
      <sz val="10"/>
      <name val="Calibri"/>
      <family val="2"/>
      <scheme val="minor"/>
    </font>
    <font>
      <sz val="10"/>
      <name val="Arial"/>
      <family val="2"/>
    </font>
    <font>
      <b/>
      <sz val="12"/>
      <name val="Calibri"/>
      <family val="2"/>
      <scheme val="minor"/>
    </font>
    <font>
      <b/>
      <sz val="16"/>
      <color theme="0"/>
      <name val="Calibri"/>
      <family val="2"/>
      <scheme val="minor"/>
    </font>
    <font>
      <b/>
      <u/>
      <sz val="10"/>
      <name val="Calibri"/>
      <family val="2"/>
      <scheme val="minor"/>
    </font>
    <font>
      <sz val="10"/>
      <color theme="1"/>
      <name val="Lucida Sans Unicode"/>
      <family val="2"/>
    </font>
    <font>
      <sz val="10"/>
      <color theme="1"/>
      <name val="Calibri"/>
      <family val="2"/>
      <scheme val="minor"/>
    </font>
    <font>
      <b/>
      <u/>
      <sz val="10"/>
      <color theme="1"/>
      <name val="Calibri"/>
      <family val="2"/>
      <scheme val="minor"/>
    </font>
    <font>
      <b/>
      <u val="singleAccounting"/>
      <sz val="10"/>
      <color theme="1"/>
      <name val="Calibri"/>
      <family val="2"/>
      <scheme val="minor"/>
    </font>
    <font>
      <b/>
      <sz val="12"/>
      <color theme="1"/>
      <name val="Calibri"/>
      <family val="2"/>
      <scheme val="minor"/>
    </font>
    <font>
      <sz val="10"/>
      <name val="Century Gothic"/>
      <family val="2"/>
    </font>
    <font>
      <sz val="10"/>
      <color rgb="FFFF0000"/>
      <name val="Calibri"/>
      <family val="2"/>
      <scheme val="minor"/>
    </font>
    <font>
      <b/>
      <sz val="14"/>
      <color theme="0"/>
      <name val="Calibri"/>
      <family val="2"/>
      <scheme val="minor"/>
    </font>
    <font>
      <b/>
      <sz val="10"/>
      <name val="Calibri"/>
      <family val="2"/>
    </font>
    <font>
      <b/>
      <u/>
      <sz val="10"/>
      <name val="Arial"/>
      <family val="2"/>
    </font>
    <font>
      <b/>
      <sz val="10"/>
      <name val="Arial"/>
      <family val="2"/>
    </font>
    <font>
      <b/>
      <sz val="10"/>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9"/>
      <name val="Geneva"/>
    </font>
    <font>
      <sz val="8"/>
      <name val="Arial"/>
      <family val="2"/>
    </font>
    <font>
      <sz val="10"/>
      <color indexed="8"/>
      <name val="Times New Roman"/>
      <family val="1"/>
    </font>
    <font>
      <sz val="8"/>
      <name val="Times New Roman"/>
      <family val="1"/>
    </font>
    <font>
      <sz val="10"/>
      <name val="MS Sans Serif"/>
      <family val="2"/>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imes New Roman"/>
      <family val="1"/>
    </font>
    <font>
      <sz val="11"/>
      <color indexed="8"/>
      <name val="맑은 고딕"/>
      <family val="3"/>
    </font>
    <font>
      <sz val="11"/>
      <color indexed="9"/>
      <name val="맑은 고딕"/>
      <family val="3"/>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u/>
      <sz val="10"/>
      <color theme="11"/>
      <name val="Century Gothic"/>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u/>
      <sz val="7.8"/>
      <color theme="10"/>
      <name val="Calibri"/>
      <family val="2"/>
    </font>
    <font>
      <u/>
      <sz val="10"/>
      <color theme="10"/>
      <name val="Century Gothic"/>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rgb="FF000000"/>
      <name val="Times New Roman"/>
      <family val="1"/>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ms Rmn"/>
      <charset val="178"/>
    </font>
    <font>
      <sz val="8"/>
      <name val="Helv"/>
      <charset val="178"/>
    </font>
    <font>
      <b/>
      <sz val="8"/>
      <color indexed="8"/>
      <name val="Helv"/>
      <charset val="178"/>
    </font>
    <font>
      <sz val="11"/>
      <color rgb="FFFF0000"/>
      <name val="Calibri"/>
      <family val="2"/>
    </font>
    <font>
      <b/>
      <sz val="11"/>
      <color rgb="FF3F3F3F"/>
      <name val="Calibri"/>
      <family val="2"/>
    </font>
    <font>
      <b/>
      <sz val="18"/>
      <color rgb="FF1F4A7E"/>
      <name val="Cambria"/>
      <family val="2"/>
    </font>
    <font>
      <b/>
      <sz val="11"/>
      <color rgb="FF000000"/>
      <name val="Calibri"/>
      <family val="2"/>
    </font>
    <font>
      <sz val="11"/>
      <name val="돋움"/>
      <family val="3"/>
    </font>
    <font>
      <sz val="11"/>
      <color indexed="10"/>
      <name val="맑은 고딕"/>
      <family val="3"/>
    </font>
    <font>
      <b/>
      <sz val="11"/>
      <color indexed="52"/>
      <name val="맑은 고딕"/>
      <family val="3"/>
    </font>
    <font>
      <sz val="11"/>
      <color indexed="20"/>
      <name val="맑은 고딕"/>
      <family val="3"/>
    </font>
    <font>
      <sz val="11"/>
      <color indexed="60"/>
      <name val="맑은 고딕"/>
      <family val="3"/>
    </font>
    <font>
      <i/>
      <sz val="11"/>
      <color indexed="23"/>
      <name val="맑은 고딕"/>
      <family val="3"/>
    </font>
    <font>
      <b/>
      <sz val="11"/>
      <color indexed="9"/>
      <name val="맑은 고딕"/>
      <family val="3"/>
    </font>
    <font>
      <sz val="11"/>
      <color indexed="52"/>
      <name val="맑은 고딕"/>
      <family val="3"/>
    </font>
    <font>
      <b/>
      <sz val="11"/>
      <color indexed="8"/>
      <name val="맑은 고딕"/>
      <family val="3"/>
    </font>
    <font>
      <sz val="11"/>
      <color indexed="62"/>
      <name val="맑은 고딕"/>
      <family val="3"/>
    </font>
    <font>
      <b/>
      <sz val="18"/>
      <color indexed="62"/>
      <name val="맑은 고딕"/>
      <family val="3"/>
    </font>
    <font>
      <b/>
      <sz val="15"/>
      <color indexed="62"/>
      <name val="맑은 고딕"/>
      <family val="3"/>
    </font>
    <font>
      <b/>
      <sz val="13"/>
      <color indexed="62"/>
      <name val="맑은 고딕"/>
      <family val="3"/>
    </font>
    <font>
      <b/>
      <sz val="11"/>
      <color indexed="62"/>
      <name val="맑은 고딕"/>
      <family val="3"/>
    </font>
    <font>
      <sz val="11"/>
      <color indexed="17"/>
      <name val="맑은 고딕"/>
      <family val="3"/>
    </font>
    <font>
      <b/>
      <sz val="11"/>
      <color indexed="63"/>
      <name val="맑은 고딕"/>
      <family val="3"/>
    </font>
    <font>
      <sz val="12"/>
      <color theme="1"/>
      <name val="Calibri"/>
      <family val="2"/>
      <scheme val="minor"/>
    </font>
    <font>
      <sz val="11"/>
      <name val="돋움"/>
      <family val="3"/>
      <charset val="129"/>
    </font>
    <font>
      <sz val="8"/>
      <color theme="1"/>
      <name val="Times New Roman"/>
      <family val="2"/>
    </font>
    <font>
      <b/>
      <sz val="9"/>
      <color rgb="FFFF0000"/>
      <name val="Lucida Sans Unicode"/>
      <family val="2"/>
    </font>
    <font>
      <b/>
      <sz val="20"/>
      <name val="Calibri"/>
      <family val="2"/>
      <scheme val="minor"/>
    </font>
    <font>
      <sz val="24"/>
      <name val="Calibri"/>
      <family val="2"/>
      <scheme val="minor"/>
    </font>
    <font>
      <sz val="11"/>
      <color rgb="FFFF0000"/>
      <name val="Calibri"/>
      <family val="2"/>
      <scheme val="minor"/>
    </font>
    <font>
      <b/>
      <sz val="11"/>
      <color theme="1"/>
      <name val="Calibri"/>
      <family val="2"/>
      <scheme val="minor"/>
    </font>
    <font>
      <b/>
      <u/>
      <sz val="16"/>
      <color theme="1"/>
      <name val="Calibri"/>
      <family val="2"/>
      <scheme val="minor"/>
    </font>
    <font>
      <b/>
      <sz val="14"/>
      <color theme="1"/>
      <name val="Calibri"/>
      <family val="2"/>
      <scheme val="minor"/>
    </font>
    <font>
      <sz val="20"/>
      <color theme="1"/>
      <name val="Calibri"/>
      <family val="2"/>
      <scheme val="minor"/>
    </font>
    <font>
      <b/>
      <sz val="20"/>
      <color theme="1"/>
      <name val="Calibri"/>
      <family val="2"/>
      <scheme val="minor"/>
    </font>
    <font>
      <sz val="10"/>
      <color theme="1"/>
      <name val="Calibri"/>
      <family val="2"/>
    </font>
    <font>
      <sz val="9"/>
      <color theme="1"/>
      <name val="Century Gothic"/>
      <family val="2"/>
    </font>
    <font>
      <b/>
      <sz val="14"/>
      <name val="Calibri"/>
      <family val="2"/>
      <scheme val="minor"/>
    </font>
    <font>
      <b/>
      <sz val="12"/>
      <color rgb="FFFF0000"/>
      <name val="Calibri"/>
      <family val="2"/>
      <scheme val="minor"/>
    </font>
    <font>
      <b/>
      <sz val="11"/>
      <color rgb="FFFF0000"/>
      <name val="Calibri"/>
      <family val="2"/>
      <scheme val="minor"/>
    </font>
    <font>
      <b/>
      <sz val="12"/>
      <color theme="0"/>
      <name val="Calibri"/>
      <family val="2"/>
    </font>
    <font>
      <sz val="10"/>
      <name val="Calibri"/>
      <family val="2"/>
    </font>
    <font>
      <sz val="11"/>
      <name val="Calibri"/>
      <family val="2"/>
    </font>
    <font>
      <b/>
      <sz val="10"/>
      <color theme="1"/>
      <name val="Calibri"/>
      <family val="2"/>
    </font>
    <font>
      <b/>
      <sz val="10"/>
      <color theme="0"/>
      <name val="Calibri"/>
      <family val="2"/>
    </font>
    <font>
      <i/>
      <sz val="10"/>
      <color theme="1"/>
      <name val="Calibri"/>
      <family val="2"/>
    </font>
    <font>
      <sz val="11"/>
      <color theme="1"/>
      <name val="Calibri"/>
      <family val="2"/>
    </font>
    <font>
      <sz val="12"/>
      <name val="Arial"/>
      <family val="2"/>
    </font>
    <font>
      <sz val="12"/>
      <name val="Calibri"/>
      <family val="2"/>
      <scheme val="minor"/>
    </font>
    <font>
      <b/>
      <sz val="12"/>
      <name val="Arial"/>
      <family val="2"/>
    </font>
    <font>
      <b/>
      <sz val="10"/>
      <color rgb="FFFF0000"/>
      <name val="Calibri"/>
      <family val="2"/>
      <scheme val="minor"/>
    </font>
    <font>
      <sz val="14"/>
      <name val="Calibri"/>
      <family val="2"/>
      <scheme val="minor"/>
    </font>
    <font>
      <sz val="11"/>
      <color rgb="FF1D1C1D"/>
      <name val="Arial"/>
      <family val="2"/>
    </font>
    <font>
      <b/>
      <sz val="11"/>
      <color rgb="FF1D1C1D"/>
      <name val="Arial"/>
      <family val="2"/>
    </font>
    <font>
      <sz val="10"/>
      <color indexed="8"/>
      <name val="Calibri"/>
      <family val="2"/>
      <scheme val="minor"/>
    </font>
    <font>
      <b/>
      <sz val="12"/>
      <color theme="0"/>
      <name val="Calibri"/>
      <family val="2"/>
      <scheme val="minor"/>
    </font>
    <font>
      <b/>
      <u/>
      <sz val="11"/>
      <name val="Arial"/>
      <family val="2"/>
    </font>
    <font>
      <b/>
      <sz val="11"/>
      <name val="Arial"/>
      <family val="2"/>
    </font>
    <font>
      <sz val="11"/>
      <name val="Century Gothic"/>
      <family val="2"/>
    </font>
    <font>
      <sz val="10"/>
      <color rgb="FFFF0000"/>
      <name val="Century Gothic"/>
      <family val="2"/>
    </font>
    <font>
      <b/>
      <sz val="10"/>
      <color rgb="FFFF0000"/>
      <name val="Century Gothic"/>
      <family val="2"/>
    </font>
    <font>
      <b/>
      <u/>
      <sz val="11"/>
      <color rgb="FFFF0000"/>
      <name val="Arial"/>
      <family val="2"/>
    </font>
    <font>
      <b/>
      <sz val="11"/>
      <color rgb="FFFF0000"/>
      <name val="Arial"/>
      <family val="2"/>
    </font>
    <font>
      <sz val="11"/>
      <color rgb="FFFF0000"/>
      <name val="Century Gothic"/>
      <family val="2"/>
    </font>
    <font>
      <b/>
      <sz val="12"/>
      <color rgb="FFFF0000"/>
      <name val="Arial"/>
      <family val="2"/>
    </font>
    <font>
      <sz val="12"/>
      <color rgb="FFFF0000"/>
      <name val="Arial"/>
      <family val="2"/>
    </font>
  </fonts>
  <fills count="71">
    <fill>
      <patternFill patternType="none"/>
    </fill>
    <fill>
      <patternFill patternType="gray125"/>
    </fill>
    <fill>
      <patternFill patternType="solid">
        <fgColor theme="4" tint="0.79998168889431442"/>
        <bgColor indexed="64"/>
      </patternFill>
    </fill>
    <fill>
      <patternFill patternType="solid">
        <fgColor rgb="FFD3DFEE"/>
        <bgColor indexed="64"/>
      </patternFill>
    </fill>
    <fill>
      <patternFill patternType="solid">
        <fgColor theme="0"/>
        <bgColor indexed="64"/>
      </patternFill>
    </fill>
    <fill>
      <patternFill patternType="solid">
        <fgColor theme="4"/>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7"/>
      </patternFill>
    </fill>
    <fill>
      <patternFill patternType="solid">
        <fgColor indexed="34"/>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indexed="54"/>
      </patternFill>
    </fill>
    <fill>
      <patternFill patternType="solid">
        <fgColor rgb="FFFFFF00"/>
        <bgColor indexed="64"/>
      </patternFill>
    </fill>
    <fill>
      <patternFill patternType="solid">
        <fgColor rgb="FF92D050"/>
        <bgColor indexed="64"/>
      </patternFill>
    </fill>
    <fill>
      <patternFill patternType="solid">
        <fgColor indexed="65"/>
        <bgColor indexed="64"/>
      </patternFill>
    </fill>
    <fill>
      <patternFill patternType="solid">
        <fgColor theme="9" tint="0.59999389629810485"/>
        <bgColor indexed="64"/>
      </patternFill>
    </fill>
    <fill>
      <patternFill patternType="solid">
        <fgColor rgb="FFFF0000"/>
        <bgColor indexed="64"/>
      </patternFill>
    </fill>
  </fills>
  <borders count="36">
    <border>
      <left/>
      <right/>
      <top/>
      <bottom/>
      <diagonal/>
    </border>
    <border>
      <left/>
      <right/>
      <top style="medium">
        <color indexed="64"/>
      </top>
      <bottom/>
      <diagonal/>
    </border>
    <border>
      <left style="thin">
        <color theme="4"/>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right/>
      <top/>
      <bottom style="thin">
        <color theme="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style="thin">
        <color auto="1"/>
      </bottom>
      <diagonal/>
    </border>
    <border>
      <left/>
      <right/>
      <top style="thin">
        <color rgb="FF5181BD"/>
      </top>
      <bottom style="double">
        <color rgb="FF5181BD"/>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indexed="34"/>
      </bottom>
      <diagonal/>
    </border>
    <border>
      <left style="thin">
        <color auto="1"/>
      </left>
      <right style="thin">
        <color auto="1"/>
      </right>
      <top style="thin">
        <color auto="1"/>
      </top>
      <bottom style="thin">
        <color auto="1"/>
      </bottom>
      <diagonal/>
    </border>
    <border>
      <left style="medium">
        <color theme="4"/>
      </left>
      <right/>
      <top style="thin">
        <color theme="4"/>
      </top>
      <bottom style="thin">
        <color theme="4"/>
      </bottom>
      <diagonal/>
    </border>
    <border>
      <left style="thin">
        <color theme="4"/>
      </left>
      <right style="thin">
        <color theme="4"/>
      </right>
      <top style="thin">
        <color theme="4"/>
      </top>
      <bottom/>
      <diagonal/>
    </border>
  </borders>
  <cellStyleXfs count="46469">
    <xf numFmtId="0" fontId="0" fillId="0" borderId="0"/>
    <xf numFmtId="165" fontId="7" fillId="0" borderId="0" applyFont="0" applyFill="0" applyBorder="0" applyAlignment="0" applyProtection="0"/>
    <xf numFmtId="165" fontId="7" fillId="0" borderId="0" applyFont="0" applyFill="0" applyBorder="0" applyAlignment="0" applyProtection="0"/>
    <xf numFmtId="0" fontId="2" fillId="0" borderId="0"/>
    <xf numFmtId="0" fontId="16" fillId="0" borderId="0" applyProtection="0">
      <alignment horizontal="justify" vertical="top" wrapText="1"/>
    </xf>
    <xf numFmtId="0" fontId="7" fillId="0" borderId="0"/>
    <xf numFmtId="0" fontId="23" fillId="14" borderId="0" applyNumberFormat="0" applyBorder="0" applyAlignment="0" applyProtection="0"/>
    <xf numFmtId="0" fontId="51" fillId="41" borderId="0" applyNumberFormat="0" applyBorder="0" applyAlignment="0" applyProtection="0"/>
    <xf numFmtId="0" fontId="23" fillId="14"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51" fillId="42" borderId="0" applyNumberFormat="0" applyBorder="0" applyAlignment="0" applyProtection="0"/>
    <xf numFmtId="0" fontId="23" fillId="15"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51" fillId="43" borderId="0" applyNumberFormat="0" applyBorder="0" applyAlignment="0" applyProtection="0"/>
    <xf numFmtId="0" fontId="23" fillId="16" borderId="0" applyNumberFormat="0" applyBorder="0" applyAlignment="0" applyProtection="0"/>
    <xf numFmtId="0" fontId="23" fillId="16" borderId="0" applyNumberFormat="0" applyBorder="0" applyAlignment="0" applyProtection="0"/>
    <xf numFmtId="0" fontId="23" fillId="18" borderId="0" applyNumberFormat="0" applyBorder="0" applyAlignment="0" applyProtection="0"/>
    <xf numFmtId="0" fontId="51" fillId="44"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51" fillId="45" borderId="0" applyNumberFormat="0" applyBorder="0" applyAlignment="0" applyProtection="0"/>
    <xf numFmtId="0" fontId="23" fillId="19"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51" fillId="46" borderId="0" applyNumberFormat="0" applyBorder="0" applyAlignment="0" applyProtection="0"/>
    <xf numFmtId="0" fontId="23" fillId="20" borderId="0" applyNumberFormat="0" applyBorder="0" applyAlignment="0" applyProtection="0"/>
    <xf numFmtId="0" fontId="23" fillId="20" borderId="0" applyNumberFormat="0" applyBorder="0" applyAlignment="0" applyProtection="0"/>
    <xf numFmtId="0" fontId="49" fillId="21" borderId="0" applyNumberFormat="0" applyBorder="0" applyAlignment="0" applyProtection="0">
      <alignment vertical="center"/>
    </xf>
    <xf numFmtId="0" fontId="49" fillId="20" borderId="0" applyNumberFormat="0" applyBorder="0" applyAlignment="0" applyProtection="0">
      <alignment vertical="center"/>
    </xf>
    <xf numFmtId="0" fontId="49" fillId="17" borderId="0" applyNumberFormat="0" applyBorder="0" applyAlignment="0" applyProtection="0">
      <alignment vertical="center"/>
    </xf>
    <xf numFmtId="0" fontId="49" fillId="14" borderId="0" applyNumberFormat="0" applyBorder="0" applyAlignment="0" applyProtection="0">
      <alignment vertical="center"/>
    </xf>
    <xf numFmtId="0" fontId="49" fillId="21" borderId="0" applyNumberFormat="0" applyBorder="0" applyAlignment="0" applyProtection="0">
      <alignment vertical="center"/>
    </xf>
    <xf numFmtId="0" fontId="49" fillId="19" borderId="0" applyNumberFormat="0" applyBorder="0" applyAlignment="0" applyProtection="0">
      <alignment vertical="center"/>
    </xf>
    <xf numFmtId="0" fontId="23" fillId="22" borderId="0" applyNumberFormat="0" applyBorder="0" applyAlignment="0" applyProtection="0"/>
    <xf numFmtId="0" fontId="51" fillId="47"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4" borderId="0" applyNumberFormat="0" applyBorder="0" applyAlignment="0" applyProtection="0"/>
    <xf numFmtId="0" fontId="51" fillId="48" borderId="0" applyNumberFormat="0" applyBorder="0" applyAlignment="0" applyProtection="0"/>
    <xf numFmtId="0" fontId="23" fillId="24"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51"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18" borderId="0" applyNumberFormat="0" applyBorder="0" applyAlignment="0" applyProtection="0"/>
    <xf numFmtId="0" fontId="51" fillId="50" borderId="0" applyNumberFormat="0" applyBorder="0" applyAlignment="0" applyProtection="0"/>
    <xf numFmtId="0" fontId="23" fillId="18" borderId="0" applyNumberFormat="0" applyBorder="0" applyAlignment="0" applyProtection="0"/>
    <xf numFmtId="0" fontId="23" fillId="18" borderId="0" applyNumberFormat="0" applyBorder="0" applyAlignment="0" applyProtection="0"/>
    <xf numFmtId="0" fontId="23" fillId="22" borderId="0" applyNumberFormat="0" applyBorder="0" applyAlignment="0" applyProtection="0"/>
    <xf numFmtId="0" fontId="51" fillId="51"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23" fillId="27" borderId="0" applyNumberFormat="0" applyBorder="0" applyAlignment="0" applyProtection="0"/>
    <xf numFmtId="0" fontId="51" fillId="52"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49" fillId="21" borderId="0" applyNumberFormat="0" applyBorder="0" applyAlignment="0" applyProtection="0">
      <alignment vertical="center"/>
    </xf>
    <xf numFmtId="0" fontId="49" fillId="24" borderId="0" applyNumberFormat="0" applyBorder="0" applyAlignment="0" applyProtection="0">
      <alignment vertical="center"/>
    </xf>
    <xf numFmtId="0" fontId="49" fillId="26" borderId="0" applyNumberFormat="0" applyBorder="0" applyAlignment="0" applyProtection="0">
      <alignment vertical="center"/>
    </xf>
    <xf numFmtId="0" fontId="49" fillId="23" borderId="0" applyNumberFormat="0" applyBorder="0" applyAlignment="0" applyProtection="0">
      <alignment vertical="center"/>
    </xf>
    <xf numFmtId="0" fontId="49" fillId="21" borderId="0" applyNumberFormat="0" applyBorder="0" applyAlignment="0" applyProtection="0">
      <alignment vertical="center"/>
    </xf>
    <xf numFmtId="0" fontId="49" fillId="20" borderId="0" applyNumberFormat="0" applyBorder="0" applyAlignment="0" applyProtection="0">
      <alignment vertical="center"/>
    </xf>
    <xf numFmtId="0" fontId="24" fillId="28" borderId="0" applyNumberFormat="0" applyBorder="0" applyAlignment="0" applyProtection="0"/>
    <xf numFmtId="0" fontId="52" fillId="53"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4" borderId="0" applyNumberFormat="0" applyBorder="0" applyAlignment="0" applyProtection="0"/>
    <xf numFmtId="0" fontId="52" fillId="5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52" fillId="5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30" borderId="0" applyNumberFormat="0" applyBorder="0" applyAlignment="0" applyProtection="0"/>
    <xf numFmtId="0" fontId="52" fillId="56" borderId="0" applyNumberFormat="0" applyBorder="0" applyAlignment="0" applyProtection="0"/>
    <xf numFmtId="0" fontId="24" fillId="30" borderId="0" applyNumberFormat="0" applyBorder="0" applyAlignment="0" applyProtection="0"/>
    <xf numFmtId="0" fontId="24" fillId="30" borderId="0" applyNumberFormat="0" applyBorder="0" applyAlignment="0" applyProtection="0"/>
    <xf numFmtId="0" fontId="24" fillId="29" borderId="0" applyNumberFormat="0" applyBorder="0" applyAlignment="0" applyProtection="0"/>
    <xf numFmtId="0" fontId="52" fillId="57"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31" borderId="0" applyNumberFormat="0" applyBorder="0" applyAlignment="0" applyProtection="0"/>
    <xf numFmtId="0" fontId="52" fillId="58"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50" fillId="29" borderId="0" applyNumberFormat="0" applyBorder="0" applyAlignment="0" applyProtection="0">
      <alignment vertical="center"/>
    </xf>
    <xf numFmtId="0" fontId="50" fillId="24" borderId="0" applyNumberFormat="0" applyBorder="0" applyAlignment="0" applyProtection="0">
      <alignment vertical="center"/>
    </xf>
    <xf numFmtId="0" fontId="50" fillId="26" borderId="0" applyNumberFormat="0" applyBorder="0" applyAlignment="0" applyProtection="0">
      <alignment vertical="center"/>
    </xf>
    <xf numFmtId="0" fontId="50" fillId="23" borderId="0" applyNumberFormat="0" applyBorder="0" applyAlignment="0" applyProtection="0">
      <alignment vertical="center"/>
    </xf>
    <xf numFmtId="0" fontId="50" fillId="29" borderId="0" applyNumberFormat="0" applyBorder="0" applyAlignment="0" applyProtection="0">
      <alignment vertical="center"/>
    </xf>
    <xf numFmtId="0" fontId="50" fillId="20" borderId="0" applyNumberFormat="0" applyBorder="0" applyAlignment="0" applyProtection="0">
      <alignment vertical="center"/>
    </xf>
    <xf numFmtId="0" fontId="24" fillId="32" borderId="0" applyNumberFormat="0" applyBorder="0" applyAlignment="0" applyProtection="0"/>
    <xf numFmtId="0" fontId="52" fillId="59"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3" borderId="0" applyNumberFormat="0" applyBorder="0" applyAlignment="0" applyProtection="0"/>
    <xf numFmtId="0" fontId="52" fillId="60" borderId="0" applyNumberFormat="0" applyBorder="0" applyAlignment="0" applyProtection="0"/>
    <xf numFmtId="0" fontId="24" fillId="33" borderId="0" applyNumberFormat="0" applyBorder="0" applyAlignment="0" applyProtection="0"/>
    <xf numFmtId="0" fontId="24" fillId="33" borderId="0" applyNumberFormat="0" applyBorder="0" applyAlignment="0" applyProtection="0"/>
    <xf numFmtId="0" fontId="24" fillId="34" borderId="0" applyNumberFormat="0" applyBorder="0" applyAlignment="0" applyProtection="0"/>
    <xf numFmtId="0" fontId="52" fillId="61"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0" borderId="0" applyNumberFormat="0" applyBorder="0" applyAlignment="0" applyProtection="0"/>
    <xf numFmtId="0" fontId="52" fillId="62" borderId="0" applyNumberFormat="0" applyBorder="0" applyAlignment="0" applyProtection="0"/>
    <xf numFmtId="0" fontId="24" fillId="30" borderId="0" applyNumberFormat="0" applyBorder="0" applyAlignment="0" applyProtection="0"/>
    <xf numFmtId="0" fontId="24" fillId="30" borderId="0" applyNumberFormat="0" applyBorder="0" applyAlignment="0" applyProtection="0"/>
    <xf numFmtId="0" fontId="24" fillId="29" borderId="0" applyNumberFormat="0" applyBorder="0" applyAlignment="0" applyProtection="0"/>
    <xf numFmtId="0" fontId="52" fillId="63"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35" borderId="0" applyNumberFormat="0" applyBorder="0" applyAlignment="0" applyProtection="0"/>
    <xf numFmtId="0" fontId="52" fillId="6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39" fillId="0" borderId="0">
      <alignment horizontal="center" wrapText="1"/>
      <protection locked="0"/>
    </xf>
    <xf numFmtId="0" fontId="25" fillId="15" borderId="0" applyNumberFormat="0" applyBorder="0" applyAlignment="0" applyProtection="0"/>
    <xf numFmtId="0" fontId="53" fillId="8" borderId="0" applyNumberFormat="0" applyBorder="0" applyAlignment="0" applyProtection="0"/>
    <xf numFmtId="0" fontId="25" fillId="15" borderId="0" applyNumberFormat="0" applyBorder="0" applyAlignment="0" applyProtection="0"/>
    <xf numFmtId="0" fontId="25" fillId="15" borderId="0" applyNumberFormat="0" applyBorder="0" applyAlignment="0" applyProtection="0"/>
    <xf numFmtId="168" fontId="7" fillId="0" borderId="0" applyFill="0" applyBorder="0" applyAlignment="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54" fillId="11" borderId="8"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54" fillId="11" borderId="8"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7" fillId="36" borderId="14" applyNumberFormat="0" applyAlignment="0" applyProtection="0"/>
    <xf numFmtId="0" fontId="55" fillId="12" borderId="11" applyNumberFormat="0" applyAlignment="0" applyProtection="0"/>
    <xf numFmtId="0" fontId="27" fillId="36" borderId="14" applyNumberFormat="0" applyAlignment="0" applyProtection="0"/>
    <xf numFmtId="0" fontId="27" fillId="36" borderId="14"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164" fontId="16"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164" fontId="16"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4" fontId="16"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40" fontId="40" fillId="0" borderId="0" applyFont="0" applyFill="0" applyBorder="0" applyAlignment="0" applyProtection="0"/>
    <xf numFmtId="164" fontId="7" fillId="0" borderId="0" applyFont="0" applyFill="0" applyBorder="0" applyAlignment="0" applyProtection="0"/>
    <xf numFmtId="40" fontId="40"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6"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41" fontId="7" fillId="0" borderId="0" applyFont="0" applyFill="0" applyBorder="0" applyAlignment="0" applyProtection="0"/>
    <xf numFmtId="167"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41" fontId="7" fillId="0" borderId="0" applyFont="0" applyFill="0" applyBorder="0" applyAlignment="0" applyProtection="0"/>
    <xf numFmtId="164" fontId="16"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4" fontId="23" fillId="0" borderId="0" applyFont="0" applyFill="0" applyBorder="0" applyAlignment="0" applyProtection="0"/>
    <xf numFmtId="165" fontId="7" fillId="0" borderId="0" applyFont="0" applyFill="0" applyBorder="0" applyAlignment="0" applyProtection="0"/>
    <xf numFmtId="164" fontId="38"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41" fillId="0" borderId="0" applyNumberFormat="0" applyAlignment="0">
      <alignment horizontal="left"/>
    </xf>
    <xf numFmtId="0" fontId="42" fillId="0" borderId="0" applyNumberFormat="0" applyAlignment="0"/>
    <xf numFmtId="0" fontId="7" fillId="0" borderId="0" applyFont="0" applyFill="0" applyBorder="0" applyAlignment="0" applyProtection="0"/>
    <xf numFmtId="0" fontId="43" fillId="0" borderId="0" applyNumberFormat="0" applyAlignment="0">
      <alignment horizontal="left"/>
    </xf>
    <xf numFmtId="0" fontId="28" fillId="0" borderId="0" applyNumberFormat="0" applyFill="0" applyBorder="0" applyAlignment="0" applyProtection="0"/>
    <xf numFmtId="0" fontId="56"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57" fillId="0" borderId="0" applyNumberFormat="0" applyFill="0" applyBorder="0" applyAlignment="0" applyProtection="0">
      <alignment horizontal="justify" vertical="top" wrapText="1"/>
    </xf>
    <xf numFmtId="0" fontId="29" fillId="16" borderId="0" applyNumberFormat="0" applyBorder="0" applyAlignment="0" applyProtection="0"/>
    <xf numFmtId="0" fontId="58" fillId="7"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38" fontId="44" fillId="37" borderId="0" applyNumberFormat="0" applyBorder="0" applyAlignment="0" applyProtection="0"/>
    <xf numFmtId="0" fontId="45" fillId="0" borderId="15" applyNumberFormat="0" applyAlignment="0" applyProtection="0">
      <alignment horizontal="left" vertical="center"/>
    </xf>
    <xf numFmtId="0" fontId="45" fillId="0" borderId="15" applyNumberFormat="0" applyAlignment="0" applyProtection="0">
      <alignment horizontal="left" vertical="center"/>
    </xf>
    <xf numFmtId="0" fontId="45" fillId="0" borderId="15" applyNumberFormat="0" applyAlignment="0" applyProtection="0">
      <alignment horizontal="left" vertical="center"/>
    </xf>
    <xf numFmtId="0" fontId="45" fillId="0" borderId="15" applyNumberFormat="0" applyAlignment="0" applyProtection="0">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45" fillId="0" borderId="16">
      <alignment horizontal="left" vertical="center"/>
    </xf>
    <xf numFmtId="0" fontId="30" fillId="0" borderId="17" applyNumberFormat="0" applyFill="0" applyAlignment="0" applyProtection="0"/>
    <xf numFmtId="0" fontId="59" fillId="0" borderId="21" applyNumberFormat="0" applyFill="0" applyAlignment="0" applyProtection="0"/>
    <xf numFmtId="0" fontId="30" fillId="0" borderId="17"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60" fillId="0" borderId="22"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61" fillId="0" borderId="23"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61" fillId="0" borderId="23"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19" applyNumberFormat="0" applyFill="0" applyAlignment="0" applyProtection="0"/>
    <xf numFmtId="0" fontId="32" fillId="0" borderId="0" applyNumberFormat="0" applyFill="0" applyBorder="0" applyAlignment="0" applyProtection="0"/>
    <xf numFmtId="0" fontId="61"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62" fillId="0" borderId="0" applyNumberFormat="0" applyFill="0" applyBorder="0" applyAlignment="0" applyProtection="0">
      <alignment vertical="top"/>
      <protection locked="0"/>
    </xf>
    <xf numFmtId="0" fontId="63" fillId="0" borderId="0" applyNumberFormat="0" applyFill="0" applyBorder="0" applyAlignment="0" applyProtection="0">
      <alignment horizontal="justify" vertical="top" wrapText="1"/>
    </xf>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10" fontId="44" fillId="38" borderId="7" applyNumberFormat="0" applyBorder="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64" fillId="10" borderId="8"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33" fillId="20" borderId="13" applyNumberFormat="0" applyAlignment="0" applyProtection="0"/>
    <xf numFmtId="0" fontId="33" fillId="20" borderId="13"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0" fontId="64" fillId="10" borderId="8" applyNumberFormat="0" applyAlignment="0" applyProtection="0"/>
    <xf numFmtId="169" fontId="7" fillId="39" borderId="0"/>
    <xf numFmtId="0" fontId="34" fillId="0" borderId="20" applyNumberFormat="0" applyFill="0" applyAlignment="0" applyProtection="0"/>
    <xf numFmtId="0" fontId="65" fillId="0" borderId="10" applyNumberFormat="0" applyFill="0" applyAlignment="0" applyProtection="0"/>
    <xf numFmtId="0" fontId="34" fillId="0" borderId="20" applyNumberFormat="0" applyFill="0" applyAlignment="0" applyProtection="0"/>
    <xf numFmtId="0" fontId="34" fillId="0" borderId="20" applyNumberFormat="0" applyFill="0" applyAlignment="0" applyProtection="0"/>
    <xf numFmtId="169" fontId="7" fillId="40" borderId="0"/>
    <xf numFmtId="171" fontId="7" fillId="0" borderId="0" applyFont="0" applyFill="0" applyBorder="0" applyAlignment="0" applyProtection="0"/>
    <xf numFmtId="172"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173" fontId="7" fillId="0" borderId="0" applyFont="0" applyFill="0" applyBorder="0" applyAlignment="0" applyProtection="0"/>
    <xf numFmtId="174" fontId="7"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46" fillId="0" borderId="0" applyNumberFormat="0">
      <alignment horizontal="right"/>
    </xf>
    <xf numFmtId="0" fontId="66" fillId="9" borderId="0" applyNumberFormat="0" applyBorder="0" applyAlignment="0" applyProtection="0"/>
    <xf numFmtId="0" fontId="35" fillId="26" borderId="0" applyNumberFormat="0" applyBorder="0" applyAlignment="0" applyProtection="0"/>
    <xf numFmtId="0" fontId="66" fillId="9" borderId="0" applyNumberFormat="0" applyBorder="0" applyAlignment="0" applyProtection="0"/>
    <xf numFmtId="0" fontId="66" fillId="9" borderId="0" applyNumberFormat="0" applyBorder="0" applyAlignment="0" applyProtection="0"/>
    <xf numFmtId="0" fontId="67" fillId="9" borderId="0" applyNumberFormat="0" applyBorder="0" applyAlignment="0" applyProtection="0"/>
    <xf numFmtId="0" fontId="67" fillId="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170" fontId="47" fillId="0" borderId="0"/>
    <xf numFmtId="0" fontId="7" fillId="0" borderId="0"/>
    <xf numFmtId="0" fontId="37" fillId="0" borderId="0"/>
    <xf numFmtId="0" fontId="7" fillId="0" borderId="0"/>
    <xf numFmtId="0" fontId="16" fillId="0" borderId="0" applyProtection="0">
      <alignment horizontal="justify" vertical="top" wrapText="1"/>
    </xf>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37" fillId="0" borderId="0"/>
    <xf numFmtId="0" fontId="37" fillId="0" borderId="0"/>
    <xf numFmtId="0" fontId="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37" fillId="0" borderId="0"/>
    <xf numFmtId="0" fontId="37" fillId="0" borderId="0"/>
    <xf numFmtId="0" fontId="7" fillId="0" borderId="0"/>
    <xf numFmtId="0" fontId="37" fillId="0" borderId="0"/>
    <xf numFmtId="0" fontId="7" fillId="0" borderId="0"/>
    <xf numFmtId="0" fontId="3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16" fillId="0" borderId="0" applyProtection="0">
      <alignment horizontal="justify" vertical="top" wrapText="1"/>
    </xf>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16" fillId="0" borderId="0" applyProtection="0">
      <alignment horizontal="justify" vertical="top" wrapText="1"/>
    </xf>
    <xf numFmtId="0" fontId="2" fillId="0" borderId="0"/>
    <xf numFmtId="0" fontId="7" fillId="0" borderId="0"/>
    <xf numFmtId="0" fontId="2" fillId="0" borderId="0"/>
    <xf numFmtId="0" fontId="2" fillId="0" borderId="0"/>
    <xf numFmtId="0" fontId="2" fillId="0" borderId="0"/>
    <xf numFmtId="0" fontId="16" fillId="0" borderId="0" applyProtection="0">
      <alignment horizontal="justify" vertical="top" wrapText="1"/>
    </xf>
    <xf numFmtId="0" fontId="16" fillId="0" borderId="0" applyProtection="0">
      <alignment horizontal="justify" vertical="top" wrapText="1"/>
    </xf>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16" fillId="0" borderId="0" applyProtection="0">
      <alignment horizontal="justify" vertical="top" wrapText="1"/>
    </xf>
    <xf numFmtId="0" fontId="48"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16" fillId="0" borderId="0" applyProtection="0">
      <alignment horizontal="justify" vertical="top" wrapText="1"/>
    </xf>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16" fillId="0" borderId="0" applyProtection="0">
      <alignment horizontal="justify" vertical="top" wrapText="1"/>
    </xf>
    <xf numFmtId="0" fontId="16" fillId="0" borderId="0" applyProtection="0">
      <alignment horizontal="justify" vertical="top" wrapText="1"/>
    </xf>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16" fillId="0" borderId="0" applyProtection="0">
      <alignment horizontal="justify" vertical="top" wrapText="1"/>
    </xf>
    <xf numFmtId="0" fontId="37" fillId="0" borderId="0"/>
    <xf numFmtId="0" fontId="7" fillId="0" borderId="0"/>
    <xf numFmtId="0" fontId="37" fillId="0" borderId="0"/>
    <xf numFmtId="0" fontId="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68" fillId="0" borderId="0"/>
    <xf numFmtId="0" fontId="37" fillId="0" borderId="0"/>
    <xf numFmtId="0" fontId="7" fillId="0" borderId="0"/>
    <xf numFmtId="0" fontId="16" fillId="0" borderId="0" applyProtection="0">
      <alignment horizontal="justify" vertical="top" wrapText="1"/>
    </xf>
    <xf numFmtId="0" fontId="37" fillId="0" borderId="0"/>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7" fillId="0" borderId="0"/>
    <xf numFmtId="0" fontId="16" fillId="0" borderId="0" applyProtection="0">
      <alignment horizontal="justify" vertical="top" wrapText="1"/>
    </xf>
    <xf numFmtId="0" fontId="37" fillId="0" borderId="0"/>
    <xf numFmtId="0" fontId="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37" fillId="0" borderId="0"/>
    <xf numFmtId="0" fontId="16" fillId="0" borderId="0" applyProtection="0">
      <alignment horizontal="justify" vertical="top" wrapText="1"/>
    </xf>
    <xf numFmtId="0" fontId="7"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16" fillId="0" borderId="0" applyProtection="0">
      <alignment horizontal="justify" vertical="top" wrapText="1"/>
    </xf>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7" fillId="0" borderId="0"/>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7" fillId="0" borderId="0"/>
    <xf numFmtId="0" fontId="37" fillId="0" borderId="0"/>
    <xf numFmtId="0" fontId="7" fillId="0" borderId="0"/>
    <xf numFmtId="0" fontId="36" fillId="0" borderId="0"/>
    <xf numFmtId="1" fontId="37" fillId="0" borderId="0"/>
    <xf numFmtId="1" fontId="37" fillId="0" borderId="0"/>
    <xf numFmtId="0" fontId="2" fillId="0" borderId="0"/>
    <xf numFmtId="0" fontId="2" fillId="0" borderId="0"/>
    <xf numFmtId="0" fontId="36"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1" fontId="37" fillId="0" borderId="0"/>
    <xf numFmtId="0" fontId="2" fillId="0" borderId="0"/>
    <xf numFmtId="0" fontId="2" fillId="0" borderId="0"/>
    <xf numFmtId="0" fontId="2" fillId="0" borderId="0"/>
    <xf numFmtId="0" fontId="2" fillId="0" borderId="0"/>
    <xf numFmtId="0" fontId="36"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1" fontId="37" fillId="0" borderId="0"/>
    <xf numFmtId="0" fontId="7" fillId="0" borderId="0"/>
    <xf numFmtId="1" fontId="37" fillId="0" borderId="0"/>
    <xf numFmtId="0" fontId="37" fillId="0" borderId="0"/>
    <xf numFmtId="0" fontId="16" fillId="0" borderId="0" applyProtection="0">
      <alignment horizontal="justify" vertical="top" wrapText="1"/>
    </xf>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7" fillId="0" borderId="0"/>
    <xf numFmtId="0" fontId="37" fillId="0" borderId="0"/>
    <xf numFmtId="0" fontId="37" fillId="0" borderId="0"/>
    <xf numFmtId="0" fontId="2" fillId="0" borderId="0"/>
    <xf numFmtId="0" fontId="2" fillId="0" borderId="0"/>
    <xf numFmtId="0" fontId="16" fillId="0" borderId="0" applyProtection="0">
      <alignment horizontal="justify" vertical="top" wrapText="1"/>
    </xf>
    <xf numFmtId="0" fontId="7" fillId="0" borderId="0"/>
    <xf numFmtId="1" fontId="37" fillId="0" borderId="0"/>
    <xf numFmtId="0" fontId="37" fillId="0" borderId="0"/>
    <xf numFmtId="1" fontId="37" fillId="0" borderId="0"/>
    <xf numFmtId="0" fontId="37" fillId="0" borderId="0"/>
    <xf numFmtId="1" fontId="37" fillId="0" borderId="0"/>
    <xf numFmtId="0" fontId="16" fillId="0" borderId="0" applyProtection="0">
      <alignment horizontal="justify" vertical="top" wrapText="1"/>
    </xf>
    <xf numFmtId="0" fontId="7" fillId="0" borderId="0"/>
    <xf numFmtId="0" fontId="37" fillId="0" borderId="0"/>
    <xf numFmtId="0" fontId="37" fillId="0" borderId="0"/>
    <xf numFmtId="0" fontId="16" fillId="0" borderId="0" applyProtection="0">
      <alignment horizontal="justify" vertical="top" wrapText="1"/>
    </xf>
    <xf numFmtId="0" fontId="7" fillId="0" borderId="0"/>
    <xf numFmtId="1" fontId="3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1" fontId="37" fillId="0" borderId="0"/>
    <xf numFmtId="0" fontId="7" fillId="0" borderId="0"/>
    <xf numFmtId="1" fontId="37" fillId="0" borderId="0"/>
    <xf numFmtId="0" fontId="7" fillId="0" borderId="0"/>
    <xf numFmtId="1" fontId="37" fillId="0" borderId="0"/>
    <xf numFmtId="1" fontId="37" fillId="0" borderId="0"/>
    <xf numFmtId="0" fontId="7" fillId="0" borderId="0"/>
    <xf numFmtId="1" fontId="37" fillId="0" borderId="0"/>
    <xf numFmtId="1" fontId="37" fillId="0" borderId="0"/>
    <xf numFmtId="0" fontId="2" fillId="0" borderId="0"/>
    <xf numFmtId="1" fontId="3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51"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1" fontId="3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1" fontId="3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1" fontId="37"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1"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0" fontId="51"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68"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0" fontId="16" fillId="0" borderId="0" applyProtection="0">
      <alignment horizontal="justify" vertical="top" wrapText="1"/>
    </xf>
    <xf numFmtId="164" fontId="16" fillId="0" borderId="0" applyFont="0" applyFill="0" applyBorder="0" applyAlignment="0" applyProtection="0"/>
    <xf numFmtId="165" fontId="7" fillId="0" borderId="0" applyFont="0" applyFill="0" applyBorder="0" applyAlignment="0" applyProtection="0"/>
    <xf numFmtId="0" fontId="7" fillId="0" borderId="0"/>
    <xf numFmtId="0" fontId="7" fillId="0" borderId="0"/>
    <xf numFmtId="0" fontId="7"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7"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2" fillId="0" borderId="0" applyNumberFormat="0" applyFill="0" applyBorder="0" applyAlignment="0" applyProtection="0"/>
    <xf numFmtId="0" fontId="72" fillId="0" borderId="0" applyNumberFormat="0" applyFill="0" applyBorder="0" applyAlignment="0" applyProtection="0"/>
    <xf numFmtId="0" fontId="7"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164" fontId="2" fillId="0" borderId="0" applyFont="0" applyFill="0" applyBorder="0" applyAlignment="0" applyProtection="0"/>
    <xf numFmtId="164" fontId="68" fillId="0" borderId="0" applyFont="0" applyFill="0" applyBorder="0" applyAlignment="0" applyProtection="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7" fillId="0" borderId="0"/>
    <xf numFmtId="0" fontId="7" fillId="0" borderId="0"/>
    <xf numFmtId="0" fontId="7" fillId="0" borderId="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14" fontId="39" fillId="0" borderId="0">
      <alignment horizontal="center" wrapText="1"/>
      <protection locked="0"/>
    </xf>
    <xf numFmtId="10" fontId="7" fillId="0" borderId="0" applyFont="0" applyFill="0" applyBorder="0" applyAlignment="0" applyProtection="0"/>
    <xf numFmtId="175" fontId="73" fillId="0" borderId="0"/>
    <xf numFmtId="0" fontId="40" fillId="0" borderId="0" applyNumberFormat="0" applyFont="0" applyFill="0" applyBorder="0" applyAlignment="0" applyProtection="0">
      <alignment horizontal="left"/>
    </xf>
    <xf numFmtId="176" fontId="74" fillId="0" borderId="0" applyNumberFormat="0" applyFill="0" applyBorder="0" applyAlignment="0" applyProtection="0">
      <alignment horizontal="left"/>
    </xf>
    <xf numFmtId="40" fontId="75" fillId="0" borderId="0" applyBorder="0">
      <alignment horizontal="right"/>
    </xf>
    <xf numFmtId="0" fontId="70" fillId="0" borderId="0" applyNumberFormat="0" applyFill="0" applyBorder="0" applyAlignment="0" applyProtection="0"/>
    <xf numFmtId="0" fontId="71" fillId="0" borderId="26" applyNumberFormat="0" applyFill="0" applyAlignment="0" applyProtection="0"/>
    <xf numFmtId="0" fontId="72" fillId="0" borderId="0" applyNumberFormat="0" applyFill="0" applyBorder="0" applyAlignment="0" applyProtection="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7" fillId="0" borderId="0"/>
    <xf numFmtId="0" fontId="37" fillId="0" borderId="0"/>
    <xf numFmtId="0" fontId="7" fillId="0" borderId="0"/>
    <xf numFmtId="0" fontId="7" fillId="0" borderId="0"/>
    <xf numFmtId="0" fontId="7" fillId="0" borderId="0"/>
    <xf numFmtId="0" fontId="7" fillId="0" borderId="0"/>
    <xf numFmtId="0" fontId="7" fillId="0" borderId="0"/>
    <xf numFmtId="1" fontId="37" fillId="0" borderId="0"/>
    <xf numFmtId="0" fontId="37" fillId="0" borderId="0"/>
    <xf numFmtId="0" fontId="37" fillId="0" borderId="0"/>
    <xf numFmtId="1" fontId="37" fillId="0" borderId="0"/>
    <xf numFmtId="0" fontId="37" fillId="0" borderId="0"/>
    <xf numFmtId="1" fontId="37" fillId="0" borderId="0"/>
    <xf numFmtId="0" fontId="37" fillId="0" borderId="0"/>
    <xf numFmtId="0" fontId="7" fillId="0" borderId="0"/>
    <xf numFmtId="0" fontId="37" fillId="0" borderId="0"/>
    <xf numFmtId="0" fontId="37" fillId="0" borderId="0"/>
    <xf numFmtId="0" fontId="37" fillId="0" borderId="0"/>
    <xf numFmtId="0" fontId="37" fillId="0" borderId="0"/>
    <xf numFmtId="0" fontId="7" fillId="0" borderId="0"/>
    <xf numFmtId="0" fontId="7" fillId="13" borderId="12" applyNumberFormat="0" applyFont="0" applyAlignment="0" applyProtection="0"/>
    <xf numFmtId="0" fontId="77" fillId="11" borderId="9" applyNumberFormat="0" applyAlignment="0" applyProtection="0"/>
    <xf numFmtId="0" fontId="7" fillId="0" borderId="0"/>
    <xf numFmtId="10"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8" fillId="0" borderId="0" applyNumberFormat="0" applyFill="0" applyBorder="0" applyAlignment="0" applyProtection="0"/>
    <xf numFmtId="0" fontId="79" fillId="0" borderId="28" applyNumberFormat="0" applyFill="0" applyAlignment="0" applyProtection="0"/>
    <xf numFmtId="0" fontId="7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95" fillId="21" borderId="25" applyNumberFormat="0" applyAlignment="0" applyProtection="0">
      <alignment vertical="center"/>
    </xf>
    <xf numFmtId="0" fontId="92" fillId="0" borderId="32" applyNumberFormat="0" applyFill="0" applyAlignment="0" applyProtection="0">
      <alignment vertical="center"/>
    </xf>
    <xf numFmtId="0" fontId="90" fillId="0" borderId="0" applyNumberFormat="0" applyFill="0" applyBorder="0" applyAlignment="0" applyProtection="0">
      <alignment vertical="center"/>
    </xf>
    <xf numFmtId="0" fontId="87" fillId="0" borderId="20" applyNumberFormat="0" applyFill="0" applyAlignment="0" applyProtection="0">
      <alignment vertical="center"/>
    </xf>
    <xf numFmtId="0" fontId="81" fillId="0" borderId="0" applyNumberFormat="0" applyFill="0" applyBorder="0" applyAlignment="0" applyProtection="0">
      <alignment vertical="center"/>
    </xf>
    <xf numFmtId="0" fontId="50" fillId="35" borderId="0" applyNumberFormat="0" applyBorder="0" applyAlignment="0" applyProtection="0">
      <alignment vertical="center"/>
    </xf>
    <xf numFmtId="0" fontId="50" fillId="33" borderId="0" applyNumberFormat="0" applyBorder="0" applyAlignment="0" applyProtection="0">
      <alignment vertical="center"/>
    </xf>
    <xf numFmtId="0" fontId="50" fillId="29"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69" fillId="23" borderId="25" applyNumberFormat="0" applyAlignment="0" applyProtection="0"/>
    <xf numFmtId="0" fontId="71" fillId="0" borderId="26" applyNumberFormat="0" applyFill="0" applyAlignment="0" applyProtection="0"/>
    <xf numFmtId="0" fontId="2" fillId="0" borderId="0"/>
    <xf numFmtId="0" fontId="93" fillId="0" borderId="30" applyNumberFormat="0" applyFill="0" applyAlignment="0" applyProtection="0">
      <alignment vertical="center"/>
    </xf>
    <xf numFmtId="0" fontId="94" fillId="16" borderId="0" applyNumberFormat="0" applyBorder="0" applyAlignment="0" applyProtection="0">
      <alignment vertical="center"/>
    </xf>
    <xf numFmtId="0" fontId="93" fillId="0" borderId="0" applyNumberFormat="0" applyFill="0" applyBorder="0" applyAlignment="0" applyProtection="0">
      <alignment vertical="center"/>
    </xf>
    <xf numFmtId="0" fontId="91" fillId="0" borderId="29" applyNumberFormat="0" applyFill="0" applyAlignment="0" applyProtection="0">
      <alignment vertical="center"/>
    </xf>
    <xf numFmtId="0" fontId="89" fillId="20" borderId="13" applyNumberFormat="0" applyAlignment="0" applyProtection="0">
      <alignment vertical="center"/>
    </xf>
    <xf numFmtId="0" fontId="88" fillId="0" borderId="31" applyNumberFormat="0" applyFill="0" applyAlignment="0" applyProtection="0">
      <alignment vertical="center"/>
    </xf>
    <xf numFmtId="0" fontId="86" fillId="36" borderId="14" applyNumberFormat="0" applyAlignment="0" applyProtection="0">
      <alignment vertical="center"/>
    </xf>
    <xf numFmtId="0" fontId="85" fillId="0" borderId="0" applyNumberFormat="0" applyFill="0" applyBorder="0" applyAlignment="0" applyProtection="0">
      <alignment vertical="center"/>
    </xf>
    <xf numFmtId="0" fontId="84" fillId="26" borderId="0" applyNumberFormat="0" applyBorder="0" applyAlignment="0" applyProtection="0">
      <alignment vertical="center"/>
    </xf>
    <xf numFmtId="0" fontId="80" fillId="17" borderId="24" applyNumberFormat="0" applyFont="0" applyAlignment="0" applyProtection="0">
      <alignment vertical="center"/>
    </xf>
    <xf numFmtId="0" fontId="83" fillId="15" borderId="0" applyNumberFormat="0" applyBorder="0" applyAlignment="0" applyProtection="0">
      <alignment vertical="center"/>
    </xf>
    <xf numFmtId="0" fontId="82" fillId="21" borderId="13" applyNumberFormat="0" applyAlignment="0" applyProtection="0">
      <alignment vertical="center"/>
    </xf>
    <xf numFmtId="0" fontId="50" fillId="29" borderId="0" applyNumberFormat="0" applyBorder="0" applyAlignment="0" applyProtection="0">
      <alignment vertical="center"/>
    </xf>
    <xf numFmtId="0" fontId="50" fillId="65" borderId="0" applyNumberFormat="0" applyBorder="0" applyAlignment="0" applyProtection="0">
      <alignment vertical="center"/>
    </xf>
    <xf numFmtId="0" fontId="50" fillId="34" borderId="0" applyNumberFormat="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3" fillId="13" borderId="12" applyNumberFormat="0" applyFont="0" applyAlignment="0" applyProtection="0"/>
    <xf numFmtId="0" fontId="23" fillId="13" borderId="12" applyNumberFormat="0" applyFont="0" applyAlignment="0" applyProtection="0"/>
    <xf numFmtId="0" fontId="7" fillId="17" borderId="24"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2" fillId="0" borderId="0"/>
    <xf numFmtId="0" fontId="2" fillId="0" borderId="0"/>
    <xf numFmtId="0" fontId="2" fillId="0" borderId="0"/>
    <xf numFmtId="0" fontId="95" fillId="21" borderId="25" applyNumberFormat="0" applyAlignment="0" applyProtection="0">
      <alignment vertical="center"/>
    </xf>
    <xf numFmtId="0" fontId="2" fillId="0" borderId="0"/>
    <xf numFmtId="0" fontId="2" fillId="0" borderId="0"/>
    <xf numFmtId="0" fontId="7" fillId="17" borderId="24" applyNumberFormat="0" applyFont="0" applyAlignment="0" applyProtection="0"/>
    <xf numFmtId="0" fontId="69" fillId="23" borderId="25" applyNumberFormat="0" applyAlignment="0" applyProtection="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37" fillId="0" borderId="0"/>
    <xf numFmtId="0" fontId="7" fillId="0" borderId="0"/>
    <xf numFmtId="0" fontId="7" fillId="13" borderId="12" applyNumberFormat="0" applyFont="0" applyAlignment="0" applyProtection="0"/>
    <xf numFmtId="0" fontId="77" fillId="11" borderId="9" applyNumberFormat="0" applyAlignment="0" applyProtection="0"/>
    <xf numFmtId="0" fontId="79" fillId="0" borderId="28"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5" fillId="0" borderId="27">
      <alignment horizontal="left" vertical="center"/>
    </xf>
    <xf numFmtId="10" fontId="44" fillId="38" borderId="7"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2" fillId="0" borderId="0"/>
    <xf numFmtId="0" fontId="2" fillId="0" borderId="0"/>
    <xf numFmtId="0" fontId="2" fillId="0" borderId="0"/>
    <xf numFmtId="0" fontId="95" fillId="21" borderId="25" applyNumberFormat="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27">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6" fillId="0" borderId="0" applyFont="0" applyFill="0" applyBorder="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 fillId="0" borderId="0"/>
    <xf numFmtId="0" fontId="2" fillId="0" borderId="0"/>
    <xf numFmtId="43" fontId="7"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97" fillId="0" borderId="0"/>
    <xf numFmtId="0" fontId="2" fillId="0" borderId="0"/>
    <xf numFmtId="0" fontId="2" fillId="0" borderId="0"/>
    <xf numFmtId="0" fontId="2" fillId="0" borderId="0"/>
    <xf numFmtId="0" fontId="98" fillId="0" borderId="0"/>
    <xf numFmtId="0" fontId="4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2" applyNumberFormat="0" applyFont="0" applyAlignment="0" applyProtection="0"/>
    <xf numFmtId="0" fontId="2" fillId="13"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165" fontId="7" fillId="0" borderId="0" applyFont="0" applyFill="0" applyBorder="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2" fillId="0" borderId="0"/>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16" fillId="0" borderId="0" applyProtection="0">
      <alignment horizontal="justify" vertical="top" wrapText="1"/>
    </xf>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2" fillId="13" borderId="12"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168" fontId="7" fillId="0" borderId="0" applyFill="0" applyBorder="0" applyAlignment="0"/>
    <xf numFmtId="165"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166" fontId="7" fillId="0" borderId="0" applyFont="0" applyFill="0" applyBorder="0" applyAlignment="0" applyProtection="0"/>
    <xf numFmtId="41" fontId="7" fillId="0" borderId="0" applyFont="0" applyFill="0" applyBorder="0" applyAlignment="0" applyProtection="0"/>
    <xf numFmtId="169" fontId="7" fillId="39" borderId="0"/>
    <xf numFmtId="169" fontId="7" fillId="40" borderId="0"/>
    <xf numFmtId="0" fontId="7" fillId="0" borderId="0"/>
    <xf numFmtId="0" fontId="7" fillId="0" borderId="0"/>
    <xf numFmtId="0" fontId="7" fillId="0" borderId="0"/>
    <xf numFmtId="0" fontId="7"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2" fillId="13" borderId="12" applyNumberFormat="0" applyFon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0" fontId="26" fillId="23" borderId="13"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165" fontId="7" fillId="0" borderId="0" applyFont="0" applyFill="0" applyBorder="0" applyAlignment="0" applyProtection="0"/>
    <xf numFmtId="164" fontId="2"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164" fontId="7" fillId="0" borderId="0" applyFont="0" applyFill="0" applyBorder="0" applyAlignment="0" applyProtection="0"/>
    <xf numFmtId="165" fontId="7" fillId="0" borderId="0" applyFont="0" applyFill="0" applyBorder="0" applyAlignment="0" applyProtection="0"/>
    <xf numFmtId="41"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7" fillId="0" borderId="0" applyFont="0" applyFill="0" applyBorder="0" applyAlignment="0" applyProtection="0"/>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0" fontId="45" fillId="0" borderId="27">
      <alignment horizontal="left" vertical="center"/>
    </xf>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10" fontId="44" fillId="38" borderId="33" applyNumberFormat="0" applyBorder="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33" fillId="20" borderId="13"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7" fillId="0" borderId="0"/>
    <xf numFmtId="0" fontId="7" fillId="0" borderId="0"/>
    <xf numFmtId="0" fontId="7" fillId="0" borderId="0"/>
    <xf numFmtId="0" fontId="7"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7" fillId="0" borderId="0"/>
    <xf numFmtId="0" fontId="16" fillId="0" borderId="0" applyProtection="0">
      <alignment horizontal="justify" vertical="top" wrapText="1"/>
    </xf>
    <xf numFmtId="0" fontId="7" fillId="0" borderId="0"/>
    <xf numFmtId="0" fontId="16" fillId="0" borderId="0" applyProtection="0">
      <alignment horizontal="justify" vertical="top" wrapText="1"/>
    </xf>
    <xf numFmtId="0" fontId="7" fillId="0" borderId="0"/>
    <xf numFmtId="0" fontId="7" fillId="0" borderId="0"/>
    <xf numFmtId="0" fontId="7"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7" fillId="0" borderId="0"/>
    <xf numFmtId="0" fontId="16" fillId="0" borderId="0" applyProtection="0">
      <alignment horizontal="justify" vertical="top" wrapText="1"/>
    </xf>
    <xf numFmtId="0" fontId="2" fillId="0" borderId="0"/>
    <xf numFmtId="0" fontId="2" fillId="0" borderId="0"/>
    <xf numFmtId="0" fontId="2" fillId="0" borderId="0"/>
    <xf numFmtId="0" fontId="7" fillId="0" borderId="0"/>
    <xf numFmtId="0" fontId="16" fillId="0" borderId="0" applyProtection="0">
      <alignment horizontal="justify" vertical="top" wrapText="1"/>
    </xf>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7" fillId="0" borderId="0"/>
    <xf numFmtId="0" fontId="7" fillId="0" borderId="0"/>
    <xf numFmtId="0" fontId="2" fillId="0" borderId="0"/>
    <xf numFmtId="0" fontId="2" fillId="0" borderId="0"/>
    <xf numFmtId="0" fontId="7"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2" fillId="13" borderId="12"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7" fillId="17" borderId="24" applyNumberFormat="0" applyFon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69" fillId="23" borderId="25" applyNumberFormat="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71" fillId="0" borderId="26" applyNumberFormat="0" applyFill="0" applyAlignment="0" applyProtection="0"/>
    <xf numFmtId="0" fontId="2" fillId="0" borderId="0"/>
    <xf numFmtId="0" fontId="2" fillId="0" borderId="0"/>
    <xf numFmtId="0" fontId="2" fillId="0" borderId="0"/>
    <xf numFmtId="0" fontId="2" fillId="0" borderId="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12" applyNumberFormat="0" applyFont="0" applyAlignment="0" applyProtection="0"/>
    <xf numFmtId="0" fontId="2" fillId="13"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16" fillId="0" borderId="0" applyProtection="0">
      <alignment horizontal="justify" vertical="top" wrapText="1"/>
    </xf>
    <xf numFmtId="0" fontId="7" fillId="0" borderId="0"/>
    <xf numFmtId="0" fontId="2" fillId="0" borderId="0"/>
    <xf numFmtId="0" fontId="2" fillId="0" borderId="0"/>
  </cellStyleXfs>
  <cellXfs count="563">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5" fillId="0" borderId="0" xfId="0" applyFont="1" applyAlignment="1" applyProtection="1">
      <alignment horizontal="left" vertical="center" wrapText="1"/>
      <protection hidden="1"/>
    </xf>
    <xf numFmtId="0" fontId="6"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2" borderId="2" xfId="0" applyFont="1" applyFill="1" applyBorder="1" applyAlignment="1" applyProtection="1">
      <alignment horizontal="center" vertical="center" wrapText="1"/>
      <protection locked="0"/>
    </xf>
    <xf numFmtId="0" fontId="5"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hidden="1"/>
    </xf>
    <xf numFmtId="0" fontId="4" fillId="0" borderId="0" xfId="0" applyFont="1" applyAlignment="1" applyProtection="1">
      <alignment horizontal="justify" vertical="center" wrapText="1"/>
      <protection hidden="1"/>
    </xf>
    <xf numFmtId="0" fontId="8" fillId="0" borderId="0" xfId="0" applyFont="1" applyAlignment="1" applyProtection="1">
      <alignment horizontal="justify" vertical="center" wrapText="1"/>
      <protection hidden="1"/>
    </xf>
    <xf numFmtId="0" fontId="3" fillId="0" borderId="0" xfId="0" applyFont="1" applyAlignment="1" applyProtection="1">
      <alignment horizontal="left" vertical="center" wrapText="1"/>
      <protection locked="0"/>
    </xf>
    <xf numFmtId="0" fontId="9" fillId="5" borderId="3" xfId="0" applyFont="1" applyFill="1" applyBorder="1" applyAlignment="1" applyProtection="1">
      <alignment vertical="center"/>
      <protection locked="0"/>
    </xf>
    <xf numFmtId="0" fontId="9" fillId="5" borderId="5" xfId="0" applyFont="1" applyFill="1" applyBorder="1" applyAlignment="1" applyProtection="1">
      <alignment vertical="center"/>
      <protection locked="0"/>
    </xf>
    <xf numFmtId="0" fontId="3" fillId="0" borderId="2" xfId="0" applyFont="1" applyBorder="1" applyAlignment="1" applyProtection="1">
      <alignment horizontal="center" vertical="center"/>
      <protection hidden="1"/>
    </xf>
    <xf numFmtId="37" fontId="3" fillId="0" borderId="2" xfId="0" applyNumberFormat="1" applyFont="1" applyBorder="1" applyAlignment="1" applyProtection="1">
      <alignment horizontal="center" vertical="center" wrapText="1"/>
      <protection hidden="1"/>
    </xf>
    <xf numFmtId="0" fontId="3" fillId="0" borderId="2" xfId="0" applyFont="1" applyBorder="1" applyAlignment="1" applyProtection="1">
      <alignment horizontal="center" vertical="center" wrapText="1"/>
      <protection hidden="1"/>
    </xf>
    <xf numFmtId="0" fontId="3" fillId="0" borderId="2" xfId="0" applyFont="1" applyBorder="1" applyAlignment="1" applyProtection="1">
      <alignment horizontal="justify" vertical="center" wrapText="1"/>
      <protection hidden="1"/>
    </xf>
    <xf numFmtId="0" fontId="10" fillId="0" borderId="2" xfId="0" applyFont="1" applyBorder="1" applyAlignment="1" applyProtection="1">
      <alignment horizontal="justify" vertical="center" wrapText="1"/>
      <protection hidden="1"/>
    </xf>
    <xf numFmtId="0" fontId="11" fillId="0" borderId="0" xfId="0" applyFont="1" applyAlignment="1">
      <alignment vertical="center"/>
    </xf>
    <xf numFmtId="0" fontId="3" fillId="0" borderId="0" xfId="0" applyFont="1" applyAlignment="1" applyProtection="1">
      <alignment horizontal="left" vertical="center" wrapText="1"/>
      <protection hidden="1"/>
    </xf>
    <xf numFmtId="37" fontId="3" fillId="4" borderId="2" xfId="0" applyNumberFormat="1" applyFont="1" applyFill="1" applyBorder="1" applyAlignment="1" applyProtection="1">
      <alignment horizontal="center" vertical="center" wrapText="1"/>
      <protection hidden="1"/>
    </xf>
    <xf numFmtId="4" fontId="6" fillId="3" borderId="2" xfId="0" applyNumberFormat="1" applyFont="1" applyFill="1" applyBorder="1" applyAlignment="1" applyProtection="1">
      <alignment horizontal="center" vertical="center" wrapText="1"/>
      <protection hidden="1"/>
    </xf>
    <xf numFmtId="0" fontId="6" fillId="3" borderId="2" xfId="0" applyFont="1" applyFill="1" applyBorder="1" applyAlignment="1" applyProtection="1">
      <alignment horizontal="center" vertical="center" wrapText="1"/>
      <protection hidden="1"/>
    </xf>
    <xf numFmtId="37" fontId="6" fillId="3" borderId="2" xfId="0" applyNumberFormat="1" applyFont="1" applyFill="1" applyBorder="1" applyAlignment="1" applyProtection="1">
      <alignment horizontal="center" vertical="center" wrapText="1"/>
      <protection hidden="1"/>
    </xf>
    <xf numFmtId="0" fontId="6" fillId="0" borderId="0" xfId="0" applyFont="1" applyAlignment="1" applyProtection="1">
      <alignment horizontal="justify" vertical="center" wrapText="1"/>
      <protection hidden="1"/>
    </xf>
    <xf numFmtId="4" fontId="6" fillId="0" borderId="3" xfId="0" applyNumberFormat="1" applyFont="1" applyBorder="1" applyAlignment="1" applyProtection="1">
      <alignment horizontal="center" vertical="center" wrapText="1"/>
      <protection hidden="1"/>
    </xf>
    <xf numFmtId="37" fontId="6" fillId="0" borderId="3" xfId="0" applyNumberFormat="1" applyFont="1" applyBorder="1" applyAlignment="1" applyProtection="1">
      <alignment horizontal="center" vertical="center" wrapText="1"/>
      <protection hidden="1"/>
    </xf>
    <xf numFmtId="0" fontId="13" fillId="0" borderId="0" xfId="0" applyFont="1" applyAlignment="1">
      <alignment horizontal="center" vertical="center"/>
    </xf>
    <xf numFmtId="0" fontId="12" fillId="0" borderId="0" xfId="0" applyFont="1" applyAlignment="1">
      <alignment vertical="center"/>
    </xf>
    <xf numFmtId="0" fontId="12" fillId="0" borderId="0" xfId="0" applyFont="1" applyAlignment="1">
      <alignment horizontal="center" vertical="center"/>
    </xf>
    <xf numFmtId="0" fontId="11" fillId="0" borderId="0" xfId="0" applyFont="1" applyAlignment="1">
      <alignment horizontal="center" vertical="center"/>
    </xf>
    <xf numFmtId="0" fontId="6" fillId="0" borderId="2" xfId="0" applyFont="1" applyBorder="1" applyAlignment="1" applyProtection="1">
      <alignment horizontal="justify" vertical="center" wrapText="1"/>
      <protection hidden="1"/>
    </xf>
    <xf numFmtId="0" fontId="6" fillId="0" borderId="3" xfId="0" applyFont="1" applyBorder="1" applyAlignment="1" applyProtection="1">
      <alignment horizontal="center" vertical="center" wrapText="1"/>
      <protection hidden="1"/>
    </xf>
    <xf numFmtId="0" fontId="3" fillId="0" borderId="0" xfId="0" applyFont="1" applyAlignment="1" applyProtection="1">
      <alignment horizontal="justify" vertical="center" wrapText="1"/>
      <protection hidden="1"/>
    </xf>
    <xf numFmtId="0" fontId="9" fillId="5" borderId="4" xfId="0" applyFont="1" applyFill="1" applyBorder="1" applyAlignment="1" applyProtection="1">
      <alignment horizontal="left" vertical="center"/>
      <protection locked="0"/>
    </xf>
    <xf numFmtId="4" fontId="8" fillId="3" borderId="2" xfId="0" applyNumberFormat="1" applyFont="1" applyFill="1" applyBorder="1" applyAlignment="1" applyProtection="1">
      <alignment horizontal="center" vertical="center" wrapText="1"/>
      <protection hidden="1"/>
    </xf>
    <xf numFmtId="0" fontId="15" fillId="3" borderId="2" xfId="0" applyFont="1" applyFill="1" applyBorder="1" applyAlignment="1">
      <alignment horizontal="center" vertical="center" wrapText="1"/>
    </xf>
    <xf numFmtId="37" fontId="8" fillId="3" borderId="2" xfId="0" applyNumberFormat="1" applyFont="1" applyFill="1" applyBorder="1" applyAlignment="1" applyProtection="1">
      <alignment horizontal="center" vertical="center" wrapText="1"/>
      <protection hidden="1"/>
    </xf>
    <xf numFmtId="37" fontId="3" fillId="0" borderId="2" xfId="0" applyNumberFormat="1" applyFont="1" applyBorder="1" applyAlignment="1">
      <alignment horizontal="center" vertical="center" wrapText="1"/>
    </xf>
    <xf numFmtId="1" fontId="3" fillId="0" borderId="0" xfId="0" applyNumberFormat="1" applyFont="1" applyAlignment="1" applyProtection="1">
      <alignment horizontal="justify" vertical="center" wrapText="1"/>
      <protection hidden="1"/>
    </xf>
    <xf numFmtId="1" fontId="17" fillId="0" borderId="0" xfId="0" applyNumberFormat="1" applyFont="1" applyAlignment="1" applyProtection="1">
      <alignment horizontal="center" vertical="center" wrapText="1"/>
      <protection locked="0"/>
    </xf>
    <xf numFmtId="0" fontId="17" fillId="0" borderId="0" xfId="0" applyFont="1" applyAlignment="1" applyProtection="1">
      <alignment horizontal="center" vertical="center" wrapText="1"/>
      <protection locked="0"/>
    </xf>
    <xf numFmtId="0" fontId="9" fillId="5" borderId="3" xfId="0" applyFont="1" applyFill="1" applyBorder="1" applyAlignment="1" applyProtection="1">
      <alignment horizontal="center" vertical="center"/>
      <protection locked="0"/>
    </xf>
    <xf numFmtId="39" fontId="3" fillId="0" borderId="2" xfId="0" applyNumberFormat="1" applyFont="1" applyBorder="1" applyAlignment="1">
      <alignment horizontal="center" vertical="center" wrapText="1"/>
    </xf>
    <xf numFmtId="0" fontId="8" fillId="3" borderId="2" xfId="0" applyFont="1" applyFill="1" applyBorder="1" applyAlignment="1" applyProtection="1">
      <alignment horizontal="center" vertical="center" wrapText="1"/>
      <protection hidden="1"/>
    </xf>
    <xf numFmtId="0" fontId="6" fillId="0" borderId="2" xfId="3" applyFont="1" applyBorder="1" applyAlignment="1" applyProtection="1">
      <alignment horizontal="justify" vertical="center" wrapText="1"/>
      <protection hidden="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2" xfId="3" applyFont="1" applyBorder="1" applyAlignment="1" applyProtection="1">
      <alignment horizontal="justify" vertical="center" wrapText="1"/>
      <protection hidden="1"/>
    </xf>
    <xf numFmtId="37" fontId="12" fillId="0" borderId="2" xfId="4" applyNumberFormat="1" applyFont="1" applyBorder="1" applyAlignment="1" applyProtection="1">
      <alignment horizontal="center" vertical="center"/>
      <protection hidden="1"/>
    </xf>
    <xf numFmtId="0" fontId="18" fillId="5" borderId="6" xfId="0" applyFont="1" applyFill="1" applyBorder="1" applyAlignment="1" applyProtection="1">
      <alignment horizontal="left" vertical="center"/>
      <protection hidden="1"/>
    </xf>
    <xf numFmtId="0" fontId="4" fillId="2" borderId="2" xfId="0" applyFont="1" applyFill="1" applyBorder="1" applyAlignment="1" applyProtection="1">
      <alignment horizontal="center" vertical="center" wrapText="1"/>
      <protection hidden="1"/>
    </xf>
    <xf numFmtId="3" fontId="6" fillId="0" borderId="2" xfId="0" applyNumberFormat="1" applyFont="1" applyBorder="1" applyAlignment="1">
      <alignment horizontal="center" vertical="center" wrapText="1"/>
    </xf>
    <xf numFmtId="3" fontId="19" fillId="0" borderId="2" xfId="0" applyNumberFormat="1" applyFont="1" applyBorder="1" applyAlignment="1">
      <alignment horizontal="center" vertical="center" wrapText="1"/>
    </xf>
    <xf numFmtId="4" fontId="3" fillId="0" borderId="2" xfId="0" applyNumberFormat="1" applyFont="1" applyBorder="1" applyAlignment="1" applyProtection="1">
      <alignment horizontal="center" vertical="top" wrapText="1"/>
      <protection locked="0"/>
    </xf>
    <xf numFmtId="0" fontId="6" fillId="4" borderId="0" xfId="0" applyFont="1" applyFill="1" applyProtection="1">
      <protection hidden="1"/>
    </xf>
    <xf numFmtId="0" fontId="20" fillId="0" borderId="0" xfId="0" applyFont="1"/>
    <xf numFmtId="0" fontId="3" fillId="0" borderId="2" xfId="0" applyFont="1" applyBorder="1" applyProtection="1">
      <protection locked="0"/>
    </xf>
    <xf numFmtId="0" fontId="10" fillId="4" borderId="0" xfId="0" applyFont="1" applyFill="1" applyProtection="1">
      <protection hidden="1"/>
    </xf>
    <xf numFmtId="3" fontId="8" fillId="2" borderId="2" xfId="0" applyNumberFormat="1" applyFont="1" applyFill="1" applyBorder="1" applyAlignment="1" applyProtection="1">
      <alignment horizontal="center" vertical="center" wrapText="1"/>
      <protection locked="0"/>
    </xf>
    <xf numFmtId="3" fontId="21" fillId="6" borderId="2" xfId="0" applyNumberFormat="1" applyFont="1" applyFill="1" applyBorder="1" applyAlignment="1" applyProtection="1">
      <alignment horizontal="right" vertical="center" wrapText="1"/>
      <protection hidden="1"/>
    </xf>
    <xf numFmtId="0" fontId="16" fillId="0" borderId="0" xfId="0" applyFont="1" applyProtection="1">
      <protection hidden="1"/>
    </xf>
    <xf numFmtId="0" fontId="3" fillId="0" borderId="0" xfId="0" applyFont="1" applyAlignment="1" applyProtection="1">
      <alignment horizontal="justify" vertical="top" wrapText="1"/>
      <protection hidden="1"/>
    </xf>
    <xf numFmtId="0" fontId="3" fillId="4" borderId="2" xfId="0" applyFont="1" applyFill="1" applyBorder="1" applyAlignment="1" applyProtection="1">
      <alignment horizontal="center" vertical="center" wrapText="1"/>
      <protection hidden="1"/>
    </xf>
    <xf numFmtId="0" fontId="6" fillId="4" borderId="2" xfId="0" applyFont="1" applyFill="1" applyBorder="1" applyAlignment="1">
      <alignment horizontal="justify" vertical="center" wrapText="1"/>
    </xf>
    <xf numFmtId="0" fontId="3" fillId="0" borderId="2" xfId="0" applyFont="1" applyBorder="1" applyAlignment="1" applyProtection="1">
      <alignment horizontal="left" vertical="center" wrapText="1"/>
      <protection hidden="1"/>
    </xf>
    <xf numFmtId="0" fontId="12" fillId="0" borderId="2" xfId="0" applyFont="1" applyBorder="1" applyAlignment="1" applyProtection="1">
      <alignment horizontal="justify" vertical="center" wrapText="1"/>
      <protection hidden="1"/>
    </xf>
    <xf numFmtId="0" fontId="22" fillId="0" borderId="2" xfId="0" applyFont="1" applyBorder="1" applyAlignment="1" applyProtection="1">
      <alignment horizontal="justify" vertical="center" wrapText="1"/>
      <protection hidden="1"/>
    </xf>
    <xf numFmtId="3" fontId="8" fillId="2" borderId="0" xfId="0" applyNumberFormat="1" applyFont="1" applyFill="1" applyAlignment="1" applyProtection="1">
      <alignment horizontal="center" vertical="center" wrapText="1"/>
      <protection locked="0"/>
    </xf>
    <xf numFmtId="0" fontId="11" fillId="4" borderId="0" xfId="0" applyFont="1" applyFill="1" applyAlignment="1">
      <alignment vertical="center"/>
    </xf>
    <xf numFmtId="1" fontId="3" fillId="0" borderId="2" xfId="0" applyNumberFormat="1" applyFont="1" applyBorder="1" applyAlignment="1" applyProtection="1">
      <alignment horizontal="center" vertical="center" wrapText="1"/>
      <protection hidden="1"/>
    </xf>
    <xf numFmtId="177" fontId="3" fillId="0" borderId="2" xfId="46463" applyNumberFormat="1" applyFont="1" applyBorder="1" applyAlignment="1" applyProtection="1">
      <alignment horizontal="center" vertical="center" wrapText="1"/>
      <protection hidden="1"/>
    </xf>
    <xf numFmtId="177" fontId="6" fillId="2" borderId="2" xfId="46463" applyNumberFormat="1" applyFont="1" applyFill="1" applyBorder="1" applyAlignment="1">
      <alignment horizontal="center" vertical="center" wrapText="1"/>
    </xf>
    <xf numFmtId="177" fontId="4" fillId="2" borderId="2" xfId="46463" applyNumberFormat="1" applyFont="1" applyFill="1" applyBorder="1" applyAlignment="1" applyProtection="1">
      <alignment horizontal="center" vertical="center" wrapText="1"/>
      <protection locked="0"/>
    </xf>
    <xf numFmtId="177" fontId="6" fillId="2" borderId="2" xfId="46463" applyNumberFormat="1" applyFont="1" applyFill="1" applyBorder="1" applyAlignment="1" applyProtection="1">
      <alignment horizontal="center" vertical="center" wrapText="1"/>
      <protection locked="0"/>
    </xf>
    <xf numFmtId="177" fontId="3" fillId="0" borderId="2" xfId="46463" applyNumberFormat="1" applyFont="1" applyFill="1" applyBorder="1" applyAlignment="1" applyProtection="1">
      <alignment horizontal="center" vertical="center" wrapText="1"/>
      <protection locked="0"/>
    </xf>
    <xf numFmtId="177" fontId="3" fillId="0" borderId="2" xfId="46463" applyNumberFormat="1" applyFont="1" applyBorder="1" applyAlignment="1">
      <alignment horizontal="center" vertical="center"/>
    </xf>
    <xf numFmtId="177" fontId="12" fillId="0" borderId="2" xfId="46463" applyNumberFormat="1" applyFont="1" applyBorder="1" applyAlignment="1" applyProtection="1">
      <alignment horizontal="center" vertical="center"/>
      <protection hidden="1"/>
    </xf>
    <xf numFmtId="177" fontId="6" fillId="3" borderId="2" xfId="46463" applyNumberFormat="1" applyFont="1" applyFill="1" applyBorder="1" applyAlignment="1" applyProtection="1">
      <alignment horizontal="center" vertical="center" wrapText="1"/>
      <protection hidden="1"/>
    </xf>
    <xf numFmtId="177" fontId="8" fillId="3" borderId="2" xfId="46463" applyNumberFormat="1" applyFont="1" applyFill="1" applyBorder="1" applyAlignment="1" applyProtection="1">
      <alignment horizontal="center" vertical="center" wrapText="1"/>
      <protection hidden="1"/>
    </xf>
    <xf numFmtId="177" fontId="6" fillId="2" borderId="5" xfId="46463" applyNumberFormat="1" applyFont="1" applyFill="1" applyBorder="1" applyAlignment="1">
      <alignment horizontal="center" vertical="center" wrapText="1"/>
    </xf>
    <xf numFmtId="177" fontId="4" fillId="2" borderId="5" xfId="46463" applyNumberFormat="1" applyFont="1" applyFill="1" applyBorder="1" applyAlignment="1" applyProtection="1">
      <alignment horizontal="center" vertical="center" wrapText="1"/>
      <protection locked="0"/>
    </xf>
    <xf numFmtId="177" fontId="6" fillId="3" borderId="5" xfId="46463" applyNumberFormat="1" applyFont="1" applyFill="1" applyBorder="1" applyAlignment="1" applyProtection="1">
      <alignment horizontal="center" vertical="center" wrapText="1"/>
      <protection hidden="1"/>
    </xf>
    <xf numFmtId="177" fontId="3" fillId="0" borderId="5" xfId="46463" applyNumberFormat="1" applyFont="1" applyFill="1" applyBorder="1" applyAlignment="1" applyProtection="1">
      <alignment horizontal="center" vertical="center" wrapText="1"/>
      <protection locked="0"/>
    </xf>
    <xf numFmtId="177" fontId="3" fillId="0" borderId="5" xfId="46463" applyNumberFormat="1" applyFont="1" applyBorder="1" applyAlignment="1">
      <alignment horizontal="center" vertical="center"/>
    </xf>
    <xf numFmtId="177" fontId="6" fillId="0" borderId="5" xfId="46463" applyNumberFormat="1" applyFont="1" applyBorder="1" applyAlignment="1" applyProtection="1">
      <alignment horizontal="center" vertical="center" wrapText="1"/>
      <protection hidden="1"/>
    </xf>
    <xf numFmtId="177" fontId="6" fillId="0" borderId="2" xfId="46463" applyNumberFormat="1" applyFont="1" applyBorder="1" applyAlignment="1" applyProtection="1">
      <alignment horizontal="center" vertical="center" wrapText="1"/>
      <protection hidden="1"/>
    </xf>
    <xf numFmtId="177" fontId="3" fillId="0" borderId="5" xfId="46463" applyNumberFormat="1" applyFont="1" applyBorder="1" applyAlignment="1" applyProtection="1">
      <alignment horizontal="center" vertical="center" wrapText="1"/>
      <protection hidden="1"/>
    </xf>
    <xf numFmtId="177" fontId="8" fillId="3" borderId="5" xfId="46463" applyNumberFormat="1" applyFont="1" applyFill="1" applyBorder="1" applyAlignment="1" applyProtection="1">
      <alignment horizontal="center" vertical="center" wrapText="1"/>
      <protection hidden="1"/>
    </xf>
    <xf numFmtId="177" fontId="1" fillId="0" borderId="0" xfId="46463" applyNumberFormat="1" applyFont="1" applyAlignment="1">
      <alignment horizontal="center" vertical="center"/>
    </xf>
    <xf numFmtId="177" fontId="9" fillId="5" borderId="3" xfId="46463" applyNumberFormat="1" applyFont="1" applyFill="1" applyBorder="1" applyAlignment="1" applyProtection="1">
      <alignment horizontal="center" vertical="center"/>
      <protection locked="0"/>
    </xf>
    <xf numFmtId="177" fontId="9" fillId="5" borderId="5" xfId="46463" applyNumberFormat="1" applyFont="1" applyFill="1" applyBorder="1" applyAlignment="1" applyProtection="1">
      <alignment horizontal="center" vertical="center"/>
      <protection locked="0"/>
    </xf>
    <xf numFmtId="177" fontId="14" fillId="0" borderId="1" xfId="46463" applyNumberFormat="1" applyFont="1" applyBorder="1" applyAlignment="1">
      <alignment horizontal="center" vertical="center"/>
    </xf>
    <xf numFmtId="177" fontId="11" fillId="0" borderId="0" xfId="46463" applyNumberFormat="1" applyFont="1" applyAlignment="1">
      <alignment horizontal="center" vertical="center"/>
    </xf>
    <xf numFmtId="177" fontId="99" fillId="0" borderId="0" xfId="46463" applyNumberFormat="1" applyFont="1" applyAlignment="1">
      <alignment horizontal="center" vertical="center"/>
    </xf>
    <xf numFmtId="177" fontId="3" fillId="66" borderId="2" xfId="46463" applyNumberFormat="1" applyFont="1" applyFill="1" applyBorder="1" applyAlignment="1" applyProtection="1">
      <alignment horizontal="center" vertical="center" wrapText="1"/>
      <protection hidden="1"/>
    </xf>
    <xf numFmtId="0" fontId="100" fillId="0" borderId="7" xfId="0" applyFont="1" applyBorder="1" applyAlignment="1" applyProtection="1">
      <alignment horizontal="center" vertical="center" wrapText="1"/>
      <protection hidden="1"/>
    </xf>
    <xf numFmtId="177" fontId="100" fillId="0" borderId="7" xfId="0" applyNumberFormat="1" applyFont="1" applyBorder="1" applyAlignment="1" applyProtection="1">
      <alignment horizontal="center" vertical="center" wrapText="1"/>
      <protection hidden="1"/>
    </xf>
    <xf numFmtId="3" fontId="0" fillId="0" borderId="0" xfId="0" applyNumberFormat="1" applyAlignment="1">
      <alignment horizontal="center" vertical="center"/>
    </xf>
    <xf numFmtId="3" fontId="103" fillId="0" borderId="7" xfId="0" applyNumberFormat="1" applyFont="1" applyBorder="1" applyAlignment="1">
      <alignment horizontal="center" vertical="center"/>
    </xf>
    <xf numFmtId="3" fontId="103" fillId="0" borderId="7" xfId="0" applyNumberFormat="1" applyFont="1" applyBorder="1" applyAlignment="1">
      <alignment horizontal="center" vertical="center" wrapText="1"/>
    </xf>
    <xf numFmtId="3" fontId="22" fillId="0" borderId="7" xfId="0" applyNumberFormat="1" applyFont="1" applyBorder="1" applyAlignment="1">
      <alignment horizontal="center" vertical="center" wrapText="1"/>
    </xf>
    <xf numFmtId="3" fontId="103" fillId="0" borderId="0" xfId="0" applyNumberFormat="1" applyFont="1" applyAlignment="1">
      <alignment horizontal="center" vertical="center"/>
    </xf>
    <xf numFmtId="3" fontId="0" fillId="0" borderId="7" xfId="0" applyNumberFormat="1" applyBorder="1" applyAlignment="1">
      <alignment horizontal="center" vertical="center"/>
    </xf>
    <xf numFmtId="3" fontId="0" fillId="0" borderId="7" xfId="0" applyNumberFormat="1" applyBorder="1" applyAlignment="1">
      <alignment horizontal="left" vertical="center"/>
    </xf>
    <xf numFmtId="3" fontId="103" fillId="0" borderId="7" xfId="0" applyNumberFormat="1" applyFont="1" applyBorder="1" applyAlignment="1">
      <alignment horizontal="left" vertical="center"/>
    </xf>
    <xf numFmtId="3" fontId="104" fillId="0" borderId="0" xfId="0" applyNumberFormat="1" applyFont="1" applyAlignment="1">
      <alignment horizontal="center" vertical="center"/>
    </xf>
    <xf numFmtId="3" fontId="105" fillId="0" borderId="7" xfId="0" applyNumberFormat="1" applyFont="1" applyBorder="1" applyAlignment="1">
      <alignment horizontal="left" vertical="center"/>
    </xf>
    <xf numFmtId="3" fontId="106" fillId="0" borderId="7" xfId="0" applyNumberFormat="1" applyFont="1" applyBorder="1" applyAlignment="1">
      <alignment horizontal="center" vertical="center"/>
    </xf>
    <xf numFmtId="3" fontId="107" fillId="0" borderId="7" xfId="0" applyNumberFormat="1" applyFont="1" applyBorder="1" applyAlignment="1">
      <alignment horizontal="left" vertical="center"/>
    </xf>
    <xf numFmtId="3" fontId="106" fillId="0" borderId="0" xfId="0" applyNumberFormat="1" applyFont="1" applyAlignment="1">
      <alignment horizontal="center" vertical="center"/>
    </xf>
    <xf numFmtId="3" fontId="105" fillId="0" borderId="7" xfId="0" applyNumberFormat="1" applyFont="1" applyBorder="1" applyAlignment="1">
      <alignment horizontal="center" vertical="center"/>
    </xf>
    <xf numFmtId="3" fontId="0" fillId="0" borderId="7" xfId="0" applyNumberFormat="1" applyBorder="1" applyAlignment="1">
      <alignment horizontal="right" vertical="center"/>
    </xf>
    <xf numFmtId="3" fontId="106" fillId="0" borderId="7" xfId="0" applyNumberFormat="1" applyFont="1" applyBorder="1" applyAlignment="1">
      <alignment horizontal="right" vertical="center"/>
    </xf>
    <xf numFmtId="0" fontId="6" fillId="2" borderId="2" xfId="0" applyFont="1" applyFill="1" applyBorder="1" applyAlignment="1" applyProtection="1">
      <alignment horizontal="center" vertical="center" wrapText="1"/>
      <protection locked="0"/>
    </xf>
    <xf numFmtId="0" fontId="12" fillId="0" borderId="2" xfId="0" applyFont="1" applyBorder="1" applyAlignment="1">
      <alignment horizontal="center" vertical="center"/>
    </xf>
    <xf numFmtId="0" fontId="13" fillId="0" borderId="2" xfId="0" applyFont="1" applyBorder="1" applyAlignment="1">
      <alignment horizontal="justify" vertical="center"/>
    </xf>
    <xf numFmtId="0" fontId="6" fillId="0" borderId="2" xfId="0" applyFont="1" applyBorder="1" applyAlignment="1">
      <alignment horizontal="center" vertical="center"/>
    </xf>
    <xf numFmtId="0" fontId="22" fillId="0" borderId="2" xfId="0" applyFont="1" applyBorder="1" applyAlignment="1">
      <alignment horizontal="center" vertical="center"/>
    </xf>
    <xf numFmtId="177" fontId="12" fillId="0" borderId="5" xfId="46463" applyNumberFormat="1" applyFont="1" applyBorder="1" applyAlignment="1">
      <alignment horizontal="center" vertical="center"/>
    </xf>
    <xf numFmtId="177" fontId="12" fillId="0" borderId="2" xfId="46463" applyNumberFormat="1" applyFont="1" applyBorder="1" applyAlignment="1">
      <alignment horizontal="center" vertical="center"/>
    </xf>
    <xf numFmtId="0" fontId="12" fillId="0" borderId="2" xfId="0" applyFont="1" applyBorder="1"/>
    <xf numFmtId="0" fontId="12" fillId="0" borderId="0" xfId="0" applyFont="1"/>
    <xf numFmtId="0" fontId="22" fillId="0" borderId="2" xfId="0" applyFont="1" applyBorder="1" applyAlignment="1">
      <alignment horizontal="justify" vertical="center"/>
    </xf>
    <xf numFmtId="0" fontId="108" fillId="0" borderId="2" xfId="0" applyFont="1" applyBorder="1" applyAlignment="1">
      <alignment horizontal="center" vertical="center"/>
    </xf>
    <xf numFmtId="0" fontId="12" fillId="0" borderId="2" xfId="0" applyFont="1" applyBorder="1" applyAlignment="1">
      <alignment horizontal="justify" vertical="center"/>
    </xf>
    <xf numFmtId="37" fontId="3" fillId="0" borderId="2" xfId="0" applyNumberFormat="1" applyFont="1" applyBorder="1" applyAlignment="1">
      <alignment horizontal="center" vertical="center"/>
    </xf>
    <xf numFmtId="37" fontId="12" fillId="0" borderId="2" xfId="0" applyNumberFormat="1" applyFont="1" applyBorder="1" applyAlignment="1">
      <alignment horizontal="center" vertical="center"/>
    </xf>
    <xf numFmtId="9" fontId="12" fillId="0" borderId="2" xfId="46464" applyFont="1" applyBorder="1" applyAlignment="1">
      <alignment horizontal="center" vertical="center"/>
    </xf>
    <xf numFmtId="0" fontId="109" fillId="0" borderId="2" xfId="0" applyFont="1" applyBorder="1" applyAlignment="1">
      <alignment horizontal="justify" vertical="center"/>
    </xf>
    <xf numFmtId="37" fontId="109" fillId="0" borderId="2" xfId="0" applyNumberFormat="1" applyFont="1" applyBorder="1" applyAlignment="1">
      <alignment horizontal="center" vertical="center"/>
    </xf>
    <xf numFmtId="0" fontId="109" fillId="67" borderId="2" xfId="0" applyFont="1" applyFill="1" applyBorder="1" applyAlignment="1">
      <alignment horizontal="center" vertical="center"/>
    </xf>
    <xf numFmtId="177" fontId="4" fillId="3" borderId="2" xfId="46463" applyNumberFormat="1" applyFont="1" applyFill="1" applyBorder="1" applyAlignment="1" applyProtection="1">
      <alignment horizontal="center" vertical="center" wrapText="1"/>
      <protection hidden="1"/>
    </xf>
    <xf numFmtId="0" fontId="3" fillId="4" borderId="2" xfId="0" applyFont="1" applyFill="1" applyBorder="1" applyAlignment="1">
      <alignment horizontal="center" vertical="center"/>
    </xf>
    <xf numFmtId="177" fontId="3" fillId="0" borderId="2" xfId="46463" applyNumberFormat="1" applyFont="1" applyBorder="1" applyAlignment="1" applyProtection="1">
      <alignment horizontal="center" vertical="center" wrapText="1"/>
      <protection locked="0"/>
    </xf>
    <xf numFmtId="0" fontId="3" fillId="0" borderId="0" xfId="0" applyFont="1" applyAlignment="1" applyProtection="1">
      <alignment horizontal="justify" vertical="center" wrapText="1"/>
      <protection locked="0"/>
    </xf>
    <xf numFmtId="0" fontId="0" fillId="0" borderId="0" xfId="0" applyAlignment="1" applyProtection="1">
      <alignment horizontal="justify" vertical="center" wrapText="1"/>
      <protection locked="0"/>
    </xf>
    <xf numFmtId="0" fontId="22" fillId="0" borderId="2" xfId="46465" applyFont="1" applyBorder="1" applyAlignment="1" applyProtection="1">
      <alignment horizontal="justify" vertical="center" wrapText="1"/>
    </xf>
    <xf numFmtId="37" fontId="3" fillId="0" borderId="2" xfId="0" applyNumberFormat="1" applyFont="1" applyBorder="1" applyAlignment="1" applyProtection="1">
      <alignment horizontal="center" vertical="center" wrapText="1"/>
      <protection locked="0"/>
    </xf>
    <xf numFmtId="37" fontId="6" fillId="0" borderId="5" xfId="0" applyNumberFormat="1" applyFont="1" applyBorder="1" applyAlignment="1" applyProtection="1">
      <alignment horizontal="center" vertical="center" wrapText="1"/>
      <protection hidden="1"/>
    </xf>
    <xf numFmtId="0" fontId="3" fillId="0" borderId="2" xfId="0" applyFont="1" applyBorder="1" applyAlignment="1" applyProtection="1">
      <alignment horizontal="justify" vertical="top" wrapText="1"/>
      <protection hidden="1"/>
    </xf>
    <xf numFmtId="177" fontId="110" fillId="3" borderId="2" xfId="46463" applyNumberFormat="1" applyFont="1" applyFill="1" applyBorder="1" applyAlignment="1" applyProtection="1">
      <alignment horizontal="center" vertical="center" wrapText="1"/>
      <protection hidden="1"/>
    </xf>
    <xf numFmtId="177" fontId="111" fillId="0" borderId="0" xfId="0" applyNumberFormat="1" applyFont="1" applyAlignment="1" applyProtection="1">
      <alignment horizontal="justify" vertical="center" wrapText="1"/>
      <protection hidden="1"/>
    </xf>
    <xf numFmtId="0" fontId="0" fillId="0" borderId="0" xfId="0" applyAlignment="1">
      <alignment horizontal="center" vertical="center"/>
    </xf>
    <xf numFmtId="0" fontId="0" fillId="0" borderId="0" xfId="0" applyAlignment="1">
      <alignment horizontal="justify" vertical="center"/>
    </xf>
    <xf numFmtId="177" fontId="0" fillId="0" borderId="0" xfId="46463" applyNumberFormat="1" applyFont="1" applyAlignment="1">
      <alignment horizontal="center" vertical="center"/>
    </xf>
    <xf numFmtId="177" fontId="112" fillId="0" borderId="0" xfId="46463" applyNumberFormat="1" applyFont="1" applyAlignment="1">
      <alignment horizontal="center" vertical="center"/>
    </xf>
    <xf numFmtId="1" fontId="12" fillId="0" borderId="2" xfId="46464" applyNumberFormat="1" applyFont="1" applyBorder="1" applyAlignment="1">
      <alignment horizontal="center" vertical="center"/>
    </xf>
    <xf numFmtId="0" fontId="12" fillId="0" borderId="2" xfId="46465" applyFont="1" applyBorder="1" applyAlignment="1" applyProtection="1">
      <alignment horizontal="justify" vertical="center" wrapText="1"/>
    </xf>
    <xf numFmtId="0" fontId="109" fillId="0" borderId="2" xfId="0" applyFont="1" applyBorder="1" applyAlignment="1">
      <alignment horizontal="center" vertical="center"/>
    </xf>
    <xf numFmtId="3" fontId="105" fillId="0" borderId="7" xfId="0" applyNumberFormat="1" applyFont="1" applyBorder="1" applyAlignment="1">
      <alignment horizontal="right" vertical="center"/>
    </xf>
    <xf numFmtId="0" fontId="3" fillId="0" borderId="0" xfId="1599" applyFont="1" applyAlignment="1" applyProtection="1">
      <alignment horizontal="left" vertical="center" wrapText="1"/>
      <protection locked="0"/>
    </xf>
    <xf numFmtId="0" fontId="6" fillId="2" borderId="2" xfId="1599" applyFont="1" applyFill="1" applyBorder="1" applyAlignment="1">
      <alignment horizontal="center" vertical="center" wrapText="1"/>
    </xf>
    <xf numFmtId="178" fontId="6" fillId="2" borderId="2" xfId="700" applyNumberFormat="1" applyFont="1" applyFill="1" applyBorder="1" applyAlignment="1">
      <alignment horizontal="center" vertical="center" wrapText="1"/>
    </xf>
    <xf numFmtId="0" fontId="3" fillId="0" borderId="0" xfId="1599" applyFont="1" applyAlignment="1">
      <alignment horizontal="center" vertical="center" wrapText="1"/>
    </xf>
    <xf numFmtId="0" fontId="4" fillId="2" borderId="2" xfId="1599" applyFont="1" applyFill="1" applyBorder="1" applyAlignment="1" applyProtection="1">
      <alignment horizontal="center" vertical="center" wrapText="1"/>
      <protection locked="0"/>
    </xf>
    <xf numFmtId="178" fontId="4" fillId="2" borderId="2" xfId="700" applyNumberFormat="1" applyFont="1" applyFill="1" applyBorder="1" applyAlignment="1" applyProtection="1">
      <alignment horizontal="center" vertical="center" wrapText="1"/>
      <protection locked="0"/>
    </xf>
    <xf numFmtId="0" fontId="5" fillId="0" borderId="0" xfId="1599" applyFont="1" applyAlignment="1" applyProtection="1">
      <alignment horizontal="center" vertical="center" wrapText="1"/>
      <protection locked="0"/>
    </xf>
    <xf numFmtId="178" fontId="6" fillId="2" borderId="2" xfId="700" applyNumberFormat="1" applyFont="1" applyFill="1" applyBorder="1" applyAlignment="1" applyProtection="1">
      <alignment horizontal="center" vertical="center" wrapText="1"/>
      <protection locked="0"/>
    </xf>
    <xf numFmtId="0" fontId="3" fillId="0" borderId="0" xfId="1599" applyFont="1" applyAlignment="1" applyProtection="1">
      <alignment horizontal="center" vertical="center" wrapText="1"/>
      <protection locked="0"/>
    </xf>
    <xf numFmtId="0" fontId="3" fillId="0" borderId="2" xfId="1599" applyFont="1" applyBorder="1" applyProtection="1">
      <alignment horizontal="justify" vertical="top" wrapText="1"/>
      <protection hidden="1"/>
    </xf>
    <xf numFmtId="0" fontId="3" fillId="0" borderId="4" xfId="1599" applyFont="1" applyBorder="1" applyProtection="1">
      <alignment horizontal="justify" vertical="top" wrapText="1"/>
      <protection hidden="1"/>
    </xf>
    <xf numFmtId="0" fontId="11" fillId="0" borderId="0" xfId="1599" applyFont="1" applyAlignment="1">
      <alignment vertical="center"/>
    </xf>
    <xf numFmtId="0" fontId="1" fillId="0" borderId="0" xfId="1599" applyFont="1" applyAlignment="1">
      <alignment vertical="center"/>
    </xf>
    <xf numFmtId="0" fontId="114" fillId="0" borderId="2" xfId="1599" applyFont="1" applyBorder="1" applyAlignment="1" applyProtection="1">
      <alignment horizontal="center" vertical="center"/>
      <protection hidden="1"/>
    </xf>
    <xf numFmtId="0" fontId="115" fillId="0" borderId="2" xfId="1599" applyFont="1" applyBorder="1" applyAlignment="1" applyProtection="1">
      <alignment horizontal="center" vertical="center"/>
      <protection hidden="1"/>
    </xf>
    <xf numFmtId="0" fontId="6" fillId="0" borderId="2" xfId="1820" applyFont="1" applyBorder="1" applyAlignment="1" applyProtection="1">
      <alignment horizontal="justify" vertical="center" wrapText="1"/>
      <protection hidden="1"/>
    </xf>
    <xf numFmtId="0" fontId="114" fillId="0" borderId="2" xfId="1599" applyFont="1" applyBorder="1" applyAlignment="1" applyProtection="1">
      <alignment horizontal="center" vertical="center" wrapText="1"/>
      <protection hidden="1"/>
    </xf>
    <xf numFmtId="0" fontId="3" fillId="0" borderId="2" xfId="1820" applyFont="1" applyBorder="1" applyAlignment="1" applyProtection="1">
      <alignment horizontal="center" vertical="center" wrapText="1"/>
      <protection hidden="1"/>
    </xf>
    <xf numFmtId="178" fontId="3" fillId="0" borderId="2" xfId="700" applyNumberFormat="1" applyFont="1" applyBorder="1" applyAlignment="1" applyProtection="1">
      <alignment horizontal="center" vertical="center" wrapText="1"/>
      <protection hidden="1"/>
    </xf>
    <xf numFmtId="178" fontId="115" fillId="0" borderId="2" xfId="700" applyNumberFormat="1" applyFont="1" applyBorder="1" applyAlignment="1" applyProtection="1">
      <alignment horizontal="right" vertical="center"/>
      <protection locked="0"/>
    </xf>
    <xf numFmtId="178" fontId="115" fillId="0" borderId="2" xfId="700" applyNumberFormat="1" applyFont="1" applyBorder="1" applyAlignment="1" applyProtection="1">
      <alignment horizontal="right" vertical="center"/>
      <protection hidden="1"/>
    </xf>
    <xf numFmtId="37" fontId="114" fillId="0" borderId="2" xfId="1599" applyNumberFormat="1" applyFont="1" applyBorder="1" applyAlignment="1" applyProtection="1">
      <alignment horizontal="right" vertical="center" wrapText="1"/>
      <protection hidden="1"/>
    </xf>
    <xf numFmtId="0" fontId="114" fillId="0" borderId="0" xfId="1599" applyFont="1" applyAlignment="1" applyProtection="1">
      <alignment horizontal="justify" vertical="center" wrapText="1"/>
      <protection hidden="1"/>
    </xf>
    <xf numFmtId="0" fontId="3" fillId="0" borderId="2" xfId="1820" applyFont="1" applyBorder="1" applyAlignment="1" applyProtection="1">
      <alignment horizontal="justify" vertical="center" wrapText="1"/>
      <protection hidden="1"/>
    </xf>
    <xf numFmtId="0" fontId="12" fillId="0" borderId="2" xfId="1820" applyFont="1" applyBorder="1" applyAlignment="1" applyProtection="1">
      <alignment horizontal="center" vertical="center" wrapText="1"/>
      <protection hidden="1"/>
    </xf>
    <xf numFmtId="178" fontId="115" fillId="0" borderId="5" xfId="700" applyNumberFormat="1" applyFont="1" applyBorder="1" applyAlignment="1" applyProtection="1">
      <alignment horizontal="right" vertical="center"/>
      <protection locked="0"/>
    </xf>
    <xf numFmtId="0" fontId="115" fillId="0" borderId="2" xfId="1599" applyFont="1" applyBorder="1" applyAlignment="1" applyProtection="1">
      <alignment horizontal="center" vertical="top"/>
      <protection hidden="1"/>
    </xf>
    <xf numFmtId="178" fontId="115" fillId="0" borderId="2" xfId="700" applyNumberFormat="1" applyFont="1" applyFill="1" applyBorder="1" applyAlignment="1" applyProtection="1">
      <alignment horizontal="right" vertical="center" wrapText="1"/>
      <protection locked="0"/>
    </xf>
    <xf numFmtId="37" fontId="22" fillId="2" borderId="2" xfId="1599" applyNumberFormat="1" applyFont="1" applyFill="1" applyBorder="1" applyAlignment="1" applyProtection="1">
      <alignment horizontal="center" vertical="center" wrapText="1"/>
      <protection hidden="1"/>
    </xf>
    <xf numFmtId="178" fontId="22" fillId="2" borderId="2" xfId="700" applyNumberFormat="1" applyFont="1" applyFill="1" applyBorder="1" applyAlignment="1" applyProtection="1">
      <alignment horizontal="center" vertical="center" wrapText="1"/>
      <protection hidden="1"/>
    </xf>
    <xf numFmtId="178" fontId="15" fillId="2" borderId="5" xfId="700" applyNumberFormat="1" applyFont="1" applyFill="1" applyBorder="1" applyAlignment="1" applyProtection="1">
      <alignment horizontal="center" vertical="center" wrapText="1"/>
      <protection hidden="1"/>
    </xf>
    <xf numFmtId="4" fontId="22" fillId="0" borderId="2" xfId="1599" applyNumberFormat="1" applyFont="1" applyBorder="1" applyAlignment="1" applyProtection="1">
      <alignment horizontal="center" vertical="center" wrapText="1"/>
      <protection hidden="1"/>
    </xf>
    <xf numFmtId="4" fontId="22" fillId="0" borderId="4" xfId="1599" applyNumberFormat="1" applyFont="1" applyBorder="1" applyAlignment="1" applyProtection="1">
      <alignment horizontal="center" vertical="center" wrapText="1"/>
      <protection hidden="1"/>
    </xf>
    <xf numFmtId="0" fontId="22" fillId="0" borderId="0" xfId="1599" applyFont="1" applyAlignment="1" applyProtection="1">
      <alignment horizontal="justify" vertical="center" wrapText="1"/>
      <protection hidden="1"/>
    </xf>
    <xf numFmtId="0" fontId="103" fillId="0" borderId="0" xfId="1599" applyFont="1" applyAlignment="1" applyProtection="1">
      <alignment horizontal="justify" vertical="center" wrapText="1"/>
      <protection hidden="1"/>
    </xf>
    <xf numFmtId="3" fontId="117" fillId="5" borderId="34" xfId="1599" applyNumberFormat="1" applyFont="1" applyFill="1" applyBorder="1" applyAlignment="1" applyProtection="1">
      <alignment vertical="center"/>
      <protection hidden="1"/>
    </xf>
    <xf numFmtId="3" fontId="117" fillId="5" borderId="3" xfId="1599" applyNumberFormat="1" applyFont="1" applyFill="1" applyBorder="1" applyAlignment="1" applyProtection="1">
      <alignment vertical="center"/>
      <protection hidden="1"/>
    </xf>
    <xf numFmtId="0" fontId="11" fillId="66" borderId="0" xfId="1599" applyFont="1" applyFill="1" applyAlignment="1">
      <alignment vertical="center"/>
    </xf>
    <xf numFmtId="0" fontId="1" fillId="66" borderId="0" xfId="1599" applyFont="1" applyFill="1" applyAlignment="1">
      <alignment vertical="center"/>
    </xf>
    <xf numFmtId="0" fontId="12" fillId="0" borderId="2" xfId="1599" applyFont="1" applyBorder="1" applyAlignment="1" applyProtection="1">
      <alignment horizontal="center" vertical="center" wrapText="1"/>
      <protection hidden="1"/>
    </xf>
    <xf numFmtId="0" fontId="108" fillId="0" borderId="2" xfId="1599" applyFont="1" applyBorder="1" applyAlignment="1" applyProtection="1">
      <alignment horizontal="center" vertical="center"/>
      <protection hidden="1"/>
    </xf>
    <xf numFmtId="0" fontId="22" fillId="0" borderId="2" xfId="46466" applyFont="1" applyBorder="1" applyAlignment="1">
      <alignment horizontal="justify" vertical="center" wrapText="1"/>
    </xf>
    <xf numFmtId="37" fontId="118" fillId="0" borderId="2" xfId="1599" applyNumberFormat="1" applyFont="1" applyBorder="1" applyAlignment="1" applyProtection="1">
      <alignment horizontal="center" vertical="center" wrapText="1"/>
      <protection hidden="1"/>
    </xf>
    <xf numFmtId="0" fontId="118" fillId="0" borderId="2" xfId="1820" applyFont="1" applyBorder="1" applyAlignment="1" applyProtection="1">
      <alignment horizontal="center" vertical="center" wrapText="1"/>
      <protection hidden="1"/>
    </xf>
    <xf numFmtId="178" fontId="118" fillId="0" borderId="2" xfId="700" applyNumberFormat="1" applyFont="1" applyBorder="1" applyAlignment="1" applyProtection="1">
      <alignment horizontal="center" vertical="center" wrapText="1"/>
      <protection hidden="1"/>
    </xf>
    <xf numFmtId="178" fontId="118" fillId="0" borderId="2" xfId="700" applyNumberFormat="1" applyFont="1" applyBorder="1" applyAlignment="1" applyProtection="1">
      <alignment horizontal="right" vertical="center" wrapText="1"/>
      <protection locked="0"/>
    </xf>
    <xf numFmtId="178" fontId="118" fillId="0" borderId="2" xfId="700" applyNumberFormat="1" applyFont="1" applyBorder="1" applyAlignment="1" applyProtection="1">
      <alignment horizontal="right" vertical="center" wrapText="1"/>
      <protection hidden="1"/>
    </xf>
    <xf numFmtId="178" fontId="118" fillId="0" borderId="2" xfId="700" applyNumberFormat="1" applyFont="1" applyFill="1" applyBorder="1" applyAlignment="1" applyProtection="1">
      <alignment horizontal="right" vertical="center" wrapText="1"/>
      <protection locked="0"/>
    </xf>
    <xf numFmtId="37" fontId="118" fillId="66" borderId="2" xfId="700" applyNumberFormat="1" applyFont="1" applyFill="1" applyBorder="1" applyAlignment="1" applyProtection="1">
      <alignment horizontal="right" vertical="center" wrapText="1"/>
      <protection hidden="1"/>
    </xf>
    <xf numFmtId="0" fontId="118" fillId="66" borderId="0" xfId="1599" applyFont="1" applyFill="1" applyAlignment="1" applyProtection="1">
      <alignment horizontal="justify" vertical="center" wrapText="1"/>
      <protection hidden="1"/>
    </xf>
    <xf numFmtId="0" fontId="108" fillId="0" borderId="2" xfId="1599" applyFont="1" applyBorder="1" applyAlignment="1" applyProtection="1">
      <alignment horizontal="center" vertical="center" wrapText="1"/>
      <protection hidden="1"/>
    </xf>
    <xf numFmtId="0" fontId="12" fillId="0" borderId="2" xfId="1820" applyFont="1" applyBorder="1" applyAlignment="1" applyProtection="1">
      <alignment horizontal="justify" vertical="center" wrapText="1"/>
      <protection hidden="1"/>
    </xf>
    <xf numFmtId="37" fontId="108" fillId="0" borderId="2" xfId="1599" applyNumberFormat="1" applyFont="1" applyBorder="1" applyAlignment="1" applyProtection="1">
      <alignment horizontal="center" vertical="center" wrapText="1"/>
      <protection hidden="1"/>
    </xf>
    <xf numFmtId="178" fontId="12" fillId="0" borderId="2" xfId="700" applyNumberFormat="1" applyFont="1" applyBorder="1" applyAlignment="1" applyProtection="1">
      <alignment horizontal="center" vertical="center" wrapText="1"/>
      <protection hidden="1"/>
    </xf>
    <xf numFmtId="178" fontId="108" fillId="0" borderId="2" xfId="700" applyNumberFormat="1" applyFont="1" applyBorder="1" applyAlignment="1" applyProtection="1">
      <alignment horizontal="right" vertical="center" wrapText="1"/>
      <protection locked="0"/>
    </xf>
    <xf numFmtId="37" fontId="108" fillId="66" borderId="2" xfId="1599" applyNumberFormat="1" applyFont="1" applyFill="1" applyBorder="1" applyAlignment="1" applyProtection="1">
      <alignment horizontal="right" vertical="center" wrapText="1"/>
      <protection hidden="1"/>
    </xf>
    <xf numFmtId="0" fontId="108" fillId="66" borderId="0" xfId="1599" applyFont="1" applyFill="1" applyAlignment="1" applyProtection="1">
      <alignment horizontal="justify" vertical="center" wrapText="1"/>
      <protection hidden="1"/>
    </xf>
    <xf numFmtId="37" fontId="108" fillId="66" borderId="4" xfId="1599" applyNumberFormat="1" applyFont="1" applyFill="1" applyBorder="1" applyAlignment="1" applyProtection="1">
      <alignment horizontal="right" vertical="center" wrapText="1"/>
      <protection hidden="1"/>
    </xf>
    <xf numFmtId="4" fontId="22" fillId="66" borderId="2" xfId="1599" applyNumberFormat="1" applyFont="1" applyFill="1" applyBorder="1" applyAlignment="1" applyProtection="1">
      <alignment horizontal="center" vertical="center" wrapText="1"/>
      <protection hidden="1"/>
    </xf>
    <xf numFmtId="4" fontId="22" fillId="66" borderId="4" xfId="1599" applyNumberFormat="1" applyFont="1" applyFill="1" applyBorder="1" applyAlignment="1" applyProtection="1">
      <alignment horizontal="center" vertical="center" wrapText="1"/>
      <protection hidden="1"/>
    </xf>
    <xf numFmtId="0" fontId="22" fillId="66" borderId="0" xfId="1599" applyFont="1" applyFill="1" applyAlignment="1" applyProtection="1">
      <alignment horizontal="justify" vertical="center" wrapText="1"/>
      <protection hidden="1"/>
    </xf>
    <xf numFmtId="0" fontId="103" fillId="66" borderId="0" xfId="1599" applyFont="1" applyFill="1" applyAlignment="1" applyProtection="1">
      <alignment horizontal="justify" vertical="center" wrapText="1"/>
      <protection hidden="1"/>
    </xf>
    <xf numFmtId="37" fontId="12" fillId="0" borderId="2" xfId="711" applyNumberFormat="1" applyFont="1" applyFill="1" applyBorder="1" applyAlignment="1" applyProtection="1">
      <alignment horizontal="center" vertical="center"/>
      <protection hidden="1"/>
    </xf>
    <xf numFmtId="0" fontId="22" fillId="0" borderId="2" xfId="1820" applyFont="1" applyBorder="1" applyAlignment="1" applyProtection="1">
      <alignment horizontal="justify" vertical="center" wrapText="1"/>
      <protection hidden="1"/>
    </xf>
    <xf numFmtId="178" fontId="119" fillId="0" borderId="2" xfId="700" applyNumberFormat="1" applyFont="1" applyFill="1" applyBorder="1" applyAlignment="1" applyProtection="1">
      <alignment horizontal="right" vertical="center" wrapText="1"/>
      <protection locked="0"/>
    </xf>
    <xf numFmtId="178" fontId="119" fillId="0" borderId="2" xfId="700" applyNumberFormat="1" applyFont="1" applyFill="1" applyBorder="1" applyAlignment="1" applyProtection="1">
      <alignment horizontal="right" vertical="center" wrapText="1"/>
      <protection hidden="1"/>
    </xf>
    <xf numFmtId="0" fontId="119" fillId="0" borderId="2" xfId="1599" applyFont="1" applyBorder="1" applyAlignment="1" applyProtection="1">
      <alignment horizontal="center" vertical="top"/>
      <protection hidden="1"/>
    </xf>
    <xf numFmtId="178" fontId="22" fillId="0" borderId="2" xfId="700" applyNumberFormat="1" applyFont="1" applyBorder="1" applyAlignment="1" applyProtection="1">
      <alignment vertical="center" wrapText="1"/>
      <protection hidden="1"/>
    </xf>
    <xf numFmtId="0" fontId="3" fillId="0" borderId="2" xfId="1599" applyFont="1" applyBorder="1" applyAlignment="1" applyProtection="1">
      <alignment horizontal="center" vertical="center"/>
      <protection hidden="1"/>
    </xf>
    <xf numFmtId="0" fontId="3" fillId="0" borderId="2" xfId="1599" applyFont="1" applyBorder="1" applyAlignment="1" applyProtection="1">
      <alignment horizontal="center" vertical="center" wrapText="1"/>
      <protection hidden="1"/>
    </xf>
    <xf numFmtId="0" fontId="6" fillId="0" borderId="2" xfId="1826" applyFont="1" applyBorder="1" applyAlignment="1" applyProtection="1">
      <alignment horizontal="justify" vertical="center" wrapText="1"/>
      <protection hidden="1"/>
    </xf>
    <xf numFmtId="37" fontId="6" fillId="0" borderId="2" xfId="1599" applyNumberFormat="1" applyFont="1" applyBorder="1" applyAlignment="1" applyProtection="1">
      <alignment horizontal="center" vertical="center"/>
      <protection hidden="1"/>
    </xf>
    <xf numFmtId="178" fontId="3" fillId="0" borderId="2" xfId="700" applyNumberFormat="1" applyFont="1" applyBorder="1" applyAlignment="1" applyProtection="1">
      <alignment horizontal="center" vertical="center" wrapText="1"/>
      <protection locked="0"/>
    </xf>
    <xf numFmtId="178" fontId="3" fillId="0" borderId="2" xfId="700" applyNumberFormat="1" applyFont="1" applyBorder="1" applyAlignment="1" applyProtection="1">
      <alignment horizontal="justify" vertical="center" wrapText="1"/>
      <protection hidden="1"/>
    </xf>
    <xf numFmtId="0" fontId="3" fillId="0" borderId="0" xfId="1599" applyFont="1" applyAlignment="1" applyProtection="1">
      <alignment horizontal="justify" vertical="center" wrapText="1"/>
      <protection hidden="1"/>
    </xf>
    <xf numFmtId="0" fontId="10" fillId="0" borderId="2" xfId="46467" applyFont="1" applyBorder="1" applyAlignment="1" applyProtection="1">
      <alignment horizontal="justify" vertical="center" wrapText="1"/>
      <protection hidden="1"/>
    </xf>
    <xf numFmtId="0" fontId="3" fillId="0" borderId="2" xfId="1826" applyFont="1" applyBorder="1" applyAlignment="1" applyProtection="1">
      <alignment horizontal="justify" vertical="center" wrapText="1"/>
      <protection hidden="1"/>
    </xf>
    <xf numFmtId="37" fontId="3" fillId="0" borderId="2" xfId="1599" applyNumberFormat="1" applyFont="1" applyBorder="1" applyAlignment="1" applyProtection="1">
      <alignment horizontal="center" vertical="center" wrapText="1"/>
      <protection locked="0"/>
    </xf>
    <xf numFmtId="0" fontId="3" fillId="2" borderId="2" xfId="1599" applyFont="1" applyFill="1" applyBorder="1" applyAlignment="1">
      <alignment horizontal="center" vertical="center" wrapText="1"/>
    </xf>
    <xf numFmtId="0" fontId="6" fillId="2" borderId="2" xfId="3506" applyFont="1" applyFill="1" applyBorder="1" applyAlignment="1" applyProtection="1">
      <alignment horizontal="center" vertical="center" wrapText="1"/>
      <protection hidden="1"/>
    </xf>
    <xf numFmtId="0" fontId="3" fillId="2" borderId="2" xfId="3506" applyFont="1" applyFill="1" applyBorder="1" applyAlignment="1" applyProtection="1">
      <alignment horizontal="center" vertical="center"/>
      <protection hidden="1"/>
    </xf>
    <xf numFmtId="178" fontId="3" fillId="2" borderId="2" xfId="700" applyNumberFormat="1" applyFont="1" applyFill="1" applyBorder="1" applyAlignment="1" applyProtection="1">
      <alignment horizontal="center" vertical="center"/>
      <protection hidden="1"/>
    </xf>
    <xf numFmtId="178" fontId="8" fillId="2" borderId="2" xfId="700" applyNumberFormat="1" applyFont="1" applyFill="1" applyBorder="1" applyAlignment="1" applyProtection="1">
      <alignment horizontal="center" vertical="center"/>
      <protection hidden="1"/>
    </xf>
    <xf numFmtId="0" fontId="4" fillId="0" borderId="0" xfId="1599" applyFont="1" applyAlignment="1"/>
    <xf numFmtId="0" fontId="10" fillId="0" borderId="2" xfId="1826" applyFont="1" applyBorder="1" applyAlignment="1" applyProtection="1">
      <alignment horizontal="justify" vertical="center" wrapText="1"/>
      <protection hidden="1"/>
    </xf>
    <xf numFmtId="0" fontId="3" fillId="0" borderId="2" xfId="1599" applyFont="1" applyBorder="1" applyAlignment="1" applyProtection="1">
      <alignment horizontal="center" vertical="center" wrapText="1"/>
    </xf>
    <xf numFmtId="0" fontId="22" fillId="0" borderId="2" xfId="1820" applyFont="1" applyBorder="1" applyAlignment="1" applyProtection="1">
      <alignment horizontal="justify" vertical="center" wrapText="1"/>
    </xf>
    <xf numFmtId="1" fontId="114" fillId="0" borderId="2" xfId="1599" applyNumberFormat="1" applyFont="1" applyBorder="1" applyAlignment="1" applyProtection="1">
      <alignment horizontal="center" vertical="center"/>
      <protection hidden="1"/>
    </xf>
    <xf numFmtId="0" fontId="3" fillId="0" borderId="2" xfId="1599" applyFont="1" applyBorder="1" applyAlignment="1">
      <alignment horizontal="center" vertical="center" wrapText="1"/>
    </xf>
    <xf numFmtId="0" fontId="6" fillId="0" borderId="2" xfId="3506" applyFont="1" applyBorder="1" applyAlignment="1" applyProtection="1">
      <alignment horizontal="center" vertical="center" wrapText="1"/>
      <protection hidden="1"/>
    </xf>
    <xf numFmtId="0" fontId="3" fillId="0" borderId="2" xfId="3506" applyFont="1" applyBorder="1" applyAlignment="1" applyProtection="1">
      <alignment horizontal="center" vertical="center"/>
      <protection hidden="1"/>
    </xf>
    <xf numFmtId="178" fontId="3" fillId="0" borderId="2" xfId="700" applyNumberFormat="1" applyFont="1" applyBorder="1" applyAlignment="1" applyProtection="1">
      <alignment horizontal="center" vertical="center"/>
      <protection hidden="1"/>
    </xf>
    <xf numFmtId="0" fontId="3" fillId="0" borderId="35" xfId="1599" applyFont="1" applyBorder="1" applyAlignment="1" applyProtection="1">
      <alignment horizontal="center" vertical="center"/>
      <protection hidden="1"/>
    </xf>
    <xf numFmtId="178" fontId="114" fillId="0" borderId="2" xfId="700" applyNumberFormat="1" applyFont="1" applyFill="1" applyBorder="1" applyAlignment="1" applyProtection="1">
      <alignment horizontal="right" vertical="center" wrapText="1"/>
      <protection locked="0"/>
    </xf>
    <xf numFmtId="178" fontId="115" fillId="0" borderId="2" xfId="700" applyNumberFormat="1" applyFont="1" applyFill="1" applyBorder="1" applyAlignment="1" applyProtection="1">
      <alignment horizontal="right" vertical="center" wrapText="1"/>
      <protection hidden="1"/>
    </xf>
    <xf numFmtId="0" fontId="10" fillId="0" borderId="2" xfId="1820" applyFont="1" applyBorder="1" applyAlignment="1" applyProtection="1">
      <alignment horizontal="justify" vertical="center" wrapText="1"/>
      <protection hidden="1"/>
    </xf>
    <xf numFmtId="0" fontId="114" fillId="0" borderId="2" xfId="1599" applyFont="1" applyBorder="1" applyAlignment="1" applyProtection="1">
      <alignment horizontal="center" vertical="top"/>
      <protection hidden="1"/>
    </xf>
    <xf numFmtId="178" fontId="114" fillId="0" borderId="2" xfId="700" applyNumberFormat="1" applyFont="1" applyBorder="1" applyAlignment="1" applyProtection="1">
      <alignment horizontal="right" vertical="center"/>
      <protection locked="0"/>
    </xf>
    <xf numFmtId="178" fontId="0" fillId="0" borderId="2" xfId="700" applyNumberFormat="1" applyFont="1" applyFill="1" applyBorder="1" applyAlignment="1" applyProtection="1">
      <alignment horizontal="right" vertical="center" wrapText="1"/>
      <protection locked="0"/>
    </xf>
    <xf numFmtId="37" fontId="6" fillId="0" borderId="2" xfId="1599" applyNumberFormat="1" applyFont="1" applyBorder="1" applyAlignment="1" applyProtection="1">
      <alignment horizontal="right" vertical="center" wrapText="1"/>
      <protection hidden="1"/>
    </xf>
    <xf numFmtId="0" fontId="6" fillId="0" borderId="0" xfId="1599" applyFont="1" applyAlignment="1" applyProtection="1">
      <alignment horizontal="justify" vertical="center" wrapText="1"/>
      <protection hidden="1"/>
    </xf>
    <xf numFmtId="0" fontId="4" fillId="0" borderId="0" xfId="1599" applyFont="1" applyAlignment="1" applyProtection="1">
      <alignment horizontal="justify" vertical="center" wrapText="1"/>
      <protection hidden="1"/>
    </xf>
    <xf numFmtId="0" fontId="7" fillId="6" borderId="2" xfId="1599" applyFont="1" applyFill="1" applyBorder="1" applyAlignment="1" applyProtection="1">
      <alignment horizontal="center" vertical="center" wrapText="1"/>
      <protection hidden="1"/>
    </xf>
    <xf numFmtId="0" fontId="21" fillId="6" borderId="2" xfId="1599" applyFont="1" applyFill="1" applyBorder="1" applyAlignment="1" applyProtection="1">
      <alignment horizontal="justify" vertical="center" wrapText="1"/>
      <protection hidden="1"/>
    </xf>
    <xf numFmtId="0" fontId="21" fillId="6" borderId="2" xfId="1599" applyFont="1" applyFill="1" applyBorder="1" applyAlignment="1" applyProtection="1">
      <alignment horizontal="center" vertical="center" wrapText="1"/>
      <protection hidden="1"/>
    </xf>
    <xf numFmtId="178" fontId="0" fillId="0" borderId="2" xfId="700" applyNumberFormat="1" applyFont="1" applyBorder="1" applyAlignment="1">
      <alignment horizontal="center" vertical="center"/>
    </xf>
    <xf numFmtId="178" fontId="7" fillId="0" borderId="2" xfId="700" applyNumberFormat="1" applyFont="1" applyBorder="1" applyAlignment="1" applyProtection="1">
      <protection hidden="1"/>
    </xf>
    <xf numFmtId="178" fontId="120" fillId="0" borderId="2" xfId="700" applyNumberFormat="1" applyFont="1" applyBorder="1" applyAlignment="1" applyProtection="1">
      <protection hidden="1"/>
    </xf>
    <xf numFmtId="0" fontId="120" fillId="0" borderId="0" xfId="1599" applyFont="1" applyAlignment="1" applyProtection="1">
      <protection hidden="1"/>
    </xf>
    <xf numFmtId="0" fontId="121" fillId="2" borderId="2" xfId="1599" applyFont="1" applyFill="1" applyBorder="1" applyAlignment="1" applyProtection="1">
      <alignment horizontal="center" vertical="center" wrapText="1"/>
      <protection hidden="1"/>
    </xf>
    <xf numFmtId="0" fontId="8" fillId="2" borderId="2" xfId="1599" applyFont="1" applyFill="1" applyBorder="1" applyAlignment="1" applyProtection="1">
      <alignment horizontal="center" vertical="center" wrapText="1"/>
      <protection hidden="1"/>
    </xf>
    <xf numFmtId="0" fontId="15" fillId="2" borderId="2" xfId="1599" applyFont="1" applyFill="1" applyBorder="1" applyAlignment="1" applyProtection="1">
      <alignment horizontal="center" vertical="center" wrapText="1"/>
      <protection hidden="1"/>
    </xf>
    <xf numFmtId="178" fontId="8" fillId="2" borderId="2" xfId="700" applyNumberFormat="1" applyFont="1" applyFill="1" applyBorder="1" applyAlignment="1" applyProtection="1">
      <alignment horizontal="center" vertical="center" wrapText="1"/>
      <protection hidden="1"/>
    </xf>
    <xf numFmtId="178" fontId="15" fillId="2" borderId="2" xfId="700" applyNumberFormat="1" applyFont="1" applyFill="1" applyBorder="1" applyAlignment="1" applyProtection="1">
      <alignment horizontal="center" vertical="center" wrapText="1"/>
      <protection hidden="1"/>
    </xf>
    <xf numFmtId="0" fontId="122" fillId="0" borderId="0" xfId="1599" applyFont="1" applyAlignment="1" applyProtection="1">
      <protection hidden="1"/>
    </xf>
    <xf numFmtId="0" fontId="3" fillId="0" borderId="0" xfId="1599" applyFont="1" applyAlignment="1" applyProtection="1">
      <alignment horizontal="center" vertical="center"/>
      <protection hidden="1"/>
    </xf>
    <xf numFmtId="37" fontId="3" fillId="0" borderId="0" xfId="1599" applyNumberFormat="1" applyFont="1" applyAlignment="1" applyProtection="1">
      <alignment horizontal="center" vertical="center"/>
      <protection hidden="1"/>
    </xf>
    <xf numFmtId="1" fontId="3" fillId="0" borderId="0" xfId="1599" applyNumberFormat="1" applyFont="1" applyAlignment="1" applyProtection="1">
      <alignment horizontal="center" vertical="center"/>
      <protection hidden="1"/>
    </xf>
    <xf numFmtId="178" fontId="3" fillId="0" borderId="0" xfId="700" applyNumberFormat="1" applyFont="1" applyAlignment="1" applyProtection="1">
      <alignment horizontal="center" vertical="center"/>
      <protection hidden="1"/>
    </xf>
    <xf numFmtId="178" fontId="3" fillId="0" borderId="0" xfId="700" applyNumberFormat="1" applyFont="1" applyAlignment="1" applyProtection="1">
      <alignment horizontal="center" vertical="center" wrapText="1"/>
      <protection hidden="1"/>
    </xf>
    <xf numFmtId="0" fontId="3" fillId="0" borderId="0" xfId="1599" applyFont="1" applyAlignment="1" applyProtection="1">
      <alignment horizontal="center" vertical="center" wrapText="1"/>
      <protection hidden="1"/>
    </xf>
    <xf numFmtId="0" fontId="3" fillId="0" borderId="0" xfId="1599" applyFont="1" applyProtection="1">
      <alignment horizontal="justify" vertical="top" wrapText="1"/>
      <protection hidden="1"/>
    </xf>
    <xf numFmtId="178" fontId="123" fillId="0" borderId="0" xfId="700" applyNumberFormat="1" applyFont="1" applyAlignment="1" applyProtection="1">
      <alignment horizontal="center" vertical="center"/>
      <protection hidden="1"/>
    </xf>
    <xf numFmtId="37" fontId="3" fillId="0" borderId="0" xfId="1599" applyNumberFormat="1" applyFont="1" applyAlignment="1" applyProtection="1">
      <alignment horizontal="center" vertical="center" wrapText="1"/>
      <protection hidden="1"/>
    </xf>
    <xf numFmtId="0" fontId="124" fillId="0" borderId="0" xfId="1599" applyFont="1" applyAlignment="1" applyProtection="1">
      <alignment horizontal="center" vertical="center"/>
      <protection hidden="1"/>
    </xf>
    <xf numFmtId="0" fontId="124" fillId="0" borderId="0" xfId="1599" applyFont="1" applyAlignment="1" applyProtection="1">
      <alignment horizontal="justify" vertical="center" wrapText="1"/>
      <protection hidden="1"/>
    </xf>
    <xf numFmtId="37" fontId="124" fillId="0" borderId="0" xfId="1599" applyNumberFormat="1" applyFont="1" applyAlignment="1" applyProtection="1">
      <alignment horizontal="center" vertical="center"/>
      <protection hidden="1"/>
    </xf>
    <xf numFmtId="1" fontId="124" fillId="0" borderId="0" xfId="1599" applyNumberFormat="1" applyFont="1" applyAlignment="1" applyProtection="1">
      <alignment horizontal="center" vertical="center"/>
      <protection hidden="1"/>
    </xf>
    <xf numFmtId="178" fontId="124" fillId="0" borderId="0" xfId="700" applyNumberFormat="1" applyFont="1" applyAlignment="1" applyProtection="1">
      <alignment horizontal="center" vertical="center"/>
      <protection hidden="1"/>
    </xf>
    <xf numFmtId="178" fontId="124" fillId="0" borderId="0" xfId="700" applyNumberFormat="1" applyFont="1" applyAlignment="1" applyProtection="1">
      <alignment horizontal="center" vertical="center" wrapText="1"/>
      <protection hidden="1"/>
    </xf>
    <xf numFmtId="0" fontId="124" fillId="0" borderId="0" xfId="1599" applyFont="1" applyAlignment="1" applyProtection="1">
      <alignment horizontal="center" vertical="center" wrapText="1"/>
      <protection hidden="1"/>
    </xf>
    <xf numFmtId="0" fontId="124" fillId="0" borderId="0" xfId="1599" applyFont="1" applyProtection="1">
      <alignment horizontal="justify" vertical="top" wrapText="1"/>
      <protection hidden="1"/>
    </xf>
    <xf numFmtId="178" fontId="115" fillId="0" borderId="2" xfId="700" applyNumberFormat="1" applyFont="1" applyBorder="1" applyAlignment="1" applyProtection="1">
      <alignment horizontal="center" vertical="center"/>
      <protection locked="0"/>
    </xf>
    <xf numFmtId="178" fontId="115" fillId="0" borderId="2" xfId="700" applyNumberFormat="1" applyFont="1" applyBorder="1" applyAlignment="1" applyProtection="1">
      <alignment horizontal="center" vertical="center"/>
      <protection hidden="1"/>
    </xf>
    <xf numFmtId="178" fontId="115" fillId="0" borderId="5" xfId="700" applyNumberFormat="1" applyFont="1" applyBorder="1" applyAlignment="1" applyProtection="1">
      <alignment horizontal="center" vertical="center"/>
      <protection locked="0"/>
    </xf>
    <xf numFmtId="178" fontId="115" fillId="0" borderId="2" xfId="700" applyNumberFormat="1" applyFont="1" applyFill="1" applyBorder="1" applyAlignment="1" applyProtection="1">
      <alignment horizontal="center" vertical="center" wrapText="1"/>
      <protection locked="0"/>
    </xf>
    <xf numFmtId="2" fontId="114" fillId="0" borderId="0" xfId="1599" applyNumberFormat="1" applyFont="1" applyAlignment="1" applyProtection="1">
      <alignment horizontal="justify" vertical="center" wrapText="1"/>
      <protection hidden="1"/>
    </xf>
    <xf numFmtId="4" fontId="22" fillId="0" borderId="0" xfId="1599" applyNumberFormat="1" applyFont="1" applyAlignment="1" applyProtection="1">
      <alignment horizontal="center" vertical="center" wrapText="1"/>
      <protection hidden="1"/>
    </xf>
    <xf numFmtId="178" fontId="117" fillId="5" borderId="34" xfId="700" applyNumberFormat="1" applyFont="1" applyFill="1" applyBorder="1" applyAlignment="1" applyProtection="1">
      <alignment horizontal="center" vertical="center"/>
      <protection hidden="1"/>
    </xf>
    <xf numFmtId="3" fontId="117" fillId="5" borderId="5" xfId="1599" applyNumberFormat="1" applyFont="1" applyFill="1" applyBorder="1" applyAlignment="1" applyProtection="1">
      <alignment vertical="center"/>
      <protection hidden="1"/>
    </xf>
    <xf numFmtId="178" fontId="118" fillId="0" borderId="2" xfId="700" applyNumberFormat="1" applyFont="1" applyBorder="1" applyAlignment="1" applyProtection="1">
      <alignment horizontal="center" vertical="center" wrapText="1"/>
      <protection locked="0"/>
    </xf>
    <xf numFmtId="178" fontId="118" fillId="0" borderId="2" xfId="700" applyNumberFormat="1" applyFont="1" applyFill="1" applyBorder="1" applyAlignment="1" applyProtection="1">
      <alignment horizontal="center" vertical="center" wrapText="1"/>
      <protection locked="0"/>
    </xf>
    <xf numFmtId="178" fontId="118" fillId="66" borderId="0" xfId="700" applyNumberFormat="1" applyFont="1" applyFill="1" applyBorder="1" applyAlignment="1" applyProtection="1">
      <alignment horizontal="center" vertical="center" wrapText="1"/>
      <protection hidden="1"/>
    </xf>
    <xf numFmtId="39" fontId="108" fillId="66" borderId="0" xfId="700" applyNumberFormat="1" applyFont="1" applyFill="1" applyBorder="1" applyAlignment="1" applyProtection="1">
      <alignment horizontal="center" vertical="center" wrapText="1"/>
      <protection hidden="1"/>
    </xf>
    <xf numFmtId="178" fontId="108" fillId="0" borderId="2" xfId="700" applyNumberFormat="1" applyFont="1" applyBorder="1" applyAlignment="1" applyProtection="1">
      <alignment horizontal="center" vertical="center" wrapText="1"/>
      <protection locked="0"/>
    </xf>
    <xf numFmtId="37" fontId="108" fillId="66" borderId="0" xfId="700" applyNumberFormat="1" applyFont="1" applyFill="1" applyBorder="1" applyAlignment="1" applyProtection="1">
      <alignment horizontal="center" vertical="center" wrapText="1"/>
      <protection hidden="1"/>
    </xf>
    <xf numFmtId="4" fontId="22" fillId="66" borderId="0" xfId="1599" applyNumberFormat="1" applyFont="1" applyFill="1" applyAlignment="1" applyProtection="1">
      <alignment horizontal="center" vertical="center" wrapText="1"/>
      <protection hidden="1"/>
    </xf>
    <xf numFmtId="178" fontId="119" fillId="0" borderId="2" xfId="700" applyNumberFormat="1" applyFont="1" applyFill="1" applyBorder="1" applyAlignment="1" applyProtection="1">
      <alignment horizontal="center" vertical="center" wrapText="1"/>
      <protection locked="0"/>
    </xf>
    <xf numFmtId="178" fontId="119" fillId="0" borderId="2" xfId="700" applyNumberFormat="1" applyFont="1" applyFill="1" applyBorder="1" applyAlignment="1" applyProtection="1">
      <alignment horizontal="center" vertical="center" wrapText="1"/>
      <protection hidden="1"/>
    </xf>
    <xf numFmtId="2" fontId="108" fillId="66" borderId="0" xfId="1599" applyNumberFormat="1" applyFont="1" applyFill="1" applyAlignment="1" applyProtection="1">
      <alignment horizontal="justify" vertical="center" wrapText="1"/>
      <protection hidden="1"/>
    </xf>
    <xf numFmtId="178" fontId="22" fillId="0" borderId="2" xfId="700" applyNumberFormat="1" applyFont="1" applyBorder="1" applyAlignment="1" applyProtection="1">
      <alignment horizontal="center" vertical="center" wrapText="1"/>
      <protection hidden="1"/>
    </xf>
    <xf numFmtId="178" fontId="6" fillId="0" borderId="2" xfId="700" applyNumberFormat="1" applyFont="1" applyBorder="1" applyAlignment="1" applyProtection="1">
      <alignment horizontal="center" vertical="center"/>
      <protection hidden="1"/>
    </xf>
    <xf numFmtId="0" fontId="125" fillId="0" borderId="0" xfId="1599" applyFont="1" applyAlignment="1">
      <alignment horizontal="left" vertical="center" wrapText="1" indent="1"/>
    </xf>
    <xf numFmtId="0" fontId="126" fillId="0" borderId="0" xfId="1599" applyFont="1" applyAlignment="1">
      <alignment horizontal="left" vertical="center" wrapText="1"/>
    </xf>
    <xf numFmtId="0" fontId="127" fillId="0" borderId="2" xfId="1599" applyFont="1" applyBorder="1" applyAlignment="1">
      <alignment horizontal="justify" vertical="center" wrapText="1"/>
    </xf>
    <xf numFmtId="0" fontId="3" fillId="4" borderId="2" xfId="1599" applyFont="1" applyFill="1" applyBorder="1" applyAlignment="1" applyProtection="1">
      <alignment horizontal="justify" vertical="center" wrapText="1"/>
      <protection hidden="1"/>
    </xf>
    <xf numFmtId="0" fontId="5" fillId="4" borderId="2" xfId="1599" applyFont="1" applyFill="1" applyBorder="1" applyAlignment="1" applyProtection="1">
      <alignment horizontal="justify" vertical="center" wrapText="1"/>
      <protection hidden="1"/>
    </xf>
    <xf numFmtId="0" fontId="5" fillId="4" borderId="0" xfId="1599" applyFont="1" applyFill="1" applyAlignment="1" applyProtection="1">
      <alignment horizontal="justify" vertical="center" wrapText="1"/>
      <protection hidden="1"/>
    </xf>
    <xf numFmtId="178" fontId="114" fillId="0" borderId="2" xfId="700" applyNumberFormat="1" applyFont="1" applyFill="1" applyBorder="1" applyAlignment="1" applyProtection="1">
      <alignment horizontal="center" vertical="center" wrapText="1"/>
      <protection locked="0"/>
    </xf>
    <xf numFmtId="178" fontId="114" fillId="0" borderId="2" xfId="700" applyNumberFormat="1" applyFont="1" applyBorder="1" applyAlignment="1" applyProtection="1">
      <alignment horizontal="center" vertical="center"/>
      <protection locked="0"/>
    </xf>
    <xf numFmtId="178" fontId="0" fillId="0" borderId="2" xfId="700" applyNumberFormat="1" applyFont="1" applyFill="1" applyBorder="1" applyAlignment="1" applyProtection="1">
      <alignment horizontal="center" vertical="center" wrapText="1"/>
      <protection locked="0"/>
    </xf>
    <xf numFmtId="178" fontId="7" fillId="0" borderId="2" xfId="700" applyNumberFormat="1" applyFont="1" applyBorder="1" applyAlignment="1" applyProtection="1">
      <alignment horizontal="center" vertical="center"/>
      <protection hidden="1"/>
    </xf>
    <xf numFmtId="178" fontId="120" fillId="0" borderId="2" xfId="700" applyNumberFormat="1" applyFont="1" applyBorder="1" applyAlignment="1" applyProtection="1">
      <alignment horizontal="center" vertical="center"/>
      <protection hidden="1"/>
    </xf>
    <xf numFmtId="0" fontId="3" fillId="0" borderId="0" xfId="46465" applyFont="1" applyAlignment="1" applyProtection="1">
      <alignment horizontal="left" vertical="center" wrapText="1"/>
      <protection locked="0"/>
    </xf>
    <xf numFmtId="0" fontId="6" fillId="2" borderId="2" xfId="46465" applyFont="1" applyFill="1" applyBorder="1" applyAlignment="1">
      <alignment horizontal="center" vertical="center" wrapText="1"/>
    </xf>
    <xf numFmtId="0" fontId="3" fillId="0" borderId="0" xfId="46465" applyFont="1" applyAlignment="1">
      <alignment horizontal="center" vertical="center" wrapText="1"/>
    </xf>
    <xf numFmtId="0" fontId="4" fillId="2" borderId="2" xfId="46465" applyFont="1" applyFill="1" applyBorder="1" applyAlignment="1" applyProtection="1">
      <alignment horizontal="center" vertical="center" wrapText="1"/>
      <protection locked="0"/>
    </xf>
    <xf numFmtId="0" fontId="5" fillId="0" borderId="0" xfId="46465" applyFont="1" applyAlignment="1" applyProtection="1">
      <alignment horizontal="center" vertical="center" wrapText="1"/>
      <protection locked="0"/>
    </xf>
    <xf numFmtId="0" fontId="3" fillId="0" borderId="0" xfId="46465" applyFont="1" applyAlignment="1" applyProtection="1">
      <alignment horizontal="center" vertical="center" wrapText="1"/>
      <protection locked="0"/>
    </xf>
    <xf numFmtId="0" fontId="3" fillId="0" borderId="2" xfId="46465" applyFont="1" applyBorder="1" applyProtection="1">
      <alignment horizontal="justify" vertical="top" wrapText="1"/>
      <protection hidden="1"/>
    </xf>
    <xf numFmtId="0" fontId="3" fillId="0" borderId="4" xfId="46465" applyFont="1" applyBorder="1" applyProtection="1">
      <alignment horizontal="justify" vertical="top" wrapText="1"/>
      <protection hidden="1"/>
    </xf>
    <xf numFmtId="0" fontId="11" fillId="0" borderId="0" xfId="46465" applyFont="1" applyAlignment="1">
      <alignment vertical="center"/>
    </xf>
    <xf numFmtId="0" fontId="1" fillId="0" borderId="0" xfId="46465" applyFont="1" applyAlignment="1">
      <alignment vertical="center"/>
    </xf>
    <xf numFmtId="0" fontId="114" fillId="0" borderId="2" xfId="46465" applyFont="1" applyBorder="1" applyAlignment="1" applyProtection="1">
      <alignment horizontal="center" vertical="center"/>
      <protection hidden="1"/>
    </xf>
    <xf numFmtId="0" fontId="115" fillId="0" borderId="2" xfId="46465" applyFont="1" applyBorder="1" applyAlignment="1" applyProtection="1">
      <alignment horizontal="center" vertical="center"/>
      <protection hidden="1"/>
    </xf>
    <xf numFmtId="0" fontId="114" fillId="0" borderId="2" xfId="46465" applyFont="1" applyBorder="1" applyAlignment="1" applyProtection="1">
      <alignment horizontal="center" vertical="center" wrapText="1"/>
      <protection hidden="1"/>
    </xf>
    <xf numFmtId="37" fontId="114" fillId="0" borderId="2" xfId="46465" applyNumberFormat="1" applyFont="1" applyBorder="1" applyAlignment="1" applyProtection="1">
      <alignment horizontal="right" vertical="center" wrapText="1"/>
      <protection hidden="1"/>
    </xf>
    <xf numFmtId="0" fontId="114" fillId="0" borderId="0" xfId="46465" applyFont="1" applyAlignment="1" applyProtection="1">
      <alignment horizontal="justify" vertical="center" wrapText="1"/>
      <protection hidden="1"/>
    </xf>
    <xf numFmtId="1" fontId="114" fillId="0" borderId="2" xfId="46465" applyNumberFormat="1" applyFont="1" applyBorder="1" applyAlignment="1" applyProtection="1">
      <alignment horizontal="center" vertical="center" wrapText="1"/>
      <protection hidden="1"/>
    </xf>
    <xf numFmtId="0" fontId="115" fillId="0" borderId="2" xfId="46465" applyFont="1" applyBorder="1" applyAlignment="1" applyProtection="1">
      <alignment horizontal="center" vertical="top"/>
      <protection hidden="1"/>
    </xf>
    <xf numFmtId="0" fontId="3" fillId="2" borderId="2" xfId="46465" applyFont="1" applyFill="1" applyBorder="1" applyAlignment="1">
      <alignment horizontal="center" vertical="center" wrapText="1"/>
    </xf>
    <xf numFmtId="0" fontId="4" fillId="0" borderId="0" xfId="46465" applyFont="1" applyAlignment="1"/>
    <xf numFmtId="3" fontId="117" fillId="5" borderId="3" xfId="46465" applyNumberFormat="1" applyFont="1" applyFill="1" applyBorder="1" applyAlignment="1" applyProtection="1">
      <alignment vertical="center"/>
      <protection hidden="1"/>
    </xf>
    <xf numFmtId="0" fontId="11" fillId="66" borderId="0" xfId="46465" applyFont="1" applyFill="1" applyAlignment="1">
      <alignment vertical="center"/>
    </xf>
    <xf numFmtId="0" fontId="1" fillId="66" borderId="0" xfId="46465" applyFont="1" applyFill="1" applyAlignment="1">
      <alignment vertical="center"/>
    </xf>
    <xf numFmtId="0" fontId="12" fillId="0" borderId="2" xfId="46465" applyFont="1" applyBorder="1" applyAlignment="1" applyProtection="1">
      <alignment horizontal="center" vertical="center" wrapText="1"/>
      <protection hidden="1"/>
    </xf>
    <xf numFmtId="0" fontId="108" fillId="0" borderId="2" xfId="46465" applyFont="1" applyBorder="1" applyAlignment="1" applyProtection="1">
      <alignment horizontal="center" vertical="center"/>
      <protection hidden="1"/>
    </xf>
    <xf numFmtId="37" fontId="118" fillId="0" borderId="2" xfId="46465" applyNumberFormat="1" applyFont="1" applyBorder="1" applyAlignment="1" applyProtection="1">
      <alignment horizontal="center" vertical="center" wrapText="1"/>
      <protection hidden="1"/>
    </xf>
    <xf numFmtId="37" fontId="118" fillId="66" borderId="2" xfId="44340" applyNumberFormat="1" applyFont="1" applyFill="1" applyBorder="1" applyAlignment="1" applyProtection="1">
      <alignment horizontal="right" vertical="center" wrapText="1"/>
      <protection hidden="1"/>
    </xf>
    <xf numFmtId="0" fontId="118" fillId="66" borderId="0" xfId="46465" applyFont="1" applyFill="1" applyAlignment="1" applyProtection="1">
      <alignment horizontal="justify" vertical="center" wrapText="1"/>
      <protection hidden="1"/>
    </xf>
    <xf numFmtId="0" fontId="108" fillId="0" borderId="2" xfId="46465" applyFont="1" applyBorder="1" applyAlignment="1" applyProtection="1">
      <alignment horizontal="center" vertical="center" wrapText="1"/>
      <protection hidden="1"/>
    </xf>
    <xf numFmtId="37" fontId="108" fillId="0" borderId="2" xfId="46465" applyNumberFormat="1" applyFont="1" applyBorder="1" applyAlignment="1" applyProtection="1">
      <alignment horizontal="center" vertical="center" wrapText="1"/>
      <protection hidden="1"/>
    </xf>
    <xf numFmtId="37" fontId="108" fillId="66" borderId="2" xfId="46465" applyNumberFormat="1" applyFont="1" applyFill="1" applyBorder="1" applyAlignment="1" applyProtection="1">
      <alignment horizontal="right" vertical="center" wrapText="1"/>
      <protection hidden="1"/>
    </xf>
    <xf numFmtId="0" fontId="108" fillId="66" borderId="0" xfId="46465" applyFont="1" applyFill="1" applyAlignment="1" applyProtection="1">
      <alignment horizontal="justify" vertical="center" wrapText="1"/>
      <protection hidden="1"/>
    </xf>
    <xf numFmtId="0" fontId="119" fillId="0" borderId="2" xfId="46465" applyFont="1" applyBorder="1" applyAlignment="1" applyProtection="1">
      <alignment horizontal="center" vertical="top"/>
      <protection hidden="1"/>
    </xf>
    <xf numFmtId="0" fontId="3" fillId="0" borderId="2" xfId="46465" applyFont="1" applyBorder="1" applyAlignment="1" applyProtection="1">
      <alignment horizontal="center" vertical="center"/>
      <protection hidden="1"/>
    </xf>
    <xf numFmtId="0" fontId="3" fillId="0" borderId="2" xfId="46465" applyFont="1" applyBorder="1" applyAlignment="1" applyProtection="1">
      <alignment horizontal="center" vertical="center" wrapText="1"/>
      <protection hidden="1"/>
    </xf>
    <xf numFmtId="37" fontId="6" fillId="0" borderId="2" xfId="46465" applyNumberFormat="1" applyFont="1" applyBorder="1" applyAlignment="1" applyProtection="1">
      <alignment horizontal="center" vertical="center"/>
      <protection hidden="1"/>
    </xf>
    <xf numFmtId="0" fontId="3" fillId="0" borderId="0" xfId="46465" applyFont="1" applyAlignment="1" applyProtection="1">
      <alignment horizontal="justify" vertical="center" wrapText="1"/>
      <protection hidden="1"/>
    </xf>
    <xf numFmtId="0" fontId="10" fillId="0" borderId="2" xfId="46468" applyFont="1" applyBorder="1" applyAlignment="1" applyProtection="1">
      <alignment horizontal="justify" vertical="center" wrapText="1"/>
      <protection hidden="1"/>
    </xf>
    <xf numFmtId="37" fontId="3" fillId="0" borderId="2" xfId="46465" applyNumberFormat="1" applyFont="1" applyBorder="1" applyAlignment="1" applyProtection="1">
      <alignment horizontal="center" vertical="center" wrapText="1"/>
      <protection locked="0"/>
    </xf>
    <xf numFmtId="0" fontId="3" fillId="4" borderId="2" xfId="46465" applyFont="1" applyFill="1" applyBorder="1" applyAlignment="1" applyProtection="1">
      <alignment horizontal="justify" vertical="center" wrapText="1"/>
      <protection hidden="1"/>
    </xf>
    <xf numFmtId="1" fontId="114" fillId="0" borderId="2" xfId="46465" applyNumberFormat="1" applyFont="1" applyBorder="1" applyAlignment="1" applyProtection="1">
      <alignment horizontal="center" vertical="center"/>
      <protection hidden="1"/>
    </xf>
    <xf numFmtId="0" fontId="3" fillId="0" borderId="2" xfId="46465" applyFont="1" applyBorder="1" applyAlignment="1">
      <alignment horizontal="center" vertical="center" wrapText="1"/>
    </xf>
    <xf numFmtId="0" fontId="3" fillId="0" borderId="35" xfId="46465" applyFont="1" applyBorder="1" applyAlignment="1" applyProtection="1">
      <alignment horizontal="center" vertical="center"/>
      <protection hidden="1"/>
    </xf>
    <xf numFmtId="0" fontId="114" fillId="0" borderId="2" xfId="46465" applyFont="1" applyBorder="1" applyAlignment="1" applyProtection="1">
      <alignment horizontal="center" vertical="top"/>
      <protection hidden="1"/>
    </xf>
    <xf numFmtId="37" fontId="6" fillId="0" borderId="2" xfId="46465" applyNumberFormat="1" applyFont="1" applyBorder="1" applyAlignment="1" applyProtection="1">
      <alignment horizontal="right" vertical="center" wrapText="1"/>
      <protection hidden="1"/>
    </xf>
    <xf numFmtId="0" fontId="6" fillId="0" borderId="0" xfId="46465" applyFont="1" applyAlignment="1" applyProtection="1">
      <alignment horizontal="justify" vertical="center" wrapText="1"/>
      <protection hidden="1"/>
    </xf>
    <xf numFmtId="0" fontId="4" fillId="0" borderId="0" xfId="46465" applyFont="1" applyAlignment="1" applyProtection="1">
      <alignment horizontal="justify" vertical="center" wrapText="1"/>
      <protection hidden="1"/>
    </xf>
    <xf numFmtId="0" fontId="7" fillId="6" borderId="2" xfId="46465" applyFont="1" applyFill="1" applyBorder="1" applyAlignment="1" applyProtection="1">
      <alignment horizontal="center" vertical="center" wrapText="1"/>
      <protection hidden="1"/>
    </xf>
    <xf numFmtId="0" fontId="21" fillId="6" borderId="2" xfId="46465" applyFont="1" applyFill="1" applyBorder="1" applyAlignment="1" applyProtection="1">
      <alignment horizontal="justify" vertical="center" wrapText="1"/>
      <protection hidden="1"/>
    </xf>
    <xf numFmtId="0" fontId="21" fillId="6" borderId="2" xfId="46465" applyFont="1" applyFill="1" applyBorder="1" applyAlignment="1" applyProtection="1">
      <alignment horizontal="center" vertical="center" wrapText="1"/>
      <protection hidden="1"/>
    </xf>
    <xf numFmtId="178" fontId="16" fillId="0" borderId="2" xfId="700" applyNumberFormat="1" applyFont="1" applyBorder="1" applyAlignment="1">
      <alignment horizontal="center" vertical="center"/>
    </xf>
    <xf numFmtId="0" fontId="120" fillId="0" borderId="0" xfId="46465" applyFont="1" applyAlignment="1" applyProtection="1">
      <protection hidden="1"/>
    </xf>
    <xf numFmtId="0" fontId="121" fillId="2" borderId="2" xfId="46465" applyFont="1" applyFill="1" applyBorder="1" applyAlignment="1" applyProtection="1">
      <alignment horizontal="center" vertical="center" wrapText="1"/>
      <protection hidden="1"/>
    </xf>
    <xf numFmtId="0" fontId="8" fillId="2" borderId="2" xfId="46465" applyFont="1" applyFill="1" applyBorder="1" applyAlignment="1" applyProtection="1">
      <alignment horizontal="center" vertical="center" wrapText="1"/>
      <protection hidden="1"/>
    </xf>
    <xf numFmtId="0" fontId="15" fillId="2" borderId="2" xfId="46465" applyFont="1" applyFill="1" applyBorder="1" applyAlignment="1" applyProtection="1">
      <alignment horizontal="center" vertical="center" wrapText="1"/>
      <protection hidden="1"/>
    </xf>
    <xf numFmtId="0" fontId="122" fillId="0" borderId="0" xfId="46465" applyFont="1" applyAlignment="1" applyProtection="1">
      <protection hidden="1"/>
    </xf>
    <xf numFmtId="0" fontId="3" fillId="0" borderId="0" xfId="46465" applyFont="1" applyAlignment="1" applyProtection="1">
      <alignment horizontal="center" vertical="center"/>
      <protection hidden="1"/>
    </xf>
    <xf numFmtId="37" fontId="3" fillId="0" borderId="0" xfId="46465" applyNumberFormat="1" applyFont="1" applyAlignment="1" applyProtection="1">
      <alignment horizontal="center" vertical="center"/>
      <protection hidden="1"/>
    </xf>
    <xf numFmtId="1" fontId="3" fillId="0" borderId="0" xfId="46465" applyNumberFormat="1" applyFont="1" applyAlignment="1" applyProtection="1">
      <alignment horizontal="center" vertical="center"/>
      <protection hidden="1"/>
    </xf>
    <xf numFmtId="0" fontId="3" fillId="0" borderId="0" xfId="46465" applyFont="1" applyAlignment="1" applyProtection="1">
      <alignment horizontal="center" vertical="center" wrapText="1"/>
      <protection hidden="1"/>
    </xf>
    <xf numFmtId="0" fontId="3" fillId="0" borderId="0" xfId="46465" applyFont="1" applyProtection="1">
      <alignment horizontal="justify" vertical="top" wrapText="1"/>
      <protection hidden="1"/>
    </xf>
    <xf numFmtId="37" fontId="3" fillId="0" borderId="0" xfId="46465" applyNumberFormat="1" applyFont="1" applyAlignment="1" applyProtection="1">
      <alignment horizontal="center" vertical="center" wrapText="1"/>
      <protection hidden="1"/>
    </xf>
    <xf numFmtId="0" fontId="124" fillId="0" borderId="0" xfId="46465" applyFont="1" applyAlignment="1" applyProtection="1">
      <alignment horizontal="center" vertical="center" wrapText="1"/>
      <protection hidden="1"/>
    </xf>
    <xf numFmtId="0" fontId="124" fillId="0" borderId="0" xfId="46465" applyFont="1" applyProtection="1">
      <alignment horizontal="justify" vertical="top" wrapText="1"/>
      <protection hidden="1"/>
    </xf>
    <xf numFmtId="0" fontId="124" fillId="0" borderId="0" xfId="46465" applyFont="1" applyAlignment="1" applyProtection="1">
      <alignment horizontal="center" vertical="center"/>
      <protection hidden="1"/>
    </xf>
    <xf numFmtId="0" fontId="124" fillId="0" borderId="0" xfId="46465" applyFont="1" applyAlignment="1" applyProtection="1">
      <alignment horizontal="justify" vertical="center" wrapText="1"/>
      <protection hidden="1"/>
    </xf>
    <xf numFmtId="37" fontId="124" fillId="0" borderId="0" xfId="46465" applyNumberFormat="1" applyFont="1" applyAlignment="1" applyProtection="1">
      <alignment horizontal="center" vertical="center"/>
      <protection hidden="1"/>
    </xf>
    <xf numFmtId="1" fontId="124" fillId="0" borderId="0" xfId="46465" applyNumberFormat="1" applyFont="1" applyAlignment="1" applyProtection="1">
      <alignment horizontal="center" vertical="center"/>
      <protection hidden="1"/>
    </xf>
    <xf numFmtId="0" fontId="3" fillId="0" borderId="0" xfId="1596" applyFont="1" applyAlignment="1" applyProtection="1">
      <alignment horizontal="left" vertical="center" wrapText="1"/>
      <protection locked="0"/>
    </xf>
    <xf numFmtId="0" fontId="6" fillId="2" borderId="2" xfId="1596" applyFont="1" applyFill="1" applyBorder="1" applyAlignment="1">
      <alignment horizontal="center" vertical="center" wrapText="1"/>
    </xf>
    <xf numFmtId="177" fontId="6" fillId="2" borderId="2" xfId="43997" applyNumberFormat="1" applyFont="1" applyFill="1" applyBorder="1" applyAlignment="1">
      <alignment horizontal="center" vertical="center" wrapText="1"/>
    </xf>
    <xf numFmtId="0" fontId="3" fillId="0" borderId="0" xfId="1596" applyFont="1" applyAlignment="1">
      <alignment horizontal="center" vertical="center" wrapText="1"/>
    </xf>
    <xf numFmtId="0" fontId="4" fillId="2" borderId="2" xfId="1596" applyFont="1" applyFill="1" applyBorder="1" applyAlignment="1" applyProtection="1">
      <alignment horizontal="center" vertical="center" wrapText="1"/>
      <protection locked="0"/>
    </xf>
    <xf numFmtId="177" fontId="4" fillId="2" borderId="2" xfId="43997" applyNumberFormat="1" applyFont="1" applyFill="1" applyBorder="1" applyAlignment="1" applyProtection="1">
      <alignment horizontal="center" vertical="center" wrapText="1"/>
      <protection locked="0"/>
    </xf>
    <xf numFmtId="0" fontId="5" fillId="0" borderId="0" xfId="1596" applyFont="1" applyAlignment="1" applyProtection="1">
      <alignment horizontal="center" vertical="center" wrapText="1"/>
      <protection locked="0"/>
    </xf>
    <xf numFmtId="177" fontId="6" fillId="2" borderId="2" xfId="43997" applyNumberFormat="1" applyFont="1" applyFill="1" applyBorder="1" applyAlignment="1" applyProtection="1">
      <alignment horizontal="center" vertical="center" wrapText="1"/>
      <protection locked="0"/>
    </xf>
    <xf numFmtId="0" fontId="3" fillId="0" borderId="0" xfId="1596" applyFont="1" applyAlignment="1" applyProtection="1">
      <alignment horizontal="center" vertical="center" wrapText="1"/>
      <protection locked="0"/>
    </xf>
    <xf numFmtId="0" fontId="3" fillId="0" borderId="0" xfId="1596" applyFont="1" applyAlignment="1" applyProtection="1">
      <alignment horizontal="center" vertical="center" wrapText="1"/>
      <protection hidden="1"/>
    </xf>
    <xf numFmtId="0" fontId="129" fillId="0" borderId="0" xfId="1596" applyFont="1" applyProtection="1">
      <protection hidden="1"/>
    </xf>
    <xf numFmtId="0" fontId="129" fillId="0" borderId="0" xfId="1596" applyFont="1" applyAlignment="1" applyProtection="1">
      <alignment vertical="center"/>
      <protection hidden="1"/>
    </xf>
    <xf numFmtId="0" fontId="3" fillId="0" borderId="2" xfId="1596" applyFont="1" applyBorder="1" applyAlignment="1">
      <alignment horizontal="center" vertical="center"/>
    </xf>
    <xf numFmtId="0" fontId="10" fillId="0" borderId="2" xfId="1596" applyFont="1" applyBorder="1" applyAlignment="1">
      <alignment horizontal="justify" vertical="center" wrapText="1"/>
    </xf>
    <xf numFmtId="37" fontId="3" fillId="0" borderId="2" xfId="1596" applyNumberFormat="1" applyFont="1" applyBorder="1" applyAlignment="1">
      <alignment horizontal="center" vertical="center" wrapText="1"/>
    </xf>
    <xf numFmtId="0" fontId="3" fillId="0" borderId="2" xfId="1596" applyFont="1" applyBorder="1" applyAlignment="1">
      <alignment horizontal="center" vertical="center" wrapText="1"/>
    </xf>
    <xf numFmtId="177" fontId="12" fillId="0" borderId="2" xfId="43997" applyNumberFormat="1" applyFont="1" applyBorder="1" applyAlignment="1">
      <alignment horizontal="center" vertical="center"/>
    </xf>
    <xf numFmtId="177" fontId="3" fillId="0" borderId="2" xfId="43997" applyNumberFormat="1" applyFont="1" applyBorder="1" applyAlignment="1" applyProtection="1">
      <alignment horizontal="justify" vertical="top" wrapText="1"/>
      <protection locked="0"/>
    </xf>
    <xf numFmtId="177" fontId="5" fillId="0" borderId="2" xfId="43997" applyNumberFormat="1" applyFont="1" applyBorder="1" applyAlignment="1" applyProtection="1">
      <alignment horizontal="justify" vertical="top" wrapText="1"/>
      <protection locked="0"/>
    </xf>
    <xf numFmtId="0" fontId="5" fillId="0" borderId="0" xfId="1596" applyFont="1" applyAlignment="1" applyProtection="1">
      <alignment horizontal="justify" vertical="top" wrapText="1"/>
      <protection locked="0"/>
    </xf>
    <xf numFmtId="0" fontId="5" fillId="0" borderId="0" xfId="1596" applyFont="1" applyAlignment="1" applyProtection="1">
      <alignment horizontal="justify" vertical="center" wrapText="1"/>
      <protection locked="0"/>
    </xf>
    <xf numFmtId="0" fontId="6" fillId="0" borderId="2" xfId="1596" applyFont="1" applyBorder="1" applyAlignment="1" applyProtection="1">
      <alignment horizontal="justify" vertical="center" wrapText="1"/>
      <protection hidden="1"/>
    </xf>
    <xf numFmtId="177" fontId="21" fillId="0" borderId="2" xfId="43997" applyNumberFormat="1" applyFont="1" applyBorder="1" applyAlignment="1">
      <alignment horizontal="center" vertical="center"/>
    </xf>
    <xf numFmtId="177" fontId="130" fillId="0" borderId="2" xfId="43997" applyNumberFormat="1" applyFont="1" applyBorder="1" applyAlignment="1">
      <alignment horizontal="center" vertical="center"/>
    </xf>
    <xf numFmtId="0" fontId="130" fillId="0" borderId="0" xfId="1596" applyFont="1"/>
    <xf numFmtId="0" fontId="130" fillId="0" borderId="0" xfId="1596" applyFont="1" applyAlignment="1">
      <alignment vertical="center"/>
    </xf>
    <xf numFmtId="0" fontId="3" fillId="0" borderId="2" xfId="1596" applyFont="1" applyBorder="1" applyAlignment="1" applyProtection="1">
      <alignment horizontal="justify" vertical="center" wrapText="1"/>
      <protection hidden="1"/>
    </xf>
    <xf numFmtId="0" fontId="3" fillId="0" borderId="2" xfId="1596" applyFont="1" applyBorder="1" applyAlignment="1" applyProtection="1">
      <alignment horizontal="center" vertical="center" wrapText="1"/>
      <protection hidden="1"/>
    </xf>
    <xf numFmtId="0" fontId="3" fillId="68" borderId="2" xfId="1596" applyFont="1" applyFill="1" applyBorder="1" applyAlignment="1" applyProtection="1">
      <alignment horizontal="center" vertical="center"/>
      <protection locked="0"/>
    </xf>
    <xf numFmtId="177" fontId="6" fillId="0" borderId="2" xfId="43997" applyNumberFormat="1" applyFont="1" applyBorder="1" applyAlignment="1">
      <alignment horizontal="center" vertical="center"/>
    </xf>
    <xf numFmtId="177" fontId="4" fillId="0" borderId="2" xfId="43997" applyNumberFormat="1" applyFont="1" applyBorder="1" applyAlignment="1">
      <alignment horizontal="center" vertical="center"/>
    </xf>
    <xf numFmtId="0" fontId="4" fillId="0" borderId="0" xfId="1596" applyFont="1"/>
    <xf numFmtId="0" fontId="4" fillId="0" borderId="0" xfId="1596" applyFont="1" applyAlignment="1">
      <alignment vertical="center"/>
    </xf>
    <xf numFmtId="0" fontId="3" fillId="0" borderId="2" xfId="1596" applyFont="1" applyBorder="1" applyAlignment="1" applyProtection="1">
      <alignment horizontal="center" vertical="center"/>
      <protection hidden="1"/>
    </xf>
    <xf numFmtId="0" fontId="10" fillId="0" borderId="2" xfId="1596" applyFont="1" applyBorder="1" applyAlignment="1" applyProtection="1">
      <alignment horizontal="justify" vertical="center" wrapText="1"/>
      <protection hidden="1"/>
    </xf>
    <xf numFmtId="37" fontId="3" fillId="0" borderId="2" xfId="1596" applyNumberFormat="1" applyFont="1" applyBorder="1" applyAlignment="1" applyProtection="1">
      <alignment horizontal="center" vertical="center" wrapText="1"/>
      <protection hidden="1"/>
    </xf>
    <xf numFmtId="177" fontId="3" fillId="0" borderId="2" xfId="43997" applyNumberFormat="1" applyFont="1" applyBorder="1" applyAlignment="1" applyProtection="1">
      <alignment horizontal="center" vertical="center" wrapText="1"/>
      <protection hidden="1"/>
    </xf>
    <xf numFmtId="177" fontId="5" fillId="0" borderId="2" xfId="43997" applyNumberFormat="1" applyFont="1" applyBorder="1" applyAlignment="1" applyProtection="1">
      <alignment horizontal="center" vertical="center" wrapText="1"/>
      <protection hidden="1"/>
    </xf>
    <xf numFmtId="0" fontId="5" fillId="0" borderId="0" xfId="1596" applyFont="1" applyAlignment="1" applyProtection="1">
      <alignment horizontal="justify" vertical="top" wrapText="1"/>
      <protection hidden="1"/>
    </xf>
    <xf numFmtId="0" fontId="5" fillId="0" borderId="0" xfId="1596" applyFont="1" applyAlignment="1" applyProtection="1">
      <alignment horizontal="justify" vertical="center" wrapText="1"/>
      <protection hidden="1"/>
    </xf>
    <xf numFmtId="177" fontId="16" fillId="0" borderId="2" xfId="43997" applyNumberFormat="1" applyFont="1" applyBorder="1" applyAlignment="1" applyProtection="1">
      <alignment horizontal="center" vertical="center"/>
      <protection hidden="1"/>
    </xf>
    <xf numFmtId="177" fontId="131" fillId="0" borderId="2" xfId="43997" applyNumberFormat="1" applyFont="1" applyBorder="1" applyAlignment="1" applyProtection="1">
      <alignment horizontal="center" vertical="center"/>
      <protection hidden="1"/>
    </xf>
    <xf numFmtId="0" fontId="131" fillId="0" borderId="0" xfId="1596" applyFont="1" applyProtection="1">
      <protection hidden="1"/>
    </xf>
    <xf numFmtId="0" fontId="131" fillId="0" borderId="0" xfId="1596" applyFont="1" applyAlignment="1" applyProtection="1">
      <alignment vertical="center"/>
      <protection hidden="1"/>
    </xf>
    <xf numFmtId="0" fontId="3" fillId="68" borderId="2" xfId="1596" applyFont="1" applyFill="1" applyBorder="1" applyAlignment="1" applyProtection="1">
      <alignment horizontal="justify" vertical="center"/>
      <protection hidden="1"/>
    </xf>
    <xf numFmtId="0" fontId="16" fillId="0" borderId="0" xfId="1596" applyFont="1" applyProtection="1">
      <protection hidden="1"/>
    </xf>
    <xf numFmtId="0" fontId="16" fillId="0" borderId="0" xfId="1596" applyFont="1" applyAlignment="1" applyProtection="1">
      <alignment vertical="center"/>
      <protection hidden="1"/>
    </xf>
    <xf numFmtId="177" fontId="12" fillId="69" borderId="2" xfId="43997" applyNumberFormat="1" applyFont="1" applyFill="1" applyBorder="1" applyAlignment="1">
      <alignment horizontal="center" vertical="center"/>
    </xf>
    <xf numFmtId="177" fontId="16" fillId="69" borderId="2" xfId="43997" applyNumberFormat="1" applyFont="1" applyFill="1" applyBorder="1" applyAlignment="1" applyProtection="1">
      <alignment horizontal="center" vertical="center"/>
      <protection hidden="1"/>
    </xf>
    <xf numFmtId="0" fontId="6" fillId="68" borderId="2" xfId="1596" applyFont="1" applyFill="1" applyBorder="1" applyAlignment="1" applyProtection="1">
      <alignment horizontal="justify" vertical="center"/>
      <protection hidden="1"/>
    </xf>
    <xf numFmtId="0" fontId="121" fillId="2" borderId="2" xfId="1596" applyFont="1" applyFill="1" applyBorder="1" applyAlignment="1" applyProtection="1">
      <alignment horizontal="center" vertical="center" wrapText="1"/>
      <protection hidden="1"/>
    </xf>
    <xf numFmtId="0" fontId="8" fillId="2" borderId="2" xfId="1596" applyFont="1" applyFill="1" applyBorder="1" applyAlignment="1" applyProtection="1">
      <alignment horizontal="center" vertical="center" wrapText="1"/>
      <protection hidden="1"/>
    </xf>
    <xf numFmtId="0" fontId="15" fillId="2" borderId="2" xfId="1596" applyFont="1" applyFill="1" applyBorder="1" applyAlignment="1" applyProtection="1">
      <alignment horizontal="center" vertical="center" wrapText="1"/>
      <protection hidden="1"/>
    </xf>
    <xf numFmtId="177" fontId="8" fillId="2" borderId="2" xfId="43997" applyNumberFormat="1" applyFont="1" applyFill="1" applyBorder="1" applyAlignment="1" applyProtection="1">
      <alignment horizontal="center" vertical="center" wrapText="1"/>
      <protection hidden="1"/>
    </xf>
    <xf numFmtId="177" fontId="15" fillId="2" borderId="2" xfId="43997" applyNumberFormat="1" applyFont="1" applyFill="1" applyBorder="1" applyAlignment="1" applyProtection="1">
      <alignment horizontal="center" vertical="center" wrapText="1"/>
      <protection hidden="1"/>
    </xf>
    <xf numFmtId="0" fontId="122" fillId="0" borderId="0" xfId="1596" applyFont="1" applyProtection="1">
      <protection hidden="1"/>
    </xf>
    <xf numFmtId="0" fontId="122" fillId="0" borderId="0" xfId="1596" applyFont="1" applyAlignment="1" applyProtection="1">
      <alignment vertical="center"/>
      <protection hidden="1"/>
    </xf>
    <xf numFmtId="0" fontId="129" fillId="0" borderId="0" xfId="1596" applyFont="1"/>
    <xf numFmtId="0" fontId="129" fillId="0" borderId="0" xfId="1596" applyFont="1" applyAlignment="1">
      <alignment vertical="center"/>
    </xf>
    <xf numFmtId="177" fontId="6" fillId="0" borderId="2" xfId="43997" applyNumberFormat="1" applyFont="1" applyBorder="1" applyAlignment="1" applyProtection="1">
      <alignment horizontal="center" vertical="center" wrapText="1"/>
      <protection hidden="1"/>
    </xf>
    <xf numFmtId="0" fontId="131" fillId="70" borderId="0" xfId="1596" applyFont="1" applyFill="1"/>
    <xf numFmtId="0" fontId="131" fillId="70" borderId="0" xfId="1596" applyFont="1" applyFill="1" applyAlignment="1">
      <alignment vertical="center"/>
    </xf>
    <xf numFmtId="0" fontId="3" fillId="0" borderId="2" xfId="1596" applyFont="1" applyBorder="1" applyAlignment="1" applyProtection="1">
      <alignment horizontal="justify" vertical="center"/>
      <protection locked="0"/>
    </xf>
    <xf numFmtId="177" fontId="6" fillId="69" borderId="2" xfId="43997" applyNumberFormat="1" applyFont="1" applyFill="1" applyBorder="1" applyAlignment="1" applyProtection="1">
      <alignment horizontal="center" vertical="center" wrapText="1"/>
      <protection hidden="1"/>
    </xf>
    <xf numFmtId="0" fontId="16" fillId="70" borderId="0" xfId="1596" applyFont="1" applyFill="1"/>
    <xf numFmtId="0" fontId="16" fillId="70" borderId="0" xfId="1596" applyFont="1" applyFill="1" applyAlignment="1">
      <alignment vertical="center"/>
    </xf>
    <xf numFmtId="177" fontId="0" fillId="0" borderId="2" xfId="43997" applyNumberFormat="1" applyFont="1" applyBorder="1" applyAlignment="1">
      <alignment horizontal="center" vertical="center"/>
    </xf>
    <xf numFmtId="164" fontId="132" fillId="0" borderId="0" xfId="1596" applyNumberFormat="1" applyFont="1" applyAlignment="1" applyProtection="1">
      <alignment vertical="center"/>
      <protection hidden="1"/>
    </xf>
    <xf numFmtId="0" fontId="130" fillId="0" borderId="0" xfId="1596" applyFont="1" applyProtection="1">
      <protection hidden="1"/>
    </xf>
    <xf numFmtId="0" fontId="130" fillId="0" borderId="0" xfId="1596" applyFont="1" applyAlignment="1" applyProtection="1">
      <alignment vertical="center"/>
      <protection hidden="1"/>
    </xf>
    <xf numFmtId="177" fontId="6" fillId="4" borderId="2" xfId="43997" applyNumberFormat="1" applyFont="1" applyFill="1" applyBorder="1" applyAlignment="1" applyProtection="1">
      <alignment horizontal="center" vertical="center"/>
      <protection hidden="1"/>
    </xf>
    <xf numFmtId="0" fontId="7" fillId="6" borderId="2" xfId="1596" applyFill="1" applyBorder="1" applyAlignment="1" applyProtection="1">
      <alignment horizontal="center" vertical="center" wrapText="1"/>
      <protection hidden="1"/>
    </xf>
    <xf numFmtId="0" fontId="21" fillId="6" borderId="2" xfId="1596" applyFont="1" applyFill="1" applyBorder="1" applyAlignment="1" applyProtection="1">
      <alignment horizontal="justify" vertical="center" wrapText="1"/>
      <protection hidden="1"/>
    </xf>
    <xf numFmtId="0" fontId="21" fillId="6" borderId="2" xfId="1596" applyFont="1" applyFill="1" applyBorder="1" applyAlignment="1" applyProtection="1">
      <alignment horizontal="center" vertical="center" wrapText="1"/>
      <protection hidden="1"/>
    </xf>
    <xf numFmtId="177" fontId="7" fillId="0" borderId="2" xfId="43997" applyNumberFormat="1" applyFont="1" applyBorder="1" applyAlignment="1" applyProtection="1">
      <alignment horizontal="center" vertical="center"/>
      <protection hidden="1"/>
    </xf>
    <xf numFmtId="177" fontId="120" fillId="0" borderId="2" xfId="43997" applyNumberFormat="1" applyFont="1" applyBorder="1" applyAlignment="1" applyProtection="1">
      <alignment horizontal="center" vertical="center"/>
      <protection hidden="1"/>
    </xf>
    <xf numFmtId="0" fontId="120" fillId="0" borderId="0" xfId="1596" applyFont="1" applyProtection="1">
      <protection hidden="1"/>
    </xf>
    <xf numFmtId="0" fontId="120" fillId="0" borderId="0" xfId="1596" applyFont="1" applyAlignment="1" applyProtection="1">
      <alignment vertical="center"/>
      <protection hidden="1"/>
    </xf>
    <xf numFmtId="177" fontId="122" fillId="0" borderId="0" xfId="43997" applyNumberFormat="1" applyFont="1" applyAlignment="1" applyProtection="1">
      <alignment vertical="center"/>
      <protection hidden="1"/>
    </xf>
    <xf numFmtId="0" fontId="16" fillId="0" borderId="0" xfId="1596" applyFont="1" applyAlignment="1" applyProtection="1">
      <alignment horizontal="center" vertical="center"/>
      <protection hidden="1"/>
    </xf>
    <xf numFmtId="0" fontId="16" fillId="0" borderId="0" xfId="1596" applyFont="1" applyAlignment="1" applyProtection="1">
      <alignment horizontal="justify" vertical="center"/>
      <protection hidden="1"/>
    </xf>
    <xf numFmtId="177" fontId="0" fillId="0" borderId="0" xfId="43997" applyNumberFormat="1" applyFont="1" applyAlignment="1">
      <alignment horizontal="center" vertical="center"/>
    </xf>
    <xf numFmtId="177" fontId="16" fillId="0" borderId="0" xfId="43997" applyNumberFormat="1" applyFont="1" applyProtection="1">
      <protection hidden="1"/>
    </xf>
    <xf numFmtId="177" fontId="16" fillId="0" borderId="0" xfId="43997" applyNumberFormat="1" applyFont="1" applyAlignment="1" applyProtection="1">
      <alignment vertical="center"/>
      <protection hidden="1"/>
    </xf>
    <xf numFmtId="177" fontId="133" fillId="0" borderId="0" xfId="43997" applyNumberFormat="1" applyFont="1" applyAlignment="1" applyProtection="1">
      <alignment vertical="center"/>
      <protection hidden="1"/>
    </xf>
    <xf numFmtId="9" fontId="16" fillId="0" borderId="0" xfId="23360" applyFont="1" applyProtection="1">
      <protection hidden="1"/>
    </xf>
    <xf numFmtId="177" fontId="3" fillId="0" borderId="0" xfId="43997" applyNumberFormat="1" applyFont="1" applyAlignment="1" applyProtection="1">
      <alignment horizontal="left" vertical="center" wrapText="1"/>
      <protection locked="0"/>
    </xf>
    <xf numFmtId="0" fontId="17" fillId="0" borderId="0" xfId="1596" applyFont="1" applyAlignment="1" applyProtection="1">
      <alignment horizontal="left" vertical="center" wrapText="1"/>
      <protection locked="0"/>
    </xf>
    <xf numFmtId="177" fontId="3" fillId="0" borderId="0" xfId="43997" applyNumberFormat="1" applyFont="1" applyAlignment="1">
      <alignment horizontal="center" vertical="center" wrapText="1"/>
    </xf>
    <xf numFmtId="0" fontId="17" fillId="0" borderId="0" xfId="1596" applyFont="1" applyAlignment="1">
      <alignment horizontal="center" vertical="center" wrapText="1"/>
    </xf>
    <xf numFmtId="177" fontId="5" fillId="0" borderId="0" xfId="43997" applyNumberFormat="1" applyFont="1" applyAlignment="1" applyProtection="1">
      <alignment horizontal="center" vertical="center" wrapText="1"/>
      <protection locked="0"/>
    </xf>
    <xf numFmtId="0" fontId="102" fillId="0" borderId="0" xfId="1596" applyFont="1" applyAlignment="1" applyProtection="1">
      <alignment horizontal="center" vertical="center" wrapText="1"/>
      <protection locked="0"/>
    </xf>
    <xf numFmtId="177" fontId="3" fillId="0" borderId="0" xfId="43997" applyNumberFormat="1" applyFont="1" applyAlignment="1" applyProtection="1">
      <alignment horizontal="center" vertical="center" wrapText="1"/>
      <protection locked="0"/>
    </xf>
    <xf numFmtId="0" fontId="17" fillId="0" borderId="0" xfId="1596" applyFont="1" applyAlignment="1" applyProtection="1">
      <alignment horizontal="center" vertical="center" wrapText="1"/>
      <protection locked="0"/>
    </xf>
    <xf numFmtId="177" fontId="129" fillId="0" borderId="0" xfId="43997" applyNumberFormat="1" applyFont="1" applyProtection="1">
      <protection hidden="1"/>
    </xf>
    <xf numFmtId="0" fontId="134" fillId="0" borderId="0" xfId="1596" applyFont="1" applyAlignment="1" applyProtection="1">
      <alignment vertical="center"/>
      <protection hidden="1"/>
    </xf>
    <xf numFmtId="0" fontId="10" fillId="0" borderId="2" xfId="3506" applyFont="1" applyBorder="1" applyAlignment="1">
      <alignment horizontal="justify" vertical="center" wrapText="1"/>
    </xf>
    <xf numFmtId="37" fontId="3" fillId="0" borderId="2" xfId="3506" applyNumberFormat="1" applyFont="1" applyBorder="1" applyAlignment="1">
      <alignment horizontal="center" vertical="center" wrapText="1"/>
    </xf>
    <xf numFmtId="0" fontId="3" fillId="0" borderId="2" xfId="3506" applyFont="1" applyBorder="1" applyAlignment="1">
      <alignment horizontal="center" vertical="center" wrapText="1"/>
    </xf>
    <xf numFmtId="177" fontId="6" fillId="0" borderId="2" xfId="43997" applyNumberFormat="1" applyFont="1" applyBorder="1"/>
    <xf numFmtId="177" fontId="4" fillId="0" borderId="2" xfId="43997" applyNumberFormat="1" applyFont="1" applyBorder="1"/>
    <xf numFmtId="177" fontId="4" fillId="0" borderId="0" xfId="43997" applyNumberFormat="1" applyFont="1"/>
    <xf numFmtId="0" fontId="112" fillId="0" borderId="0" xfId="1596" applyFont="1" applyAlignment="1">
      <alignment vertical="center"/>
    </xf>
    <xf numFmtId="0" fontId="3" fillId="0" borderId="2" xfId="3506" applyFont="1" applyBorder="1" applyAlignment="1" applyProtection="1">
      <alignment horizontal="justify" vertical="center" wrapText="1"/>
      <protection hidden="1"/>
    </xf>
    <xf numFmtId="0" fontId="3" fillId="69" borderId="2" xfId="3506" applyFont="1" applyFill="1" applyBorder="1" applyAlignment="1">
      <alignment horizontal="center" vertical="center" wrapText="1"/>
    </xf>
    <xf numFmtId="0" fontId="3" fillId="69" borderId="2" xfId="3506" applyFont="1" applyFill="1" applyBorder="1" applyAlignment="1" applyProtection="1">
      <alignment horizontal="center" vertical="center"/>
      <protection hidden="1"/>
    </xf>
    <xf numFmtId="177" fontId="6" fillId="69" borderId="2" xfId="43997" applyNumberFormat="1" applyFont="1" applyFill="1" applyBorder="1" applyAlignment="1">
      <alignment horizontal="center" vertical="center"/>
    </xf>
    <xf numFmtId="177" fontId="4" fillId="69" borderId="2" xfId="43997" applyNumberFormat="1" applyFont="1" applyFill="1" applyBorder="1" applyAlignment="1">
      <alignment horizontal="center" vertical="center"/>
    </xf>
    <xf numFmtId="177" fontId="4" fillId="0" borderId="0" xfId="1596" applyNumberFormat="1" applyFont="1" applyAlignment="1">
      <alignment vertical="center"/>
    </xf>
    <xf numFmtId="0" fontId="3" fillId="0" borderId="2" xfId="3506" applyFont="1" applyBorder="1" applyAlignment="1">
      <alignment horizontal="justify" vertical="center" wrapText="1"/>
    </xf>
    <xf numFmtId="177" fontId="12" fillId="67" borderId="2" xfId="43997" applyNumberFormat="1" applyFont="1" applyFill="1" applyBorder="1" applyAlignment="1">
      <alignment horizontal="center" vertical="center"/>
    </xf>
    <xf numFmtId="177" fontId="6" fillId="67" borderId="2" xfId="43997" applyNumberFormat="1" applyFont="1" applyFill="1" applyBorder="1" applyAlignment="1">
      <alignment horizontal="center" vertical="center"/>
    </xf>
    <xf numFmtId="0" fontId="3" fillId="68" borderId="2" xfId="3506" applyFont="1" applyFill="1" applyBorder="1" applyAlignment="1" applyProtection="1">
      <alignment horizontal="justify" vertical="center"/>
      <protection locked="0"/>
    </xf>
    <xf numFmtId="177" fontId="3" fillId="0" borderId="2" xfId="43997" applyNumberFormat="1" applyFont="1" applyBorder="1" applyAlignment="1" applyProtection="1">
      <alignment horizontal="center" vertical="center" wrapText="1"/>
      <protection locked="0"/>
    </xf>
    <xf numFmtId="177" fontId="5" fillId="0" borderId="2" xfId="43997" applyNumberFormat="1" applyFont="1" applyBorder="1" applyAlignment="1" applyProtection="1">
      <alignment horizontal="center" vertical="center" wrapText="1"/>
      <protection locked="0"/>
    </xf>
    <xf numFmtId="177" fontId="5" fillId="0" borderId="0" xfId="43997" applyNumberFormat="1" applyFont="1" applyAlignment="1" applyProtection="1">
      <alignment horizontal="justify" vertical="top" wrapText="1"/>
      <protection locked="0"/>
    </xf>
    <xf numFmtId="0" fontId="102" fillId="0" borderId="0" xfId="1596" applyFont="1" applyAlignment="1" applyProtection="1">
      <alignment horizontal="justify" vertical="center" wrapText="1"/>
      <protection locked="0"/>
    </xf>
    <xf numFmtId="177" fontId="130" fillId="0" borderId="0" xfId="43997" applyNumberFormat="1" applyFont="1"/>
    <xf numFmtId="0" fontId="135" fillId="0" borderId="0" xfId="1596" applyFont="1" applyAlignment="1">
      <alignment vertical="center"/>
    </xf>
    <xf numFmtId="177" fontId="5" fillId="0" borderId="0" xfId="43997" applyNumberFormat="1" applyFont="1" applyAlignment="1" applyProtection="1">
      <alignment horizontal="justify" vertical="top" wrapText="1"/>
      <protection hidden="1"/>
    </xf>
    <xf numFmtId="0" fontId="102" fillId="0" borderId="0" xfId="1596" applyFont="1" applyAlignment="1" applyProtection="1">
      <alignment horizontal="justify" vertical="center" wrapText="1"/>
      <protection hidden="1"/>
    </xf>
    <xf numFmtId="177" fontId="131" fillId="0" borderId="0" xfId="43997" applyNumberFormat="1" applyFont="1" applyProtection="1">
      <protection hidden="1"/>
    </xf>
    <xf numFmtId="0" fontId="136" fillId="0" borderId="0" xfId="1596" applyFont="1" applyAlignment="1" applyProtection="1">
      <alignment vertical="center"/>
      <protection hidden="1"/>
    </xf>
    <xf numFmtId="0" fontId="132" fillId="0" borderId="0" xfId="1596" applyFont="1" applyAlignment="1" applyProtection="1">
      <alignment vertical="center"/>
      <protection hidden="1"/>
    </xf>
    <xf numFmtId="0" fontId="3" fillId="2" borderId="2" xfId="1596" applyFont="1" applyFill="1" applyBorder="1" applyAlignment="1">
      <alignment horizontal="center" vertical="center" wrapText="1"/>
    </xf>
    <xf numFmtId="177" fontId="3" fillId="2" borderId="2" xfId="43997" applyNumberFormat="1" applyFont="1" applyFill="1" applyBorder="1" applyAlignment="1" applyProtection="1">
      <alignment horizontal="center" vertical="center"/>
      <protection hidden="1"/>
    </xf>
    <xf numFmtId="177" fontId="8" fillId="2" borderId="2" xfId="43997" applyNumberFormat="1" applyFont="1" applyFill="1" applyBorder="1" applyAlignment="1" applyProtection="1">
      <alignment horizontal="center" vertical="center"/>
      <protection hidden="1"/>
    </xf>
    <xf numFmtId="177" fontId="6" fillId="4" borderId="2" xfId="43997" applyNumberFormat="1" applyFont="1" applyFill="1" applyBorder="1" applyProtection="1">
      <protection hidden="1"/>
    </xf>
    <xf numFmtId="177" fontId="130" fillId="0" borderId="2" xfId="43997" applyNumberFormat="1" applyFont="1" applyBorder="1" applyProtection="1">
      <protection hidden="1"/>
    </xf>
    <xf numFmtId="177" fontId="130" fillId="0" borderId="0" xfId="43997" applyNumberFormat="1" applyFont="1" applyProtection="1">
      <protection hidden="1"/>
    </xf>
    <xf numFmtId="0" fontId="135" fillId="0" borderId="0" xfId="1596" applyFont="1" applyAlignment="1" applyProtection="1">
      <alignment vertical="center"/>
      <protection hidden="1"/>
    </xf>
    <xf numFmtId="177" fontId="122" fillId="0" borderId="0" xfId="43997" applyNumberFormat="1" applyFont="1" applyProtection="1">
      <protection hidden="1"/>
    </xf>
    <xf numFmtId="0" fontId="137" fillId="0" borderId="0" xfId="1596" applyFont="1" applyAlignment="1" applyProtection="1">
      <alignment vertical="center"/>
      <protection hidden="1"/>
    </xf>
    <xf numFmtId="177" fontId="129" fillId="0" borderId="0" xfId="43997" applyNumberFormat="1" applyFont="1"/>
    <xf numFmtId="0" fontId="134" fillId="0" borderId="0" xfId="1596" applyFont="1" applyAlignment="1">
      <alignment vertical="center"/>
    </xf>
    <xf numFmtId="177" fontId="131" fillId="70" borderId="0" xfId="43997" applyNumberFormat="1" applyFont="1" applyFill="1"/>
    <xf numFmtId="164" fontId="136" fillId="70" borderId="0" xfId="1596" applyNumberFormat="1" applyFont="1" applyFill="1" applyAlignment="1">
      <alignment vertical="center"/>
    </xf>
    <xf numFmtId="0" fontId="136" fillId="70" borderId="0" xfId="1596" applyFont="1" applyFill="1" applyAlignment="1">
      <alignment vertical="center"/>
    </xf>
    <xf numFmtId="177" fontId="16" fillId="70" borderId="0" xfId="43997" applyNumberFormat="1" applyFont="1" applyFill="1"/>
    <xf numFmtId="0" fontId="132" fillId="70" borderId="0" xfId="1596" applyFont="1" applyFill="1" applyAlignment="1">
      <alignment vertical="center"/>
    </xf>
    <xf numFmtId="177" fontId="7" fillId="0" borderId="2" xfId="43997" applyNumberFormat="1" applyFont="1" applyBorder="1" applyProtection="1">
      <protection hidden="1"/>
    </xf>
    <xf numFmtId="177" fontId="120" fillId="0" borderId="2" xfId="43997" applyNumberFormat="1" applyFont="1" applyBorder="1" applyProtection="1">
      <protection hidden="1"/>
    </xf>
    <xf numFmtId="177" fontId="120" fillId="0" borderId="0" xfId="43997" applyNumberFormat="1" applyFont="1" applyProtection="1">
      <protection hidden="1"/>
    </xf>
    <xf numFmtId="0" fontId="138" fillId="0" borderId="0" xfId="1596" applyFont="1" applyAlignment="1" applyProtection="1">
      <alignment vertical="center"/>
      <protection hidden="1"/>
    </xf>
    <xf numFmtId="177" fontId="110" fillId="2" borderId="2" xfId="43997" applyNumberFormat="1" applyFont="1" applyFill="1" applyBorder="1" applyAlignment="1" applyProtection="1">
      <alignment horizontal="center" vertical="center" wrapText="1"/>
      <protection hidden="1"/>
    </xf>
    <xf numFmtId="177" fontId="16" fillId="67" borderId="2" xfId="43997" applyNumberFormat="1" applyFont="1" applyFill="1" applyBorder="1" applyAlignment="1" applyProtection="1">
      <alignment horizontal="center" vertical="center"/>
      <protection hidden="1"/>
    </xf>
    <xf numFmtId="164" fontId="16" fillId="0" borderId="0" xfId="1596" applyNumberFormat="1" applyFont="1" applyAlignment="1" applyProtection="1">
      <alignment vertical="center"/>
      <protection hidden="1"/>
    </xf>
    <xf numFmtId="177" fontId="130" fillId="0" borderId="2" xfId="43997" applyNumberFormat="1" applyFont="1" applyBorder="1" applyAlignment="1" applyProtection="1">
      <alignment horizontal="center" vertical="center"/>
      <protection hidden="1"/>
    </xf>
    <xf numFmtId="177" fontId="0" fillId="66" borderId="2" xfId="43997" applyNumberFormat="1" applyFont="1" applyFill="1" applyBorder="1" applyAlignment="1">
      <alignment horizontal="center" vertical="center"/>
    </xf>
    <xf numFmtId="177" fontId="16" fillId="66" borderId="2" xfId="43997" applyNumberFormat="1" applyFont="1" applyFill="1" applyBorder="1" applyAlignment="1" applyProtection="1">
      <alignment horizontal="center" vertical="center"/>
      <protection hidden="1"/>
    </xf>
    <xf numFmtId="177" fontId="137" fillId="0" borderId="0" xfId="1596" applyNumberFormat="1" applyFont="1" applyAlignment="1" applyProtection="1">
      <alignment vertical="center"/>
      <protection hidden="1"/>
    </xf>
    <xf numFmtId="177" fontId="16" fillId="0" borderId="0" xfId="43997" applyNumberFormat="1" applyFont="1" applyAlignment="1" applyProtection="1">
      <alignment horizontal="center" vertical="center"/>
      <protection hidden="1"/>
    </xf>
    <xf numFmtId="3" fontId="96" fillId="0" borderId="7" xfId="0" applyNumberFormat="1" applyFont="1" applyBorder="1" applyAlignment="1">
      <alignment horizontal="left" vertical="center"/>
    </xf>
    <xf numFmtId="3" fontId="96" fillId="0" borderId="7" xfId="0" applyNumberFormat="1" applyFont="1" applyBorder="1" applyAlignment="1">
      <alignment horizontal="right" vertical="center"/>
    </xf>
    <xf numFmtId="3" fontId="96" fillId="66" borderId="0" xfId="0" applyNumberFormat="1" applyFont="1" applyFill="1" applyAlignment="1">
      <alignment vertical="center"/>
    </xf>
    <xf numFmtId="9" fontId="0" fillId="0" borderId="0" xfId="46464" applyFont="1" applyAlignment="1">
      <alignment horizontal="center" vertical="center"/>
    </xf>
    <xf numFmtId="177" fontId="0" fillId="0" borderId="0" xfId="46463" applyNumberFormat="1" applyFont="1" applyAlignment="1">
      <alignment horizontal="right" vertical="center"/>
    </xf>
    <xf numFmtId="177" fontId="11" fillId="0" borderId="0" xfId="0" applyNumberFormat="1" applyFont="1" applyAlignment="1">
      <alignment vertical="center"/>
    </xf>
    <xf numFmtId="177" fontId="0" fillId="0" borderId="0" xfId="0" applyNumberFormat="1"/>
    <xf numFmtId="3" fontId="104" fillId="0" borderId="0" xfId="0" applyNumberFormat="1" applyFont="1" applyAlignment="1">
      <alignment horizontal="center" vertical="center"/>
    </xf>
    <xf numFmtId="3" fontId="96" fillId="66" borderId="0" xfId="0" applyNumberFormat="1" applyFont="1" applyFill="1" applyAlignment="1">
      <alignment horizontal="center" vertical="center"/>
    </xf>
    <xf numFmtId="0" fontId="9" fillId="5" borderId="2" xfId="0" applyFont="1" applyFill="1" applyBorder="1" applyAlignment="1" applyProtection="1">
      <alignment horizontal="left" vertical="center"/>
      <protection locked="0"/>
    </xf>
    <xf numFmtId="0" fontId="9" fillId="5" borderId="4" xfId="0" applyFont="1" applyFill="1" applyBorder="1" applyAlignment="1" applyProtection="1">
      <alignment horizontal="left" vertical="center"/>
      <protection locked="0"/>
    </xf>
    <xf numFmtId="0" fontId="9" fillId="5" borderId="3" xfId="0" applyFont="1" applyFill="1" applyBorder="1" applyAlignment="1" applyProtection="1">
      <alignment horizontal="left" vertical="center"/>
      <protection locked="0"/>
    </xf>
    <xf numFmtId="0" fontId="9" fillId="5" borderId="5" xfId="0" applyFont="1" applyFill="1" applyBorder="1" applyAlignment="1" applyProtection="1">
      <alignment horizontal="left" vertical="center"/>
      <protection locked="0"/>
    </xf>
    <xf numFmtId="0" fontId="101" fillId="0" borderId="7" xfId="0" applyFont="1" applyBorder="1" applyAlignment="1" applyProtection="1">
      <alignment horizontal="center" vertical="center" wrapText="1"/>
      <protection hidden="1"/>
    </xf>
    <xf numFmtId="3" fontId="113" fillId="5" borderId="34" xfId="1599" applyNumberFormat="1" applyFont="1" applyFill="1" applyBorder="1" applyAlignment="1" applyProtection="1">
      <alignment horizontal="left" vertical="center"/>
      <protection hidden="1"/>
    </xf>
    <xf numFmtId="3" fontId="113" fillId="5" borderId="3" xfId="1599" applyNumberFormat="1" applyFont="1" applyFill="1" applyBorder="1" applyAlignment="1" applyProtection="1">
      <alignment horizontal="left" vertical="center"/>
      <protection hidden="1"/>
    </xf>
    <xf numFmtId="3" fontId="113" fillId="5" borderId="5" xfId="1599" applyNumberFormat="1" applyFont="1" applyFill="1" applyBorder="1" applyAlignment="1" applyProtection="1">
      <alignment horizontal="left" vertical="center"/>
      <protection hidden="1"/>
    </xf>
    <xf numFmtId="0" fontId="9" fillId="5" borderId="2" xfId="1599" applyFont="1" applyFill="1" applyBorder="1" applyAlignment="1" applyProtection="1">
      <alignment horizontal="left" vertical="center"/>
      <protection locked="0"/>
    </xf>
    <xf numFmtId="0" fontId="116" fillId="2" borderId="2" xfId="1599" applyFont="1" applyFill="1" applyBorder="1" applyAlignment="1" applyProtection="1">
      <alignment horizontal="center" vertical="center" wrapText="1"/>
      <protection hidden="1"/>
    </xf>
    <xf numFmtId="0" fontId="9" fillId="5" borderId="2" xfId="46465" applyFont="1" applyFill="1" applyBorder="1" applyAlignment="1" applyProtection="1">
      <alignment horizontal="left" vertical="center"/>
      <protection locked="0"/>
    </xf>
    <xf numFmtId="3" fontId="113" fillId="5" borderId="34" xfId="46465" applyNumberFormat="1" applyFont="1" applyFill="1" applyBorder="1" applyAlignment="1" applyProtection="1">
      <alignment horizontal="left" vertical="center"/>
      <protection hidden="1"/>
    </xf>
    <xf numFmtId="3" fontId="113" fillId="5" borderId="3" xfId="46465" applyNumberFormat="1" applyFont="1" applyFill="1" applyBorder="1" applyAlignment="1" applyProtection="1">
      <alignment horizontal="left" vertical="center"/>
      <protection hidden="1"/>
    </xf>
    <xf numFmtId="3" fontId="113" fillId="5" borderId="5" xfId="46465" applyNumberFormat="1" applyFont="1" applyFill="1" applyBorder="1" applyAlignment="1" applyProtection="1">
      <alignment horizontal="left" vertical="center"/>
      <protection hidden="1"/>
    </xf>
    <xf numFmtId="0" fontId="128" fillId="5" borderId="2" xfId="1596" applyFont="1" applyFill="1" applyBorder="1" applyAlignment="1" applyProtection="1">
      <alignment horizontal="left" vertical="center" wrapText="1"/>
      <protection hidden="1"/>
    </xf>
    <xf numFmtId="0" fontId="7" fillId="0" borderId="2" xfId="1596" applyBorder="1" applyAlignment="1">
      <alignment horizontal="left" vertical="center" wrapText="1"/>
    </xf>
    <xf numFmtId="0" fontId="9" fillId="5" borderId="2" xfId="1596" applyFont="1" applyFill="1" applyBorder="1" applyAlignment="1" applyProtection="1">
      <alignment horizontal="left" vertical="center"/>
      <protection locked="0"/>
    </xf>
    <xf numFmtId="0" fontId="128" fillId="5" borderId="2" xfId="1596" applyFont="1" applyFill="1" applyBorder="1" applyAlignment="1">
      <alignment horizontal="left" vertical="center" wrapText="1"/>
    </xf>
    <xf numFmtId="0" fontId="6" fillId="0" borderId="2" xfId="1596" applyFont="1" applyBorder="1" applyAlignment="1" applyProtection="1">
      <alignment horizontal="center" vertical="center" wrapText="1"/>
      <protection hidden="1"/>
    </xf>
  </cellXfs>
  <cellStyles count="46469">
    <cellStyle name="20% - Accent1 2" xfId="6" xr:uid="{00000000-0005-0000-0000-000000000000}"/>
    <cellStyle name="20% - Accent1 2 2" xfId="7" xr:uid="{00000000-0005-0000-0000-000001000000}"/>
    <cellStyle name="20% - Accent1 3" xfId="8" xr:uid="{00000000-0005-0000-0000-000002000000}"/>
    <cellStyle name="20% - Accent1 4" xfId="9" xr:uid="{00000000-0005-0000-0000-000003000000}"/>
    <cellStyle name="20% - Accent2 2" xfId="10" xr:uid="{00000000-0005-0000-0000-000004000000}"/>
    <cellStyle name="20% - Accent2 2 2" xfId="11" xr:uid="{00000000-0005-0000-0000-000005000000}"/>
    <cellStyle name="20% - Accent2 3" xfId="12" xr:uid="{00000000-0005-0000-0000-000006000000}"/>
    <cellStyle name="20% - Accent2 4" xfId="13" xr:uid="{00000000-0005-0000-0000-000007000000}"/>
    <cellStyle name="20% - Accent3 2" xfId="14" xr:uid="{00000000-0005-0000-0000-000008000000}"/>
    <cellStyle name="20% - Accent3 2 2" xfId="15" xr:uid="{00000000-0005-0000-0000-000009000000}"/>
    <cellStyle name="20% - Accent3 3" xfId="16" xr:uid="{00000000-0005-0000-0000-00000A000000}"/>
    <cellStyle name="20% - Accent3 4" xfId="17" xr:uid="{00000000-0005-0000-0000-00000B000000}"/>
    <cellStyle name="20% - Accent4 2" xfId="18" xr:uid="{00000000-0005-0000-0000-00000C000000}"/>
    <cellStyle name="20% - Accent4 2 2" xfId="19" xr:uid="{00000000-0005-0000-0000-00000D000000}"/>
    <cellStyle name="20% - Accent4 3" xfId="20" xr:uid="{00000000-0005-0000-0000-00000E000000}"/>
    <cellStyle name="20% - Accent4 4" xfId="21" xr:uid="{00000000-0005-0000-0000-00000F000000}"/>
    <cellStyle name="20% - Accent5 2" xfId="22" xr:uid="{00000000-0005-0000-0000-000010000000}"/>
    <cellStyle name="20% - Accent5 2 2" xfId="23" xr:uid="{00000000-0005-0000-0000-000011000000}"/>
    <cellStyle name="20% - Accent5 3" xfId="24" xr:uid="{00000000-0005-0000-0000-000012000000}"/>
    <cellStyle name="20% - Accent5 4" xfId="25" xr:uid="{00000000-0005-0000-0000-000013000000}"/>
    <cellStyle name="20% - Accent6 2" xfId="26" xr:uid="{00000000-0005-0000-0000-000014000000}"/>
    <cellStyle name="20% - Accent6 2 2" xfId="27" xr:uid="{00000000-0005-0000-0000-000015000000}"/>
    <cellStyle name="20% - Accent6 3" xfId="28" xr:uid="{00000000-0005-0000-0000-000016000000}"/>
    <cellStyle name="20% - Accent6 4" xfId="29" xr:uid="{00000000-0005-0000-0000-000017000000}"/>
    <cellStyle name="20% - 강조색1" xfId="30" xr:uid="{00000000-0005-0000-0000-000018000000}"/>
    <cellStyle name="20% - 강조색2" xfId="31" xr:uid="{00000000-0005-0000-0000-000019000000}"/>
    <cellStyle name="20% - 강조색3" xfId="32" xr:uid="{00000000-0005-0000-0000-00001A000000}"/>
    <cellStyle name="20% - 강조색4" xfId="33" xr:uid="{00000000-0005-0000-0000-00001B000000}"/>
    <cellStyle name="20% - 강조색5" xfId="34" xr:uid="{00000000-0005-0000-0000-00001C000000}"/>
    <cellStyle name="20% - 강조색6" xfId="35" xr:uid="{00000000-0005-0000-0000-00001D000000}"/>
    <cellStyle name="40% - Accent1 2" xfId="36" xr:uid="{00000000-0005-0000-0000-00001E000000}"/>
    <cellStyle name="40% - Accent1 2 2" xfId="37" xr:uid="{00000000-0005-0000-0000-00001F000000}"/>
    <cellStyle name="40% - Accent1 3" xfId="38" xr:uid="{00000000-0005-0000-0000-000020000000}"/>
    <cellStyle name="40% - Accent1 4" xfId="39" xr:uid="{00000000-0005-0000-0000-000021000000}"/>
    <cellStyle name="40% - Accent2 2" xfId="40" xr:uid="{00000000-0005-0000-0000-000022000000}"/>
    <cellStyle name="40% - Accent2 2 2" xfId="41" xr:uid="{00000000-0005-0000-0000-000023000000}"/>
    <cellStyle name="40% - Accent2 3" xfId="42" xr:uid="{00000000-0005-0000-0000-000024000000}"/>
    <cellStyle name="40% - Accent2 4" xfId="43" xr:uid="{00000000-0005-0000-0000-000025000000}"/>
    <cellStyle name="40% - Accent3 2" xfId="44" xr:uid="{00000000-0005-0000-0000-000026000000}"/>
    <cellStyle name="40% - Accent3 2 2" xfId="45" xr:uid="{00000000-0005-0000-0000-000027000000}"/>
    <cellStyle name="40% - Accent3 3" xfId="46" xr:uid="{00000000-0005-0000-0000-000028000000}"/>
    <cellStyle name="40% - Accent3 4" xfId="47" xr:uid="{00000000-0005-0000-0000-000029000000}"/>
    <cellStyle name="40% - Accent4 2" xfId="48" xr:uid="{00000000-0005-0000-0000-00002A000000}"/>
    <cellStyle name="40% - Accent4 2 2" xfId="49" xr:uid="{00000000-0005-0000-0000-00002B000000}"/>
    <cellStyle name="40% - Accent4 3" xfId="50" xr:uid="{00000000-0005-0000-0000-00002C000000}"/>
    <cellStyle name="40% - Accent4 4" xfId="51" xr:uid="{00000000-0005-0000-0000-00002D000000}"/>
    <cellStyle name="40% - Accent5 2" xfId="52" xr:uid="{00000000-0005-0000-0000-00002E000000}"/>
    <cellStyle name="40% - Accent5 2 2" xfId="53" xr:uid="{00000000-0005-0000-0000-00002F000000}"/>
    <cellStyle name="40% - Accent5 3" xfId="54" xr:uid="{00000000-0005-0000-0000-000030000000}"/>
    <cellStyle name="40% - Accent5 4" xfId="55" xr:uid="{00000000-0005-0000-0000-000031000000}"/>
    <cellStyle name="40% - Accent6 2" xfId="56" xr:uid="{00000000-0005-0000-0000-000032000000}"/>
    <cellStyle name="40% - Accent6 2 2" xfId="57" xr:uid="{00000000-0005-0000-0000-000033000000}"/>
    <cellStyle name="40% - Accent6 3" xfId="58" xr:uid="{00000000-0005-0000-0000-000034000000}"/>
    <cellStyle name="40% - Accent6 4" xfId="59" xr:uid="{00000000-0005-0000-0000-000035000000}"/>
    <cellStyle name="40% - 강조색1" xfId="60" xr:uid="{00000000-0005-0000-0000-000036000000}"/>
    <cellStyle name="40% - 강조색2" xfId="61" xr:uid="{00000000-0005-0000-0000-000037000000}"/>
    <cellStyle name="40% - 강조색3" xfId="62" xr:uid="{00000000-0005-0000-0000-000038000000}"/>
    <cellStyle name="40% - 강조색4" xfId="63" xr:uid="{00000000-0005-0000-0000-000039000000}"/>
    <cellStyle name="40% - 강조색5" xfId="64" xr:uid="{00000000-0005-0000-0000-00003A000000}"/>
    <cellStyle name="40% - 강조색6" xfId="65" xr:uid="{00000000-0005-0000-0000-00003B000000}"/>
    <cellStyle name="60% - Accent1 2" xfId="66" xr:uid="{00000000-0005-0000-0000-00003C000000}"/>
    <cellStyle name="60% - Accent1 2 2" xfId="67" xr:uid="{00000000-0005-0000-0000-00003D000000}"/>
    <cellStyle name="60% - Accent1 3" xfId="68" xr:uid="{00000000-0005-0000-0000-00003E000000}"/>
    <cellStyle name="60% - Accent1 4" xfId="69" xr:uid="{00000000-0005-0000-0000-00003F000000}"/>
    <cellStyle name="60% - Accent2 2" xfId="70" xr:uid="{00000000-0005-0000-0000-000040000000}"/>
    <cellStyle name="60% - Accent2 2 2" xfId="71" xr:uid="{00000000-0005-0000-0000-000041000000}"/>
    <cellStyle name="60% - Accent2 3" xfId="72" xr:uid="{00000000-0005-0000-0000-000042000000}"/>
    <cellStyle name="60% - Accent2 4" xfId="73" xr:uid="{00000000-0005-0000-0000-000043000000}"/>
    <cellStyle name="60% - Accent3 2" xfId="74" xr:uid="{00000000-0005-0000-0000-000044000000}"/>
    <cellStyle name="60% - Accent3 2 2" xfId="75" xr:uid="{00000000-0005-0000-0000-000045000000}"/>
    <cellStyle name="60% - Accent3 3" xfId="76" xr:uid="{00000000-0005-0000-0000-000046000000}"/>
    <cellStyle name="60% - Accent3 4" xfId="77" xr:uid="{00000000-0005-0000-0000-000047000000}"/>
    <cellStyle name="60% - Accent4 2" xfId="78" xr:uid="{00000000-0005-0000-0000-000048000000}"/>
    <cellStyle name="60% - Accent4 2 2" xfId="79" xr:uid="{00000000-0005-0000-0000-000049000000}"/>
    <cellStyle name="60% - Accent4 3" xfId="80" xr:uid="{00000000-0005-0000-0000-00004A000000}"/>
    <cellStyle name="60% - Accent4 4" xfId="81" xr:uid="{00000000-0005-0000-0000-00004B000000}"/>
    <cellStyle name="60% - Accent5 2" xfId="82" xr:uid="{00000000-0005-0000-0000-00004C000000}"/>
    <cellStyle name="60% - Accent5 2 2" xfId="83" xr:uid="{00000000-0005-0000-0000-00004D000000}"/>
    <cellStyle name="60% - Accent5 3" xfId="84" xr:uid="{00000000-0005-0000-0000-00004E000000}"/>
    <cellStyle name="60% - Accent5 4" xfId="85" xr:uid="{00000000-0005-0000-0000-00004F000000}"/>
    <cellStyle name="60% - Accent6 2" xfId="86" xr:uid="{00000000-0005-0000-0000-000050000000}"/>
    <cellStyle name="60% - Accent6 2 2" xfId="87" xr:uid="{00000000-0005-0000-0000-000051000000}"/>
    <cellStyle name="60% - Accent6 3" xfId="88" xr:uid="{00000000-0005-0000-0000-000052000000}"/>
    <cellStyle name="60% - Accent6 4" xfId="89" xr:uid="{00000000-0005-0000-0000-000053000000}"/>
    <cellStyle name="60% - 강조색1" xfId="90" xr:uid="{00000000-0005-0000-0000-000054000000}"/>
    <cellStyle name="60% - 강조색2" xfId="91" xr:uid="{00000000-0005-0000-0000-000055000000}"/>
    <cellStyle name="60% - 강조색3" xfId="92" xr:uid="{00000000-0005-0000-0000-000056000000}"/>
    <cellStyle name="60% - 강조색4" xfId="93" xr:uid="{00000000-0005-0000-0000-000057000000}"/>
    <cellStyle name="60% - 강조색5" xfId="94" xr:uid="{00000000-0005-0000-0000-000058000000}"/>
    <cellStyle name="60% - 강조색6" xfId="95" xr:uid="{00000000-0005-0000-0000-000059000000}"/>
    <cellStyle name="Accent1 2" xfId="96" xr:uid="{00000000-0005-0000-0000-00005A000000}"/>
    <cellStyle name="Accent1 2 2" xfId="97" xr:uid="{00000000-0005-0000-0000-00005B000000}"/>
    <cellStyle name="Accent1 3" xfId="98" xr:uid="{00000000-0005-0000-0000-00005C000000}"/>
    <cellStyle name="Accent1 4" xfId="99" xr:uid="{00000000-0005-0000-0000-00005D000000}"/>
    <cellStyle name="Accent2 2" xfId="100" xr:uid="{00000000-0005-0000-0000-00005E000000}"/>
    <cellStyle name="Accent2 2 2" xfId="101" xr:uid="{00000000-0005-0000-0000-00005F000000}"/>
    <cellStyle name="Accent2 3" xfId="102" xr:uid="{00000000-0005-0000-0000-000060000000}"/>
    <cellStyle name="Accent2 4" xfId="103" xr:uid="{00000000-0005-0000-0000-000061000000}"/>
    <cellStyle name="Accent3 2" xfId="104" xr:uid="{00000000-0005-0000-0000-000062000000}"/>
    <cellStyle name="Accent3 2 2" xfId="105" xr:uid="{00000000-0005-0000-0000-000063000000}"/>
    <cellStyle name="Accent3 3" xfId="106" xr:uid="{00000000-0005-0000-0000-000064000000}"/>
    <cellStyle name="Accent3 4" xfId="107" xr:uid="{00000000-0005-0000-0000-000065000000}"/>
    <cellStyle name="Accent4 2" xfId="108" xr:uid="{00000000-0005-0000-0000-000066000000}"/>
    <cellStyle name="Accent4 2 2" xfId="109" xr:uid="{00000000-0005-0000-0000-000067000000}"/>
    <cellStyle name="Accent4 3" xfId="110" xr:uid="{00000000-0005-0000-0000-000068000000}"/>
    <cellStyle name="Accent4 4" xfId="111" xr:uid="{00000000-0005-0000-0000-000069000000}"/>
    <cellStyle name="Accent5 2" xfId="112" xr:uid="{00000000-0005-0000-0000-00006A000000}"/>
    <cellStyle name="Accent5 2 2" xfId="113" xr:uid="{00000000-0005-0000-0000-00006B000000}"/>
    <cellStyle name="Accent5 3" xfId="114" xr:uid="{00000000-0005-0000-0000-00006C000000}"/>
    <cellStyle name="Accent5 4" xfId="115" xr:uid="{00000000-0005-0000-0000-00006D000000}"/>
    <cellStyle name="Accent6 2" xfId="116" xr:uid="{00000000-0005-0000-0000-00006E000000}"/>
    <cellStyle name="Accent6 2 2" xfId="117" xr:uid="{00000000-0005-0000-0000-00006F000000}"/>
    <cellStyle name="Accent6 3" xfId="118" xr:uid="{00000000-0005-0000-0000-000070000000}"/>
    <cellStyle name="Accent6 4" xfId="119" xr:uid="{00000000-0005-0000-0000-000071000000}"/>
    <cellStyle name="args.style" xfId="120" xr:uid="{00000000-0005-0000-0000-000072000000}"/>
    <cellStyle name="Bad 2" xfId="121" xr:uid="{00000000-0005-0000-0000-000073000000}"/>
    <cellStyle name="Bad 2 2" xfId="122" xr:uid="{00000000-0005-0000-0000-000074000000}"/>
    <cellStyle name="Bad 3" xfId="123" xr:uid="{00000000-0005-0000-0000-000075000000}"/>
    <cellStyle name="Bad 4" xfId="124" xr:uid="{00000000-0005-0000-0000-000076000000}"/>
    <cellStyle name="Calc Currency (0)" xfId="125" xr:uid="{00000000-0005-0000-0000-000077000000}"/>
    <cellStyle name="Calc Currency (0) 2" xfId="44339" xr:uid="{00000000-0005-0000-0000-000078000000}"/>
    <cellStyle name="Calculation 2" xfId="126" xr:uid="{00000000-0005-0000-0000-000079000000}"/>
    <cellStyle name="Calculation 2 2" xfId="127" xr:uid="{00000000-0005-0000-0000-00007A000000}"/>
    <cellStyle name="Calculation 2 2 2" xfId="128" xr:uid="{00000000-0005-0000-0000-00007B000000}"/>
    <cellStyle name="Calculation 2 2 2 10" xfId="129" xr:uid="{00000000-0005-0000-0000-00007C000000}"/>
    <cellStyle name="Calculation 2 2 2 10 10" xfId="44388" xr:uid="{00000000-0005-0000-0000-00007D000000}"/>
    <cellStyle name="Calculation 2 2 2 10 11" xfId="44173" xr:uid="{00000000-0005-0000-0000-00007E000000}"/>
    <cellStyle name="Calculation 2 2 2 10 2" xfId="130" xr:uid="{00000000-0005-0000-0000-00007F000000}"/>
    <cellStyle name="Calculation 2 2 2 10 2 2" xfId="44389" xr:uid="{00000000-0005-0000-0000-000080000000}"/>
    <cellStyle name="Calculation 2 2 2 10 3" xfId="44390" xr:uid="{00000000-0005-0000-0000-000081000000}"/>
    <cellStyle name="Calculation 2 2 2 10 4" xfId="44391" xr:uid="{00000000-0005-0000-0000-000082000000}"/>
    <cellStyle name="Calculation 2 2 2 10 5" xfId="44392" xr:uid="{00000000-0005-0000-0000-000083000000}"/>
    <cellStyle name="Calculation 2 2 2 10 6" xfId="44393" xr:uid="{00000000-0005-0000-0000-000084000000}"/>
    <cellStyle name="Calculation 2 2 2 10 7" xfId="44394" xr:uid="{00000000-0005-0000-0000-000085000000}"/>
    <cellStyle name="Calculation 2 2 2 10 8" xfId="44395" xr:uid="{00000000-0005-0000-0000-000086000000}"/>
    <cellStyle name="Calculation 2 2 2 10 9" xfId="44396" xr:uid="{00000000-0005-0000-0000-000087000000}"/>
    <cellStyle name="Calculation 2 2 2 11" xfId="131" xr:uid="{00000000-0005-0000-0000-000088000000}"/>
    <cellStyle name="Calculation 2 2 2 11 2" xfId="132" xr:uid="{00000000-0005-0000-0000-000089000000}"/>
    <cellStyle name="Calculation 2 2 2 12" xfId="133" xr:uid="{00000000-0005-0000-0000-00008A000000}"/>
    <cellStyle name="Calculation 2 2 2 12 2" xfId="134" xr:uid="{00000000-0005-0000-0000-00008B000000}"/>
    <cellStyle name="Calculation 2 2 2 13" xfId="135" xr:uid="{00000000-0005-0000-0000-00008C000000}"/>
    <cellStyle name="Calculation 2 2 2 13 2" xfId="136" xr:uid="{00000000-0005-0000-0000-00008D000000}"/>
    <cellStyle name="Calculation 2 2 2 2" xfId="137" xr:uid="{00000000-0005-0000-0000-00008E000000}"/>
    <cellStyle name="Calculation 2 2 2 2 2" xfId="138" xr:uid="{00000000-0005-0000-0000-00008F000000}"/>
    <cellStyle name="Calculation 2 2 2 2 2 10" xfId="44397" xr:uid="{00000000-0005-0000-0000-000090000000}"/>
    <cellStyle name="Calculation 2 2 2 2 2 11" xfId="44174" xr:uid="{00000000-0005-0000-0000-000091000000}"/>
    <cellStyle name="Calculation 2 2 2 2 2 2" xfId="139" xr:uid="{00000000-0005-0000-0000-000092000000}"/>
    <cellStyle name="Calculation 2 2 2 2 2 2 2" xfId="140" xr:uid="{00000000-0005-0000-0000-000093000000}"/>
    <cellStyle name="Calculation 2 2 2 2 2 2 3" xfId="44398" xr:uid="{00000000-0005-0000-0000-000094000000}"/>
    <cellStyle name="Calculation 2 2 2 2 2 3" xfId="141" xr:uid="{00000000-0005-0000-0000-000095000000}"/>
    <cellStyle name="Calculation 2 2 2 2 2 3 2" xfId="142" xr:uid="{00000000-0005-0000-0000-000096000000}"/>
    <cellStyle name="Calculation 2 2 2 2 2 3 3" xfId="44399" xr:uid="{00000000-0005-0000-0000-000097000000}"/>
    <cellStyle name="Calculation 2 2 2 2 2 4" xfId="143" xr:uid="{00000000-0005-0000-0000-000098000000}"/>
    <cellStyle name="Calculation 2 2 2 2 2 4 2" xfId="144" xr:uid="{00000000-0005-0000-0000-000099000000}"/>
    <cellStyle name="Calculation 2 2 2 2 2 4 3" xfId="44400" xr:uid="{00000000-0005-0000-0000-00009A000000}"/>
    <cellStyle name="Calculation 2 2 2 2 2 5" xfId="145" xr:uid="{00000000-0005-0000-0000-00009B000000}"/>
    <cellStyle name="Calculation 2 2 2 2 2 5 2" xfId="146" xr:uid="{00000000-0005-0000-0000-00009C000000}"/>
    <cellStyle name="Calculation 2 2 2 2 2 5 3" xfId="44401" xr:uid="{00000000-0005-0000-0000-00009D000000}"/>
    <cellStyle name="Calculation 2 2 2 2 2 6" xfId="147" xr:uid="{00000000-0005-0000-0000-00009E000000}"/>
    <cellStyle name="Calculation 2 2 2 2 2 6 2" xfId="44402" xr:uid="{00000000-0005-0000-0000-00009F000000}"/>
    <cellStyle name="Calculation 2 2 2 2 2 7" xfId="44403" xr:uid="{00000000-0005-0000-0000-0000A0000000}"/>
    <cellStyle name="Calculation 2 2 2 2 2 8" xfId="44404" xr:uid="{00000000-0005-0000-0000-0000A1000000}"/>
    <cellStyle name="Calculation 2 2 2 2 2 9" xfId="44405" xr:uid="{00000000-0005-0000-0000-0000A2000000}"/>
    <cellStyle name="Calculation 2 2 2 2 3" xfId="148" xr:uid="{00000000-0005-0000-0000-0000A3000000}"/>
    <cellStyle name="Calculation 2 2 2 2 3 2" xfId="149" xr:uid="{00000000-0005-0000-0000-0000A4000000}"/>
    <cellStyle name="Calculation 2 2 2 2 3 2 2" xfId="150" xr:uid="{00000000-0005-0000-0000-0000A5000000}"/>
    <cellStyle name="Calculation 2 2 2 2 3 3" xfId="151" xr:uid="{00000000-0005-0000-0000-0000A6000000}"/>
    <cellStyle name="Calculation 2 2 2 2 3 3 2" xfId="152" xr:uid="{00000000-0005-0000-0000-0000A7000000}"/>
    <cellStyle name="Calculation 2 2 2 2 3 4" xfId="153" xr:uid="{00000000-0005-0000-0000-0000A8000000}"/>
    <cellStyle name="Calculation 2 2 2 2 3 4 2" xfId="154" xr:uid="{00000000-0005-0000-0000-0000A9000000}"/>
    <cellStyle name="Calculation 2 2 2 2 3 5" xfId="155" xr:uid="{00000000-0005-0000-0000-0000AA000000}"/>
    <cellStyle name="Calculation 2 2 2 2 3 5 2" xfId="156" xr:uid="{00000000-0005-0000-0000-0000AB000000}"/>
    <cellStyle name="Calculation 2 2 2 2 3 6" xfId="157" xr:uid="{00000000-0005-0000-0000-0000AC000000}"/>
    <cellStyle name="Calculation 2 2 2 2 4" xfId="158" xr:uid="{00000000-0005-0000-0000-0000AD000000}"/>
    <cellStyle name="Calculation 2 2 2 2 4 2" xfId="159" xr:uid="{00000000-0005-0000-0000-0000AE000000}"/>
    <cellStyle name="Calculation 2 2 2 2 4 2 2" xfId="160" xr:uid="{00000000-0005-0000-0000-0000AF000000}"/>
    <cellStyle name="Calculation 2 2 2 2 4 3" xfId="161" xr:uid="{00000000-0005-0000-0000-0000B0000000}"/>
    <cellStyle name="Calculation 2 2 2 2 4 3 2" xfId="162" xr:uid="{00000000-0005-0000-0000-0000B1000000}"/>
    <cellStyle name="Calculation 2 2 2 2 4 4" xfId="163" xr:uid="{00000000-0005-0000-0000-0000B2000000}"/>
    <cellStyle name="Calculation 2 2 2 2 4 4 2" xfId="164" xr:uid="{00000000-0005-0000-0000-0000B3000000}"/>
    <cellStyle name="Calculation 2 2 2 2 4 5" xfId="165" xr:uid="{00000000-0005-0000-0000-0000B4000000}"/>
    <cellStyle name="Calculation 2 2 2 2 4 5 2" xfId="166" xr:uid="{00000000-0005-0000-0000-0000B5000000}"/>
    <cellStyle name="Calculation 2 2 2 2 4 6" xfId="167" xr:uid="{00000000-0005-0000-0000-0000B6000000}"/>
    <cellStyle name="Calculation 2 2 2 2 5" xfId="168" xr:uid="{00000000-0005-0000-0000-0000B7000000}"/>
    <cellStyle name="Calculation 2 2 2 2 5 2" xfId="169" xr:uid="{00000000-0005-0000-0000-0000B8000000}"/>
    <cellStyle name="Calculation 2 2 2 2 5 2 2" xfId="170" xr:uid="{00000000-0005-0000-0000-0000B9000000}"/>
    <cellStyle name="Calculation 2 2 2 2 5 3" xfId="171" xr:uid="{00000000-0005-0000-0000-0000BA000000}"/>
    <cellStyle name="Calculation 2 2 2 2 5 3 2" xfId="172" xr:uid="{00000000-0005-0000-0000-0000BB000000}"/>
    <cellStyle name="Calculation 2 2 2 2 5 4" xfId="173" xr:uid="{00000000-0005-0000-0000-0000BC000000}"/>
    <cellStyle name="Calculation 2 2 2 2 5 4 2" xfId="174" xr:uid="{00000000-0005-0000-0000-0000BD000000}"/>
    <cellStyle name="Calculation 2 2 2 2 5 5" xfId="175" xr:uid="{00000000-0005-0000-0000-0000BE000000}"/>
    <cellStyle name="Calculation 2 2 2 2 5 5 2" xfId="176" xr:uid="{00000000-0005-0000-0000-0000BF000000}"/>
    <cellStyle name="Calculation 2 2 2 2 5 6" xfId="177" xr:uid="{00000000-0005-0000-0000-0000C0000000}"/>
    <cellStyle name="Calculation 2 2 2 2 6" xfId="178" xr:uid="{00000000-0005-0000-0000-0000C1000000}"/>
    <cellStyle name="Calculation 2 2 2 2 6 2" xfId="179" xr:uid="{00000000-0005-0000-0000-0000C2000000}"/>
    <cellStyle name="Calculation 2 2 2 2 7" xfId="180" xr:uid="{00000000-0005-0000-0000-0000C3000000}"/>
    <cellStyle name="Calculation 2 2 2 2 7 2" xfId="181" xr:uid="{00000000-0005-0000-0000-0000C4000000}"/>
    <cellStyle name="Calculation 2 2 2 2 8" xfId="182" xr:uid="{00000000-0005-0000-0000-0000C5000000}"/>
    <cellStyle name="Calculation 2 2 2 2 8 2" xfId="183" xr:uid="{00000000-0005-0000-0000-0000C6000000}"/>
    <cellStyle name="Calculation 2 2 2 2 9" xfId="184" xr:uid="{00000000-0005-0000-0000-0000C7000000}"/>
    <cellStyle name="Calculation 2 2 2 2 9 2" xfId="185" xr:uid="{00000000-0005-0000-0000-0000C8000000}"/>
    <cellStyle name="Calculation 2 2 2 3" xfId="186" xr:uid="{00000000-0005-0000-0000-0000C9000000}"/>
    <cellStyle name="Calculation 2 2 2 3 2" xfId="187" xr:uid="{00000000-0005-0000-0000-0000CA000000}"/>
    <cellStyle name="Calculation 2 2 2 3 2 10" xfId="44406" xr:uid="{00000000-0005-0000-0000-0000CB000000}"/>
    <cellStyle name="Calculation 2 2 2 3 2 11" xfId="44175" xr:uid="{00000000-0005-0000-0000-0000CC000000}"/>
    <cellStyle name="Calculation 2 2 2 3 2 2" xfId="188" xr:uid="{00000000-0005-0000-0000-0000CD000000}"/>
    <cellStyle name="Calculation 2 2 2 3 2 2 2" xfId="44407" xr:uid="{00000000-0005-0000-0000-0000CE000000}"/>
    <cellStyle name="Calculation 2 2 2 3 2 3" xfId="44408" xr:uid="{00000000-0005-0000-0000-0000CF000000}"/>
    <cellStyle name="Calculation 2 2 2 3 2 4" xfId="44409" xr:uid="{00000000-0005-0000-0000-0000D0000000}"/>
    <cellStyle name="Calculation 2 2 2 3 2 5" xfId="44410" xr:uid="{00000000-0005-0000-0000-0000D1000000}"/>
    <cellStyle name="Calculation 2 2 2 3 2 6" xfId="44411" xr:uid="{00000000-0005-0000-0000-0000D2000000}"/>
    <cellStyle name="Calculation 2 2 2 3 2 7" xfId="44412" xr:uid="{00000000-0005-0000-0000-0000D3000000}"/>
    <cellStyle name="Calculation 2 2 2 3 2 8" xfId="44413" xr:uid="{00000000-0005-0000-0000-0000D4000000}"/>
    <cellStyle name="Calculation 2 2 2 3 2 9" xfId="44414" xr:uid="{00000000-0005-0000-0000-0000D5000000}"/>
    <cellStyle name="Calculation 2 2 2 3 3" xfId="189" xr:uid="{00000000-0005-0000-0000-0000D6000000}"/>
    <cellStyle name="Calculation 2 2 2 3 3 2" xfId="190" xr:uid="{00000000-0005-0000-0000-0000D7000000}"/>
    <cellStyle name="Calculation 2 2 2 3 4" xfId="191" xr:uid="{00000000-0005-0000-0000-0000D8000000}"/>
    <cellStyle name="Calculation 2 2 2 3 4 2" xfId="192" xr:uid="{00000000-0005-0000-0000-0000D9000000}"/>
    <cellStyle name="Calculation 2 2 2 3 5" xfId="193" xr:uid="{00000000-0005-0000-0000-0000DA000000}"/>
    <cellStyle name="Calculation 2 2 2 3 5 2" xfId="194" xr:uid="{00000000-0005-0000-0000-0000DB000000}"/>
    <cellStyle name="Calculation 2 2 2 3 6" xfId="195" xr:uid="{00000000-0005-0000-0000-0000DC000000}"/>
    <cellStyle name="Calculation 2 2 2 3 6 2" xfId="196" xr:uid="{00000000-0005-0000-0000-0000DD000000}"/>
    <cellStyle name="Calculation 2 2 2 3 7" xfId="197" xr:uid="{00000000-0005-0000-0000-0000DE000000}"/>
    <cellStyle name="Calculation 2 2 2 3 7 2" xfId="198" xr:uid="{00000000-0005-0000-0000-0000DF000000}"/>
    <cellStyle name="Calculation 2 2 2 4" xfId="199" xr:uid="{00000000-0005-0000-0000-0000E0000000}"/>
    <cellStyle name="Calculation 2 2 2 4 2" xfId="200" xr:uid="{00000000-0005-0000-0000-0000E1000000}"/>
    <cellStyle name="Calculation 2 2 2 4 2 10" xfId="44415" xr:uid="{00000000-0005-0000-0000-0000E2000000}"/>
    <cellStyle name="Calculation 2 2 2 4 2 11" xfId="44176" xr:uid="{00000000-0005-0000-0000-0000E3000000}"/>
    <cellStyle name="Calculation 2 2 2 4 2 2" xfId="201" xr:uid="{00000000-0005-0000-0000-0000E4000000}"/>
    <cellStyle name="Calculation 2 2 2 4 2 2 2" xfId="44416" xr:uid="{00000000-0005-0000-0000-0000E5000000}"/>
    <cellStyle name="Calculation 2 2 2 4 2 3" xfId="44417" xr:uid="{00000000-0005-0000-0000-0000E6000000}"/>
    <cellStyle name="Calculation 2 2 2 4 2 4" xfId="44418" xr:uid="{00000000-0005-0000-0000-0000E7000000}"/>
    <cellStyle name="Calculation 2 2 2 4 2 5" xfId="44419" xr:uid="{00000000-0005-0000-0000-0000E8000000}"/>
    <cellStyle name="Calculation 2 2 2 4 2 6" xfId="44420" xr:uid="{00000000-0005-0000-0000-0000E9000000}"/>
    <cellStyle name="Calculation 2 2 2 4 2 7" xfId="44421" xr:uid="{00000000-0005-0000-0000-0000EA000000}"/>
    <cellStyle name="Calculation 2 2 2 4 2 8" xfId="44422" xr:uid="{00000000-0005-0000-0000-0000EB000000}"/>
    <cellStyle name="Calculation 2 2 2 4 2 9" xfId="44423" xr:uid="{00000000-0005-0000-0000-0000EC000000}"/>
    <cellStyle name="Calculation 2 2 2 4 3" xfId="202" xr:uid="{00000000-0005-0000-0000-0000ED000000}"/>
    <cellStyle name="Calculation 2 2 2 4 3 2" xfId="203" xr:uid="{00000000-0005-0000-0000-0000EE000000}"/>
    <cellStyle name="Calculation 2 2 2 4 4" xfId="204" xr:uid="{00000000-0005-0000-0000-0000EF000000}"/>
    <cellStyle name="Calculation 2 2 2 4 4 2" xfId="205" xr:uid="{00000000-0005-0000-0000-0000F0000000}"/>
    <cellStyle name="Calculation 2 2 2 4 5" xfId="206" xr:uid="{00000000-0005-0000-0000-0000F1000000}"/>
    <cellStyle name="Calculation 2 2 2 4 5 2" xfId="207" xr:uid="{00000000-0005-0000-0000-0000F2000000}"/>
    <cellStyle name="Calculation 2 2 2 4 6" xfId="208" xr:uid="{00000000-0005-0000-0000-0000F3000000}"/>
    <cellStyle name="Calculation 2 2 2 4 6 2" xfId="209" xr:uid="{00000000-0005-0000-0000-0000F4000000}"/>
    <cellStyle name="Calculation 2 2 2 4 7" xfId="210" xr:uid="{00000000-0005-0000-0000-0000F5000000}"/>
    <cellStyle name="Calculation 2 2 2 4 7 2" xfId="211" xr:uid="{00000000-0005-0000-0000-0000F6000000}"/>
    <cellStyle name="Calculation 2 2 2 5" xfId="212" xr:uid="{00000000-0005-0000-0000-0000F7000000}"/>
    <cellStyle name="Calculation 2 2 2 5 2" xfId="213" xr:uid="{00000000-0005-0000-0000-0000F8000000}"/>
    <cellStyle name="Calculation 2 2 2 5 2 10" xfId="44424" xr:uid="{00000000-0005-0000-0000-0000F9000000}"/>
    <cellStyle name="Calculation 2 2 2 5 2 11" xfId="44177" xr:uid="{00000000-0005-0000-0000-0000FA000000}"/>
    <cellStyle name="Calculation 2 2 2 5 2 2" xfId="214" xr:uid="{00000000-0005-0000-0000-0000FB000000}"/>
    <cellStyle name="Calculation 2 2 2 5 2 2 2" xfId="44425" xr:uid="{00000000-0005-0000-0000-0000FC000000}"/>
    <cellStyle name="Calculation 2 2 2 5 2 3" xfId="44426" xr:uid="{00000000-0005-0000-0000-0000FD000000}"/>
    <cellStyle name="Calculation 2 2 2 5 2 4" xfId="44427" xr:uid="{00000000-0005-0000-0000-0000FE000000}"/>
    <cellStyle name="Calculation 2 2 2 5 2 5" xfId="44428" xr:uid="{00000000-0005-0000-0000-0000FF000000}"/>
    <cellStyle name="Calculation 2 2 2 5 2 6" xfId="44429" xr:uid="{00000000-0005-0000-0000-000000010000}"/>
    <cellStyle name="Calculation 2 2 2 5 2 7" xfId="44430" xr:uid="{00000000-0005-0000-0000-000001010000}"/>
    <cellStyle name="Calculation 2 2 2 5 2 8" xfId="44431" xr:uid="{00000000-0005-0000-0000-000002010000}"/>
    <cellStyle name="Calculation 2 2 2 5 2 9" xfId="44432" xr:uid="{00000000-0005-0000-0000-000003010000}"/>
    <cellStyle name="Calculation 2 2 2 5 3" xfId="215" xr:uid="{00000000-0005-0000-0000-000004010000}"/>
    <cellStyle name="Calculation 2 2 2 5 3 2" xfId="216" xr:uid="{00000000-0005-0000-0000-000005010000}"/>
    <cellStyle name="Calculation 2 2 2 5 4" xfId="217" xr:uid="{00000000-0005-0000-0000-000006010000}"/>
    <cellStyle name="Calculation 2 2 2 5 4 2" xfId="218" xr:uid="{00000000-0005-0000-0000-000007010000}"/>
    <cellStyle name="Calculation 2 2 2 5 5" xfId="219" xr:uid="{00000000-0005-0000-0000-000008010000}"/>
    <cellStyle name="Calculation 2 2 2 5 5 2" xfId="220" xr:uid="{00000000-0005-0000-0000-000009010000}"/>
    <cellStyle name="Calculation 2 2 2 5 6" xfId="221" xr:uid="{00000000-0005-0000-0000-00000A010000}"/>
    <cellStyle name="Calculation 2 2 2 5 6 2" xfId="222" xr:uid="{00000000-0005-0000-0000-00000B010000}"/>
    <cellStyle name="Calculation 2 2 2 5 7" xfId="223" xr:uid="{00000000-0005-0000-0000-00000C010000}"/>
    <cellStyle name="Calculation 2 2 2 5 7 2" xfId="224" xr:uid="{00000000-0005-0000-0000-00000D010000}"/>
    <cellStyle name="Calculation 2 2 2 6" xfId="225" xr:uid="{00000000-0005-0000-0000-00000E010000}"/>
    <cellStyle name="Calculation 2 2 2 6 2" xfId="226" xr:uid="{00000000-0005-0000-0000-00000F010000}"/>
    <cellStyle name="Calculation 2 2 2 6 2 10" xfId="44433" xr:uid="{00000000-0005-0000-0000-000010010000}"/>
    <cellStyle name="Calculation 2 2 2 6 2 11" xfId="44178" xr:uid="{00000000-0005-0000-0000-000011010000}"/>
    <cellStyle name="Calculation 2 2 2 6 2 2" xfId="227" xr:uid="{00000000-0005-0000-0000-000012010000}"/>
    <cellStyle name="Calculation 2 2 2 6 2 2 2" xfId="44434" xr:uid="{00000000-0005-0000-0000-000013010000}"/>
    <cellStyle name="Calculation 2 2 2 6 2 3" xfId="44435" xr:uid="{00000000-0005-0000-0000-000014010000}"/>
    <cellStyle name="Calculation 2 2 2 6 2 4" xfId="44436" xr:uid="{00000000-0005-0000-0000-000015010000}"/>
    <cellStyle name="Calculation 2 2 2 6 2 5" xfId="44437" xr:uid="{00000000-0005-0000-0000-000016010000}"/>
    <cellStyle name="Calculation 2 2 2 6 2 6" xfId="44438" xr:uid="{00000000-0005-0000-0000-000017010000}"/>
    <cellStyle name="Calculation 2 2 2 6 2 7" xfId="44439" xr:uid="{00000000-0005-0000-0000-000018010000}"/>
    <cellStyle name="Calculation 2 2 2 6 2 8" xfId="44440" xr:uid="{00000000-0005-0000-0000-000019010000}"/>
    <cellStyle name="Calculation 2 2 2 6 2 9" xfId="44441" xr:uid="{00000000-0005-0000-0000-00001A010000}"/>
    <cellStyle name="Calculation 2 2 2 6 3" xfId="228" xr:uid="{00000000-0005-0000-0000-00001B010000}"/>
    <cellStyle name="Calculation 2 2 2 6 3 2" xfId="229" xr:uid="{00000000-0005-0000-0000-00001C010000}"/>
    <cellStyle name="Calculation 2 2 2 6 4" xfId="230" xr:uid="{00000000-0005-0000-0000-00001D010000}"/>
    <cellStyle name="Calculation 2 2 2 6 4 2" xfId="231" xr:uid="{00000000-0005-0000-0000-00001E010000}"/>
    <cellStyle name="Calculation 2 2 2 6 5" xfId="232" xr:uid="{00000000-0005-0000-0000-00001F010000}"/>
    <cellStyle name="Calculation 2 2 2 6 5 2" xfId="233" xr:uid="{00000000-0005-0000-0000-000020010000}"/>
    <cellStyle name="Calculation 2 2 2 6 6" xfId="234" xr:uid="{00000000-0005-0000-0000-000021010000}"/>
    <cellStyle name="Calculation 2 2 2 6 6 2" xfId="235" xr:uid="{00000000-0005-0000-0000-000022010000}"/>
    <cellStyle name="Calculation 2 2 2 6 7" xfId="236" xr:uid="{00000000-0005-0000-0000-000023010000}"/>
    <cellStyle name="Calculation 2 2 2 6 7 2" xfId="237" xr:uid="{00000000-0005-0000-0000-000024010000}"/>
    <cellStyle name="Calculation 2 2 2 7" xfId="238" xr:uid="{00000000-0005-0000-0000-000025010000}"/>
    <cellStyle name="Calculation 2 2 2 7 2" xfId="239" xr:uid="{00000000-0005-0000-0000-000026010000}"/>
    <cellStyle name="Calculation 2 2 2 7 2 10" xfId="44442" xr:uid="{00000000-0005-0000-0000-000027010000}"/>
    <cellStyle name="Calculation 2 2 2 7 2 11" xfId="44179" xr:uid="{00000000-0005-0000-0000-000028010000}"/>
    <cellStyle name="Calculation 2 2 2 7 2 2" xfId="240" xr:uid="{00000000-0005-0000-0000-000029010000}"/>
    <cellStyle name="Calculation 2 2 2 7 2 2 2" xfId="44443" xr:uid="{00000000-0005-0000-0000-00002A010000}"/>
    <cellStyle name="Calculation 2 2 2 7 2 3" xfId="44444" xr:uid="{00000000-0005-0000-0000-00002B010000}"/>
    <cellStyle name="Calculation 2 2 2 7 2 4" xfId="44445" xr:uid="{00000000-0005-0000-0000-00002C010000}"/>
    <cellStyle name="Calculation 2 2 2 7 2 5" xfId="44446" xr:uid="{00000000-0005-0000-0000-00002D010000}"/>
    <cellStyle name="Calculation 2 2 2 7 2 6" xfId="44447" xr:uid="{00000000-0005-0000-0000-00002E010000}"/>
    <cellStyle name="Calculation 2 2 2 7 2 7" xfId="44448" xr:uid="{00000000-0005-0000-0000-00002F010000}"/>
    <cellStyle name="Calculation 2 2 2 7 2 8" xfId="44449" xr:uid="{00000000-0005-0000-0000-000030010000}"/>
    <cellStyle name="Calculation 2 2 2 7 2 9" xfId="44450" xr:uid="{00000000-0005-0000-0000-000031010000}"/>
    <cellStyle name="Calculation 2 2 2 7 3" xfId="241" xr:uid="{00000000-0005-0000-0000-000032010000}"/>
    <cellStyle name="Calculation 2 2 2 7 3 2" xfId="242" xr:uid="{00000000-0005-0000-0000-000033010000}"/>
    <cellStyle name="Calculation 2 2 2 7 4" xfId="243" xr:uid="{00000000-0005-0000-0000-000034010000}"/>
    <cellStyle name="Calculation 2 2 2 7 4 2" xfId="244" xr:uid="{00000000-0005-0000-0000-000035010000}"/>
    <cellStyle name="Calculation 2 2 2 7 5" xfId="245" xr:uid="{00000000-0005-0000-0000-000036010000}"/>
    <cellStyle name="Calculation 2 2 2 7 5 2" xfId="246" xr:uid="{00000000-0005-0000-0000-000037010000}"/>
    <cellStyle name="Calculation 2 2 2 7 6" xfId="247" xr:uid="{00000000-0005-0000-0000-000038010000}"/>
    <cellStyle name="Calculation 2 2 2 7 6 2" xfId="248" xr:uid="{00000000-0005-0000-0000-000039010000}"/>
    <cellStyle name="Calculation 2 2 2 7 7" xfId="249" xr:uid="{00000000-0005-0000-0000-00003A010000}"/>
    <cellStyle name="Calculation 2 2 2 7 7 2" xfId="250" xr:uid="{00000000-0005-0000-0000-00003B010000}"/>
    <cellStyle name="Calculation 2 2 2 8" xfId="251" xr:uid="{00000000-0005-0000-0000-00003C010000}"/>
    <cellStyle name="Calculation 2 2 2 8 2" xfId="252" xr:uid="{00000000-0005-0000-0000-00003D010000}"/>
    <cellStyle name="Calculation 2 2 2 8 2 10" xfId="44451" xr:uid="{00000000-0005-0000-0000-00003E010000}"/>
    <cellStyle name="Calculation 2 2 2 8 2 11" xfId="44180" xr:uid="{00000000-0005-0000-0000-00003F010000}"/>
    <cellStyle name="Calculation 2 2 2 8 2 2" xfId="253" xr:uid="{00000000-0005-0000-0000-000040010000}"/>
    <cellStyle name="Calculation 2 2 2 8 2 2 2" xfId="44452" xr:uid="{00000000-0005-0000-0000-000041010000}"/>
    <cellStyle name="Calculation 2 2 2 8 2 3" xfId="44453" xr:uid="{00000000-0005-0000-0000-000042010000}"/>
    <cellStyle name="Calculation 2 2 2 8 2 4" xfId="44454" xr:uid="{00000000-0005-0000-0000-000043010000}"/>
    <cellStyle name="Calculation 2 2 2 8 2 5" xfId="44455" xr:uid="{00000000-0005-0000-0000-000044010000}"/>
    <cellStyle name="Calculation 2 2 2 8 2 6" xfId="44456" xr:uid="{00000000-0005-0000-0000-000045010000}"/>
    <cellStyle name="Calculation 2 2 2 8 2 7" xfId="44457" xr:uid="{00000000-0005-0000-0000-000046010000}"/>
    <cellStyle name="Calculation 2 2 2 8 2 8" xfId="44458" xr:uid="{00000000-0005-0000-0000-000047010000}"/>
    <cellStyle name="Calculation 2 2 2 8 2 9" xfId="44459" xr:uid="{00000000-0005-0000-0000-000048010000}"/>
    <cellStyle name="Calculation 2 2 2 8 3" xfId="254" xr:uid="{00000000-0005-0000-0000-000049010000}"/>
    <cellStyle name="Calculation 2 2 2 8 3 2" xfId="255" xr:uid="{00000000-0005-0000-0000-00004A010000}"/>
    <cellStyle name="Calculation 2 2 2 8 4" xfId="256" xr:uid="{00000000-0005-0000-0000-00004B010000}"/>
    <cellStyle name="Calculation 2 2 2 8 4 2" xfId="257" xr:uid="{00000000-0005-0000-0000-00004C010000}"/>
    <cellStyle name="Calculation 2 2 2 8 5" xfId="258" xr:uid="{00000000-0005-0000-0000-00004D010000}"/>
    <cellStyle name="Calculation 2 2 2 8 5 2" xfId="259" xr:uid="{00000000-0005-0000-0000-00004E010000}"/>
    <cellStyle name="Calculation 2 2 2 8 6" xfId="260" xr:uid="{00000000-0005-0000-0000-00004F010000}"/>
    <cellStyle name="Calculation 2 2 2 8 6 2" xfId="261" xr:uid="{00000000-0005-0000-0000-000050010000}"/>
    <cellStyle name="Calculation 2 2 2 8 7" xfId="262" xr:uid="{00000000-0005-0000-0000-000051010000}"/>
    <cellStyle name="Calculation 2 2 2 8 7 2" xfId="263" xr:uid="{00000000-0005-0000-0000-000052010000}"/>
    <cellStyle name="Calculation 2 2 2 9" xfId="264" xr:uid="{00000000-0005-0000-0000-000053010000}"/>
    <cellStyle name="Calculation 2 2 2 9 2" xfId="265" xr:uid="{00000000-0005-0000-0000-000054010000}"/>
    <cellStyle name="Calculation 2 2 2 9 2 10" xfId="44460" xr:uid="{00000000-0005-0000-0000-000055010000}"/>
    <cellStyle name="Calculation 2 2 2 9 2 11" xfId="44181" xr:uid="{00000000-0005-0000-0000-000056010000}"/>
    <cellStyle name="Calculation 2 2 2 9 2 2" xfId="266" xr:uid="{00000000-0005-0000-0000-000057010000}"/>
    <cellStyle name="Calculation 2 2 2 9 2 2 2" xfId="44461" xr:uid="{00000000-0005-0000-0000-000058010000}"/>
    <cellStyle name="Calculation 2 2 2 9 2 3" xfId="44462" xr:uid="{00000000-0005-0000-0000-000059010000}"/>
    <cellStyle name="Calculation 2 2 2 9 2 4" xfId="44463" xr:uid="{00000000-0005-0000-0000-00005A010000}"/>
    <cellStyle name="Calculation 2 2 2 9 2 5" xfId="44464" xr:uid="{00000000-0005-0000-0000-00005B010000}"/>
    <cellStyle name="Calculation 2 2 2 9 2 6" xfId="44465" xr:uid="{00000000-0005-0000-0000-00005C010000}"/>
    <cellStyle name="Calculation 2 2 2 9 2 7" xfId="44466" xr:uid="{00000000-0005-0000-0000-00005D010000}"/>
    <cellStyle name="Calculation 2 2 2 9 2 8" xfId="44467" xr:uid="{00000000-0005-0000-0000-00005E010000}"/>
    <cellStyle name="Calculation 2 2 2 9 2 9" xfId="44468" xr:uid="{00000000-0005-0000-0000-00005F010000}"/>
    <cellStyle name="Calculation 2 2 2 9 3" xfId="267" xr:uid="{00000000-0005-0000-0000-000060010000}"/>
    <cellStyle name="Calculation 2 2 2 9 3 2" xfId="268" xr:uid="{00000000-0005-0000-0000-000061010000}"/>
    <cellStyle name="Calculation 2 2 3" xfId="269" xr:uid="{00000000-0005-0000-0000-000062010000}"/>
    <cellStyle name="Calculation 2 2 3 2" xfId="270" xr:uid="{00000000-0005-0000-0000-000063010000}"/>
    <cellStyle name="Calculation 2 2 3 2 10" xfId="44469" xr:uid="{00000000-0005-0000-0000-000064010000}"/>
    <cellStyle name="Calculation 2 2 3 2 11" xfId="44182" xr:uid="{00000000-0005-0000-0000-000065010000}"/>
    <cellStyle name="Calculation 2 2 3 2 2" xfId="271" xr:uid="{00000000-0005-0000-0000-000066010000}"/>
    <cellStyle name="Calculation 2 2 3 2 2 2" xfId="44470" xr:uid="{00000000-0005-0000-0000-000067010000}"/>
    <cellStyle name="Calculation 2 2 3 2 3" xfId="44471" xr:uid="{00000000-0005-0000-0000-000068010000}"/>
    <cellStyle name="Calculation 2 2 3 2 4" xfId="44472" xr:uid="{00000000-0005-0000-0000-000069010000}"/>
    <cellStyle name="Calculation 2 2 3 2 5" xfId="44473" xr:uid="{00000000-0005-0000-0000-00006A010000}"/>
    <cellStyle name="Calculation 2 2 3 2 6" xfId="44474" xr:uid="{00000000-0005-0000-0000-00006B010000}"/>
    <cellStyle name="Calculation 2 2 3 2 7" xfId="44475" xr:uid="{00000000-0005-0000-0000-00006C010000}"/>
    <cellStyle name="Calculation 2 2 3 2 8" xfId="44476" xr:uid="{00000000-0005-0000-0000-00006D010000}"/>
    <cellStyle name="Calculation 2 2 3 2 9" xfId="44477" xr:uid="{00000000-0005-0000-0000-00006E010000}"/>
    <cellStyle name="Calculation 2 2 3 3" xfId="272" xr:uid="{00000000-0005-0000-0000-00006F010000}"/>
    <cellStyle name="Calculation 2 2 3 3 2" xfId="273" xr:uid="{00000000-0005-0000-0000-000070010000}"/>
    <cellStyle name="Calculation 2 2 3 4" xfId="274" xr:uid="{00000000-0005-0000-0000-000071010000}"/>
    <cellStyle name="Calculation 2 2 3 4 2" xfId="275" xr:uid="{00000000-0005-0000-0000-000072010000}"/>
    <cellStyle name="Calculation 2 2 3 5" xfId="276" xr:uid="{00000000-0005-0000-0000-000073010000}"/>
    <cellStyle name="Calculation 2 2 3 5 2" xfId="277" xr:uid="{00000000-0005-0000-0000-000074010000}"/>
    <cellStyle name="Calculation 2 2 3 6" xfId="278" xr:uid="{00000000-0005-0000-0000-000075010000}"/>
    <cellStyle name="Calculation 2 2 3 6 2" xfId="279" xr:uid="{00000000-0005-0000-0000-000076010000}"/>
    <cellStyle name="Calculation 2 2 3 7" xfId="280" xr:uid="{00000000-0005-0000-0000-000077010000}"/>
    <cellStyle name="Calculation 2 2 3 7 2" xfId="281" xr:uid="{00000000-0005-0000-0000-000078010000}"/>
    <cellStyle name="Calculation 2 2 4" xfId="282" xr:uid="{00000000-0005-0000-0000-000079010000}"/>
    <cellStyle name="Calculation 2 2 4 2" xfId="283" xr:uid="{00000000-0005-0000-0000-00007A010000}"/>
    <cellStyle name="Calculation 2 2 4 2 10" xfId="44478" xr:uid="{00000000-0005-0000-0000-00007B010000}"/>
    <cellStyle name="Calculation 2 2 4 2 11" xfId="44183" xr:uid="{00000000-0005-0000-0000-00007C010000}"/>
    <cellStyle name="Calculation 2 2 4 2 2" xfId="284" xr:uid="{00000000-0005-0000-0000-00007D010000}"/>
    <cellStyle name="Calculation 2 2 4 2 2 2" xfId="44479" xr:uid="{00000000-0005-0000-0000-00007E010000}"/>
    <cellStyle name="Calculation 2 2 4 2 3" xfId="44480" xr:uid="{00000000-0005-0000-0000-00007F010000}"/>
    <cellStyle name="Calculation 2 2 4 2 4" xfId="44481" xr:uid="{00000000-0005-0000-0000-000080010000}"/>
    <cellStyle name="Calculation 2 2 4 2 5" xfId="44482" xr:uid="{00000000-0005-0000-0000-000081010000}"/>
    <cellStyle name="Calculation 2 2 4 2 6" xfId="44483" xr:uid="{00000000-0005-0000-0000-000082010000}"/>
    <cellStyle name="Calculation 2 2 4 2 7" xfId="44484" xr:uid="{00000000-0005-0000-0000-000083010000}"/>
    <cellStyle name="Calculation 2 2 4 2 8" xfId="44485" xr:uid="{00000000-0005-0000-0000-000084010000}"/>
    <cellStyle name="Calculation 2 2 4 2 9" xfId="44486" xr:uid="{00000000-0005-0000-0000-000085010000}"/>
    <cellStyle name="Calculation 2 2 4 3" xfId="285" xr:uid="{00000000-0005-0000-0000-000086010000}"/>
    <cellStyle name="Calculation 2 2 4 3 2" xfId="286" xr:uid="{00000000-0005-0000-0000-000087010000}"/>
    <cellStyle name="Calculation 2 2 4 4" xfId="287" xr:uid="{00000000-0005-0000-0000-000088010000}"/>
    <cellStyle name="Calculation 2 2 4 4 2" xfId="288" xr:uid="{00000000-0005-0000-0000-000089010000}"/>
    <cellStyle name="Calculation 2 2 4 5" xfId="289" xr:uid="{00000000-0005-0000-0000-00008A010000}"/>
    <cellStyle name="Calculation 2 2 4 5 2" xfId="290" xr:uid="{00000000-0005-0000-0000-00008B010000}"/>
    <cellStyle name="Calculation 2 2 4 6" xfId="291" xr:uid="{00000000-0005-0000-0000-00008C010000}"/>
    <cellStyle name="Calculation 2 2 4 6 2" xfId="292" xr:uid="{00000000-0005-0000-0000-00008D010000}"/>
    <cellStyle name="Calculation 2 2 4 7" xfId="293" xr:uid="{00000000-0005-0000-0000-00008E010000}"/>
    <cellStyle name="Calculation 2 2 4 7 2" xfId="294" xr:uid="{00000000-0005-0000-0000-00008F010000}"/>
    <cellStyle name="Calculation 2 2 5" xfId="295" xr:uid="{00000000-0005-0000-0000-000090010000}"/>
    <cellStyle name="Calculation 2 2 5 10" xfId="44487" xr:uid="{00000000-0005-0000-0000-000091010000}"/>
    <cellStyle name="Calculation 2 2 5 11" xfId="44172" xr:uid="{00000000-0005-0000-0000-000092010000}"/>
    <cellStyle name="Calculation 2 2 5 2" xfId="296" xr:uid="{00000000-0005-0000-0000-000093010000}"/>
    <cellStyle name="Calculation 2 2 5 2 2" xfId="44488" xr:uid="{00000000-0005-0000-0000-000094010000}"/>
    <cellStyle name="Calculation 2 2 5 3" xfId="44489" xr:uid="{00000000-0005-0000-0000-000095010000}"/>
    <cellStyle name="Calculation 2 2 5 4" xfId="44490" xr:uid="{00000000-0005-0000-0000-000096010000}"/>
    <cellStyle name="Calculation 2 2 5 5" xfId="44491" xr:uid="{00000000-0005-0000-0000-000097010000}"/>
    <cellStyle name="Calculation 2 2 5 6" xfId="44492" xr:uid="{00000000-0005-0000-0000-000098010000}"/>
    <cellStyle name="Calculation 2 2 5 7" xfId="44493" xr:uid="{00000000-0005-0000-0000-000099010000}"/>
    <cellStyle name="Calculation 2 2 5 8" xfId="44494" xr:uid="{00000000-0005-0000-0000-00009A010000}"/>
    <cellStyle name="Calculation 2 2 5 9" xfId="44495" xr:uid="{00000000-0005-0000-0000-00009B010000}"/>
    <cellStyle name="Calculation 2 2 6" xfId="297" xr:uid="{00000000-0005-0000-0000-00009C010000}"/>
    <cellStyle name="Calculation 2 2 7" xfId="298" xr:uid="{00000000-0005-0000-0000-00009D010000}"/>
    <cellStyle name="Calculation 2 2 7 2" xfId="299" xr:uid="{00000000-0005-0000-0000-00009E010000}"/>
    <cellStyle name="Calculation 2 3" xfId="300" xr:uid="{00000000-0005-0000-0000-00009F010000}"/>
    <cellStyle name="Calculation 2 3 2" xfId="301" xr:uid="{00000000-0005-0000-0000-0000A0010000}"/>
    <cellStyle name="Calculation 2 3 2 10" xfId="302" xr:uid="{00000000-0005-0000-0000-0000A1010000}"/>
    <cellStyle name="Calculation 2 3 2 10 10" xfId="44496" xr:uid="{00000000-0005-0000-0000-0000A2010000}"/>
    <cellStyle name="Calculation 2 3 2 10 11" xfId="44185" xr:uid="{00000000-0005-0000-0000-0000A3010000}"/>
    <cellStyle name="Calculation 2 3 2 10 2" xfId="303" xr:uid="{00000000-0005-0000-0000-0000A4010000}"/>
    <cellStyle name="Calculation 2 3 2 10 2 2" xfId="44497" xr:uid="{00000000-0005-0000-0000-0000A5010000}"/>
    <cellStyle name="Calculation 2 3 2 10 3" xfId="44498" xr:uid="{00000000-0005-0000-0000-0000A6010000}"/>
    <cellStyle name="Calculation 2 3 2 10 4" xfId="44499" xr:uid="{00000000-0005-0000-0000-0000A7010000}"/>
    <cellStyle name="Calculation 2 3 2 10 5" xfId="44500" xr:uid="{00000000-0005-0000-0000-0000A8010000}"/>
    <cellStyle name="Calculation 2 3 2 10 6" xfId="44501" xr:uid="{00000000-0005-0000-0000-0000A9010000}"/>
    <cellStyle name="Calculation 2 3 2 10 7" xfId="44502" xr:uid="{00000000-0005-0000-0000-0000AA010000}"/>
    <cellStyle name="Calculation 2 3 2 10 8" xfId="44503" xr:uid="{00000000-0005-0000-0000-0000AB010000}"/>
    <cellStyle name="Calculation 2 3 2 10 9" xfId="44504" xr:uid="{00000000-0005-0000-0000-0000AC010000}"/>
    <cellStyle name="Calculation 2 3 2 11" xfId="304" xr:uid="{00000000-0005-0000-0000-0000AD010000}"/>
    <cellStyle name="Calculation 2 3 2 11 2" xfId="305" xr:uid="{00000000-0005-0000-0000-0000AE010000}"/>
    <cellStyle name="Calculation 2 3 2 12" xfId="306" xr:uid="{00000000-0005-0000-0000-0000AF010000}"/>
    <cellStyle name="Calculation 2 3 2 12 2" xfId="307" xr:uid="{00000000-0005-0000-0000-0000B0010000}"/>
    <cellStyle name="Calculation 2 3 2 13" xfId="308" xr:uid="{00000000-0005-0000-0000-0000B1010000}"/>
    <cellStyle name="Calculation 2 3 2 13 2" xfId="309" xr:uid="{00000000-0005-0000-0000-0000B2010000}"/>
    <cellStyle name="Calculation 2 3 2 2" xfId="310" xr:uid="{00000000-0005-0000-0000-0000B3010000}"/>
    <cellStyle name="Calculation 2 3 2 2 2" xfId="311" xr:uid="{00000000-0005-0000-0000-0000B4010000}"/>
    <cellStyle name="Calculation 2 3 2 2 2 10" xfId="44505" xr:uid="{00000000-0005-0000-0000-0000B5010000}"/>
    <cellStyle name="Calculation 2 3 2 2 2 11" xfId="44186" xr:uid="{00000000-0005-0000-0000-0000B6010000}"/>
    <cellStyle name="Calculation 2 3 2 2 2 2" xfId="312" xr:uid="{00000000-0005-0000-0000-0000B7010000}"/>
    <cellStyle name="Calculation 2 3 2 2 2 2 2" xfId="313" xr:uid="{00000000-0005-0000-0000-0000B8010000}"/>
    <cellStyle name="Calculation 2 3 2 2 2 2 3" xfId="44506" xr:uid="{00000000-0005-0000-0000-0000B9010000}"/>
    <cellStyle name="Calculation 2 3 2 2 2 3" xfId="314" xr:uid="{00000000-0005-0000-0000-0000BA010000}"/>
    <cellStyle name="Calculation 2 3 2 2 2 3 2" xfId="315" xr:uid="{00000000-0005-0000-0000-0000BB010000}"/>
    <cellStyle name="Calculation 2 3 2 2 2 3 3" xfId="44507" xr:uid="{00000000-0005-0000-0000-0000BC010000}"/>
    <cellStyle name="Calculation 2 3 2 2 2 4" xfId="316" xr:uid="{00000000-0005-0000-0000-0000BD010000}"/>
    <cellStyle name="Calculation 2 3 2 2 2 4 2" xfId="317" xr:uid="{00000000-0005-0000-0000-0000BE010000}"/>
    <cellStyle name="Calculation 2 3 2 2 2 4 3" xfId="44508" xr:uid="{00000000-0005-0000-0000-0000BF010000}"/>
    <cellStyle name="Calculation 2 3 2 2 2 5" xfId="318" xr:uid="{00000000-0005-0000-0000-0000C0010000}"/>
    <cellStyle name="Calculation 2 3 2 2 2 5 2" xfId="319" xr:uid="{00000000-0005-0000-0000-0000C1010000}"/>
    <cellStyle name="Calculation 2 3 2 2 2 5 3" xfId="44509" xr:uid="{00000000-0005-0000-0000-0000C2010000}"/>
    <cellStyle name="Calculation 2 3 2 2 2 6" xfId="320" xr:uid="{00000000-0005-0000-0000-0000C3010000}"/>
    <cellStyle name="Calculation 2 3 2 2 2 6 2" xfId="44510" xr:uid="{00000000-0005-0000-0000-0000C4010000}"/>
    <cellStyle name="Calculation 2 3 2 2 2 7" xfId="44511" xr:uid="{00000000-0005-0000-0000-0000C5010000}"/>
    <cellStyle name="Calculation 2 3 2 2 2 8" xfId="44512" xr:uid="{00000000-0005-0000-0000-0000C6010000}"/>
    <cellStyle name="Calculation 2 3 2 2 2 9" xfId="44513" xr:uid="{00000000-0005-0000-0000-0000C7010000}"/>
    <cellStyle name="Calculation 2 3 2 2 3" xfId="321" xr:uid="{00000000-0005-0000-0000-0000C8010000}"/>
    <cellStyle name="Calculation 2 3 2 2 3 2" xfId="322" xr:uid="{00000000-0005-0000-0000-0000C9010000}"/>
    <cellStyle name="Calculation 2 3 2 2 3 2 2" xfId="323" xr:uid="{00000000-0005-0000-0000-0000CA010000}"/>
    <cellStyle name="Calculation 2 3 2 2 3 3" xfId="324" xr:uid="{00000000-0005-0000-0000-0000CB010000}"/>
    <cellStyle name="Calculation 2 3 2 2 3 3 2" xfId="325" xr:uid="{00000000-0005-0000-0000-0000CC010000}"/>
    <cellStyle name="Calculation 2 3 2 2 3 4" xfId="326" xr:uid="{00000000-0005-0000-0000-0000CD010000}"/>
    <cellStyle name="Calculation 2 3 2 2 3 4 2" xfId="327" xr:uid="{00000000-0005-0000-0000-0000CE010000}"/>
    <cellStyle name="Calculation 2 3 2 2 3 5" xfId="328" xr:uid="{00000000-0005-0000-0000-0000CF010000}"/>
    <cellStyle name="Calculation 2 3 2 2 3 5 2" xfId="329" xr:uid="{00000000-0005-0000-0000-0000D0010000}"/>
    <cellStyle name="Calculation 2 3 2 2 3 6" xfId="330" xr:uid="{00000000-0005-0000-0000-0000D1010000}"/>
    <cellStyle name="Calculation 2 3 2 2 4" xfId="331" xr:uid="{00000000-0005-0000-0000-0000D2010000}"/>
    <cellStyle name="Calculation 2 3 2 2 4 2" xfId="332" xr:uid="{00000000-0005-0000-0000-0000D3010000}"/>
    <cellStyle name="Calculation 2 3 2 2 4 2 2" xfId="333" xr:uid="{00000000-0005-0000-0000-0000D4010000}"/>
    <cellStyle name="Calculation 2 3 2 2 4 3" xfId="334" xr:uid="{00000000-0005-0000-0000-0000D5010000}"/>
    <cellStyle name="Calculation 2 3 2 2 4 3 2" xfId="335" xr:uid="{00000000-0005-0000-0000-0000D6010000}"/>
    <cellStyle name="Calculation 2 3 2 2 4 4" xfId="336" xr:uid="{00000000-0005-0000-0000-0000D7010000}"/>
    <cellStyle name="Calculation 2 3 2 2 4 4 2" xfId="337" xr:uid="{00000000-0005-0000-0000-0000D8010000}"/>
    <cellStyle name="Calculation 2 3 2 2 4 5" xfId="338" xr:uid="{00000000-0005-0000-0000-0000D9010000}"/>
    <cellStyle name="Calculation 2 3 2 2 4 5 2" xfId="339" xr:uid="{00000000-0005-0000-0000-0000DA010000}"/>
    <cellStyle name="Calculation 2 3 2 2 4 6" xfId="340" xr:uid="{00000000-0005-0000-0000-0000DB010000}"/>
    <cellStyle name="Calculation 2 3 2 2 5" xfId="341" xr:uid="{00000000-0005-0000-0000-0000DC010000}"/>
    <cellStyle name="Calculation 2 3 2 2 5 2" xfId="342" xr:uid="{00000000-0005-0000-0000-0000DD010000}"/>
    <cellStyle name="Calculation 2 3 2 2 5 2 2" xfId="343" xr:uid="{00000000-0005-0000-0000-0000DE010000}"/>
    <cellStyle name="Calculation 2 3 2 2 5 3" xfId="344" xr:uid="{00000000-0005-0000-0000-0000DF010000}"/>
    <cellStyle name="Calculation 2 3 2 2 5 3 2" xfId="345" xr:uid="{00000000-0005-0000-0000-0000E0010000}"/>
    <cellStyle name="Calculation 2 3 2 2 5 4" xfId="346" xr:uid="{00000000-0005-0000-0000-0000E1010000}"/>
    <cellStyle name="Calculation 2 3 2 2 5 4 2" xfId="347" xr:uid="{00000000-0005-0000-0000-0000E2010000}"/>
    <cellStyle name="Calculation 2 3 2 2 5 5" xfId="348" xr:uid="{00000000-0005-0000-0000-0000E3010000}"/>
    <cellStyle name="Calculation 2 3 2 2 5 5 2" xfId="349" xr:uid="{00000000-0005-0000-0000-0000E4010000}"/>
    <cellStyle name="Calculation 2 3 2 2 5 6" xfId="350" xr:uid="{00000000-0005-0000-0000-0000E5010000}"/>
    <cellStyle name="Calculation 2 3 2 2 6" xfId="351" xr:uid="{00000000-0005-0000-0000-0000E6010000}"/>
    <cellStyle name="Calculation 2 3 2 2 6 2" xfId="352" xr:uid="{00000000-0005-0000-0000-0000E7010000}"/>
    <cellStyle name="Calculation 2 3 2 2 7" xfId="353" xr:uid="{00000000-0005-0000-0000-0000E8010000}"/>
    <cellStyle name="Calculation 2 3 2 2 7 2" xfId="354" xr:uid="{00000000-0005-0000-0000-0000E9010000}"/>
    <cellStyle name="Calculation 2 3 2 2 8" xfId="355" xr:uid="{00000000-0005-0000-0000-0000EA010000}"/>
    <cellStyle name="Calculation 2 3 2 2 8 2" xfId="356" xr:uid="{00000000-0005-0000-0000-0000EB010000}"/>
    <cellStyle name="Calculation 2 3 2 2 9" xfId="357" xr:uid="{00000000-0005-0000-0000-0000EC010000}"/>
    <cellStyle name="Calculation 2 3 2 2 9 2" xfId="358" xr:uid="{00000000-0005-0000-0000-0000ED010000}"/>
    <cellStyle name="Calculation 2 3 2 3" xfId="359" xr:uid="{00000000-0005-0000-0000-0000EE010000}"/>
    <cellStyle name="Calculation 2 3 2 3 2" xfId="360" xr:uid="{00000000-0005-0000-0000-0000EF010000}"/>
    <cellStyle name="Calculation 2 3 2 3 2 10" xfId="44514" xr:uid="{00000000-0005-0000-0000-0000F0010000}"/>
    <cellStyle name="Calculation 2 3 2 3 2 11" xfId="44187" xr:uid="{00000000-0005-0000-0000-0000F1010000}"/>
    <cellStyle name="Calculation 2 3 2 3 2 2" xfId="361" xr:uid="{00000000-0005-0000-0000-0000F2010000}"/>
    <cellStyle name="Calculation 2 3 2 3 2 2 2" xfId="44515" xr:uid="{00000000-0005-0000-0000-0000F3010000}"/>
    <cellStyle name="Calculation 2 3 2 3 2 3" xfId="44516" xr:uid="{00000000-0005-0000-0000-0000F4010000}"/>
    <cellStyle name="Calculation 2 3 2 3 2 4" xfId="44517" xr:uid="{00000000-0005-0000-0000-0000F5010000}"/>
    <cellStyle name="Calculation 2 3 2 3 2 5" xfId="44518" xr:uid="{00000000-0005-0000-0000-0000F6010000}"/>
    <cellStyle name="Calculation 2 3 2 3 2 6" xfId="44519" xr:uid="{00000000-0005-0000-0000-0000F7010000}"/>
    <cellStyle name="Calculation 2 3 2 3 2 7" xfId="44520" xr:uid="{00000000-0005-0000-0000-0000F8010000}"/>
    <cellStyle name="Calculation 2 3 2 3 2 8" xfId="44521" xr:uid="{00000000-0005-0000-0000-0000F9010000}"/>
    <cellStyle name="Calculation 2 3 2 3 2 9" xfId="44522" xr:uid="{00000000-0005-0000-0000-0000FA010000}"/>
    <cellStyle name="Calculation 2 3 2 3 3" xfId="362" xr:uid="{00000000-0005-0000-0000-0000FB010000}"/>
    <cellStyle name="Calculation 2 3 2 3 3 2" xfId="363" xr:uid="{00000000-0005-0000-0000-0000FC010000}"/>
    <cellStyle name="Calculation 2 3 2 3 4" xfId="364" xr:uid="{00000000-0005-0000-0000-0000FD010000}"/>
    <cellStyle name="Calculation 2 3 2 3 4 2" xfId="365" xr:uid="{00000000-0005-0000-0000-0000FE010000}"/>
    <cellStyle name="Calculation 2 3 2 3 5" xfId="366" xr:uid="{00000000-0005-0000-0000-0000FF010000}"/>
    <cellStyle name="Calculation 2 3 2 3 5 2" xfId="367" xr:uid="{00000000-0005-0000-0000-000000020000}"/>
    <cellStyle name="Calculation 2 3 2 3 6" xfId="368" xr:uid="{00000000-0005-0000-0000-000001020000}"/>
    <cellStyle name="Calculation 2 3 2 3 6 2" xfId="369" xr:uid="{00000000-0005-0000-0000-000002020000}"/>
    <cellStyle name="Calculation 2 3 2 3 7" xfId="370" xr:uid="{00000000-0005-0000-0000-000003020000}"/>
    <cellStyle name="Calculation 2 3 2 3 7 2" xfId="371" xr:uid="{00000000-0005-0000-0000-000004020000}"/>
    <cellStyle name="Calculation 2 3 2 4" xfId="372" xr:uid="{00000000-0005-0000-0000-000005020000}"/>
    <cellStyle name="Calculation 2 3 2 4 2" xfId="373" xr:uid="{00000000-0005-0000-0000-000006020000}"/>
    <cellStyle name="Calculation 2 3 2 4 2 10" xfId="44523" xr:uid="{00000000-0005-0000-0000-000007020000}"/>
    <cellStyle name="Calculation 2 3 2 4 2 11" xfId="44188" xr:uid="{00000000-0005-0000-0000-000008020000}"/>
    <cellStyle name="Calculation 2 3 2 4 2 2" xfId="374" xr:uid="{00000000-0005-0000-0000-000009020000}"/>
    <cellStyle name="Calculation 2 3 2 4 2 2 2" xfId="44524" xr:uid="{00000000-0005-0000-0000-00000A020000}"/>
    <cellStyle name="Calculation 2 3 2 4 2 3" xfId="44525" xr:uid="{00000000-0005-0000-0000-00000B020000}"/>
    <cellStyle name="Calculation 2 3 2 4 2 4" xfId="44526" xr:uid="{00000000-0005-0000-0000-00000C020000}"/>
    <cellStyle name="Calculation 2 3 2 4 2 5" xfId="44527" xr:uid="{00000000-0005-0000-0000-00000D020000}"/>
    <cellStyle name="Calculation 2 3 2 4 2 6" xfId="44528" xr:uid="{00000000-0005-0000-0000-00000E020000}"/>
    <cellStyle name="Calculation 2 3 2 4 2 7" xfId="44529" xr:uid="{00000000-0005-0000-0000-00000F020000}"/>
    <cellStyle name="Calculation 2 3 2 4 2 8" xfId="44530" xr:uid="{00000000-0005-0000-0000-000010020000}"/>
    <cellStyle name="Calculation 2 3 2 4 2 9" xfId="44531" xr:uid="{00000000-0005-0000-0000-000011020000}"/>
    <cellStyle name="Calculation 2 3 2 4 3" xfId="375" xr:uid="{00000000-0005-0000-0000-000012020000}"/>
    <cellStyle name="Calculation 2 3 2 4 3 2" xfId="376" xr:uid="{00000000-0005-0000-0000-000013020000}"/>
    <cellStyle name="Calculation 2 3 2 4 4" xfId="377" xr:uid="{00000000-0005-0000-0000-000014020000}"/>
    <cellStyle name="Calculation 2 3 2 4 4 2" xfId="378" xr:uid="{00000000-0005-0000-0000-000015020000}"/>
    <cellStyle name="Calculation 2 3 2 4 5" xfId="379" xr:uid="{00000000-0005-0000-0000-000016020000}"/>
    <cellStyle name="Calculation 2 3 2 4 5 2" xfId="380" xr:uid="{00000000-0005-0000-0000-000017020000}"/>
    <cellStyle name="Calculation 2 3 2 4 6" xfId="381" xr:uid="{00000000-0005-0000-0000-000018020000}"/>
    <cellStyle name="Calculation 2 3 2 4 6 2" xfId="382" xr:uid="{00000000-0005-0000-0000-000019020000}"/>
    <cellStyle name="Calculation 2 3 2 4 7" xfId="383" xr:uid="{00000000-0005-0000-0000-00001A020000}"/>
    <cellStyle name="Calculation 2 3 2 4 7 2" xfId="384" xr:uid="{00000000-0005-0000-0000-00001B020000}"/>
    <cellStyle name="Calculation 2 3 2 5" xfId="385" xr:uid="{00000000-0005-0000-0000-00001C020000}"/>
    <cellStyle name="Calculation 2 3 2 5 2" xfId="386" xr:uid="{00000000-0005-0000-0000-00001D020000}"/>
    <cellStyle name="Calculation 2 3 2 5 2 10" xfId="44532" xr:uid="{00000000-0005-0000-0000-00001E020000}"/>
    <cellStyle name="Calculation 2 3 2 5 2 11" xfId="44189" xr:uid="{00000000-0005-0000-0000-00001F020000}"/>
    <cellStyle name="Calculation 2 3 2 5 2 2" xfId="387" xr:uid="{00000000-0005-0000-0000-000020020000}"/>
    <cellStyle name="Calculation 2 3 2 5 2 2 2" xfId="44533" xr:uid="{00000000-0005-0000-0000-000021020000}"/>
    <cellStyle name="Calculation 2 3 2 5 2 3" xfId="44534" xr:uid="{00000000-0005-0000-0000-000022020000}"/>
    <cellStyle name="Calculation 2 3 2 5 2 4" xfId="44535" xr:uid="{00000000-0005-0000-0000-000023020000}"/>
    <cellStyle name="Calculation 2 3 2 5 2 5" xfId="44536" xr:uid="{00000000-0005-0000-0000-000024020000}"/>
    <cellStyle name="Calculation 2 3 2 5 2 6" xfId="44537" xr:uid="{00000000-0005-0000-0000-000025020000}"/>
    <cellStyle name="Calculation 2 3 2 5 2 7" xfId="44538" xr:uid="{00000000-0005-0000-0000-000026020000}"/>
    <cellStyle name="Calculation 2 3 2 5 2 8" xfId="44539" xr:uid="{00000000-0005-0000-0000-000027020000}"/>
    <cellStyle name="Calculation 2 3 2 5 2 9" xfId="44540" xr:uid="{00000000-0005-0000-0000-000028020000}"/>
    <cellStyle name="Calculation 2 3 2 5 3" xfId="388" xr:uid="{00000000-0005-0000-0000-000029020000}"/>
    <cellStyle name="Calculation 2 3 2 5 3 2" xfId="389" xr:uid="{00000000-0005-0000-0000-00002A020000}"/>
    <cellStyle name="Calculation 2 3 2 5 4" xfId="390" xr:uid="{00000000-0005-0000-0000-00002B020000}"/>
    <cellStyle name="Calculation 2 3 2 5 4 2" xfId="391" xr:uid="{00000000-0005-0000-0000-00002C020000}"/>
    <cellStyle name="Calculation 2 3 2 5 5" xfId="392" xr:uid="{00000000-0005-0000-0000-00002D020000}"/>
    <cellStyle name="Calculation 2 3 2 5 5 2" xfId="393" xr:uid="{00000000-0005-0000-0000-00002E020000}"/>
    <cellStyle name="Calculation 2 3 2 5 6" xfId="394" xr:uid="{00000000-0005-0000-0000-00002F020000}"/>
    <cellStyle name="Calculation 2 3 2 5 6 2" xfId="395" xr:uid="{00000000-0005-0000-0000-000030020000}"/>
    <cellStyle name="Calculation 2 3 2 5 7" xfId="396" xr:uid="{00000000-0005-0000-0000-000031020000}"/>
    <cellStyle name="Calculation 2 3 2 5 7 2" xfId="397" xr:uid="{00000000-0005-0000-0000-000032020000}"/>
    <cellStyle name="Calculation 2 3 2 6" xfId="398" xr:uid="{00000000-0005-0000-0000-000033020000}"/>
    <cellStyle name="Calculation 2 3 2 6 2" xfId="399" xr:uid="{00000000-0005-0000-0000-000034020000}"/>
    <cellStyle name="Calculation 2 3 2 6 2 10" xfId="44541" xr:uid="{00000000-0005-0000-0000-000035020000}"/>
    <cellStyle name="Calculation 2 3 2 6 2 11" xfId="44190" xr:uid="{00000000-0005-0000-0000-000036020000}"/>
    <cellStyle name="Calculation 2 3 2 6 2 2" xfId="400" xr:uid="{00000000-0005-0000-0000-000037020000}"/>
    <cellStyle name="Calculation 2 3 2 6 2 2 2" xfId="44542" xr:uid="{00000000-0005-0000-0000-000038020000}"/>
    <cellStyle name="Calculation 2 3 2 6 2 3" xfId="44543" xr:uid="{00000000-0005-0000-0000-000039020000}"/>
    <cellStyle name="Calculation 2 3 2 6 2 4" xfId="44544" xr:uid="{00000000-0005-0000-0000-00003A020000}"/>
    <cellStyle name="Calculation 2 3 2 6 2 5" xfId="44545" xr:uid="{00000000-0005-0000-0000-00003B020000}"/>
    <cellStyle name="Calculation 2 3 2 6 2 6" xfId="44546" xr:uid="{00000000-0005-0000-0000-00003C020000}"/>
    <cellStyle name="Calculation 2 3 2 6 2 7" xfId="44547" xr:uid="{00000000-0005-0000-0000-00003D020000}"/>
    <cellStyle name="Calculation 2 3 2 6 2 8" xfId="44548" xr:uid="{00000000-0005-0000-0000-00003E020000}"/>
    <cellStyle name="Calculation 2 3 2 6 2 9" xfId="44549" xr:uid="{00000000-0005-0000-0000-00003F020000}"/>
    <cellStyle name="Calculation 2 3 2 6 3" xfId="401" xr:uid="{00000000-0005-0000-0000-000040020000}"/>
    <cellStyle name="Calculation 2 3 2 6 3 2" xfId="402" xr:uid="{00000000-0005-0000-0000-000041020000}"/>
    <cellStyle name="Calculation 2 3 2 6 4" xfId="403" xr:uid="{00000000-0005-0000-0000-000042020000}"/>
    <cellStyle name="Calculation 2 3 2 6 4 2" xfId="404" xr:uid="{00000000-0005-0000-0000-000043020000}"/>
    <cellStyle name="Calculation 2 3 2 6 5" xfId="405" xr:uid="{00000000-0005-0000-0000-000044020000}"/>
    <cellStyle name="Calculation 2 3 2 6 5 2" xfId="406" xr:uid="{00000000-0005-0000-0000-000045020000}"/>
    <cellStyle name="Calculation 2 3 2 6 6" xfId="407" xr:uid="{00000000-0005-0000-0000-000046020000}"/>
    <cellStyle name="Calculation 2 3 2 6 6 2" xfId="408" xr:uid="{00000000-0005-0000-0000-000047020000}"/>
    <cellStyle name="Calculation 2 3 2 6 7" xfId="409" xr:uid="{00000000-0005-0000-0000-000048020000}"/>
    <cellStyle name="Calculation 2 3 2 6 7 2" xfId="410" xr:uid="{00000000-0005-0000-0000-000049020000}"/>
    <cellStyle name="Calculation 2 3 2 7" xfId="411" xr:uid="{00000000-0005-0000-0000-00004A020000}"/>
    <cellStyle name="Calculation 2 3 2 7 2" xfId="412" xr:uid="{00000000-0005-0000-0000-00004B020000}"/>
    <cellStyle name="Calculation 2 3 2 7 2 10" xfId="44550" xr:uid="{00000000-0005-0000-0000-00004C020000}"/>
    <cellStyle name="Calculation 2 3 2 7 2 11" xfId="44191" xr:uid="{00000000-0005-0000-0000-00004D020000}"/>
    <cellStyle name="Calculation 2 3 2 7 2 2" xfId="413" xr:uid="{00000000-0005-0000-0000-00004E020000}"/>
    <cellStyle name="Calculation 2 3 2 7 2 2 2" xfId="44551" xr:uid="{00000000-0005-0000-0000-00004F020000}"/>
    <cellStyle name="Calculation 2 3 2 7 2 3" xfId="44552" xr:uid="{00000000-0005-0000-0000-000050020000}"/>
    <cellStyle name="Calculation 2 3 2 7 2 4" xfId="44553" xr:uid="{00000000-0005-0000-0000-000051020000}"/>
    <cellStyle name="Calculation 2 3 2 7 2 5" xfId="44554" xr:uid="{00000000-0005-0000-0000-000052020000}"/>
    <cellStyle name="Calculation 2 3 2 7 2 6" xfId="44555" xr:uid="{00000000-0005-0000-0000-000053020000}"/>
    <cellStyle name="Calculation 2 3 2 7 2 7" xfId="44556" xr:uid="{00000000-0005-0000-0000-000054020000}"/>
    <cellStyle name="Calculation 2 3 2 7 2 8" xfId="44557" xr:uid="{00000000-0005-0000-0000-000055020000}"/>
    <cellStyle name="Calculation 2 3 2 7 2 9" xfId="44558" xr:uid="{00000000-0005-0000-0000-000056020000}"/>
    <cellStyle name="Calculation 2 3 2 7 3" xfId="414" xr:uid="{00000000-0005-0000-0000-000057020000}"/>
    <cellStyle name="Calculation 2 3 2 7 3 2" xfId="415" xr:uid="{00000000-0005-0000-0000-000058020000}"/>
    <cellStyle name="Calculation 2 3 2 7 4" xfId="416" xr:uid="{00000000-0005-0000-0000-000059020000}"/>
    <cellStyle name="Calculation 2 3 2 7 4 2" xfId="417" xr:uid="{00000000-0005-0000-0000-00005A020000}"/>
    <cellStyle name="Calculation 2 3 2 7 5" xfId="418" xr:uid="{00000000-0005-0000-0000-00005B020000}"/>
    <cellStyle name="Calculation 2 3 2 7 5 2" xfId="419" xr:uid="{00000000-0005-0000-0000-00005C020000}"/>
    <cellStyle name="Calculation 2 3 2 7 6" xfId="420" xr:uid="{00000000-0005-0000-0000-00005D020000}"/>
    <cellStyle name="Calculation 2 3 2 7 6 2" xfId="421" xr:uid="{00000000-0005-0000-0000-00005E020000}"/>
    <cellStyle name="Calculation 2 3 2 7 7" xfId="422" xr:uid="{00000000-0005-0000-0000-00005F020000}"/>
    <cellStyle name="Calculation 2 3 2 7 7 2" xfId="423" xr:uid="{00000000-0005-0000-0000-000060020000}"/>
    <cellStyle name="Calculation 2 3 2 8" xfId="424" xr:uid="{00000000-0005-0000-0000-000061020000}"/>
    <cellStyle name="Calculation 2 3 2 8 2" xfId="425" xr:uid="{00000000-0005-0000-0000-000062020000}"/>
    <cellStyle name="Calculation 2 3 2 8 2 10" xfId="44559" xr:uid="{00000000-0005-0000-0000-000063020000}"/>
    <cellStyle name="Calculation 2 3 2 8 2 11" xfId="44192" xr:uid="{00000000-0005-0000-0000-000064020000}"/>
    <cellStyle name="Calculation 2 3 2 8 2 2" xfId="426" xr:uid="{00000000-0005-0000-0000-000065020000}"/>
    <cellStyle name="Calculation 2 3 2 8 2 2 2" xfId="44560" xr:uid="{00000000-0005-0000-0000-000066020000}"/>
    <cellStyle name="Calculation 2 3 2 8 2 3" xfId="44561" xr:uid="{00000000-0005-0000-0000-000067020000}"/>
    <cellStyle name="Calculation 2 3 2 8 2 4" xfId="44562" xr:uid="{00000000-0005-0000-0000-000068020000}"/>
    <cellStyle name="Calculation 2 3 2 8 2 5" xfId="44563" xr:uid="{00000000-0005-0000-0000-000069020000}"/>
    <cellStyle name="Calculation 2 3 2 8 2 6" xfId="44564" xr:uid="{00000000-0005-0000-0000-00006A020000}"/>
    <cellStyle name="Calculation 2 3 2 8 2 7" xfId="44565" xr:uid="{00000000-0005-0000-0000-00006B020000}"/>
    <cellStyle name="Calculation 2 3 2 8 2 8" xfId="44566" xr:uid="{00000000-0005-0000-0000-00006C020000}"/>
    <cellStyle name="Calculation 2 3 2 8 2 9" xfId="44567" xr:uid="{00000000-0005-0000-0000-00006D020000}"/>
    <cellStyle name="Calculation 2 3 2 8 3" xfId="427" xr:uid="{00000000-0005-0000-0000-00006E020000}"/>
    <cellStyle name="Calculation 2 3 2 8 3 2" xfId="428" xr:uid="{00000000-0005-0000-0000-00006F020000}"/>
    <cellStyle name="Calculation 2 3 2 8 4" xfId="429" xr:uid="{00000000-0005-0000-0000-000070020000}"/>
    <cellStyle name="Calculation 2 3 2 8 4 2" xfId="430" xr:uid="{00000000-0005-0000-0000-000071020000}"/>
    <cellStyle name="Calculation 2 3 2 8 5" xfId="431" xr:uid="{00000000-0005-0000-0000-000072020000}"/>
    <cellStyle name="Calculation 2 3 2 8 5 2" xfId="432" xr:uid="{00000000-0005-0000-0000-000073020000}"/>
    <cellStyle name="Calculation 2 3 2 8 6" xfId="433" xr:uid="{00000000-0005-0000-0000-000074020000}"/>
    <cellStyle name="Calculation 2 3 2 8 6 2" xfId="434" xr:uid="{00000000-0005-0000-0000-000075020000}"/>
    <cellStyle name="Calculation 2 3 2 8 7" xfId="435" xr:uid="{00000000-0005-0000-0000-000076020000}"/>
    <cellStyle name="Calculation 2 3 2 8 7 2" xfId="436" xr:uid="{00000000-0005-0000-0000-000077020000}"/>
    <cellStyle name="Calculation 2 3 2 9" xfId="437" xr:uid="{00000000-0005-0000-0000-000078020000}"/>
    <cellStyle name="Calculation 2 3 2 9 2" xfId="438" xr:uid="{00000000-0005-0000-0000-000079020000}"/>
    <cellStyle name="Calculation 2 3 2 9 2 10" xfId="44568" xr:uid="{00000000-0005-0000-0000-00007A020000}"/>
    <cellStyle name="Calculation 2 3 2 9 2 11" xfId="44193" xr:uid="{00000000-0005-0000-0000-00007B020000}"/>
    <cellStyle name="Calculation 2 3 2 9 2 2" xfId="439" xr:uid="{00000000-0005-0000-0000-00007C020000}"/>
    <cellStyle name="Calculation 2 3 2 9 2 2 2" xfId="44569" xr:uid="{00000000-0005-0000-0000-00007D020000}"/>
    <cellStyle name="Calculation 2 3 2 9 2 3" xfId="44570" xr:uid="{00000000-0005-0000-0000-00007E020000}"/>
    <cellStyle name="Calculation 2 3 2 9 2 4" xfId="44571" xr:uid="{00000000-0005-0000-0000-00007F020000}"/>
    <cellStyle name="Calculation 2 3 2 9 2 5" xfId="44572" xr:uid="{00000000-0005-0000-0000-000080020000}"/>
    <cellStyle name="Calculation 2 3 2 9 2 6" xfId="44573" xr:uid="{00000000-0005-0000-0000-000081020000}"/>
    <cellStyle name="Calculation 2 3 2 9 2 7" xfId="44574" xr:uid="{00000000-0005-0000-0000-000082020000}"/>
    <cellStyle name="Calculation 2 3 2 9 2 8" xfId="44575" xr:uid="{00000000-0005-0000-0000-000083020000}"/>
    <cellStyle name="Calculation 2 3 2 9 2 9" xfId="44576" xr:uid="{00000000-0005-0000-0000-000084020000}"/>
    <cellStyle name="Calculation 2 3 2 9 3" xfId="440" xr:uid="{00000000-0005-0000-0000-000085020000}"/>
    <cellStyle name="Calculation 2 3 2 9 3 2" xfId="441" xr:uid="{00000000-0005-0000-0000-000086020000}"/>
    <cellStyle name="Calculation 2 3 3" xfId="442" xr:uid="{00000000-0005-0000-0000-000087020000}"/>
    <cellStyle name="Calculation 2 3 3 2" xfId="443" xr:uid="{00000000-0005-0000-0000-000088020000}"/>
    <cellStyle name="Calculation 2 3 3 2 10" xfId="44577" xr:uid="{00000000-0005-0000-0000-000089020000}"/>
    <cellStyle name="Calculation 2 3 3 2 11" xfId="44194" xr:uid="{00000000-0005-0000-0000-00008A020000}"/>
    <cellStyle name="Calculation 2 3 3 2 2" xfId="444" xr:uid="{00000000-0005-0000-0000-00008B020000}"/>
    <cellStyle name="Calculation 2 3 3 2 2 2" xfId="44578" xr:uid="{00000000-0005-0000-0000-00008C020000}"/>
    <cellStyle name="Calculation 2 3 3 2 3" xfId="44579" xr:uid="{00000000-0005-0000-0000-00008D020000}"/>
    <cellStyle name="Calculation 2 3 3 2 4" xfId="44580" xr:uid="{00000000-0005-0000-0000-00008E020000}"/>
    <cellStyle name="Calculation 2 3 3 2 5" xfId="44581" xr:uid="{00000000-0005-0000-0000-00008F020000}"/>
    <cellStyle name="Calculation 2 3 3 2 6" xfId="44582" xr:uid="{00000000-0005-0000-0000-000090020000}"/>
    <cellStyle name="Calculation 2 3 3 2 7" xfId="44583" xr:uid="{00000000-0005-0000-0000-000091020000}"/>
    <cellStyle name="Calculation 2 3 3 2 8" xfId="44584" xr:uid="{00000000-0005-0000-0000-000092020000}"/>
    <cellStyle name="Calculation 2 3 3 2 9" xfId="44585" xr:uid="{00000000-0005-0000-0000-000093020000}"/>
    <cellStyle name="Calculation 2 3 3 3" xfId="445" xr:uid="{00000000-0005-0000-0000-000094020000}"/>
    <cellStyle name="Calculation 2 3 3 3 2" xfId="446" xr:uid="{00000000-0005-0000-0000-000095020000}"/>
    <cellStyle name="Calculation 2 3 3 4" xfId="447" xr:uid="{00000000-0005-0000-0000-000096020000}"/>
    <cellStyle name="Calculation 2 3 3 4 2" xfId="448" xr:uid="{00000000-0005-0000-0000-000097020000}"/>
    <cellStyle name="Calculation 2 3 3 5" xfId="449" xr:uid="{00000000-0005-0000-0000-000098020000}"/>
    <cellStyle name="Calculation 2 3 3 5 2" xfId="450" xr:uid="{00000000-0005-0000-0000-000099020000}"/>
    <cellStyle name="Calculation 2 3 3 6" xfId="451" xr:uid="{00000000-0005-0000-0000-00009A020000}"/>
    <cellStyle name="Calculation 2 3 3 6 2" xfId="452" xr:uid="{00000000-0005-0000-0000-00009B020000}"/>
    <cellStyle name="Calculation 2 3 3 7" xfId="453" xr:uid="{00000000-0005-0000-0000-00009C020000}"/>
    <cellStyle name="Calculation 2 3 3 7 2" xfId="454" xr:uid="{00000000-0005-0000-0000-00009D020000}"/>
    <cellStyle name="Calculation 2 3 4" xfId="455" xr:uid="{00000000-0005-0000-0000-00009E020000}"/>
    <cellStyle name="Calculation 2 3 4 2" xfId="456" xr:uid="{00000000-0005-0000-0000-00009F020000}"/>
    <cellStyle name="Calculation 2 3 4 2 10" xfId="44586" xr:uid="{00000000-0005-0000-0000-0000A0020000}"/>
    <cellStyle name="Calculation 2 3 4 2 11" xfId="44195" xr:uid="{00000000-0005-0000-0000-0000A1020000}"/>
    <cellStyle name="Calculation 2 3 4 2 2" xfId="457" xr:uid="{00000000-0005-0000-0000-0000A2020000}"/>
    <cellStyle name="Calculation 2 3 4 2 2 2" xfId="44587" xr:uid="{00000000-0005-0000-0000-0000A3020000}"/>
    <cellStyle name="Calculation 2 3 4 2 3" xfId="44588" xr:uid="{00000000-0005-0000-0000-0000A4020000}"/>
    <cellStyle name="Calculation 2 3 4 2 4" xfId="44589" xr:uid="{00000000-0005-0000-0000-0000A5020000}"/>
    <cellStyle name="Calculation 2 3 4 2 5" xfId="44590" xr:uid="{00000000-0005-0000-0000-0000A6020000}"/>
    <cellStyle name="Calculation 2 3 4 2 6" xfId="44591" xr:uid="{00000000-0005-0000-0000-0000A7020000}"/>
    <cellStyle name="Calculation 2 3 4 2 7" xfId="44592" xr:uid="{00000000-0005-0000-0000-0000A8020000}"/>
    <cellStyle name="Calculation 2 3 4 2 8" xfId="44593" xr:uid="{00000000-0005-0000-0000-0000A9020000}"/>
    <cellStyle name="Calculation 2 3 4 2 9" xfId="44594" xr:uid="{00000000-0005-0000-0000-0000AA020000}"/>
    <cellStyle name="Calculation 2 3 4 3" xfId="458" xr:uid="{00000000-0005-0000-0000-0000AB020000}"/>
    <cellStyle name="Calculation 2 3 4 3 2" xfId="459" xr:uid="{00000000-0005-0000-0000-0000AC020000}"/>
    <cellStyle name="Calculation 2 3 4 4" xfId="460" xr:uid="{00000000-0005-0000-0000-0000AD020000}"/>
    <cellStyle name="Calculation 2 3 4 4 2" xfId="461" xr:uid="{00000000-0005-0000-0000-0000AE020000}"/>
    <cellStyle name="Calculation 2 3 4 5" xfId="462" xr:uid="{00000000-0005-0000-0000-0000AF020000}"/>
    <cellStyle name="Calculation 2 3 4 5 2" xfId="463" xr:uid="{00000000-0005-0000-0000-0000B0020000}"/>
    <cellStyle name="Calculation 2 3 4 6" xfId="464" xr:uid="{00000000-0005-0000-0000-0000B1020000}"/>
    <cellStyle name="Calculation 2 3 4 6 2" xfId="465" xr:uid="{00000000-0005-0000-0000-0000B2020000}"/>
    <cellStyle name="Calculation 2 3 4 7" xfId="466" xr:uid="{00000000-0005-0000-0000-0000B3020000}"/>
    <cellStyle name="Calculation 2 3 4 7 2" xfId="467" xr:uid="{00000000-0005-0000-0000-0000B4020000}"/>
    <cellStyle name="Calculation 2 3 5" xfId="468" xr:uid="{00000000-0005-0000-0000-0000B5020000}"/>
    <cellStyle name="Calculation 2 3 5 10" xfId="44595" xr:uid="{00000000-0005-0000-0000-0000B6020000}"/>
    <cellStyle name="Calculation 2 3 5 11" xfId="44184" xr:uid="{00000000-0005-0000-0000-0000B7020000}"/>
    <cellStyle name="Calculation 2 3 5 2" xfId="469" xr:uid="{00000000-0005-0000-0000-0000B8020000}"/>
    <cellStyle name="Calculation 2 3 5 2 2" xfId="44596" xr:uid="{00000000-0005-0000-0000-0000B9020000}"/>
    <cellStyle name="Calculation 2 3 5 3" xfId="44597" xr:uid="{00000000-0005-0000-0000-0000BA020000}"/>
    <cellStyle name="Calculation 2 3 5 4" xfId="44598" xr:uid="{00000000-0005-0000-0000-0000BB020000}"/>
    <cellStyle name="Calculation 2 3 5 5" xfId="44599" xr:uid="{00000000-0005-0000-0000-0000BC020000}"/>
    <cellStyle name="Calculation 2 3 5 6" xfId="44600" xr:uid="{00000000-0005-0000-0000-0000BD020000}"/>
    <cellStyle name="Calculation 2 3 5 7" xfId="44601" xr:uid="{00000000-0005-0000-0000-0000BE020000}"/>
    <cellStyle name="Calculation 2 3 5 8" xfId="44602" xr:uid="{00000000-0005-0000-0000-0000BF020000}"/>
    <cellStyle name="Calculation 2 3 5 9" xfId="44603" xr:uid="{00000000-0005-0000-0000-0000C0020000}"/>
    <cellStyle name="Calculation 2 3 6" xfId="470" xr:uid="{00000000-0005-0000-0000-0000C1020000}"/>
    <cellStyle name="Calculation 2 3 6 2" xfId="471" xr:uid="{00000000-0005-0000-0000-0000C2020000}"/>
    <cellStyle name="Calculation 2 4" xfId="472" xr:uid="{00000000-0005-0000-0000-0000C3020000}"/>
    <cellStyle name="Calculation 2 4 10" xfId="473" xr:uid="{00000000-0005-0000-0000-0000C4020000}"/>
    <cellStyle name="Calculation 2 4 10 10" xfId="44604" xr:uid="{00000000-0005-0000-0000-0000C5020000}"/>
    <cellStyle name="Calculation 2 4 10 11" xfId="44196" xr:uid="{00000000-0005-0000-0000-0000C6020000}"/>
    <cellStyle name="Calculation 2 4 10 2" xfId="474" xr:uid="{00000000-0005-0000-0000-0000C7020000}"/>
    <cellStyle name="Calculation 2 4 10 2 2" xfId="44605" xr:uid="{00000000-0005-0000-0000-0000C8020000}"/>
    <cellStyle name="Calculation 2 4 10 3" xfId="44606" xr:uid="{00000000-0005-0000-0000-0000C9020000}"/>
    <cellStyle name="Calculation 2 4 10 4" xfId="44607" xr:uid="{00000000-0005-0000-0000-0000CA020000}"/>
    <cellStyle name="Calculation 2 4 10 5" xfId="44608" xr:uid="{00000000-0005-0000-0000-0000CB020000}"/>
    <cellStyle name="Calculation 2 4 10 6" xfId="44609" xr:uid="{00000000-0005-0000-0000-0000CC020000}"/>
    <cellStyle name="Calculation 2 4 10 7" xfId="44610" xr:uid="{00000000-0005-0000-0000-0000CD020000}"/>
    <cellStyle name="Calculation 2 4 10 8" xfId="44611" xr:uid="{00000000-0005-0000-0000-0000CE020000}"/>
    <cellStyle name="Calculation 2 4 10 9" xfId="44612" xr:uid="{00000000-0005-0000-0000-0000CF020000}"/>
    <cellStyle name="Calculation 2 4 11" xfId="475" xr:uid="{00000000-0005-0000-0000-0000D0020000}"/>
    <cellStyle name="Calculation 2 4 11 2" xfId="476" xr:uid="{00000000-0005-0000-0000-0000D1020000}"/>
    <cellStyle name="Calculation 2 4 12" xfId="477" xr:uid="{00000000-0005-0000-0000-0000D2020000}"/>
    <cellStyle name="Calculation 2 4 12 2" xfId="478" xr:uid="{00000000-0005-0000-0000-0000D3020000}"/>
    <cellStyle name="Calculation 2 4 13" xfId="479" xr:uid="{00000000-0005-0000-0000-0000D4020000}"/>
    <cellStyle name="Calculation 2 4 13 2" xfId="480" xr:uid="{00000000-0005-0000-0000-0000D5020000}"/>
    <cellStyle name="Calculation 2 4 2" xfId="481" xr:uid="{00000000-0005-0000-0000-0000D6020000}"/>
    <cellStyle name="Calculation 2 4 2 2" xfId="482" xr:uid="{00000000-0005-0000-0000-0000D7020000}"/>
    <cellStyle name="Calculation 2 4 2 2 10" xfId="44613" xr:uid="{00000000-0005-0000-0000-0000D8020000}"/>
    <cellStyle name="Calculation 2 4 2 2 11" xfId="44197" xr:uid="{00000000-0005-0000-0000-0000D9020000}"/>
    <cellStyle name="Calculation 2 4 2 2 2" xfId="483" xr:uid="{00000000-0005-0000-0000-0000DA020000}"/>
    <cellStyle name="Calculation 2 4 2 2 2 2" xfId="484" xr:uid="{00000000-0005-0000-0000-0000DB020000}"/>
    <cellStyle name="Calculation 2 4 2 2 2 3" xfId="44614" xr:uid="{00000000-0005-0000-0000-0000DC020000}"/>
    <cellStyle name="Calculation 2 4 2 2 3" xfId="485" xr:uid="{00000000-0005-0000-0000-0000DD020000}"/>
    <cellStyle name="Calculation 2 4 2 2 3 2" xfId="486" xr:uid="{00000000-0005-0000-0000-0000DE020000}"/>
    <cellStyle name="Calculation 2 4 2 2 3 3" xfId="44615" xr:uid="{00000000-0005-0000-0000-0000DF020000}"/>
    <cellStyle name="Calculation 2 4 2 2 4" xfId="487" xr:uid="{00000000-0005-0000-0000-0000E0020000}"/>
    <cellStyle name="Calculation 2 4 2 2 4 2" xfId="488" xr:uid="{00000000-0005-0000-0000-0000E1020000}"/>
    <cellStyle name="Calculation 2 4 2 2 4 3" xfId="44616" xr:uid="{00000000-0005-0000-0000-0000E2020000}"/>
    <cellStyle name="Calculation 2 4 2 2 5" xfId="489" xr:uid="{00000000-0005-0000-0000-0000E3020000}"/>
    <cellStyle name="Calculation 2 4 2 2 5 2" xfId="490" xr:uid="{00000000-0005-0000-0000-0000E4020000}"/>
    <cellStyle name="Calculation 2 4 2 2 5 3" xfId="44617" xr:uid="{00000000-0005-0000-0000-0000E5020000}"/>
    <cellStyle name="Calculation 2 4 2 2 6" xfId="491" xr:uid="{00000000-0005-0000-0000-0000E6020000}"/>
    <cellStyle name="Calculation 2 4 2 2 6 2" xfId="44618" xr:uid="{00000000-0005-0000-0000-0000E7020000}"/>
    <cellStyle name="Calculation 2 4 2 2 7" xfId="44619" xr:uid="{00000000-0005-0000-0000-0000E8020000}"/>
    <cellStyle name="Calculation 2 4 2 2 8" xfId="44620" xr:uid="{00000000-0005-0000-0000-0000E9020000}"/>
    <cellStyle name="Calculation 2 4 2 2 9" xfId="44621" xr:uid="{00000000-0005-0000-0000-0000EA020000}"/>
    <cellStyle name="Calculation 2 4 2 3" xfId="492" xr:uid="{00000000-0005-0000-0000-0000EB020000}"/>
    <cellStyle name="Calculation 2 4 2 3 2" xfId="493" xr:uid="{00000000-0005-0000-0000-0000EC020000}"/>
    <cellStyle name="Calculation 2 4 2 3 2 2" xfId="494" xr:uid="{00000000-0005-0000-0000-0000ED020000}"/>
    <cellStyle name="Calculation 2 4 2 3 3" xfId="495" xr:uid="{00000000-0005-0000-0000-0000EE020000}"/>
    <cellStyle name="Calculation 2 4 2 3 3 2" xfId="496" xr:uid="{00000000-0005-0000-0000-0000EF020000}"/>
    <cellStyle name="Calculation 2 4 2 3 4" xfId="497" xr:uid="{00000000-0005-0000-0000-0000F0020000}"/>
    <cellStyle name="Calculation 2 4 2 3 4 2" xfId="498" xr:uid="{00000000-0005-0000-0000-0000F1020000}"/>
    <cellStyle name="Calculation 2 4 2 3 5" xfId="499" xr:uid="{00000000-0005-0000-0000-0000F2020000}"/>
    <cellStyle name="Calculation 2 4 2 3 5 2" xfId="500" xr:uid="{00000000-0005-0000-0000-0000F3020000}"/>
    <cellStyle name="Calculation 2 4 2 3 6" xfId="501" xr:uid="{00000000-0005-0000-0000-0000F4020000}"/>
    <cellStyle name="Calculation 2 4 2 4" xfId="502" xr:uid="{00000000-0005-0000-0000-0000F5020000}"/>
    <cellStyle name="Calculation 2 4 2 4 2" xfId="503" xr:uid="{00000000-0005-0000-0000-0000F6020000}"/>
    <cellStyle name="Calculation 2 4 2 4 2 2" xfId="504" xr:uid="{00000000-0005-0000-0000-0000F7020000}"/>
    <cellStyle name="Calculation 2 4 2 4 3" xfId="505" xr:uid="{00000000-0005-0000-0000-0000F8020000}"/>
    <cellStyle name="Calculation 2 4 2 4 3 2" xfId="506" xr:uid="{00000000-0005-0000-0000-0000F9020000}"/>
    <cellStyle name="Calculation 2 4 2 4 4" xfId="507" xr:uid="{00000000-0005-0000-0000-0000FA020000}"/>
    <cellStyle name="Calculation 2 4 2 4 4 2" xfId="508" xr:uid="{00000000-0005-0000-0000-0000FB020000}"/>
    <cellStyle name="Calculation 2 4 2 4 5" xfId="509" xr:uid="{00000000-0005-0000-0000-0000FC020000}"/>
    <cellStyle name="Calculation 2 4 2 4 5 2" xfId="510" xr:uid="{00000000-0005-0000-0000-0000FD020000}"/>
    <cellStyle name="Calculation 2 4 2 4 6" xfId="511" xr:uid="{00000000-0005-0000-0000-0000FE020000}"/>
    <cellStyle name="Calculation 2 4 2 5" xfId="512" xr:uid="{00000000-0005-0000-0000-0000FF020000}"/>
    <cellStyle name="Calculation 2 4 2 5 2" xfId="513" xr:uid="{00000000-0005-0000-0000-000000030000}"/>
    <cellStyle name="Calculation 2 4 2 5 2 2" xfId="514" xr:uid="{00000000-0005-0000-0000-000001030000}"/>
    <cellStyle name="Calculation 2 4 2 5 3" xfId="515" xr:uid="{00000000-0005-0000-0000-000002030000}"/>
    <cellStyle name="Calculation 2 4 2 5 3 2" xfId="516" xr:uid="{00000000-0005-0000-0000-000003030000}"/>
    <cellStyle name="Calculation 2 4 2 5 4" xfId="517" xr:uid="{00000000-0005-0000-0000-000004030000}"/>
    <cellStyle name="Calculation 2 4 2 5 4 2" xfId="518" xr:uid="{00000000-0005-0000-0000-000005030000}"/>
    <cellStyle name="Calculation 2 4 2 5 5" xfId="519" xr:uid="{00000000-0005-0000-0000-000006030000}"/>
    <cellStyle name="Calculation 2 4 2 5 5 2" xfId="520" xr:uid="{00000000-0005-0000-0000-000007030000}"/>
    <cellStyle name="Calculation 2 4 2 5 6" xfId="521" xr:uid="{00000000-0005-0000-0000-000008030000}"/>
    <cellStyle name="Calculation 2 4 2 6" xfId="522" xr:uid="{00000000-0005-0000-0000-000009030000}"/>
    <cellStyle name="Calculation 2 4 2 6 2" xfId="523" xr:uid="{00000000-0005-0000-0000-00000A030000}"/>
    <cellStyle name="Calculation 2 4 2 7" xfId="524" xr:uid="{00000000-0005-0000-0000-00000B030000}"/>
    <cellStyle name="Calculation 2 4 2 7 2" xfId="525" xr:uid="{00000000-0005-0000-0000-00000C030000}"/>
    <cellStyle name="Calculation 2 4 2 8" xfId="526" xr:uid="{00000000-0005-0000-0000-00000D030000}"/>
    <cellStyle name="Calculation 2 4 2 8 2" xfId="527" xr:uid="{00000000-0005-0000-0000-00000E030000}"/>
    <cellStyle name="Calculation 2 4 2 9" xfId="528" xr:uid="{00000000-0005-0000-0000-00000F030000}"/>
    <cellStyle name="Calculation 2 4 2 9 2" xfId="529" xr:uid="{00000000-0005-0000-0000-000010030000}"/>
    <cellStyle name="Calculation 2 4 3" xfId="530" xr:uid="{00000000-0005-0000-0000-000011030000}"/>
    <cellStyle name="Calculation 2 4 3 2" xfId="531" xr:uid="{00000000-0005-0000-0000-000012030000}"/>
    <cellStyle name="Calculation 2 4 3 2 10" xfId="44622" xr:uid="{00000000-0005-0000-0000-000013030000}"/>
    <cellStyle name="Calculation 2 4 3 2 11" xfId="44198" xr:uid="{00000000-0005-0000-0000-000014030000}"/>
    <cellStyle name="Calculation 2 4 3 2 2" xfId="532" xr:uid="{00000000-0005-0000-0000-000015030000}"/>
    <cellStyle name="Calculation 2 4 3 2 2 2" xfId="44623" xr:uid="{00000000-0005-0000-0000-000016030000}"/>
    <cellStyle name="Calculation 2 4 3 2 3" xfId="44624" xr:uid="{00000000-0005-0000-0000-000017030000}"/>
    <cellStyle name="Calculation 2 4 3 2 4" xfId="44625" xr:uid="{00000000-0005-0000-0000-000018030000}"/>
    <cellStyle name="Calculation 2 4 3 2 5" xfId="44626" xr:uid="{00000000-0005-0000-0000-000019030000}"/>
    <cellStyle name="Calculation 2 4 3 2 6" xfId="44627" xr:uid="{00000000-0005-0000-0000-00001A030000}"/>
    <cellStyle name="Calculation 2 4 3 2 7" xfId="44628" xr:uid="{00000000-0005-0000-0000-00001B030000}"/>
    <cellStyle name="Calculation 2 4 3 2 8" xfId="44629" xr:uid="{00000000-0005-0000-0000-00001C030000}"/>
    <cellStyle name="Calculation 2 4 3 2 9" xfId="44630" xr:uid="{00000000-0005-0000-0000-00001D030000}"/>
    <cellStyle name="Calculation 2 4 3 3" xfId="533" xr:uid="{00000000-0005-0000-0000-00001E030000}"/>
    <cellStyle name="Calculation 2 4 3 3 2" xfId="534" xr:uid="{00000000-0005-0000-0000-00001F030000}"/>
    <cellStyle name="Calculation 2 4 3 4" xfId="535" xr:uid="{00000000-0005-0000-0000-000020030000}"/>
    <cellStyle name="Calculation 2 4 3 4 2" xfId="536" xr:uid="{00000000-0005-0000-0000-000021030000}"/>
    <cellStyle name="Calculation 2 4 3 5" xfId="537" xr:uid="{00000000-0005-0000-0000-000022030000}"/>
    <cellStyle name="Calculation 2 4 3 5 2" xfId="538" xr:uid="{00000000-0005-0000-0000-000023030000}"/>
    <cellStyle name="Calculation 2 4 3 6" xfId="539" xr:uid="{00000000-0005-0000-0000-000024030000}"/>
    <cellStyle name="Calculation 2 4 3 6 2" xfId="540" xr:uid="{00000000-0005-0000-0000-000025030000}"/>
    <cellStyle name="Calculation 2 4 3 7" xfId="541" xr:uid="{00000000-0005-0000-0000-000026030000}"/>
    <cellStyle name="Calculation 2 4 3 7 2" xfId="542" xr:uid="{00000000-0005-0000-0000-000027030000}"/>
    <cellStyle name="Calculation 2 4 4" xfId="543" xr:uid="{00000000-0005-0000-0000-000028030000}"/>
    <cellStyle name="Calculation 2 4 4 2" xfId="544" xr:uid="{00000000-0005-0000-0000-000029030000}"/>
    <cellStyle name="Calculation 2 4 4 2 10" xfId="44631" xr:uid="{00000000-0005-0000-0000-00002A030000}"/>
    <cellStyle name="Calculation 2 4 4 2 11" xfId="44199" xr:uid="{00000000-0005-0000-0000-00002B030000}"/>
    <cellStyle name="Calculation 2 4 4 2 2" xfId="545" xr:uid="{00000000-0005-0000-0000-00002C030000}"/>
    <cellStyle name="Calculation 2 4 4 2 2 2" xfId="44632" xr:uid="{00000000-0005-0000-0000-00002D030000}"/>
    <cellStyle name="Calculation 2 4 4 2 3" xfId="44633" xr:uid="{00000000-0005-0000-0000-00002E030000}"/>
    <cellStyle name="Calculation 2 4 4 2 4" xfId="44634" xr:uid="{00000000-0005-0000-0000-00002F030000}"/>
    <cellStyle name="Calculation 2 4 4 2 5" xfId="44635" xr:uid="{00000000-0005-0000-0000-000030030000}"/>
    <cellStyle name="Calculation 2 4 4 2 6" xfId="44636" xr:uid="{00000000-0005-0000-0000-000031030000}"/>
    <cellStyle name="Calculation 2 4 4 2 7" xfId="44637" xr:uid="{00000000-0005-0000-0000-000032030000}"/>
    <cellStyle name="Calculation 2 4 4 2 8" xfId="44638" xr:uid="{00000000-0005-0000-0000-000033030000}"/>
    <cellStyle name="Calculation 2 4 4 2 9" xfId="44639" xr:uid="{00000000-0005-0000-0000-000034030000}"/>
    <cellStyle name="Calculation 2 4 4 3" xfId="546" xr:uid="{00000000-0005-0000-0000-000035030000}"/>
    <cellStyle name="Calculation 2 4 4 3 2" xfId="547" xr:uid="{00000000-0005-0000-0000-000036030000}"/>
    <cellStyle name="Calculation 2 4 4 4" xfId="548" xr:uid="{00000000-0005-0000-0000-000037030000}"/>
    <cellStyle name="Calculation 2 4 4 4 2" xfId="549" xr:uid="{00000000-0005-0000-0000-000038030000}"/>
    <cellStyle name="Calculation 2 4 4 5" xfId="550" xr:uid="{00000000-0005-0000-0000-000039030000}"/>
    <cellStyle name="Calculation 2 4 4 5 2" xfId="551" xr:uid="{00000000-0005-0000-0000-00003A030000}"/>
    <cellStyle name="Calculation 2 4 4 6" xfId="552" xr:uid="{00000000-0005-0000-0000-00003B030000}"/>
    <cellStyle name="Calculation 2 4 4 6 2" xfId="553" xr:uid="{00000000-0005-0000-0000-00003C030000}"/>
    <cellStyle name="Calculation 2 4 4 7" xfId="554" xr:uid="{00000000-0005-0000-0000-00003D030000}"/>
    <cellStyle name="Calculation 2 4 4 7 2" xfId="555" xr:uid="{00000000-0005-0000-0000-00003E030000}"/>
    <cellStyle name="Calculation 2 4 5" xfId="556" xr:uid="{00000000-0005-0000-0000-00003F030000}"/>
    <cellStyle name="Calculation 2 4 5 2" xfId="557" xr:uid="{00000000-0005-0000-0000-000040030000}"/>
    <cellStyle name="Calculation 2 4 5 2 10" xfId="44640" xr:uid="{00000000-0005-0000-0000-000041030000}"/>
    <cellStyle name="Calculation 2 4 5 2 11" xfId="44200" xr:uid="{00000000-0005-0000-0000-000042030000}"/>
    <cellStyle name="Calculation 2 4 5 2 2" xfId="558" xr:uid="{00000000-0005-0000-0000-000043030000}"/>
    <cellStyle name="Calculation 2 4 5 2 2 2" xfId="44641" xr:uid="{00000000-0005-0000-0000-000044030000}"/>
    <cellStyle name="Calculation 2 4 5 2 3" xfId="44642" xr:uid="{00000000-0005-0000-0000-000045030000}"/>
    <cellStyle name="Calculation 2 4 5 2 4" xfId="44643" xr:uid="{00000000-0005-0000-0000-000046030000}"/>
    <cellStyle name="Calculation 2 4 5 2 5" xfId="44644" xr:uid="{00000000-0005-0000-0000-000047030000}"/>
    <cellStyle name="Calculation 2 4 5 2 6" xfId="44645" xr:uid="{00000000-0005-0000-0000-000048030000}"/>
    <cellStyle name="Calculation 2 4 5 2 7" xfId="44646" xr:uid="{00000000-0005-0000-0000-000049030000}"/>
    <cellStyle name="Calculation 2 4 5 2 8" xfId="44647" xr:uid="{00000000-0005-0000-0000-00004A030000}"/>
    <cellStyle name="Calculation 2 4 5 2 9" xfId="44648" xr:uid="{00000000-0005-0000-0000-00004B030000}"/>
    <cellStyle name="Calculation 2 4 5 3" xfId="559" xr:uid="{00000000-0005-0000-0000-00004C030000}"/>
    <cellStyle name="Calculation 2 4 5 3 2" xfId="560" xr:uid="{00000000-0005-0000-0000-00004D030000}"/>
    <cellStyle name="Calculation 2 4 5 4" xfId="561" xr:uid="{00000000-0005-0000-0000-00004E030000}"/>
    <cellStyle name="Calculation 2 4 5 4 2" xfId="562" xr:uid="{00000000-0005-0000-0000-00004F030000}"/>
    <cellStyle name="Calculation 2 4 5 5" xfId="563" xr:uid="{00000000-0005-0000-0000-000050030000}"/>
    <cellStyle name="Calculation 2 4 5 5 2" xfId="564" xr:uid="{00000000-0005-0000-0000-000051030000}"/>
    <cellStyle name="Calculation 2 4 5 6" xfId="565" xr:uid="{00000000-0005-0000-0000-000052030000}"/>
    <cellStyle name="Calculation 2 4 5 6 2" xfId="566" xr:uid="{00000000-0005-0000-0000-000053030000}"/>
    <cellStyle name="Calculation 2 4 5 7" xfId="567" xr:uid="{00000000-0005-0000-0000-000054030000}"/>
    <cellStyle name="Calculation 2 4 5 7 2" xfId="568" xr:uid="{00000000-0005-0000-0000-000055030000}"/>
    <cellStyle name="Calculation 2 4 6" xfId="569" xr:uid="{00000000-0005-0000-0000-000056030000}"/>
    <cellStyle name="Calculation 2 4 6 2" xfId="570" xr:uid="{00000000-0005-0000-0000-000057030000}"/>
    <cellStyle name="Calculation 2 4 6 2 10" xfId="44649" xr:uid="{00000000-0005-0000-0000-000058030000}"/>
    <cellStyle name="Calculation 2 4 6 2 11" xfId="44201" xr:uid="{00000000-0005-0000-0000-000059030000}"/>
    <cellStyle name="Calculation 2 4 6 2 2" xfId="571" xr:uid="{00000000-0005-0000-0000-00005A030000}"/>
    <cellStyle name="Calculation 2 4 6 2 2 2" xfId="44650" xr:uid="{00000000-0005-0000-0000-00005B030000}"/>
    <cellStyle name="Calculation 2 4 6 2 3" xfId="44651" xr:uid="{00000000-0005-0000-0000-00005C030000}"/>
    <cellStyle name="Calculation 2 4 6 2 4" xfId="44652" xr:uid="{00000000-0005-0000-0000-00005D030000}"/>
    <cellStyle name="Calculation 2 4 6 2 5" xfId="44653" xr:uid="{00000000-0005-0000-0000-00005E030000}"/>
    <cellStyle name="Calculation 2 4 6 2 6" xfId="44654" xr:uid="{00000000-0005-0000-0000-00005F030000}"/>
    <cellStyle name="Calculation 2 4 6 2 7" xfId="44655" xr:uid="{00000000-0005-0000-0000-000060030000}"/>
    <cellStyle name="Calculation 2 4 6 2 8" xfId="44656" xr:uid="{00000000-0005-0000-0000-000061030000}"/>
    <cellStyle name="Calculation 2 4 6 2 9" xfId="44657" xr:uid="{00000000-0005-0000-0000-000062030000}"/>
    <cellStyle name="Calculation 2 4 6 3" xfId="572" xr:uid="{00000000-0005-0000-0000-000063030000}"/>
    <cellStyle name="Calculation 2 4 6 3 2" xfId="573" xr:uid="{00000000-0005-0000-0000-000064030000}"/>
    <cellStyle name="Calculation 2 4 6 4" xfId="574" xr:uid="{00000000-0005-0000-0000-000065030000}"/>
    <cellStyle name="Calculation 2 4 6 4 2" xfId="575" xr:uid="{00000000-0005-0000-0000-000066030000}"/>
    <cellStyle name="Calculation 2 4 6 5" xfId="576" xr:uid="{00000000-0005-0000-0000-000067030000}"/>
    <cellStyle name="Calculation 2 4 6 5 2" xfId="577" xr:uid="{00000000-0005-0000-0000-000068030000}"/>
    <cellStyle name="Calculation 2 4 6 6" xfId="578" xr:uid="{00000000-0005-0000-0000-000069030000}"/>
    <cellStyle name="Calculation 2 4 6 6 2" xfId="579" xr:uid="{00000000-0005-0000-0000-00006A030000}"/>
    <cellStyle name="Calculation 2 4 6 7" xfId="580" xr:uid="{00000000-0005-0000-0000-00006B030000}"/>
    <cellStyle name="Calculation 2 4 6 7 2" xfId="581" xr:uid="{00000000-0005-0000-0000-00006C030000}"/>
    <cellStyle name="Calculation 2 4 7" xfId="582" xr:uid="{00000000-0005-0000-0000-00006D030000}"/>
    <cellStyle name="Calculation 2 4 7 2" xfId="583" xr:uid="{00000000-0005-0000-0000-00006E030000}"/>
    <cellStyle name="Calculation 2 4 7 2 10" xfId="44658" xr:uid="{00000000-0005-0000-0000-00006F030000}"/>
    <cellStyle name="Calculation 2 4 7 2 11" xfId="44202" xr:uid="{00000000-0005-0000-0000-000070030000}"/>
    <cellStyle name="Calculation 2 4 7 2 2" xfId="584" xr:uid="{00000000-0005-0000-0000-000071030000}"/>
    <cellStyle name="Calculation 2 4 7 2 2 2" xfId="44659" xr:uid="{00000000-0005-0000-0000-000072030000}"/>
    <cellStyle name="Calculation 2 4 7 2 3" xfId="44660" xr:uid="{00000000-0005-0000-0000-000073030000}"/>
    <cellStyle name="Calculation 2 4 7 2 4" xfId="44661" xr:uid="{00000000-0005-0000-0000-000074030000}"/>
    <cellStyle name="Calculation 2 4 7 2 5" xfId="44662" xr:uid="{00000000-0005-0000-0000-000075030000}"/>
    <cellStyle name="Calculation 2 4 7 2 6" xfId="44663" xr:uid="{00000000-0005-0000-0000-000076030000}"/>
    <cellStyle name="Calculation 2 4 7 2 7" xfId="44664" xr:uid="{00000000-0005-0000-0000-000077030000}"/>
    <cellStyle name="Calculation 2 4 7 2 8" xfId="44665" xr:uid="{00000000-0005-0000-0000-000078030000}"/>
    <cellStyle name="Calculation 2 4 7 2 9" xfId="44666" xr:uid="{00000000-0005-0000-0000-000079030000}"/>
    <cellStyle name="Calculation 2 4 7 3" xfId="585" xr:uid="{00000000-0005-0000-0000-00007A030000}"/>
    <cellStyle name="Calculation 2 4 7 3 2" xfId="586" xr:uid="{00000000-0005-0000-0000-00007B030000}"/>
    <cellStyle name="Calculation 2 4 7 4" xfId="587" xr:uid="{00000000-0005-0000-0000-00007C030000}"/>
    <cellStyle name="Calculation 2 4 7 4 2" xfId="588" xr:uid="{00000000-0005-0000-0000-00007D030000}"/>
    <cellStyle name="Calculation 2 4 7 5" xfId="589" xr:uid="{00000000-0005-0000-0000-00007E030000}"/>
    <cellStyle name="Calculation 2 4 7 5 2" xfId="590" xr:uid="{00000000-0005-0000-0000-00007F030000}"/>
    <cellStyle name="Calculation 2 4 7 6" xfId="591" xr:uid="{00000000-0005-0000-0000-000080030000}"/>
    <cellStyle name="Calculation 2 4 7 6 2" xfId="592" xr:uid="{00000000-0005-0000-0000-000081030000}"/>
    <cellStyle name="Calculation 2 4 7 7" xfId="593" xr:uid="{00000000-0005-0000-0000-000082030000}"/>
    <cellStyle name="Calculation 2 4 7 7 2" xfId="594" xr:uid="{00000000-0005-0000-0000-000083030000}"/>
    <cellStyle name="Calculation 2 4 8" xfId="595" xr:uid="{00000000-0005-0000-0000-000084030000}"/>
    <cellStyle name="Calculation 2 4 8 2" xfId="596" xr:uid="{00000000-0005-0000-0000-000085030000}"/>
    <cellStyle name="Calculation 2 4 8 2 10" xfId="44667" xr:uid="{00000000-0005-0000-0000-000086030000}"/>
    <cellStyle name="Calculation 2 4 8 2 11" xfId="44203" xr:uid="{00000000-0005-0000-0000-000087030000}"/>
    <cellStyle name="Calculation 2 4 8 2 2" xfId="597" xr:uid="{00000000-0005-0000-0000-000088030000}"/>
    <cellStyle name="Calculation 2 4 8 2 2 2" xfId="44668" xr:uid="{00000000-0005-0000-0000-000089030000}"/>
    <cellStyle name="Calculation 2 4 8 2 3" xfId="44669" xr:uid="{00000000-0005-0000-0000-00008A030000}"/>
    <cellStyle name="Calculation 2 4 8 2 4" xfId="44670" xr:uid="{00000000-0005-0000-0000-00008B030000}"/>
    <cellStyle name="Calculation 2 4 8 2 5" xfId="44671" xr:uid="{00000000-0005-0000-0000-00008C030000}"/>
    <cellStyle name="Calculation 2 4 8 2 6" xfId="44672" xr:uid="{00000000-0005-0000-0000-00008D030000}"/>
    <cellStyle name="Calculation 2 4 8 2 7" xfId="44673" xr:uid="{00000000-0005-0000-0000-00008E030000}"/>
    <cellStyle name="Calculation 2 4 8 2 8" xfId="44674" xr:uid="{00000000-0005-0000-0000-00008F030000}"/>
    <cellStyle name="Calculation 2 4 8 2 9" xfId="44675" xr:uid="{00000000-0005-0000-0000-000090030000}"/>
    <cellStyle name="Calculation 2 4 8 3" xfId="598" xr:uid="{00000000-0005-0000-0000-000091030000}"/>
    <cellStyle name="Calculation 2 4 8 3 2" xfId="599" xr:uid="{00000000-0005-0000-0000-000092030000}"/>
    <cellStyle name="Calculation 2 4 8 4" xfId="600" xr:uid="{00000000-0005-0000-0000-000093030000}"/>
    <cellStyle name="Calculation 2 4 8 4 2" xfId="601" xr:uid="{00000000-0005-0000-0000-000094030000}"/>
    <cellStyle name="Calculation 2 4 8 5" xfId="602" xr:uid="{00000000-0005-0000-0000-000095030000}"/>
    <cellStyle name="Calculation 2 4 8 5 2" xfId="603" xr:uid="{00000000-0005-0000-0000-000096030000}"/>
    <cellStyle name="Calculation 2 4 8 6" xfId="604" xr:uid="{00000000-0005-0000-0000-000097030000}"/>
    <cellStyle name="Calculation 2 4 8 6 2" xfId="605" xr:uid="{00000000-0005-0000-0000-000098030000}"/>
    <cellStyle name="Calculation 2 4 8 7" xfId="606" xr:uid="{00000000-0005-0000-0000-000099030000}"/>
    <cellStyle name="Calculation 2 4 8 7 2" xfId="607" xr:uid="{00000000-0005-0000-0000-00009A030000}"/>
    <cellStyle name="Calculation 2 4 9" xfId="608" xr:uid="{00000000-0005-0000-0000-00009B030000}"/>
    <cellStyle name="Calculation 2 4 9 2" xfId="609" xr:uid="{00000000-0005-0000-0000-00009C030000}"/>
    <cellStyle name="Calculation 2 4 9 2 10" xfId="44676" xr:uid="{00000000-0005-0000-0000-00009D030000}"/>
    <cellStyle name="Calculation 2 4 9 2 11" xfId="44204" xr:uid="{00000000-0005-0000-0000-00009E030000}"/>
    <cellStyle name="Calculation 2 4 9 2 2" xfId="610" xr:uid="{00000000-0005-0000-0000-00009F030000}"/>
    <cellStyle name="Calculation 2 4 9 2 2 2" xfId="44677" xr:uid="{00000000-0005-0000-0000-0000A0030000}"/>
    <cellStyle name="Calculation 2 4 9 2 3" xfId="44678" xr:uid="{00000000-0005-0000-0000-0000A1030000}"/>
    <cellStyle name="Calculation 2 4 9 2 4" xfId="44679" xr:uid="{00000000-0005-0000-0000-0000A2030000}"/>
    <cellStyle name="Calculation 2 4 9 2 5" xfId="44680" xr:uid="{00000000-0005-0000-0000-0000A3030000}"/>
    <cellStyle name="Calculation 2 4 9 2 6" xfId="44681" xr:uid="{00000000-0005-0000-0000-0000A4030000}"/>
    <cellStyle name="Calculation 2 4 9 2 7" xfId="44682" xr:uid="{00000000-0005-0000-0000-0000A5030000}"/>
    <cellStyle name="Calculation 2 4 9 2 8" xfId="44683" xr:uid="{00000000-0005-0000-0000-0000A6030000}"/>
    <cellStyle name="Calculation 2 4 9 2 9" xfId="44684" xr:uid="{00000000-0005-0000-0000-0000A7030000}"/>
    <cellStyle name="Calculation 2 4 9 3" xfId="611" xr:uid="{00000000-0005-0000-0000-0000A8030000}"/>
    <cellStyle name="Calculation 2 4 9 3 2" xfId="612" xr:uid="{00000000-0005-0000-0000-0000A9030000}"/>
    <cellStyle name="Calculation 2 5" xfId="613" xr:uid="{00000000-0005-0000-0000-0000AA030000}"/>
    <cellStyle name="Calculation 2 5 2" xfId="614" xr:uid="{00000000-0005-0000-0000-0000AB030000}"/>
    <cellStyle name="Calculation 2 5 2 2" xfId="615" xr:uid="{00000000-0005-0000-0000-0000AC030000}"/>
    <cellStyle name="Calculation 2 5 2 2 2" xfId="616" xr:uid="{00000000-0005-0000-0000-0000AD030000}"/>
    <cellStyle name="Calculation 2 5 2 3" xfId="617" xr:uid="{00000000-0005-0000-0000-0000AE030000}"/>
    <cellStyle name="Calculation 2 5 2 3 2" xfId="618" xr:uid="{00000000-0005-0000-0000-0000AF030000}"/>
    <cellStyle name="Calculation 2 5 2 4" xfId="619" xr:uid="{00000000-0005-0000-0000-0000B0030000}"/>
    <cellStyle name="Calculation 2 5 2 4 2" xfId="620" xr:uid="{00000000-0005-0000-0000-0000B1030000}"/>
    <cellStyle name="Calculation 2 5 2 5" xfId="621" xr:uid="{00000000-0005-0000-0000-0000B2030000}"/>
    <cellStyle name="Calculation 2 5 2 5 2" xfId="622" xr:uid="{00000000-0005-0000-0000-0000B3030000}"/>
    <cellStyle name="Calculation 2 5 2 6" xfId="623" xr:uid="{00000000-0005-0000-0000-0000B4030000}"/>
    <cellStyle name="Calculation 2 5 3" xfId="624" xr:uid="{00000000-0005-0000-0000-0000B5030000}"/>
    <cellStyle name="Calculation 2 5 3 2" xfId="625" xr:uid="{00000000-0005-0000-0000-0000B6030000}"/>
    <cellStyle name="Calculation 2 5 3 2 2" xfId="626" xr:uid="{00000000-0005-0000-0000-0000B7030000}"/>
    <cellStyle name="Calculation 2 5 3 3" xfId="627" xr:uid="{00000000-0005-0000-0000-0000B8030000}"/>
    <cellStyle name="Calculation 2 5 3 3 2" xfId="628" xr:uid="{00000000-0005-0000-0000-0000B9030000}"/>
    <cellStyle name="Calculation 2 5 3 4" xfId="629" xr:uid="{00000000-0005-0000-0000-0000BA030000}"/>
    <cellStyle name="Calculation 2 5 3 4 2" xfId="630" xr:uid="{00000000-0005-0000-0000-0000BB030000}"/>
    <cellStyle name="Calculation 2 5 3 5" xfId="631" xr:uid="{00000000-0005-0000-0000-0000BC030000}"/>
    <cellStyle name="Calculation 2 5 3 5 2" xfId="632" xr:uid="{00000000-0005-0000-0000-0000BD030000}"/>
    <cellStyle name="Calculation 2 5 3 6" xfId="633" xr:uid="{00000000-0005-0000-0000-0000BE030000}"/>
    <cellStyle name="Calculation 2 5 4" xfId="634" xr:uid="{00000000-0005-0000-0000-0000BF030000}"/>
    <cellStyle name="Calculation 2 5 4 2" xfId="635" xr:uid="{00000000-0005-0000-0000-0000C0030000}"/>
    <cellStyle name="Calculation 2 5 4 2 2" xfId="636" xr:uid="{00000000-0005-0000-0000-0000C1030000}"/>
    <cellStyle name="Calculation 2 5 4 3" xfId="637" xr:uid="{00000000-0005-0000-0000-0000C2030000}"/>
    <cellStyle name="Calculation 2 5 4 3 2" xfId="638" xr:uid="{00000000-0005-0000-0000-0000C3030000}"/>
    <cellStyle name="Calculation 2 5 4 4" xfId="639" xr:uid="{00000000-0005-0000-0000-0000C4030000}"/>
    <cellStyle name="Calculation 2 5 4 4 2" xfId="640" xr:uid="{00000000-0005-0000-0000-0000C5030000}"/>
    <cellStyle name="Calculation 2 5 4 5" xfId="641" xr:uid="{00000000-0005-0000-0000-0000C6030000}"/>
    <cellStyle name="Calculation 2 5 4 5 2" xfId="642" xr:uid="{00000000-0005-0000-0000-0000C7030000}"/>
    <cellStyle name="Calculation 2 5 4 6" xfId="643" xr:uid="{00000000-0005-0000-0000-0000C8030000}"/>
    <cellStyle name="Calculation 2 5 5" xfId="644" xr:uid="{00000000-0005-0000-0000-0000C9030000}"/>
    <cellStyle name="Calculation 2 5 5 2" xfId="645" xr:uid="{00000000-0005-0000-0000-0000CA030000}"/>
    <cellStyle name="Calculation 2 5 5 2 2" xfId="646" xr:uid="{00000000-0005-0000-0000-0000CB030000}"/>
    <cellStyle name="Calculation 2 5 5 3" xfId="647" xr:uid="{00000000-0005-0000-0000-0000CC030000}"/>
    <cellStyle name="Calculation 2 5 5 3 2" xfId="648" xr:uid="{00000000-0005-0000-0000-0000CD030000}"/>
    <cellStyle name="Calculation 2 5 5 4" xfId="649" xr:uid="{00000000-0005-0000-0000-0000CE030000}"/>
    <cellStyle name="Calculation 2 5 5 4 2" xfId="650" xr:uid="{00000000-0005-0000-0000-0000CF030000}"/>
    <cellStyle name="Calculation 2 5 5 5" xfId="651" xr:uid="{00000000-0005-0000-0000-0000D0030000}"/>
    <cellStyle name="Calculation 2 5 5 5 2" xfId="652" xr:uid="{00000000-0005-0000-0000-0000D1030000}"/>
    <cellStyle name="Calculation 2 5 5 6" xfId="653" xr:uid="{00000000-0005-0000-0000-0000D2030000}"/>
    <cellStyle name="Calculation 2 5 6" xfId="654" xr:uid="{00000000-0005-0000-0000-0000D3030000}"/>
    <cellStyle name="Calculation 2 5 6 2" xfId="655" xr:uid="{00000000-0005-0000-0000-0000D4030000}"/>
    <cellStyle name="Calculation 2 5 7" xfId="656" xr:uid="{00000000-0005-0000-0000-0000D5030000}"/>
    <cellStyle name="Calculation 2 5 7 2" xfId="657" xr:uid="{00000000-0005-0000-0000-0000D6030000}"/>
    <cellStyle name="Calculation 2 5 8" xfId="658" xr:uid="{00000000-0005-0000-0000-0000D7030000}"/>
    <cellStyle name="Calculation 2 5 8 2" xfId="659" xr:uid="{00000000-0005-0000-0000-0000D8030000}"/>
    <cellStyle name="Calculation 2 6" xfId="660" xr:uid="{00000000-0005-0000-0000-0000D9030000}"/>
    <cellStyle name="Calculation 2 6 10" xfId="44685" xr:uid="{00000000-0005-0000-0000-0000DA030000}"/>
    <cellStyle name="Calculation 2 6 11" xfId="44171" xr:uid="{00000000-0005-0000-0000-0000DB030000}"/>
    <cellStyle name="Calculation 2 6 2" xfId="661" xr:uid="{00000000-0005-0000-0000-0000DC030000}"/>
    <cellStyle name="Calculation 2 6 2 2" xfId="662" xr:uid="{00000000-0005-0000-0000-0000DD030000}"/>
    <cellStyle name="Calculation 2 6 2 3" xfId="44686" xr:uid="{00000000-0005-0000-0000-0000DE030000}"/>
    <cellStyle name="Calculation 2 6 3" xfId="663" xr:uid="{00000000-0005-0000-0000-0000DF030000}"/>
    <cellStyle name="Calculation 2 6 3 2" xfId="664" xr:uid="{00000000-0005-0000-0000-0000E0030000}"/>
    <cellStyle name="Calculation 2 6 3 3" xfId="44687" xr:uid="{00000000-0005-0000-0000-0000E1030000}"/>
    <cellStyle name="Calculation 2 6 4" xfId="665" xr:uid="{00000000-0005-0000-0000-0000E2030000}"/>
    <cellStyle name="Calculation 2 6 4 2" xfId="666" xr:uid="{00000000-0005-0000-0000-0000E3030000}"/>
    <cellStyle name="Calculation 2 6 4 3" xfId="44688" xr:uid="{00000000-0005-0000-0000-0000E4030000}"/>
    <cellStyle name="Calculation 2 6 5" xfId="667" xr:uid="{00000000-0005-0000-0000-0000E5030000}"/>
    <cellStyle name="Calculation 2 6 5 2" xfId="668" xr:uid="{00000000-0005-0000-0000-0000E6030000}"/>
    <cellStyle name="Calculation 2 6 5 3" xfId="44689" xr:uid="{00000000-0005-0000-0000-0000E7030000}"/>
    <cellStyle name="Calculation 2 6 6" xfId="669" xr:uid="{00000000-0005-0000-0000-0000E8030000}"/>
    <cellStyle name="Calculation 2 6 6 2" xfId="44690" xr:uid="{00000000-0005-0000-0000-0000E9030000}"/>
    <cellStyle name="Calculation 2 6 7" xfId="44691" xr:uid="{00000000-0005-0000-0000-0000EA030000}"/>
    <cellStyle name="Calculation 2 6 8" xfId="44692" xr:uid="{00000000-0005-0000-0000-0000EB030000}"/>
    <cellStyle name="Calculation 2 6 9" xfId="44693" xr:uid="{00000000-0005-0000-0000-0000EC030000}"/>
    <cellStyle name="Calculation 2 7" xfId="670" xr:uid="{00000000-0005-0000-0000-0000ED030000}"/>
    <cellStyle name="Calculation 2 7 2" xfId="671" xr:uid="{00000000-0005-0000-0000-0000EE030000}"/>
    <cellStyle name="Calculation 2 8" xfId="672" xr:uid="{00000000-0005-0000-0000-0000EF030000}"/>
    <cellStyle name="Calculation 2 8 2" xfId="673" xr:uid="{00000000-0005-0000-0000-0000F0030000}"/>
    <cellStyle name="Calculation 3" xfId="674" xr:uid="{00000000-0005-0000-0000-0000F1030000}"/>
    <cellStyle name="Calculation 3 2" xfId="675" xr:uid="{00000000-0005-0000-0000-0000F2030000}"/>
    <cellStyle name="Calculation 3 2 10" xfId="44695" xr:uid="{00000000-0005-0000-0000-0000F3030000}"/>
    <cellStyle name="Calculation 3 2 11" xfId="44694" xr:uid="{00000000-0005-0000-0000-0000F4030000}"/>
    <cellStyle name="Calculation 3 2 2" xfId="676" xr:uid="{00000000-0005-0000-0000-0000F5030000}"/>
    <cellStyle name="Calculation 3 2 2 2" xfId="44696" xr:uid="{00000000-0005-0000-0000-0000F6030000}"/>
    <cellStyle name="Calculation 3 2 3" xfId="44697" xr:uid="{00000000-0005-0000-0000-0000F7030000}"/>
    <cellStyle name="Calculation 3 2 4" xfId="44698" xr:uid="{00000000-0005-0000-0000-0000F8030000}"/>
    <cellStyle name="Calculation 3 2 5" xfId="44699" xr:uid="{00000000-0005-0000-0000-0000F9030000}"/>
    <cellStyle name="Calculation 3 2 6" xfId="44700" xr:uid="{00000000-0005-0000-0000-0000FA030000}"/>
    <cellStyle name="Calculation 3 2 7" xfId="44701" xr:uid="{00000000-0005-0000-0000-0000FB030000}"/>
    <cellStyle name="Calculation 3 2 8" xfId="44702" xr:uid="{00000000-0005-0000-0000-0000FC030000}"/>
    <cellStyle name="Calculation 3 2 9" xfId="44703" xr:uid="{00000000-0005-0000-0000-0000FD030000}"/>
    <cellStyle name="Calculation 3 3" xfId="677" xr:uid="{00000000-0005-0000-0000-0000FE030000}"/>
    <cellStyle name="Calculation 3 3 2" xfId="678" xr:uid="{00000000-0005-0000-0000-0000FF030000}"/>
    <cellStyle name="Calculation 3 4" xfId="679" xr:uid="{00000000-0005-0000-0000-000000040000}"/>
    <cellStyle name="Calculation 3 4 2" xfId="680" xr:uid="{00000000-0005-0000-0000-000001040000}"/>
    <cellStyle name="Calculation 3 5" xfId="681" xr:uid="{00000000-0005-0000-0000-000002040000}"/>
    <cellStyle name="Calculation 3 5 2" xfId="682" xr:uid="{00000000-0005-0000-0000-000003040000}"/>
    <cellStyle name="Calculation 3 6" xfId="683" xr:uid="{00000000-0005-0000-0000-000004040000}"/>
    <cellStyle name="Calculation 3 6 2" xfId="684" xr:uid="{00000000-0005-0000-0000-000005040000}"/>
    <cellStyle name="Calculation 3 7" xfId="685" xr:uid="{00000000-0005-0000-0000-000006040000}"/>
    <cellStyle name="Calculation 3 7 2" xfId="686" xr:uid="{00000000-0005-0000-0000-000007040000}"/>
    <cellStyle name="Calculation 3 8" xfId="687" xr:uid="{00000000-0005-0000-0000-000008040000}"/>
    <cellStyle name="Calculation 3 8 2" xfId="688" xr:uid="{00000000-0005-0000-0000-000009040000}"/>
    <cellStyle name="Calculation 4" xfId="689" xr:uid="{00000000-0005-0000-0000-00000A040000}"/>
    <cellStyle name="Calculation 4 2" xfId="690" xr:uid="{00000000-0005-0000-0000-00000B040000}"/>
    <cellStyle name="Calculation 4 2 10" xfId="44705" xr:uid="{00000000-0005-0000-0000-00000C040000}"/>
    <cellStyle name="Calculation 4 2 11" xfId="44704" xr:uid="{00000000-0005-0000-0000-00000D040000}"/>
    <cellStyle name="Calculation 4 2 2" xfId="691" xr:uid="{00000000-0005-0000-0000-00000E040000}"/>
    <cellStyle name="Calculation 4 2 2 2" xfId="44706" xr:uid="{00000000-0005-0000-0000-00000F040000}"/>
    <cellStyle name="Calculation 4 2 3" xfId="44707" xr:uid="{00000000-0005-0000-0000-000010040000}"/>
    <cellStyle name="Calculation 4 2 4" xfId="44708" xr:uid="{00000000-0005-0000-0000-000011040000}"/>
    <cellStyle name="Calculation 4 2 5" xfId="44709" xr:uid="{00000000-0005-0000-0000-000012040000}"/>
    <cellStyle name="Calculation 4 2 6" xfId="44710" xr:uid="{00000000-0005-0000-0000-000013040000}"/>
    <cellStyle name="Calculation 4 2 7" xfId="44711" xr:uid="{00000000-0005-0000-0000-000014040000}"/>
    <cellStyle name="Calculation 4 2 8" xfId="44712" xr:uid="{00000000-0005-0000-0000-000015040000}"/>
    <cellStyle name="Calculation 4 2 9" xfId="44713" xr:uid="{00000000-0005-0000-0000-000016040000}"/>
    <cellStyle name="Check Cell 2" xfId="692" xr:uid="{00000000-0005-0000-0000-000017040000}"/>
    <cellStyle name="Check Cell 2 2" xfId="693" xr:uid="{00000000-0005-0000-0000-000018040000}"/>
    <cellStyle name="Check Cell 3" xfId="694" xr:uid="{00000000-0005-0000-0000-000019040000}"/>
    <cellStyle name="Check Cell 4" xfId="695" xr:uid="{00000000-0005-0000-0000-00001A040000}"/>
    <cellStyle name="Comma" xfId="46463" builtinId="3"/>
    <cellStyle name="Comma 10" xfId="696" xr:uid="{00000000-0005-0000-0000-00001C040000}"/>
    <cellStyle name="Comma 10 2" xfId="697" xr:uid="{00000000-0005-0000-0000-00001D040000}"/>
    <cellStyle name="Comma 10 2 2" xfId="698" xr:uid="{00000000-0005-0000-0000-00001E040000}"/>
    <cellStyle name="Comma 10 2 3" xfId="33876" xr:uid="{00000000-0005-0000-0000-00001F040000}"/>
    <cellStyle name="Comma 10 2 4" xfId="44714" xr:uid="{00000000-0005-0000-0000-000020040000}"/>
    <cellStyle name="Comma 10 3" xfId="699" xr:uid="{00000000-0005-0000-0000-000021040000}"/>
    <cellStyle name="Comma 10 3 2" xfId="44715" xr:uid="{00000000-0005-0000-0000-000022040000}"/>
    <cellStyle name="Comma 10 4" xfId="23251" xr:uid="{00000000-0005-0000-0000-000023040000}"/>
    <cellStyle name="Comma 10 4 2" xfId="46357" xr:uid="{00000000-0005-0000-0000-000024040000}"/>
    <cellStyle name="Comma 10 5" xfId="44061" xr:uid="{00000000-0005-0000-0000-000025040000}"/>
    <cellStyle name="Comma 11" xfId="700" xr:uid="{00000000-0005-0000-0000-000026040000}"/>
    <cellStyle name="Comma 11 2" xfId="44716" xr:uid="{00000000-0005-0000-0000-000027040000}"/>
    <cellStyle name="Comma 12" xfId="701" xr:uid="{00000000-0005-0000-0000-000028040000}"/>
    <cellStyle name="Comma 12 2" xfId="702" xr:uid="{00000000-0005-0000-0000-000029040000}"/>
    <cellStyle name="Comma 13" xfId="703" xr:uid="{00000000-0005-0000-0000-00002A040000}"/>
    <cellStyle name="Comma 13 2" xfId="704" xr:uid="{00000000-0005-0000-0000-00002B040000}"/>
    <cellStyle name="Comma 13 2 2" xfId="705" xr:uid="{00000000-0005-0000-0000-00002C040000}"/>
    <cellStyle name="Comma 13 2 3" xfId="43808" xr:uid="{00000000-0005-0000-0000-00002D040000}"/>
    <cellStyle name="Comma 13 3" xfId="706" xr:uid="{00000000-0005-0000-0000-00002E040000}"/>
    <cellStyle name="Comma 13 4" xfId="33792" xr:uid="{00000000-0005-0000-0000-00002F040000}"/>
    <cellStyle name="Comma 13 5" xfId="44717" xr:uid="{00000000-0005-0000-0000-000030040000}"/>
    <cellStyle name="Comma 14" xfId="707" xr:uid="{00000000-0005-0000-0000-000031040000}"/>
    <cellStyle name="Comma 15" xfId="23123" xr:uid="{00000000-0005-0000-0000-000032040000}"/>
    <cellStyle name="Comma 16" xfId="23248" xr:uid="{00000000-0005-0000-0000-000033040000}"/>
    <cellStyle name="Comma 17" xfId="44059" xr:uid="{00000000-0005-0000-0000-000034040000}"/>
    <cellStyle name="Comma 18" xfId="23122" xr:uid="{00000000-0005-0000-0000-000035040000}"/>
    <cellStyle name="Comma 2" xfId="708" xr:uid="{00000000-0005-0000-0000-000036040000}"/>
    <cellStyle name="Comma 2 2" xfId="709" xr:uid="{00000000-0005-0000-0000-000037040000}"/>
    <cellStyle name="Comma 2 2 2" xfId="710" xr:uid="{00000000-0005-0000-0000-000038040000}"/>
    <cellStyle name="Comma 2 2 2 2" xfId="44340" xr:uid="{00000000-0005-0000-0000-000039040000}"/>
    <cellStyle name="Comma 2 2 2 3" xfId="44205" xr:uid="{00000000-0005-0000-0000-00003A040000}"/>
    <cellStyle name="Comma 2 2 3" xfId="711" xr:uid="{00000000-0005-0000-0000-00003B040000}"/>
    <cellStyle name="Comma 2 2 3 2" xfId="44718" xr:uid="{00000000-0005-0000-0000-00003C040000}"/>
    <cellStyle name="Comma 2 3" xfId="712" xr:uid="{00000000-0005-0000-0000-00003D040000}"/>
    <cellStyle name="Comma 2 3 2" xfId="713" xr:uid="{00000000-0005-0000-0000-00003E040000}"/>
    <cellStyle name="Comma 2 3 3" xfId="714" xr:uid="{00000000-0005-0000-0000-00003F040000}"/>
    <cellStyle name="Comma 2 3 4" xfId="715" xr:uid="{00000000-0005-0000-0000-000040040000}"/>
    <cellStyle name="Comma 2 4" xfId="1" xr:uid="{00000000-0005-0000-0000-000041040000}"/>
    <cellStyle name="Comma 2 4 2" xfId="716" xr:uid="{00000000-0005-0000-0000-000042040000}"/>
    <cellStyle name="Comma 2 4 2 2" xfId="717" xr:uid="{00000000-0005-0000-0000-000043040000}"/>
    <cellStyle name="Comma 2 4 2 2 2" xfId="44719" xr:uid="{00000000-0005-0000-0000-000044040000}"/>
    <cellStyle name="Comma 2 4 2 3" xfId="44720" xr:uid="{00000000-0005-0000-0000-000045040000}"/>
    <cellStyle name="Comma 2 4 3" xfId="718" xr:uid="{00000000-0005-0000-0000-000046040000}"/>
    <cellStyle name="Comma 2 4 3 2" xfId="44721" xr:uid="{00000000-0005-0000-0000-000047040000}"/>
    <cellStyle name="Comma 2 4 4" xfId="719" xr:uid="{00000000-0005-0000-0000-000048040000}"/>
    <cellStyle name="Comma 2 4 5" xfId="720" xr:uid="{00000000-0005-0000-0000-000049040000}"/>
    <cellStyle name="Comma 2 4 6" xfId="43997" xr:uid="{00000000-0005-0000-0000-00004A040000}"/>
    <cellStyle name="Comma 2 5" xfId="721" xr:uid="{00000000-0005-0000-0000-00004B040000}"/>
    <cellStyle name="Comma 2 5 2" xfId="722" xr:uid="{00000000-0005-0000-0000-00004C040000}"/>
    <cellStyle name="Comma 2 5 2 2" xfId="44722" xr:uid="{00000000-0005-0000-0000-00004D040000}"/>
    <cellStyle name="Comma 2 5 3" xfId="723" xr:uid="{00000000-0005-0000-0000-00004E040000}"/>
    <cellStyle name="Comma 2 5 3 2" xfId="724" xr:uid="{00000000-0005-0000-0000-00004F040000}"/>
    <cellStyle name="Comma 2 5 3 2 2" xfId="725" xr:uid="{00000000-0005-0000-0000-000050040000}"/>
    <cellStyle name="Comma 2 5 3 2 3" xfId="34083" xr:uid="{00000000-0005-0000-0000-000051040000}"/>
    <cellStyle name="Comma 2 5 3 3" xfId="726" xr:uid="{00000000-0005-0000-0000-000052040000}"/>
    <cellStyle name="Comma 2 5 3 4" xfId="23481" xr:uid="{00000000-0005-0000-0000-000053040000}"/>
    <cellStyle name="Comma 2 5 3 5" xfId="44723" xr:uid="{00000000-0005-0000-0000-000054040000}"/>
    <cellStyle name="Comma 2 5 4" xfId="44039" xr:uid="{00000000-0005-0000-0000-000055040000}"/>
    <cellStyle name="Comma 2 6" xfId="727" xr:uid="{00000000-0005-0000-0000-000056040000}"/>
    <cellStyle name="Comma 2 6 2" xfId="44724" xr:uid="{00000000-0005-0000-0000-000057040000}"/>
    <cellStyle name="Comma 3" xfId="728" xr:uid="{00000000-0005-0000-0000-000058040000}"/>
    <cellStyle name="Comma 3 2" xfId="729" xr:uid="{00000000-0005-0000-0000-000059040000}"/>
    <cellStyle name="Comma 3 2 2" xfId="730" xr:uid="{00000000-0005-0000-0000-00005A040000}"/>
    <cellStyle name="Comma 3 2 2 2" xfId="44342" xr:uid="{00000000-0005-0000-0000-00005B040000}"/>
    <cellStyle name="Comma 3 2 3" xfId="731" xr:uid="{00000000-0005-0000-0000-00005C040000}"/>
    <cellStyle name="Comma 3 3" xfId="732" xr:uid="{00000000-0005-0000-0000-00005D040000}"/>
    <cellStyle name="Comma 3 3 2" xfId="44341" xr:uid="{00000000-0005-0000-0000-00005E040000}"/>
    <cellStyle name="Comma 3 4" xfId="733" xr:uid="{00000000-0005-0000-0000-00005F040000}"/>
    <cellStyle name="Comma 4" xfId="2" xr:uid="{00000000-0005-0000-0000-000060040000}"/>
    <cellStyle name="Comma 4 2" xfId="734" xr:uid="{00000000-0005-0000-0000-000061040000}"/>
    <cellStyle name="Comma 4 2 2" xfId="735" xr:uid="{00000000-0005-0000-0000-000062040000}"/>
    <cellStyle name="Comma 4 2 2 2" xfId="44725" xr:uid="{00000000-0005-0000-0000-000063040000}"/>
    <cellStyle name="Comma 4 2 3" xfId="736" xr:uid="{00000000-0005-0000-0000-000064040000}"/>
    <cellStyle name="Comma 4 2 4" xfId="737" xr:uid="{00000000-0005-0000-0000-000065040000}"/>
    <cellStyle name="Comma 4 2 5" xfId="738" xr:uid="{00000000-0005-0000-0000-000066040000}"/>
    <cellStyle name="Comma 4 2 5 2" xfId="739" xr:uid="{00000000-0005-0000-0000-000067040000}"/>
    <cellStyle name="Comma 4 2 5 3" xfId="43885" xr:uid="{00000000-0005-0000-0000-000068040000}"/>
    <cellStyle name="Comma 4 2 6" xfId="740" xr:uid="{00000000-0005-0000-0000-000069040000}"/>
    <cellStyle name="Comma 4 2 7" xfId="741" xr:uid="{00000000-0005-0000-0000-00006A040000}"/>
    <cellStyle name="Comma 4 2 8" xfId="23127" xr:uid="{00000000-0005-0000-0000-00006B040000}"/>
    <cellStyle name="Comma 4 3" xfId="742" xr:uid="{00000000-0005-0000-0000-00006C040000}"/>
    <cellStyle name="Comma 4 3 2" xfId="743" xr:uid="{00000000-0005-0000-0000-00006D040000}"/>
    <cellStyle name="Comma 4 3 3" xfId="744" xr:uid="{00000000-0005-0000-0000-00006E040000}"/>
    <cellStyle name="Comma 4 3 4" xfId="745" xr:uid="{00000000-0005-0000-0000-00006F040000}"/>
    <cellStyle name="Comma 4 4" xfId="746" xr:uid="{00000000-0005-0000-0000-000070040000}"/>
    <cellStyle name="Comma 4 4 2" xfId="747" xr:uid="{00000000-0005-0000-0000-000071040000}"/>
    <cellStyle name="Comma 4 4 3" xfId="748" xr:uid="{00000000-0005-0000-0000-000072040000}"/>
    <cellStyle name="Comma 4 4 4" xfId="749" xr:uid="{00000000-0005-0000-0000-000073040000}"/>
    <cellStyle name="Comma 4 5" xfId="750" xr:uid="{00000000-0005-0000-0000-000074040000}"/>
    <cellStyle name="Comma 4 5 2" xfId="751" xr:uid="{00000000-0005-0000-0000-000075040000}"/>
    <cellStyle name="Comma 4 6" xfId="752" xr:uid="{00000000-0005-0000-0000-000076040000}"/>
    <cellStyle name="Comma 4 7" xfId="753" xr:uid="{00000000-0005-0000-0000-000077040000}"/>
    <cellStyle name="Comma 4 8" xfId="754" xr:uid="{00000000-0005-0000-0000-000078040000}"/>
    <cellStyle name="Comma 4 9" xfId="43998" xr:uid="{00000000-0005-0000-0000-000079040000}"/>
    <cellStyle name="Comma 5" xfId="755" xr:uid="{00000000-0005-0000-0000-00007A040000}"/>
    <cellStyle name="Comma 5 2" xfId="756" xr:uid="{00000000-0005-0000-0000-00007B040000}"/>
    <cellStyle name="Comma 5 2 2" xfId="757" xr:uid="{00000000-0005-0000-0000-00007C040000}"/>
    <cellStyle name="Comma 5 3" xfId="758" xr:uid="{00000000-0005-0000-0000-00007D040000}"/>
    <cellStyle name="Comma 5 4" xfId="759" xr:uid="{00000000-0005-0000-0000-00007E040000}"/>
    <cellStyle name="Comma 5 5" xfId="760" xr:uid="{00000000-0005-0000-0000-00007F040000}"/>
    <cellStyle name="Comma 5 6" xfId="761" xr:uid="{00000000-0005-0000-0000-000080040000}"/>
    <cellStyle name="Comma 5 6 2" xfId="762" xr:uid="{00000000-0005-0000-0000-000081040000}"/>
    <cellStyle name="Comma 5 6 3" xfId="43886" xr:uid="{00000000-0005-0000-0000-000082040000}"/>
    <cellStyle name="Comma 5 7" xfId="763" xr:uid="{00000000-0005-0000-0000-000083040000}"/>
    <cellStyle name="Comma 5 8" xfId="23128" xr:uid="{00000000-0005-0000-0000-000084040000}"/>
    <cellStyle name="Comma 5 9" xfId="43999" xr:uid="{00000000-0005-0000-0000-000085040000}"/>
    <cellStyle name="Comma 6" xfId="764" xr:uid="{00000000-0005-0000-0000-000086040000}"/>
    <cellStyle name="Comma 6 2" xfId="765" xr:uid="{00000000-0005-0000-0000-000087040000}"/>
    <cellStyle name="Comma 6 2 2" xfId="766" xr:uid="{00000000-0005-0000-0000-000088040000}"/>
    <cellStyle name="Comma 6 2 2 2" xfId="44344" xr:uid="{00000000-0005-0000-0000-000089040000}"/>
    <cellStyle name="Comma 6 2 2 3" xfId="44726" xr:uid="{00000000-0005-0000-0000-00008A040000}"/>
    <cellStyle name="Comma 6 2 3" xfId="767" xr:uid="{00000000-0005-0000-0000-00008B040000}"/>
    <cellStyle name="Comma 6 2 3 2" xfId="44727" xr:uid="{00000000-0005-0000-0000-00008C040000}"/>
    <cellStyle name="Comma 6 3" xfId="768" xr:uid="{00000000-0005-0000-0000-00008D040000}"/>
    <cellStyle name="Comma 6 3 2" xfId="769" xr:uid="{00000000-0005-0000-0000-00008E040000}"/>
    <cellStyle name="Comma 6 3 2 2" xfId="44343" xr:uid="{00000000-0005-0000-0000-00008F040000}"/>
    <cellStyle name="Comma 6 3 3" xfId="44728" xr:uid="{00000000-0005-0000-0000-000090040000}"/>
    <cellStyle name="Comma 6 4" xfId="770" xr:uid="{00000000-0005-0000-0000-000091040000}"/>
    <cellStyle name="Comma 6 5" xfId="771" xr:uid="{00000000-0005-0000-0000-000092040000}"/>
    <cellStyle name="Comma 6 6" xfId="772" xr:uid="{00000000-0005-0000-0000-000093040000}"/>
    <cellStyle name="Comma 6 7" xfId="773" xr:uid="{00000000-0005-0000-0000-000094040000}"/>
    <cellStyle name="Comma 6 8" xfId="44000" xr:uid="{00000000-0005-0000-0000-000095040000}"/>
    <cellStyle name="Comma 7" xfId="774" xr:uid="{00000000-0005-0000-0000-000096040000}"/>
    <cellStyle name="Comma 7 2" xfId="44001" xr:uid="{00000000-0005-0000-0000-000097040000}"/>
    <cellStyle name="Comma 8" xfId="775" xr:uid="{00000000-0005-0000-0000-000098040000}"/>
    <cellStyle name="Comma 8 2" xfId="776" xr:uid="{00000000-0005-0000-0000-000099040000}"/>
    <cellStyle name="Comma 8 2 2" xfId="777" xr:uid="{00000000-0005-0000-0000-00009A040000}"/>
    <cellStyle name="Comma 8 2 2 2" xfId="44729" xr:uid="{00000000-0005-0000-0000-00009B040000}"/>
    <cellStyle name="Comma 8 3" xfId="778" xr:uid="{00000000-0005-0000-0000-00009C040000}"/>
    <cellStyle name="Comma 8 3 2" xfId="44730" xr:uid="{00000000-0005-0000-0000-00009D040000}"/>
    <cellStyle name="Comma 8 4" xfId="779" xr:uid="{00000000-0005-0000-0000-00009E040000}"/>
    <cellStyle name="Comma 8 4 2" xfId="23252" xr:uid="{00000000-0005-0000-0000-00009F040000}"/>
    <cellStyle name="Comma 8 5" xfId="780" xr:uid="{00000000-0005-0000-0000-0000A0040000}"/>
    <cellStyle name="Comma 9" xfId="781" xr:uid="{00000000-0005-0000-0000-0000A1040000}"/>
    <cellStyle name="Comma 9 2" xfId="782" xr:uid="{00000000-0005-0000-0000-0000A2040000}"/>
    <cellStyle name="Comma 9 3" xfId="783" xr:uid="{00000000-0005-0000-0000-0000A3040000}"/>
    <cellStyle name="Copied" xfId="784" xr:uid="{00000000-0005-0000-0000-0000A4040000}"/>
    <cellStyle name="COST1" xfId="785" xr:uid="{00000000-0005-0000-0000-0000A5040000}"/>
    <cellStyle name="Currency 2" xfId="786" xr:uid="{00000000-0005-0000-0000-0000A6040000}"/>
    <cellStyle name="Currency 2 2" xfId="44731" xr:uid="{00000000-0005-0000-0000-0000A7040000}"/>
    <cellStyle name="Entered" xfId="787" xr:uid="{00000000-0005-0000-0000-0000A8040000}"/>
    <cellStyle name="Explanatory Text 2" xfId="788" xr:uid="{00000000-0005-0000-0000-0000A9040000}"/>
    <cellStyle name="Explanatory Text 2 2" xfId="789" xr:uid="{00000000-0005-0000-0000-0000AA040000}"/>
    <cellStyle name="Explanatory Text 3" xfId="790" xr:uid="{00000000-0005-0000-0000-0000AB040000}"/>
    <cellStyle name="Explanatory Text 4" xfId="791" xr:uid="{00000000-0005-0000-0000-0000AC040000}"/>
    <cellStyle name="Followed Hyperlink 2" xfId="792" xr:uid="{00000000-0005-0000-0000-0000AD040000}"/>
    <cellStyle name="Good 2" xfId="793" xr:uid="{00000000-0005-0000-0000-0000AE040000}"/>
    <cellStyle name="Good 2 2" xfId="794" xr:uid="{00000000-0005-0000-0000-0000AF040000}"/>
    <cellStyle name="Good 3" xfId="795" xr:uid="{00000000-0005-0000-0000-0000B0040000}"/>
    <cellStyle name="Good 4" xfId="796" xr:uid="{00000000-0005-0000-0000-0000B1040000}"/>
    <cellStyle name="Grey" xfId="797" xr:uid="{00000000-0005-0000-0000-0000B2040000}"/>
    <cellStyle name="Header1" xfId="798" xr:uid="{00000000-0005-0000-0000-0000B3040000}"/>
    <cellStyle name="Header1 2" xfId="799" xr:uid="{00000000-0005-0000-0000-0000B4040000}"/>
    <cellStyle name="Header1 2 2" xfId="800" xr:uid="{00000000-0005-0000-0000-0000B5040000}"/>
    <cellStyle name="Header1 3" xfId="801" xr:uid="{00000000-0005-0000-0000-0000B6040000}"/>
    <cellStyle name="Header2" xfId="802" xr:uid="{00000000-0005-0000-0000-0000B7040000}"/>
    <cellStyle name="Header2 2" xfId="803" xr:uid="{00000000-0005-0000-0000-0000B8040000}"/>
    <cellStyle name="Header2 2 10" xfId="44732" xr:uid="{00000000-0005-0000-0000-0000B9040000}"/>
    <cellStyle name="Header2 2 11" xfId="44733" xr:uid="{00000000-0005-0000-0000-0000BA040000}"/>
    <cellStyle name="Header2 2 2" xfId="804" xr:uid="{00000000-0005-0000-0000-0000BB040000}"/>
    <cellStyle name="Header2 2 2 2" xfId="805" xr:uid="{00000000-0005-0000-0000-0000BC040000}"/>
    <cellStyle name="Header2 2 2 3" xfId="806" xr:uid="{00000000-0005-0000-0000-0000BD040000}"/>
    <cellStyle name="Header2 2 2 4" xfId="33959" xr:uid="{00000000-0005-0000-0000-0000BE040000}"/>
    <cellStyle name="Header2 2 2 5" xfId="44734" xr:uid="{00000000-0005-0000-0000-0000BF040000}"/>
    <cellStyle name="Header2 2 3" xfId="23288" xr:uid="{00000000-0005-0000-0000-0000C0040000}"/>
    <cellStyle name="Header2 2 3 2" xfId="44735" xr:uid="{00000000-0005-0000-0000-0000C1040000}"/>
    <cellStyle name="Header2 2 4" xfId="44736" xr:uid="{00000000-0005-0000-0000-0000C2040000}"/>
    <cellStyle name="Header2 2 5" xfId="44737" xr:uid="{00000000-0005-0000-0000-0000C3040000}"/>
    <cellStyle name="Header2 2 6" xfId="44738" xr:uid="{00000000-0005-0000-0000-0000C4040000}"/>
    <cellStyle name="Header2 2 7" xfId="44739" xr:uid="{00000000-0005-0000-0000-0000C5040000}"/>
    <cellStyle name="Header2 2 8" xfId="44740" xr:uid="{00000000-0005-0000-0000-0000C6040000}"/>
    <cellStyle name="Header2 2 9" xfId="44741" xr:uid="{00000000-0005-0000-0000-0000C7040000}"/>
    <cellStyle name="Header2 3" xfId="807" xr:uid="{00000000-0005-0000-0000-0000C8040000}"/>
    <cellStyle name="Header2 3 2" xfId="808" xr:uid="{00000000-0005-0000-0000-0000C9040000}"/>
    <cellStyle name="Header2 3 2 2" xfId="809" xr:uid="{00000000-0005-0000-0000-0000CA040000}"/>
    <cellStyle name="Header2 3 2 3" xfId="810" xr:uid="{00000000-0005-0000-0000-0000CB040000}"/>
    <cellStyle name="Header2 3 2 4" xfId="34014" xr:uid="{00000000-0005-0000-0000-0000CC040000}"/>
    <cellStyle name="Header2 3 3" xfId="23385" xr:uid="{00000000-0005-0000-0000-0000CD040000}"/>
    <cellStyle name="Header2 4" xfId="811" xr:uid="{00000000-0005-0000-0000-0000CE040000}"/>
    <cellStyle name="Header2 4 2" xfId="812" xr:uid="{00000000-0005-0000-0000-0000CF040000}"/>
    <cellStyle name="Header2 4 2 2" xfId="813" xr:uid="{00000000-0005-0000-0000-0000D0040000}"/>
    <cellStyle name="Header2 4 2 3" xfId="814" xr:uid="{00000000-0005-0000-0000-0000D1040000}"/>
    <cellStyle name="Header2 4 2 4" xfId="43854" xr:uid="{00000000-0005-0000-0000-0000D2040000}"/>
    <cellStyle name="Header2 4 3" xfId="815" xr:uid="{00000000-0005-0000-0000-0000D3040000}"/>
    <cellStyle name="Header2 4 4" xfId="816" xr:uid="{00000000-0005-0000-0000-0000D4040000}"/>
    <cellStyle name="Header2 4 5" xfId="33839" xr:uid="{00000000-0005-0000-0000-0000D5040000}"/>
    <cellStyle name="Header2 4 6" xfId="44742" xr:uid="{00000000-0005-0000-0000-0000D6040000}"/>
    <cellStyle name="Header2 5" xfId="817" xr:uid="{00000000-0005-0000-0000-0000D7040000}"/>
    <cellStyle name="Header2 5 2" xfId="818" xr:uid="{00000000-0005-0000-0000-0000D8040000}"/>
    <cellStyle name="Header2 5 3" xfId="819" xr:uid="{00000000-0005-0000-0000-0000D9040000}"/>
    <cellStyle name="Header2 5 4" xfId="33877" xr:uid="{00000000-0005-0000-0000-0000DA040000}"/>
    <cellStyle name="Header2 5 5" xfId="44743" xr:uid="{00000000-0005-0000-0000-0000DB040000}"/>
    <cellStyle name="Header2 6" xfId="23253" xr:uid="{00000000-0005-0000-0000-0000DC040000}"/>
    <cellStyle name="Header2 6 2" xfId="44744" xr:uid="{00000000-0005-0000-0000-0000DD040000}"/>
    <cellStyle name="Header2 7" xfId="44745" xr:uid="{00000000-0005-0000-0000-0000DE040000}"/>
    <cellStyle name="Heading 1 2" xfId="820" xr:uid="{00000000-0005-0000-0000-0000DF040000}"/>
    <cellStyle name="Heading 1 2 2" xfId="821" xr:uid="{00000000-0005-0000-0000-0000E0040000}"/>
    <cellStyle name="Heading 1 3" xfId="822" xr:uid="{00000000-0005-0000-0000-0000E1040000}"/>
    <cellStyle name="Heading 1 4" xfId="823" xr:uid="{00000000-0005-0000-0000-0000E2040000}"/>
    <cellStyle name="Heading 2 2" xfId="824" xr:uid="{00000000-0005-0000-0000-0000E3040000}"/>
    <cellStyle name="Heading 2 2 2" xfId="825" xr:uid="{00000000-0005-0000-0000-0000E4040000}"/>
    <cellStyle name="Heading 2 3" xfId="826" xr:uid="{00000000-0005-0000-0000-0000E5040000}"/>
    <cellStyle name="Heading 2 4" xfId="827" xr:uid="{00000000-0005-0000-0000-0000E6040000}"/>
    <cellStyle name="Heading 3 2" xfId="828" xr:uid="{00000000-0005-0000-0000-0000E7040000}"/>
    <cellStyle name="Heading 3 2 2" xfId="829" xr:uid="{00000000-0005-0000-0000-0000E8040000}"/>
    <cellStyle name="Heading 3 2 2 10" xfId="830" xr:uid="{00000000-0005-0000-0000-0000E9040000}"/>
    <cellStyle name="Heading 3 2 2 11" xfId="831" xr:uid="{00000000-0005-0000-0000-0000EA040000}"/>
    <cellStyle name="Heading 3 2 2 12" xfId="832" xr:uid="{00000000-0005-0000-0000-0000EB040000}"/>
    <cellStyle name="Heading 3 2 2 13" xfId="833" xr:uid="{00000000-0005-0000-0000-0000EC040000}"/>
    <cellStyle name="Heading 3 2 2 14" xfId="834" xr:uid="{00000000-0005-0000-0000-0000ED040000}"/>
    <cellStyle name="Heading 3 2 2 15" xfId="835" xr:uid="{00000000-0005-0000-0000-0000EE040000}"/>
    <cellStyle name="Heading 3 2 2 16" xfId="836" xr:uid="{00000000-0005-0000-0000-0000EF040000}"/>
    <cellStyle name="Heading 3 2 2 17" xfId="837" xr:uid="{00000000-0005-0000-0000-0000F0040000}"/>
    <cellStyle name="Heading 3 2 2 18" xfId="838" xr:uid="{00000000-0005-0000-0000-0000F1040000}"/>
    <cellStyle name="Heading 3 2 2 19" xfId="839" xr:uid="{00000000-0005-0000-0000-0000F2040000}"/>
    <cellStyle name="Heading 3 2 2 2" xfId="840" xr:uid="{00000000-0005-0000-0000-0000F3040000}"/>
    <cellStyle name="Heading 3 2 2 2 10" xfId="841" xr:uid="{00000000-0005-0000-0000-0000F4040000}"/>
    <cellStyle name="Heading 3 2 2 2 11" xfId="842" xr:uid="{00000000-0005-0000-0000-0000F5040000}"/>
    <cellStyle name="Heading 3 2 2 2 12" xfId="843" xr:uid="{00000000-0005-0000-0000-0000F6040000}"/>
    <cellStyle name="Heading 3 2 2 2 13" xfId="844" xr:uid="{00000000-0005-0000-0000-0000F7040000}"/>
    <cellStyle name="Heading 3 2 2 2 14" xfId="845" xr:uid="{00000000-0005-0000-0000-0000F8040000}"/>
    <cellStyle name="Heading 3 2 2 2 15" xfId="846" xr:uid="{00000000-0005-0000-0000-0000F9040000}"/>
    <cellStyle name="Heading 3 2 2 2 2" xfId="847" xr:uid="{00000000-0005-0000-0000-0000FA040000}"/>
    <cellStyle name="Heading 3 2 2 2 2 2" xfId="848" xr:uid="{00000000-0005-0000-0000-0000FB040000}"/>
    <cellStyle name="Heading 3 2 2 2 3" xfId="849" xr:uid="{00000000-0005-0000-0000-0000FC040000}"/>
    <cellStyle name="Heading 3 2 2 2 4" xfId="850" xr:uid="{00000000-0005-0000-0000-0000FD040000}"/>
    <cellStyle name="Heading 3 2 2 2 5" xfId="851" xr:uid="{00000000-0005-0000-0000-0000FE040000}"/>
    <cellStyle name="Heading 3 2 2 2 6" xfId="852" xr:uid="{00000000-0005-0000-0000-0000FF040000}"/>
    <cellStyle name="Heading 3 2 2 2 7" xfId="853" xr:uid="{00000000-0005-0000-0000-000000050000}"/>
    <cellStyle name="Heading 3 2 2 2 8" xfId="854" xr:uid="{00000000-0005-0000-0000-000001050000}"/>
    <cellStyle name="Heading 3 2 2 2 9" xfId="855" xr:uid="{00000000-0005-0000-0000-000002050000}"/>
    <cellStyle name="Heading 3 2 2 3" xfId="856" xr:uid="{00000000-0005-0000-0000-000003050000}"/>
    <cellStyle name="Heading 3 2 2 3 2" xfId="857" xr:uid="{00000000-0005-0000-0000-000004050000}"/>
    <cellStyle name="Heading 3 2 2 4" xfId="858" xr:uid="{00000000-0005-0000-0000-000005050000}"/>
    <cellStyle name="Heading 3 2 2 5" xfId="859" xr:uid="{00000000-0005-0000-0000-000006050000}"/>
    <cellStyle name="Heading 3 2 2 6" xfId="860" xr:uid="{00000000-0005-0000-0000-000007050000}"/>
    <cellStyle name="Heading 3 2 2 7" xfId="861" xr:uid="{00000000-0005-0000-0000-000008050000}"/>
    <cellStyle name="Heading 3 2 2 8" xfId="862" xr:uid="{00000000-0005-0000-0000-000009050000}"/>
    <cellStyle name="Heading 3 2 2 9" xfId="863" xr:uid="{00000000-0005-0000-0000-00000A050000}"/>
    <cellStyle name="Heading 3 2 3" xfId="864" xr:uid="{00000000-0005-0000-0000-00000B050000}"/>
    <cellStyle name="Heading 3 2 3 10" xfId="865" xr:uid="{00000000-0005-0000-0000-00000C050000}"/>
    <cellStyle name="Heading 3 2 3 11" xfId="866" xr:uid="{00000000-0005-0000-0000-00000D050000}"/>
    <cellStyle name="Heading 3 2 3 12" xfId="867" xr:uid="{00000000-0005-0000-0000-00000E050000}"/>
    <cellStyle name="Heading 3 2 3 13" xfId="868" xr:uid="{00000000-0005-0000-0000-00000F050000}"/>
    <cellStyle name="Heading 3 2 3 14" xfId="869" xr:uid="{00000000-0005-0000-0000-000010050000}"/>
    <cellStyle name="Heading 3 2 3 15" xfId="870" xr:uid="{00000000-0005-0000-0000-000011050000}"/>
    <cellStyle name="Heading 3 2 3 16" xfId="871" xr:uid="{00000000-0005-0000-0000-000012050000}"/>
    <cellStyle name="Heading 3 2 3 17" xfId="872" xr:uid="{00000000-0005-0000-0000-000013050000}"/>
    <cellStyle name="Heading 3 2 3 18" xfId="873" xr:uid="{00000000-0005-0000-0000-000014050000}"/>
    <cellStyle name="Heading 3 2 3 2" xfId="874" xr:uid="{00000000-0005-0000-0000-000015050000}"/>
    <cellStyle name="Heading 3 2 3 2 10" xfId="875" xr:uid="{00000000-0005-0000-0000-000016050000}"/>
    <cellStyle name="Heading 3 2 3 2 11" xfId="876" xr:uid="{00000000-0005-0000-0000-000017050000}"/>
    <cellStyle name="Heading 3 2 3 2 12" xfId="877" xr:uid="{00000000-0005-0000-0000-000018050000}"/>
    <cellStyle name="Heading 3 2 3 2 13" xfId="878" xr:uid="{00000000-0005-0000-0000-000019050000}"/>
    <cellStyle name="Heading 3 2 3 2 14" xfId="879" xr:uid="{00000000-0005-0000-0000-00001A050000}"/>
    <cellStyle name="Heading 3 2 3 2 15" xfId="880" xr:uid="{00000000-0005-0000-0000-00001B050000}"/>
    <cellStyle name="Heading 3 2 3 2 2" xfId="881" xr:uid="{00000000-0005-0000-0000-00001C050000}"/>
    <cellStyle name="Heading 3 2 3 2 2 2" xfId="882" xr:uid="{00000000-0005-0000-0000-00001D050000}"/>
    <cellStyle name="Heading 3 2 3 2 3" xfId="883" xr:uid="{00000000-0005-0000-0000-00001E050000}"/>
    <cellStyle name="Heading 3 2 3 2 4" xfId="884" xr:uid="{00000000-0005-0000-0000-00001F050000}"/>
    <cellStyle name="Heading 3 2 3 2 5" xfId="885" xr:uid="{00000000-0005-0000-0000-000020050000}"/>
    <cellStyle name="Heading 3 2 3 2 6" xfId="886" xr:uid="{00000000-0005-0000-0000-000021050000}"/>
    <cellStyle name="Heading 3 2 3 2 7" xfId="887" xr:uid="{00000000-0005-0000-0000-000022050000}"/>
    <cellStyle name="Heading 3 2 3 2 8" xfId="888" xr:uid="{00000000-0005-0000-0000-000023050000}"/>
    <cellStyle name="Heading 3 2 3 2 9" xfId="889" xr:uid="{00000000-0005-0000-0000-000024050000}"/>
    <cellStyle name="Heading 3 2 3 3" xfId="890" xr:uid="{00000000-0005-0000-0000-000025050000}"/>
    <cellStyle name="Heading 3 2 3 3 2" xfId="891" xr:uid="{00000000-0005-0000-0000-000026050000}"/>
    <cellStyle name="Heading 3 2 3 4" xfId="892" xr:uid="{00000000-0005-0000-0000-000027050000}"/>
    <cellStyle name="Heading 3 2 3 5" xfId="893" xr:uid="{00000000-0005-0000-0000-000028050000}"/>
    <cellStyle name="Heading 3 2 3 6" xfId="894" xr:uid="{00000000-0005-0000-0000-000029050000}"/>
    <cellStyle name="Heading 3 2 3 7" xfId="895" xr:uid="{00000000-0005-0000-0000-00002A050000}"/>
    <cellStyle name="Heading 3 2 3 8" xfId="896" xr:uid="{00000000-0005-0000-0000-00002B050000}"/>
    <cellStyle name="Heading 3 2 3 9" xfId="897" xr:uid="{00000000-0005-0000-0000-00002C050000}"/>
    <cellStyle name="Heading 3 2 4" xfId="898" xr:uid="{00000000-0005-0000-0000-00002D050000}"/>
    <cellStyle name="Heading 3 2 4 10" xfId="899" xr:uid="{00000000-0005-0000-0000-00002E050000}"/>
    <cellStyle name="Heading 3 2 4 11" xfId="900" xr:uid="{00000000-0005-0000-0000-00002F050000}"/>
    <cellStyle name="Heading 3 2 4 12" xfId="901" xr:uid="{00000000-0005-0000-0000-000030050000}"/>
    <cellStyle name="Heading 3 2 4 13" xfId="902" xr:uid="{00000000-0005-0000-0000-000031050000}"/>
    <cellStyle name="Heading 3 2 4 14" xfId="903" xr:uid="{00000000-0005-0000-0000-000032050000}"/>
    <cellStyle name="Heading 3 2 4 15" xfId="904" xr:uid="{00000000-0005-0000-0000-000033050000}"/>
    <cellStyle name="Heading 3 2 4 16" xfId="905" xr:uid="{00000000-0005-0000-0000-000034050000}"/>
    <cellStyle name="Heading 3 2 4 17" xfId="906" xr:uid="{00000000-0005-0000-0000-000035050000}"/>
    <cellStyle name="Heading 3 2 4 18" xfId="907" xr:uid="{00000000-0005-0000-0000-000036050000}"/>
    <cellStyle name="Heading 3 2 4 2" xfId="908" xr:uid="{00000000-0005-0000-0000-000037050000}"/>
    <cellStyle name="Heading 3 2 4 2 10" xfId="909" xr:uid="{00000000-0005-0000-0000-000038050000}"/>
    <cellStyle name="Heading 3 2 4 2 11" xfId="910" xr:uid="{00000000-0005-0000-0000-000039050000}"/>
    <cellStyle name="Heading 3 2 4 2 12" xfId="911" xr:uid="{00000000-0005-0000-0000-00003A050000}"/>
    <cellStyle name="Heading 3 2 4 2 13" xfId="912" xr:uid="{00000000-0005-0000-0000-00003B050000}"/>
    <cellStyle name="Heading 3 2 4 2 14" xfId="913" xr:uid="{00000000-0005-0000-0000-00003C050000}"/>
    <cellStyle name="Heading 3 2 4 2 15" xfId="914" xr:uid="{00000000-0005-0000-0000-00003D050000}"/>
    <cellStyle name="Heading 3 2 4 2 2" xfId="915" xr:uid="{00000000-0005-0000-0000-00003E050000}"/>
    <cellStyle name="Heading 3 2 4 2 2 2" xfId="916" xr:uid="{00000000-0005-0000-0000-00003F050000}"/>
    <cellStyle name="Heading 3 2 4 2 3" xfId="917" xr:uid="{00000000-0005-0000-0000-000040050000}"/>
    <cellStyle name="Heading 3 2 4 2 4" xfId="918" xr:uid="{00000000-0005-0000-0000-000041050000}"/>
    <cellStyle name="Heading 3 2 4 2 5" xfId="919" xr:uid="{00000000-0005-0000-0000-000042050000}"/>
    <cellStyle name="Heading 3 2 4 2 6" xfId="920" xr:uid="{00000000-0005-0000-0000-000043050000}"/>
    <cellStyle name="Heading 3 2 4 2 7" xfId="921" xr:uid="{00000000-0005-0000-0000-000044050000}"/>
    <cellStyle name="Heading 3 2 4 2 8" xfId="922" xr:uid="{00000000-0005-0000-0000-000045050000}"/>
    <cellStyle name="Heading 3 2 4 2 9" xfId="923" xr:uid="{00000000-0005-0000-0000-000046050000}"/>
    <cellStyle name="Heading 3 2 4 3" xfId="924" xr:uid="{00000000-0005-0000-0000-000047050000}"/>
    <cellStyle name="Heading 3 2 4 3 2" xfId="925" xr:uid="{00000000-0005-0000-0000-000048050000}"/>
    <cellStyle name="Heading 3 2 4 4" xfId="926" xr:uid="{00000000-0005-0000-0000-000049050000}"/>
    <cellStyle name="Heading 3 2 4 5" xfId="927" xr:uid="{00000000-0005-0000-0000-00004A050000}"/>
    <cellStyle name="Heading 3 2 4 6" xfId="928" xr:uid="{00000000-0005-0000-0000-00004B050000}"/>
    <cellStyle name="Heading 3 2 4 7" xfId="929" xr:uid="{00000000-0005-0000-0000-00004C050000}"/>
    <cellStyle name="Heading 3 2 4 8" xfId="930" xr:uid="{00000000-0005-0000-0000-00004D050000}"/>
    <cellStyle name="Heading 3 2 4 9" xfId="931" xr:uid="{00000000-0005-0000-0000-00004E050000}"/>
    <cellStyle name="Heading 3 2 5" xfId="932" xr:uid="{00000000-0005-0000-0000-00004F050000}"/>
    <cellStyle name="Heading 3 2 5 10" xfId="933" xr:uid="{00000000-0005-0000-0000-000050050000}"/>
    <cellStyle name="Heading 3 2 5 11" xfId="934" xr:uid="{00000000-0005-0000-0000-000051050000}"/>
    <cellStyle name="Heading 3 2 5 12" xfId="935" xr:uid="{00000000-0005-0000-0000-000052050000}"/>
    <cellStyle name="Heading 3 2 5 13" xfId="936" xr:uid="{00000000-0005-0000-0000-000053050000}"/>
    <cellStyle name="Heading 3 2 5 14" xfId="937" xr:uid="{00000000-0005-0000-0000-000054050000}"/>
    <cellStyle name="Heading 3 2 5 15" xfId="938" xr:uid="{00000000-0005-0000-0000-000055050000}"/>
    <cellStyle name="Heading 3 2 5 16" xfId="939" xr:uid="{00000000-0005-0000-0000-000056050000}"/>
    <cellStyle name="Heading 3 2 5 17" xfId="940" xr:uid="{00000000-0005-0000-0000-000057050000}"/>
    <cellStyle name="Heading 3 2 5 18" xfId="941" xr:uid="{00000000-0005-0000-0000-000058050000}"/>
    <cellStyle name="Heading 3 2 5 2" xfId="942" xr:uid="{00000000-0005-0000-0000-000059050000}"/>
    <cellStyle name="Heading 3 2 5 2 10" xfId="943" xr:uid="{00000000-0005-0000-0000-00005A050000}"/>
    <cellStyle name="Heading 3 2 5 2 11" xfId="944" xr:uid="{00000000-0005-0000-0000-00005B050000}"/>
    <cellStyle name="Heading 3 2 5 2 12" xfId="945" xr:uid="{00000000-0005-0000-0000-00005C050000}"/>
    <cellStyle name="Heading 3 2 5 2 13" xfId="946" xr:uid="{00000000-0005-0000-0000-00005D050000}"/>
    <cellStyle name="Heading 3 2 5 2 14" xfId="947" xr:uid="{00000000-0005-0000-0000-00005E050000}"/>
    <cellStyle name="Heading 3 2 5 2 15" xfId="948" xr:uid="{00000000-0005-0000-0000-00005F050000}"/>
    <cellStyle name="Heading 3 2 5 2 2" xfId="949" xr:uid="{00000000-0005-0000-0000-000060050000}"/>
    <cellStyle name="Heading 3 2 5 2 2 2" xfId="950" xr:uid="{00000000-0005-0000-0000-000061050000}"/>
    <cellStyle name="Heading 3 2 5 2 3" xfId="951" xr:uid="{00000000-0005-0000-0000-000062050000}"/>
    <cellStyle name="Heading 3 2 5 2 4" xfId="952" xr:uid="{00000000-0005-0000-0000-000063050000}"/>
    <cellStyle name="Heading 3 2 5 2 5" xfId="953" xr:uid="{00000000-0005-0000-0000-000064050000}"/>
    <cellStyle name="Heading 3 2 5 2 6" xfId="954" xr:uid="{00000000-0005-0000-0000-000065050000}"/>
    <cellStyle name="Heading 3 2 5 2 7" xfId="955" xr:uid="{00000000-0005-0000-0000-000066050000}"/>
    <cellStyle name="Heading 3 2 5 2 8" xfId="956" xr:uid="{00000000-0005-0000-0000-000067050000}"/>
    <cellStyle name="Heading 3 2 5 2 9" xfId="957" xr:uid="{00000000-0005-0000-0000-000068050000}"/>
    <cellStyle name="Heading 3 2 5 3" xfId="958" xr:uid="{00000000-0005-0000-0000-000069050000}"/>
    <cellStyle name="Heading 3 2 5 3 2" xfId="959" xr:uid="{00000000-0005-0000-0000-00006A050000}"/>
    <cellStyle name="Heading 3 2 5 4" xfId="960" xr:uid="{00000000-0005-0000-0000-00006B050000}"/>
    <cellStyle name="Heading 3 2 5 5" xfId="961" xr:uid="{00000000-0005-0000-0000-00006C050000}"/>
    <cellStyle name="Heading 3 2 5 6" xfId="962" xr:uid="{00000000-0005-0000-0000-00006D050000}"/>
    <cellStyle name="Heading 3 2 5 7" xfId="963" xr:uid="{00000000-0005-0000-0000-00006E050000}"/>
    <cellStyle name="Heading 3 2 5 8" xfId="964" xr:uid="{00000000-0005-0000-0000-00006F050000}"/>
    <cellStyle name="Heading 3 2 5 9" xfId="965" xr:uid="{00000000-0005-0000-0000-000070050000}"/>
    <cellStyle name="Heading 3 2 6" xfId="966" xr:uid="{00000000-0005-0000-0000-000071050000}"/>
    <cellStyle name="Heading 3 3" xfId="967" xr:uid="{00000000-0005-0000-0000-000072050000}"/>
    <cellStyle name="Heading 3 3 2" xfId="968" xr:uid="{00000000-0005-0000-0000-000073050000}"/>
    <cellStyle name="Heading 3 4" xfId="969" xr:uid="{00000000-0005-0000-0000-000074050000}"/>
    <cellStyle name="Heading 4 2" xfId="970" xr:uid="{00000000-0005-0000-0000-000075050000}"/>
    <cellStyle name="Heading 4 2 2" xfId="971" xr:uid="{00000000-0005-0000-0000-000076050000}"/>
    <cellStyle name="Heading 4 3" xfId="972" xr:uid="{00000000-0005-0000-0000-000077050000}"/>
    <cellStyle name="Heading 4 4" xfId="973" xr:uid="{00000000-0005-0000-0000-000078050000}"/>
    <cellStyle name="Hyperlink 2" xfId="974" xr:uid="{00000000-0005-0000-0000-000079050000}"/>
    <cellStyle name="Hyperlink 3" xfId="975" xr:uid="{00000000-0005-0000-0000-00007A050000}"/>
    <cellStyle name="Input [yellow]" xfId="976" xr:uid="{00000000-0005-0000-0000-00007B050000}"/>
    <cellStyle name="Input [yellow] 2" xfId="977" xr:uid="{00000000-0005-0000-0000-00007C050000}"/>
    <cellStyle name="Input [yellow] 2 2" xfId="978" xr:uid="{00000000-0005-0000-0000-00007D050000}"/>
    <cellStyle name="Input [yellow] 2 2 2" xfId="979" xr:uid="{00000000-0005-0000-0000-00007E050000}"/>
    <cellStyle name="Input [yellow] 2 2 3" xfId="33960" xr:uid="{00000000-0005-0000-0000-00007F050000}"/>
    <cellStyle name="Input [yellow] 2 2 4" xfId="44746" xr:uid="{00000000-0005-0000-0000-000080050000}"/>
    <cellStyle name="Input [yellow] 2 3" xfId="980" xr:uid="{00000000-0005-0000-0000-000081050000}"/>
    <cellStyle name="Input [yellow] 2 3 2" xfId="44747" xr:uid="{00000000-0005-0000-0000-000082050000}"/>
    <cellStyle name="Input [yellow] 2 4" xfId="23289" xr:uid="{00000000-0005-0000-0000-000083050000}"/>
    <cellStyle name="Input [yellow] 2 4 2" xfId="44748" xr:uid="{00000000-0005-0000-0000-000084050000}"/>
    <cellStyle name="Input [yellow] 2 5" xfId="44749" xr:uid="{00000000-0005-0000-0000-000085050000}"/>
    <cellStyle name="Input [yellow] 2 6" xfId="44750" xr:uid="{00000000-0005-0000-0000-000086050000}"/>
    <cellStyle name="Input [yellow] 3" xfId="981" xr:uid="{00000000-0005-0000-0000-000087050000}"/>
    <cellStyle name="Input [yellow] 3 2" xfId="982" xr:uid="{00000000-0005-0000-0000-000088050000}"/>
    <cellStyle name="Input [yellow] 3 2 2" xfId="983" xr:uid="{00000000-0005-0000-0000-000089050000}"/>
    <cellStyle name="Input [yellow] 3 2 3" xfId="34015" xr:uid="{00000000-0005-0000-0000-00008A050000}"/>
    <cellStyle name="Input [yellow] 3 3" xfId="984" xr:uid="{00000000-0005-0000-0000-00008B050000}"/>
    <cellStyle name="Input [yellow] 3 4" xfId="23386" xr:uid="{00000000-0005-0000-0000-00008C050000}"/>
    <cellStyle name="Input [yellow] 4" xfId="985" xr:uid="{00000000-0005-0000-0000-00008D050000}"/>
    <cellStyle name="Input [yellow] 4 2" xfId="986" xr:uid="{00000000-0005-0000-0000-00008E050000}"/>
    <cellStyle name="Input [yellow] 4 3" xfId="33820" xr:uid="{00000000-0005-0000-0000-00008F050000}"/>
    <cellStyle name="Input [yellow] 4 4" xfId="44751" xr:uid="{00000000-0005-0000-0000-000090050000}"/>
    <cellStyle name="Input [yellow] 5" xfId="44752" xr:uid="{00000000-0005-0000-0000-000091050000}"/>
    <cellStyle name="Input [yellow] 6" xfId="44753" xr:uid="{00000000-0005-0000-0000-000092050000}"/>
    <cellStyle name="Input [yellow] 7" xfId="44754" xr:uid="{00000000-0005-0000-0000-000093050000}"/>
    <cellStyle name="Input 10" xfId="987" xr:uid="{00000000-0005-0000-0000-000094050000}"/>
    <cellStyle name="Input 11" xfId="988" xr:uid="{00000000-0005-0000-0000-000095050000}"/>
    <cellStyle name="Input 12" xfId="989" xr:uid="{00000000-0005-0000-0000-000096050000}"/>
    <cellStyle name="Input 13" xfId="990" xr:uid="{00000000-0005-0000-0000-000097050000}"/>
    <cellStyle name="Input 14" xfId="991" xr:uid="{00000000-0005-0000-0000-000098050000}"/>
    <cellStyle name="Input 15" xfId="992" xr:uid="{00000000-0005-0000-0000-000099050000}"/>
    <cellStyle name="Input 16" xfId="993" xr:uid="{00000000-0005-0000-0000-00009A050000}"/>
    <cellStyle name="Input 17" xfId="994" xr:uid="{00000000-0005-0000-0000-00009B050000}"/>
    <cellStyle name="Input 18" xfId="995" xr:uid="{00000000-0005-0000-0000-00009C050000}"/>
    <cellStyle name="Input 19" xfId="996" xr:uid="{00000000-0005-0000-0000-00009D050000}"/>
    <cellStyle name="Input 2" xfId="997" xr:uid="{00000000-0005-0000-0000-00009E050000}"/>
    <cellStyle name="Input 2 2" xfId="998" xr:uid="{00000000-0005-0000-0000-00009F050000}"/>
    <cellStyle name="Input 2 2 2" xfId="999" xr:uid="{00000000-0005-0000-0000-0000A0050000}"/>
    <cellStyle name="Input 2 2 2 10" xfId="1000" xr:uid="{00000000-0005-0000-0000-0000A1050000}"/>
    <cellStyle name="Input 2 2 2 10 10" xfId="44755" xr:uid="{00000000-0005-0000-0000-0000A2050000}"/>
    <cellStyle name="Input 2 2 2 10 11" xfId="44208" xr:uid="{00000000-0005-0000-0000-0000A3050000}"/>
    <cellStyle name="Input 2 2 2 10 2" xfId="1001" xr:uid="{00000000-0005-0000-0000-0000A4050000}"/>
    <cellStyle name="Input 2 2 2 10 2 2" xfId="44756" xr:uid="{00000000-0005-0000-0000-0000A5050000}"/>
    <cellStyle name="Input 2 2 2 10 3" xfId="44757" xr:uid="{00000000-0005-0000-0000-0000A6050000}"/>
    <cellStyle name="Input 2 2 2 10 4" xfId="44758" xr:uid="{00000000-0005-0000-0000-0000A7050000}"/>
    <cellStyle name="Input 2 2 2 10 5" xfId="44759" xr:uid="{00000000-0005-0000-0000-0000A8050000}"/>
    <cellStyle name="Input 2 2 2 10 6" xfId="44760" xr:uid="{00000000-0005-0000-0000-0000A9050000}"/>
    <cellStyle name="Input 2 2 2 10 7" xfId="44761" xr:uid="{00000000-0005-0000-0000-0000AA050000}"/>
    <cellStyle name="Input 2 2 2 10 8" xfId="44762" xr:uid="{00000000-0005-0000-0000-0000AB050000}"/>
    <cellStyle name="Input 2 2 2 10 9" xfId="44763" xr:uid="{00000000-0005-0000-0000-0000AC050000}"/>
    <cellStyle name="Input 2 2 2 11" xfId="1002" xr:uid="{00000000-0005-0000-0000-0000AD050000}"/>
    <cellStyle name="Input 2 2 2 11 2" xfId="1003" xr:uid="{00000000-0005-0000-0000-0000AE050000}"/>
    <cellStyle name="Input 2 2 2 12" xfId="1004" xr:uid="{00000000-0005-0000-0000-0000AF050000}"/>
    <cellStyle name="Input 2 2 2 12 2" xfId="1005" xr:uid="{00000000-0005-0000-0000-0000B0050000}"/>
    <cellStyle name="Input 2 2 2 13" xfId="1006" xr:uid="{00000000-0005-0000-0000-0000B1050000}"/>
    <cellStyle name="Input 2 2 2 13 2" xfId="1007" xr:uid="{00000000-0005-0000-0000-0000B2050000}"/>
    <cellStyle name="Input 2 2 2 2" xfId="1008" xr:uid="{00000000-0005-0000-0000-0000B3050000}"/>
    <cellStyle name="Input 2 2 2 2 2" xfId="1009" xr:uid="{00000000-0005-0000-0000-0000B4050000}"/>
    <cellStyle name="Input 2 2 2 2 2 10" xfId="44764" xr:uid="{00000000-0005-0000-0000-0000B5050000}"/>
    <cellStyle name="Input 2 2 2 2 2 11" xfId="44209" xr:uid="{00000000-0005-0000-0000-0000B6050000}"/>
    <cellStyle name="Input 2 2 2 2 2 2" xfId="1010" xr:uid="{00000000-0005-0000-0000-0000B7050000}"/>
    <cellStyle name="Input 2 2 2 2 2 2 2" xfId="1011" xr:uid="{00000000-0005-0000-0000-0000B8050000}"/>
    <cellStyle name="Input 2 2 2 2 2 2 3" xfId="44765" xr:uid="{00000000-0005-0000-0000-0000B9050000}"/>
    <cellStyle name="Input 2 2 2 2 2 3" xfId="1012" xr:uid="{00000000-0005-0000-0000-0000BA050000}"/>
    <cellStyle name="Input 2 2 2 2 2 3 2" xfId="1013" xr:uid="{00000000-0005-0000-0000-0000BB050000}"/>
    <cellStyle name="Input 2 2 2 2 2 3 3" xfId="44766" xr:uid="{00000000-0005-0000-0000-0000BC050000}"/>
    <cellStyle name="Input 2 2 2 2 2 4" xfId="1014" xr:uid="{00000000-0005-0000-0000-0000BD050000}"/>
    <cellStyle name="Input 2 2 2 2 2 4 2" xfId="1015" xr:uid="{00000000-0005-0000-0000-0000BE050000}"/>
    <cellStyle name="Input 2 2 2 2 2 4 3" xfId="44767" xr:uid="{00000000-0005-0000-0000-0000BF050000}"/>
    <cellStyle name="Input 2 2 2 2 2 5" xfId="1016" xr:uid="{00000000-0005-0000-0000-0000C0050000}"/>
    <cellStyle name="Input 2 2 2 2 2 5 2" xfId="1017" xr:uid="{00000000-0005-0000-0000-0000C1050000}"/>
    <cellStyle name="Input 2 2 2 2 2 5 3" xfId="44768" xr:uid="{00000000-0005-0000-0000-0000C2050000}"/>
    <cellStyle name="Input 2 2 2 2 2 6" xfId="1018" xr:uid="{00000000-0005-0000-0000-0000C3050000}"/>
    <cellStyle name="Input 2 2 2 2 2 6 2" xfId="44769" xr:uid="{00000000-0005-0000-0000-0000C4050000}"/>
    <cellStyle name="Input 2 2 2 2 2 7" xfId="44770" xr:uid="{00000000-0005-0000-0000-0000C5050000}"/>
    <cellStyle name="Input 2 2 2 2 2 8" xfId="44771" xr:uid="{00000000-0005-0000-0000-0000C6050000}"/>
    <cellStyle name="Input 2 2 2 2 2 9" xfId="44772" xr:uid="{00000000-0005-0000-0000-0000C7050000}"/>
    <cellStyle name="Input 2 2 2 2 3" xfId="1019" xr:uid="{00000000-0005-0000-0000-0000C8050000}"/>
    <cellStyle name="Input 2 2 2 2 3 2" xfId="1020" xr:uid="{00000000-0005-0000-0000-0000C9050000}"/>
    <cellStyle name="Input 2 2 2 2 3 2 2" xfId="1021" xr:uid="{00000000-0005-0000-0000-0000CA050000}"/>
    <cellStyle name="Input 2 2 2 2 3 3" xfId="1022" xr:uid="{00000000-0005-0000-0000-0000CB050000}"/>
    <cellStyle name="Input 2 2 2 2 3 3 2" xfId="1023" xr:uid="{00000000-0005-0000-0000-0000CC050000}"/>
    <cellStyle name="Input 2 2 2 2 3 4" xfId="1024" xr:uid="{00000000-0005-0000-0000-0000CD050000}"/>
    <cellStyle name="Input 2 2 2 2 3 4 2" xfId="1025" xr:uid="{00000000-0005-0000-0000-0000CE050000}"/>
    <cellStyle name="Input 2 2 2 2 3 5" xfId="1026" xr:uid="{00000000-0005-0000-0000-0000CF050000}"/>
    <cellStyle name="Input 2 2 2 2 3 5 2" xfId="1027" xr:uid="{00000000-0005-0000-0000-0000D0050000}"/>
    <cellStyle name="Input 2 2 2 2 3 6" xfId="1028" xr:uid="{00000000-0005-0000-0000-0000D1050000}"/>
    <cellStyle name="Input 2 2 2 2 4" xfId="1029" xr:uid="{00000000-0005-0000-0000-0000D2050000}"/>
    <cellStyle name="Input 2 2 2 2 4 2" xfId="1030" xr:uid="{00000000-0005-0000-0000-0000D3050000}"/>
    <cellStyle name="Input 2 2 2 2 4 2 2" xfId="1031" xr:uid="{00000000-0005-0000-0000-0000D4050000}"/>
    <cellStyle name="Input 2 2 2 2 4 3" xfId="1032" xr:uid="{00000000-0005-0000-0000-0000D5050000}"/>
    <cellStyle name="Input 2 2 2 2 4 3 2" xfId="1033" xr:uid="{00000000-0005-0000-0000-0000D6050000}"/>
    <cellStyle name="Input 2 2 2 2 4 4" xfId="1034" xr:uid="{00000000-0005-0000-0000-0000D7050000}"/>
    <cellStyle name="Input 2 2 2 2 4 4 2" xfId="1035" xr:uid="{00000000-0005-0000-0000-0000D8050000}"/>
    <cellStyle name="Input 2 2 2 2 4 5" xfId="1036" xr:uid="{00000000-0005-0000-0000-0000D9050000}"/>
    <cellStyle name="Input 2 2 2 2 4 5 2" xfId="1037" xr:uid="{00000000-0005-0000-0000-0000DA050000}"/>
    <cellStyle name="Input 2 2 2 2 4 6" xfId="1038" xr:uid="{00000000-0005-0000-0000-0000DB050000}"/>
    <cellStyle name="Input 2 2 2 2 5" xfId="1039" xr:uid="{00000000-0005-0000-0000-0000DC050000}"/>
    <cellStyle name="Input 2 2 2 2 5 2" xfId="1040" xr:uid="{00000000-0005-0000-0000-0000DD050000}"/>
    <cellStyle name="Input 2 2 2 2 5 2 2" xfId="1041" xr:uid="{00000000-0005-0000-0000-0000DE050000}"/>
    <cellStyle name="Input 2 2 2 2 5 3" xfId="1042" xr:uid="{00000000-0005-0000-0000-0000DF050000}"/>
    <cellStyle name="Input 2 2 2 2 5 3 2" xfId="1043" xr:uid="{00000000-0005-0000-0000-0000E0050000}"/>
    <cellStyle name="Input 2 2 2 2 5 4" xfId="1044" xr:uid="{00000000-0005-0000-0000-0000E1050000}"/>
    <cellStyle name="Input 2 2 2 2 5 4 2" xfId="1045" xr:uid="{00000000-0005-0000-0000-0000E2050000}"/>
    <cellStyle name="Input 2 2 2 2 5 5" xfId="1046" xr:uid="{00000000-0005-0000-0000-0000E3050000}"/>
    <cellStyle name="Input 2 2 2 2 5 5 2" xfId="1047" xr:uid="{00000000-0005-0000-0000-0000E4050000}"/>
    <cellStyle name="Input 2 2 2 2 5 6" xfId="1048" xr:uid="{00000000-0005-0000-0000-0000E5050000}"/>
    <cellStyle name="Input 2 2 2 2 6" xfId="1049" xr:uid="{00000000-0005-0000-0000-0000E6050000}"/>
    <cellStyle name="Input 2 2 2 2 6 2" xfId="1050" xr:uid="{00000000-0005-0000-0000-0000E7050000}"/>
    <cellStyle name="Input 2 2 2 2 7" xfId="1051" xr:uid="{00000000-0005-0000-0000-0000E8050000}"/>
    <cellStyle name="Input 2 2 2 2 7 2" xfId="1052" xr:uid="{00000000-0005-0000-0000-0000E9050000}"/>
    <cellStyle name="Input 2 2 2 2 8" xfId="1053" xr:uid="{00000000-0005-0000-0000-0000EA050000}"/>
    <cellStyle name="Input 2 2 2 2 8 2" xfId="1054" xr:uid="{00000000-0005-0000-0000-0000EB050000}"/>
    <cellStyle name="Input 2 2 2 2 9" xfId="1055" xr:uid="{00000000-0005-0000-0000-0000EC050000}"/>
    <cellStyle name="Input 2 2 2 2 9 2" xfId="1056" xr:uid="{00000000-0005-0000-0000-0000ED050000}"/>
    <cellStyle name="Input 2 2 2 3" xfId="1057" xr:uid="{00000000-0005-0000-0000-0000EE050000}"/>
    <cellStyle name="Input 2 2 2 3 2" xfId="1058" xr:uid="{00000000-0005-0000-0000-0000EF050000}"/>
    <cellStyle name="Input 2 2 2 3 2 10" xfId="44773" xr:uid="{00000000-0005-0000-0000-0000F0050000}"/>
    <cellStyle name="Input 2 2 2 3 2 11" xfId="44210" xr:uid="{00000000-0005-0000-0000-0000F1050000}"/>
    <cellStyle name="Input 2 2 2 3 2 2" xfId="1059" xr:uid="{00000000-0005-0000-0000-0000F2050000}"/>
    <cellStyle name="Input 2 2 2 3 2 2 2" xfId="44774" xr:uid="{00000000-0005-0000-0000-0000F3050000}"/>
    <cellStyle name="Input 2 2 2 3 2 3" xfId="44775" xr:uid="{00000000-0005-0000-0000-0000F4050000}"/>
    <cellStyle name="Input 2 2 2 3 2 4" xfId="44776" xr:uid="{00000000-0005-0000-0000-0000F5050000}"/>
    <cellStyle name="Input 2 2 2 3 2 5" xfId="44777" xr:uid="{00000000-0005-0000-0000-0000F6050000}"/>
    <cellStyle name="Input 2 2 2 3 2 6" xfId="44778" xr:uid="{00000000-0005-0000-0000-0000F7050000}"/>
    <cellStyle name="Input 2 2 2 3 2 7" xfId="44779" xr:uid="{00000000-0005-0000-0000-0000F8050000}"/>
    <cellStyle name="Input 2 2 2 3 2 8" xfId="44780" xr:uid="{00000000-0005-0000-0000-0000F9050000}"/>
    <cellStyle name="Input 2 2 2 3 2 9" xfId="44781" xr:uid="{00000000-0005-0000-0000-0000FA050000}"/>
    <cellStyle name="Input 2 2 2 3 3" xfId="1060" xr:uid="{00000000-0005-0000-0000-0000FB050000}"/>
    <cellStyle name="Input 2 2 2 3 3 2" xfId="1061" xr:uid="{00000000-0005-0000-0000-0000FC050000}"/>
    <cellStyle name="Input 2 2 2 3 4" xfId="1062" xr:uid="{00000000-0005-0000-0000-0000FD050000}"/>
    <cellStyle name="Input 2 2 2 3 4 2" xfId="1063" xr:uid="{00000000-0005-0000-0000-0000FE050000}"/>
    <cellStyle name="Input 2 2 2 3 5" xfId="1064" xr:uid="{00000000-0005-0000-0000-0000FF050000}"/>
    <cellStyle name="Input 2 2 2 3 5 2" xfId="1065" xr:uid="{00000000-0005-0000-0000-000000060000}"/>
    <cellStyle name="Input 2 2 2 3 6" xfId="1066" xr:uid="{00000000-0005-0000-0000-000001060000}"/>
    <cellStyle name="Input 2 2 2 3 6 2" xfId="1067" xr:uid="{00000000-0005-0000-0000-000002060000}"/>
    <cellStyle name="Input 2 2 2 3 7" xfId="1068" xr:uid="{00000000-0005-0000-0000-000003060000}"/>
    <cellStyle name="Input 2 2 2 3 7 2" xfId="1069" xr:uid="{00000000-0005-0000-0000-000004060000}"/>
    <cellStyle name="Input 2 2 2 4" xfId="1070" xr:uid="{00000000-0005-0000-0000-000005060000}"/>
    <cellStyle name="Input 2 2 2 4 2" xfId="1071" xr:uid="{00000000-0005-0000-0000-000006060000}"/>
    <cellStyle name="Input 2 2 2 4 2 10" xfId="44782" xr:uid="{00000000-0005-0000-0000-000007060000}"/>
    <cellStyle name="Input 2 2 2 4 2 11" xfId="44211" xr:uid="{00000000-0005-0000-0000-000008060000}"/>
    <cellStyle name="Input 2 2 2 4 2 2" xfId="1072" xr:uid="{00000000-0005-0000-0000-000009060000}"/>
    <cellStyle name="Input 2 2 2 4 2 2 2" xfId="44783" xr:uid="{00000000-0005-0000-0000-00000A060000}"/>
    <cellStyle name="Input 2 2 2 4 2 3" xfId="44784" xr:uid="{00000000-0005-0000-0000-00000B060000}"/>
    <cellStyle name="Input 2 2 2 4 2 4" xfId="44785" xr:uid="{00000000-0005-0000-0000-00000C060000}"/>
    <cellStyle name="Input 2 2 2 4 2 5" xfId="44786" xr:uid="{00000000-0005-0000-0000-00000D060000}"/>
    <cellStyle name="Input 2 2 2 4 2 6" xfId="44787" xr:uid="{00000000-0005-0000-0000-00000E060000}"/>
    <cellStyle name="Input 2 2 2 4 2 7" xfId="44788" xr:uid="{00000000-0005-0000-0000-00000F060000}"/>
    <cellStyle name="Input 2 2 2 4 2 8" xfId="44789" xr:uid="{00000000-0005-0000-0000-000010060000}"/>
    <cellStyle name="Input 2 2 2 4 2 9" xfId="44790" xr:uid="{00000000-0005-0000-0000-000011060000}"/>
    <cellStyle name="Input 2 2 2 4 3" xfId="1073" xr:uid="{00000000-0005-0000-0000-000012060000}"/>
    <cellStyle name="Input 2 2 2 4 3 2" xfId="1074" xr:uid="{00000000-0005-0000-0000-000013060000}"/>
    <cellStyle name="Input 2 2 2 4 4" xfId="1075" xr:uid="{00000000-0005-0000-0000-000014060000}"/>
    <cellStyle name="Input 2 2 2 4 4 2" xfId="1076" xr:uid="{00000000-0005-0000-0000-000015060000}"/>
    <cellStyle name="Input 2 2 2 4 5" xfId="1077" xr:uid="{00000000-0005-0000-0000-000016060000}"/>
    <cellStyle name="Input 2 2 2 4 5 2" xfId="1078" xr:uid="{00000000-0005-0000-0000-000017060000}"/>
    <cellStyle name="Input 2 2 2 4 6" xfId="1079" xr:uid="{00000000-0005-0000-0000-000018060000}"/>
    <cellStyle name="Input 2 2 2 4 6 2" xfId="1080" xr:uid="{00000000-0005-0000-0000-000019060000}"/>
    <cellStyle name="Input 2 2 2 4 7" xfId="1081" xr:uid="{00000000-0005-0000-0000-00001A060000}"/>
    <cellStyle name="Input 2 2 2 4 7 2" xfId="1082" xr:uid="{00000000-0005-0000-0000-00001B060000}"/>
    <cellStyle name="Input 2 2 2 5" xfId="1083" xr:uid="{00000000-0005-0000-0000-00001C060000}"/>
    <cellStyle name="Input 2 2 2 5 2" xfId="1084" xr:uid="{00000000-0005-0000-0000-00001D060000}"/>
    <cellStyle name="Input 2 2 2 5 2 10" xfId="44791" xr:uid="{00000000-0005-0000-0000-00001E060000}"/>
    <cellStyle name="Input 2 2 2 5 2 11" xfId="44212" xr:uid="{00000000-0005-0000-0000-00001F060000}"/>
    <cellStyle name="Input 2 2 2 5 2 2" xfId="1085" xr:uid="{00000000-0005-0000-0000-000020060000}"/>
    <cellStyle name="Input 2 2 2 5 2 2 2" xfId="44792" xr:uid="{00000000-0005-0000-0000-000021060000}"/>
    <cellStyle name="Input 2 2 2 5 2 3" xfId="44793" xr:uid="{00000000-0005-0000-0000-000022060000}"/>
    <cellStyle name="Input 2 2 2 5 2 4" xfId="44794" xr:uid="{00000000-0005-0000-0000-000023060000}"/>
    <cellStyle name="Input 2 2 2 5 2 5" xfId="44795" xr:uid="{00000000-0005-0000-0000-000024060000}"/>
    <cellStyle name="Input 2 2 2 5 2 6" xfId="44796" xr:uid="{00000000-0005-0000-0000-000025060000}"/>
    <cellStyle name="Input 2 2 2 5 2 7" xfId="44797" xr:uid="{00000000-0005-0000-0000-000026060000}"/>
    <cellStyle name="Input 2 2 2 5 2 8" xfId="44798" xr:uid="{00000000-0005-0000-0000-000027060000}"/>
    <cellStyle name="Input 2 2 2 5 2 9" xfId="44799" xr:uid="{00000000-0005-0000-0000-000028060000}"/>
    <cellStyle name="Input 2 2 2 5 3" xfId="1086" xr:uid="{00000000-0005-0000-0000-000029060000}"/>
    <cellStyle name="Input 2 2 2 5 3 2" xfId="1087" xr:uid="{00000000-0005-0000-0000-00002A060000}"/>
    <cellStyle name="Input 2 2 2 5 4" xfId="1088" xr:uid="{00000000-0005-0000-0000-00002B060000}"/>
    <cellStyle name="Input 2 2 2 5 4 2" xfId="1089" xr:uid="{00000000-0005-0000-0000-00002C060000}"/>
    <cellStyle name="Input 2 2 2 5 5" xfId="1090" xr:uid="{00000000-0005-0000-0000-00002D060000}"/>
    <cellStyle name="Input 2 2 2 5 5 2" xfId="1091" xr:uid="{00000000-0005-0000-0000-00002E060000}"/>
    <cellStyle name="Input 2 2 2 5 6" xfId="1092" xr:uid="{00000000-0005-0000-0000-00002F060000}"/>
    <cellStyle name="Input 2 2 2 5 6 2" xfId="1093" xr:uid="{00000000-0005-0000-0000-000030060000}"/>
    <cellStyle name="Input 2 2 2 5 7" xfId="1094" xr:uid="{00000000-0005-0000-0000-000031060000}"/>
    <cellStyle name="Input 2 2 2 5 7 2" xfId="1095" xr:uid="{00000000-0005-0000-0000-000032060000}"/>
    <cellStyle name="Input 2 2 2 6" xfId="1096" xr:uid="{00000000-0005-0000-0000-000033060000}"/>
    <cellStyle name="Input 2 2 2 6 2" xfId="1097" xr:uid="{00000000-0005-0000-0000-000034060000}"/>
    <cellStyle name="Input 2 2 2 6 2 10" xfId="44800" xr:uid="{00000000-0005-0000-0000-000035060000}"/>
    <cellStyle name="Input 2 2 2 6 2 11" xfId="44213" xr:uid="{00000000-0005-0000-0000-000036060000}"/>
    <cellStyle name="Input 2 2 2 6 2 2" xfId="1098" xr:uid="{00000000-0005-0000-0000-000037060000}"/>
    <cellStyle name="Input 2 2 2 6 2 2 2" xfId="44801" xr:uid="{00000000-0005-0000-0000-000038060000}"/>
    <cellStyle name="Input 2 2 2 6 2 3" xfId="44802" xr:uid="{00000000-0005-0000-0000-000039060000}"/>
    <cellStyle name="Input 2 2 2 6 2 4" xfId="44803" xr:uid="{00000000-0005-0000-0000-00003A060000}"/>
    <cellStyle name="Input 2 2 2 6 2 5" xfId="44804" xr:uid="{00000000-0005-0000-0000-00003B060000}"/>
    <cellStyle name="Input 2 2 2 6 2 6" xfId="44805" xr:uid="{00000000-0005-0000-0000-00003C060000}"/>
    <cellStyle name="Input 2 2 2 6 2 7" xfId="44806" xr:uid="{00000000-0005-0000-0000-00003D060000}"/>
    <cellStyle name="Input 2 2 2 6 2 8" xfId="44807" xr:uid="{00000000-0005-0000-0000-00003E060000}"/>
    <cellStyle name="Input 2 2 2 6 2 9" xfId="44808" xr:uid="{00000000-0005-0000-0000-00003F060000}"/>
    <cellStyle name="Input 2 2 2 6 3" xfId="1099" xr:uid="{00000000-0005-0000-0000-000040060000}"/>
    <cellStyle name="Input 2 2 2 6 3 2" xfId="1100" xr:uid="{00000000-0005-0000-0000-000041060000}"/>
    <cellStyle name="Input 2 2 2 6 4" xfId="1101" xr:uid="{00000000-0005-0000-0000-000042060000}"/>
    <cellStyle name="Input 2 2 2 6 4 2" xfId="1102" xr:uid="{00000000-0005-0000-0000-000043060000}"/>
    <cellStyle name="Input 2 2 2 6 5" xfId="1103" xr:uid="{00000000-0005-0000-0000-000044060000}"/>
    <cellStyle name="Input 2 2 2 6 5 2" xfId="1104" xr:uid="{00000000-0005-0000-0000-000045060000}"/>
    <cellStyle name="Input 2 2 2 6 6" xfId="1105" xr:uid="{00000000-0005-0000-0000-000046060000}"/>
    <cellStyle name="Input 2 2 2 6 6 2" xfId="1106" xr:uid="{00000000-0005-0000-0000-000047060000}"/>
    <cellStyle name="Input 2 2 2 6 7" xfId="1107" xr:uid="{00000000-0005-0000-0000-000048060000}"/>
    <cellStyle name="Input 2 2 2 6 7 2" xfId="1108" xr:uid="{00000000-0005-0000-0000-000049060000}"/>
    <cellStyle name="Input 2 2 2 7" xfId="1109" xr:uid="{00000000-0005-0000-0000-00004A060000}"/>
    <cellStyle name="Input 2 2 2 7 2" xfId="1110" xr:uid="{00000000-0005-0000-0000-00004B060000}"/>
    <cellStyle name="Input 2 2 2 7 2 10" xfId="44809" xr:uid="{00000000-0005-0000-0000-00004C060000}"/>
    <cellStyle name="Input 2 2 2 7 2 11" xfId="44214" xr:uid="{00000000-0005-0000-0000-00004D060000}"/>
    <cellStyle name="Input 2 2 2 7 2 2" xfId="1111" xr:uid="{00000000-0005-0000-0000-00004E060000}"/>
    <cellStyle name="Input 2 2 2 7 2 2 2" xfId="44810" xr:uid="{00000000-0005-0000-0000-00004F060000}"/>
    <cellStyle name="Input 2 2 2 7 2 3" xfId="44811" xr:uid="{00000000-0005-0000-0000-000050060000}"/>
    <cellStyle name="Input 2 2 2 7 2 4" xfId="44812" xr:uid="{00000000-0005-0000-0000-000051060000}"/>
    <cellStyle name="Input 2 2 2 7 2 5" xfId="44813" xr:uid="{00000000-0005-0000-0000-000052060000}"/>
    <cellStyle name="Input 2 2 2 7 2 6" xfId="44814" xr:uid="{00000000-0005-0000-0000-000053060000}"/>
    <cellStyle name="Input 2 2 2 7 2 7" xfId="44815" xr:uid="{00000000-0005-0000-0000-000054060000}"/>
    <cellStyle name="Input 2 2 2 7 2 8" xfId="44816" xr:uid="{00000000-0005-0000-0000-000055060000}"/>
    <cellStyle name="Input 2 2 2 7 2 9" xfId="44817" xr:uid="{00000000-0005-0000-0000-000056060000}"/>
    <cellStyle name="Input 2 2 2 7 3" xfId="1112" xr:uid="{00000000-0005-0000-0000-000057060000}"/>
    <cellStyle name="Input 2 2 2 7 3 2" xfId="1113" xr:uid="{00000000-0005-0000-0000-000058060000}"/>
    <cellStyle name="Input 2 2 2 7 4" xfId="1114" xr:uid="{00000000-0005-0000-0000-000059060000}"/>
    <cellStyle name="Input 2 2 2 7 4 2" xfId="1115" xr:uid="{00000000-0005-0000-0000-00005A060000}"/>
    <cellStyle name="Input 2 2 2 7 5" xfId="1116" xr:uid="{00000000-0005-0000-0000-00005B060000}"/>
    <cellStyle name="Input 2 2 2 7 5 2" xfId="1117" xr:uid="{00000000-0005-0000-0000-00005C060000}"/>
    <cellStyle name="Input 2 2 2 7 6" xfId="1118" xr:uid="{00000000-0005-0000-0000-00005D060000}"/>
    <cellStyle name="Input 2 2 2 7 6 2" xfId="1119" xr:uid="{00000000-0005-0000-0000-00005E060000}"/>
    <cellStyle name="Input 2 2 2 7 7" xfId="1120" xr:uid="{00000000-0005-0000-0000-00005F060000}"/>
    <cellStyle name="Input 2 2 2 7 7 2" xfId="1121" xr:uid="{00000000-0005-0000-0000-000060060000}"/>
    <cellStyle name="Input 2 2 2 8" xfId="1122" xr:uid="{00000000-0005-0000-0000-000061060000}"/>
    <cellStyle name="Input 2 2 2 8 2" xfId="1123" xr:uid="{00000000-0005-0000-0000-000062060000}"/>
    <cellStyle name="Input 2 2 2 8 2 10" xfId="44818" xr:uid="{00000000-0005-0000-0000-000063060000}"/>
    <cellStyle name="Input 2 2 2 8 2 11" xfId="44215" xr:uid="{00000000-0005-0000-0000-000064060000}"/>
    <cellStyle name="Input 2 2 2 8 2 2" xfId="1124" xr:uid="{00000000-0005-0000-0000-000065060000}"/>
    <cellStyle name="Input 2 2 2 8 2 2 2" xfId="44819" xr:uid="{00000000-0005-0000-0000-000066060000}"/>
    <cellStyle name="Input 2 2 2 8 2 3" xfId="44820" xr:uid="{00000000-0005-0000-0000-000067060000}"/>
    <cellStyle name="Input 2 2 2 8 2 4" xfId="44821" xr:uid="{00000000-0005-0000-0000-000068060000}"/>
    <cellStyle name="Input 2 2 2 8 2 5" xfId="44822" xr:uid="{00000000-0005-0000-0000-000069060000}"/>
    <cellStyle name="Input 2 2 2 8 2 6" xfId="44823" xr:uid="{00000000-0005-0000-0000-00006A060000}"/>
    <cellStyle name="Input 2 2 2 8 2 7" xfId="44824" xr:uid="{00000000-0005-0000-0000-00006B060000}"/>
    <cellStyle name="Input 2 2 2 8 2 8" xfId="44825" xr:uid="{00000000-0005-0000-0000-00006C060000}"/>
    <cellStyle name="Input 2 2 2 8 2 9" xfId="44826" xr:uid="{00000000-0005-0000-0000-00006D060000}"/>
    <cellStyle name="Input 2 2 2 8 3" xfId="1125" xr:uid="{00000000-0005-0000-0000-00006E060000}"/>
    <cellStyle name="Input 2 2 2 8 3 2" xfId="1126" xr:uid="{00000000-0005-0000-0000-00006F060000}"/>
    <cellStyle name="Input 2 2 2 8 4" xfId="1127" xr:uid="{00000000-0005-0000-0000-000070060000}"/>
    <cellStyle name="Input 2 2 2 8 4 2" xfId="1128" xr:uid="{00000000-0005-0000-0000-000071060000}"/>
    <cellStyle name="Input 2 2 2 8 5" xfId="1129" xr:uid="{00000000-0005-0000-0000-000072060000}"/>
    <cellStyle name="Input 2 2 2 8 5 2" xfId="1130" xr:uid="{00000000-0005-0000-0000-000073060000}"/>
    <cellStyle name="Input 2 2 2 8 6" xfId="1131" xr:uid="{00000000-0005-0000-0000-000074060000}"/>
    <cellStyle name="Input 2 2 2 8 6 2" xfId="1132" xr:uid="{00000000-0005-0000-0000-000075060000}"/>
    <cellStyle name="Input 2 2 2 8 7" xfId="1133" xr:uid="{00000000-0005-0000-0000-000076060000}"/>
    <cellStyle name="Input 2 2 2 8 7 2" xfId="1134" xr:uid="{00000000-0005-0000-0000-000077060000}"/>
    <cellStyle name="Input 2 2 2 9" xfId="1135" xr:uid="{00000000-0005-0000-0000-000078060000}"/>
    <cellStyle name="Input 2 2 2 9 2" xfId="1136" xr:uid="{00000000-0005-0000-0000-000079060000}"/>
    <cellStyle name="Input 2 2 2 9 2 10" xfId="44827" xr:uid="{00000000-0005-0000-0000-00007A060000}"/>
    <cellStyle name="Input 2 2 2 9 2 11" xfId="44216" xr:uid="{00000000-0005-0000-0000-00007B060000}"/>
    <cellStyle name="Input 2 2 2 9 2 2" xfId="1137" xr:uid="{00000000-0005-0000-0000-00007C060000}"/>
    <cellStyle name="Input 2 2 2 9 2 2 2" xfId="44828" xr:uid="{00000000-0005-0000-0000-00007D060000}"/>
    <cellStyle name="Input 2 2 2 9 2 3" xfId="44829" xr:uid="{00000000-0005-0000-0000-00007E060000}"/>
    <cellStyle name="Input 2 2 2 9 2 4" xfId="44830" xr:uid="{00000000-0005-0000-0000-00007F060000}"/>
    <cellStyle name="Input 2 2 2 9 2 5" xfId="44831" xr:uid="{00000000-0005-0000-0000-000080060000}"/>
    <cellStyle name="Input 2 2 2 9 2 6" xfId="44832" xr:uid="{00000000-0005-0000-0000-000081060000}"/>
    <cellStyle name="Input 2 2 2 9 2 7" xfId="44833" xr:uid="{00000000-0005-0000-0000-000082060000}"/>
    <cellStyle name="Input 2 2 2 9 2 8" xfId="44834" xr:uid="{00000000-0005-0000-0000-000083060000}"/>
    <cellStyle name="Input 2 2 2 9 2 9" xfId="44835" xr:uid="{00000000-0005-0000-0000-000084060000}"/>
    <cellStyle name="Input 2 2 2 9 3" xfId="1138" xr:uid="{00000000-0005-0000-0000-000085060000}"/>
    <cellStyle name="Input 2 2 2 9 3 2" xfId="1139" xr:uid="{00000000-0005-0000-0000-000086060000}"/>
    <cellStyle name="Input 2 2 3" xfId="1140" xr:uid="{00000000-0005-0000-0000-000087060000}"/>
    <cellStyle name="Input 2 2 3 2" xfId="1141" xr:uid="{00000000-0005-0000-0000-000088060000}"/>
    <cellStyle name="Input 2 2 3 2 10" xfId="44836" xr:uid="{00000000-0005-0000-0000-000089060000}"/>
    <cellStyle name="Input 2 2 3 2 11" xfId="44217" xr:uid="{00000000-0005-0000-0000-00008A060000}"/>
    <cellStyle name="Input 2 2 3 2 2" xfId="1142" xr:uid="{00000000-0005-0000-0000-00008B060000}"/>
    <cellStyle name="Input 2 2 3 2 2 2" xfId="44837" xr:uid="{00000000-0005-0000-0000-00008C060000}"/>
    <cellStyle name="Input 2 2 3 2 3" xfId="44838" xr:uid="{00000000-0005-0000-0000-00008D060000}"/>
    <cellStyle name="Input 2 2 3 2 4" xfId="44839" xr:uid="{00000000-0005-0000-0000-00008E060000}"/>
    <cellStyle name="Input 2 2 3 2 5" xfId="44840" xr:uid="{00000000-0005-0000-0000-00008F060000}"/>
    <cellStyle name="Input 2 2 3 2 6" xfId="44841" xr:uid="{00000000-0005-0000-0000-000090060000}"/>
    <cellStyle name="Input 2 2 3 2 7" xfId="44842" xr:uid="{00000000-0005-0000-0000-000091060000}"/>
    <cellStyle name="Input 2 2 3 2 8" xfId="44843" xr:uid="{00000000-0005-0000-0000-000092060000}"/>
    <cellStyle name="Input 2 2 3 2 9" xfId="44844" xr:uid="{00000000-0005-0000-0000-000093060000}"/>
    <cellStyle name="Input 2 2 3 3" xfId="1143" xr:uid="{00000000-0005-0000-0000-000094060000}"/>
    <cellStyle name="Input 2 2 3 3 2" xfId="1144" xr:uid="{00000000-0005-0000-0000-000095060000}"/>
    <cellStyle name="Input 2 2 3 4" xfId="1145" xr:uid="{00000000-0005-0000-0000-000096060000}"/>
    <cellStyle name="Input 2 2 3 4 2" xfId="1146" xr:uid="{00000000-0005-0000-0000-000097060000}"/>
    <cellStyle name="Input 2 2 3 5" xfId="1147" xr:uid="{00000000-0005-0000-0000-000098060000}"/>
    <cellStyle name="Input 2 2 3 5 2" xfId="1148" xr:uid="{00000000-0005-0000-0000-000099060000}"/>
    <cellStyle name="Input 2 2 3 6" xfId="1149" xr:uid="{00000000-0005-0000-0000-00009A060000}"/>
    <cellStyle name="Input 2 2 3 6 2" xfId="1150" xr:uid="{00000000-0005-0000-0000-00009B060000}"/>
    <cellStyle name="Input 2 2 3 7" xfId="1151" xr:uid="{00000000-0005-0000-0000-00009C060000}"/>
    <cellStyle name="Input 2 2 3 7 2" xfId="1152" xr:uid="{00000000-0005-0000-0000-00009D060000}"/>
    <cellStyle name="Input 2 2 4" xfId="1153" xr:uid="{00000000-0005-0000-0000-00009E060000}"/>
    <cellStyle name="Input 2 2 4 2" xfId="1154" xr:uid="{00000000-0005-0000-0000-00009F060000}"/>
    <cellStyle name="Input 2 2 4 2 10" xfId="44845" xr:uid="{00000000-0005-0000-0000-0000A0060000}"/>
    <cellStyle name="Input 2 2 4 2 11" xfId="44218" xr:uid="{00000000-0005-0000-0000-0000A1060000}"/>
    <cellStyle name="Input 2 2 4 2 2" xfId="1155" xr:uid="{00000000-0005-0000-0000-0000A2060000}"/>
    <cellStyle name="Input 2 2 4 2 2 2" xfId="44846" xr:uid="{00000000-0005-0000-0000-0000A3060000}"/>
    <cellStyle name="Input 2 2 4 2 3" xfId="44847" xr:uid="{00000000-0005-0000-0000-0000A4060000}"/>
    <cellStyle name="Input 2 2 4 2 4" xfId="44848" xr:uid="{00000000-0005-0000-0000-0000A5060000}"/>
    <cellStyle name="Input 2 2 4 2 5" xfId="44849" xr:uid="{00000000-0005-0000-0000-0000A6060000}"/>
    <cellStyle name="Input 2 2 4 2 6" xfId="44850" xr:uid="{00000000-0005-0000-0000-0000A7060000}"/>
    <cellStyle name="Input 2 2 4 2 7" xfId="44851" xr:uid="{00000000-0005-0000-0000-0000A8060000}"/>
    <cellStyle name="Input 2 2 4 2 8" xfId="44852" xr:uid="{00000000-0005-0000-0000-0000A9060000}"/>
    <cellStyle name="Input 2 2 4 2 9" xfId="44853" xr:uid="{00000000-0005-0000-0000-0000AA060000}"/>
    <cellStyle name="Input 2 2 4 3" xfId="1156" xr:uid="{00000000-0005-0000-0000-0000AB060000}"/>
    <cellStyle name="Input 2 2 4 3 2" xfId="1157" xr:uid="{00000000-0005-0000-0000-0000AC060000}"/>
    <cellStyle name="Input 2 2 4 4" xfId="1158" xr:uid="{00000000-0005-0000-0000-0000AD060000}"/>
    <cellStyle name="Input 2 2 4 4 2" xfId="1159" xr:uid="{00000000-0005-0000-0000-0000AE060000}"/>
    <cellStyle name="Input 2 2 4 5" xfId="1160" xr:uid="{00000000-0005-0000-0000-0000AF060000}"/>
    <cellStyle name="Input 2 2 4 5 2" xfId="1161" xr:uid="{00000000-0005-0000-0000-0000B0060000}"/>
    <cellStyle name="Input 2 2 4 6" xfId="1162" xr:uid="{00000000-0005-0000-0000-0000B1060000}"/>
    <cellStyle name="Input 2 2 4 6 2" xfId="1163" xr:uid="{00000000-0005-0000-0000-0000B2060000}"/>
    <cellStyle name="Input 2 2 4 7" xfId="1164" xr:uid="{00000000-0005-0000-0000-0000B3060000}"/>
    <cellStyle name="Input 2 2 4 7 2" xfId="1165" xr:uid="{00000000-0005-0000-0000-0000B4060000}"/>
    <cellStyle name="Input 2 2 5" xfId="1166" xr:uid="{00000000-0005-0000-0000-0000B5060000}"/>
    <cellStyle name="Input 2 2 5 10" xfId="44854" xr:uid="{00000000-0005-0000-0000-0000B6060000}"/>
    <cellStyle name="Input 2 2 5 11" xfId="44207" xr:uid="{00000000-0005-0000-0000-0000B7060000}"/>
    <cellStyle name="Input 2 2 5 2" xfId="1167" xr:uid="{00000000-0005-0000-0000-0000B8060000}"/>
    <cellStyle name="Input 2 2 5 2 2" xfId="44855" xr:uid="{00000000-0005-0000-0000-0000B9060000}"/>
    <cellStyle name="Input 2 2 5 3" xfId="44856" xr:uid="{00000000-0005-0000-0000-0000BA060000}"/>
    <cellStyle name="Input 2 2 5 4" xfId="44857" xr:uid="{00000000-0005-0000-0000-0000BB060000}"/>
    <cellStyle name="Input 2 2 5 5" xfId="44858" xr:uid="{00000000-0005-0000-0000-0000BC060000}"/>
    <cellStyle name="Input 2 2 5 6" xfId="44859" xr:uid="{00000000-0005-0000-0000-0000BD060000}"/>
    <cellStyle name="Input 2 2 5 7" xfId="44860" xr:uid="{00000000-0005-0000-0000-0000BE060000}"/>
    <cellStyle name="Input 2 2 5 8" xfId="44861" xr:uid="{00000000-0005-0000-0000-0000BF060000}"/>
    <cellStyle name="Input 2 2 5 9" xfId="44862" xr:uid="{00000000-0005-0000-0000-0000C0060000}"/>
    <cellStyle name="Input 2 2 6" xfId="1168" xr:uid="{00000000-0005-0000-0000-0000C1060000}"/>
    <cellStyle name="Input 2 2 7" xfId="1169" xr:uid="{00000000-0005-0000-0000-0000C2060000}"/>
    <cellStyle name="Input 2 2 7 2" xfId="1170" xr:uid="{00000000-0005-0000-0000-0000C3060000}"/>
    <cellStyle name="Input 2 3" xfId="1171" xr:uid="{00000000-0005-0000-0000-0000C4060000}"/>
    <cellStyle name="Input 2 3 2" xfId="1172" xr:uid="{00000000-0005-0000-0000-0000C5060000}"/>
    <cellStyle name="Input 2 3 2 10" xfId="1173" xr:uid="{00000000-0005-0000-0000-0000C6060000}"/>
    <cellStyle name="Input 2 3 2 10 10" xfId="44863" xr:uid="{00000000-0005-0000-0000-0000C7060000}"/>
    <cellStyle name="Input 2 3 2 10 11" xfId="44220" xr:uid="{00000000-0005-0000-0000-0000C8060000}"/>
    <cellStyle name="Input 2 3 2 10 2" xfId="1174" xr:uid="{00000000-0005-0000-0000-0000C9060000}"/>
    <cellStyle name="Input 2 3 2 10 2 2" xfId="44864" xr:uid="{00000000-0005-0000-0000-0000CA060000}"/>
    <cellStyle name="Input 2 3 2 10 3" xfId="44865" xr:uid="{00000000-0005-0000-0000-0000CB060000}"/>
    <cellStyle name="Input 2 3 2 10 4" xfId="44866" xr:uid="{00000000-0005-0000-0000-0000CC060000}"/>
    <cellStyle name="Input 2 3 2 10 5" xfId="44867" xr:uid="{00000000-0005-0000-0000-0000CD060000}"/>
    <cellStyle name="Input 2 3 2 10 6" xfId="44868" xr:uid="{00000000-0005-0000-0000-0000CE060000}"/>
    <cellStyle name="Input 2 3 2 10 7" xfId="44869" xr:uid="{00000000-0005-0000-0000-0000CF060000}"/>
    <cellStyle name="Input 2 3 2 10 8" xfId="44870" xr:uid="{00000000-0005-0000-0000-0000D0060000}"/>
    <cellStyle name="Input 2 3 2 10 9" xfId="44871" xr:uid="{00000000-0005-0000-0000-0000D1060000}"/>
    <cellStyle name="Input 2 3 2 11" xfId="1175" xr:uid="{00000000-0005-0000-0000-0000D2060000}"/>
    <cellStyle name="Input 2 3 2 11 2" xfId="1176" xr:uid="{00000000-0005-0000-0000-0000D3060000}"/>
    <cellStyle name="Input 2 3 2 12" xfId="1177" xr:uid="{00000000-0005-0000-0000-0000D4060000}"/>
    <cellStyle name="Input 2 3 2 12 2" xfId="1178" xr:uid="{00000000-0005-0000-0000-0000D5060000}"/>
    <cellStyle name="Input 2 3 2 13" xfId="1179" xr:uid="{00000000-0005-0000-0000-0000D6060000}"/>
    <cellStyle name="Input 2 3 2 13 2" xfId="1180" xr:uid="{00000000-0005-0000-0000-0000D7060000}"/>
    <cellStyle name="Input 2 3 2 2" xfId="1181" xr:uid="{00000000-0005-0000-0000-0000D8060000}"/>
    <cellStyle name="Input 2 3 2 2 2" xfId="1182" xr:uid="{00000000-0005-0000-0000-0000D9060000}"/>
    <cellStyle name="Input 2 3 2 2 2 10" xfId="44872" xr:uid="{00000000-0005-0000-0000-0000DA060000}"/>
    <cellStyle name="Input 2 3 2 2 2 11" xfId="44221" xr:uid="{00000000-0005-0000-0000-0000DB060000}"/>
    <cellStyle name="Input 2 3 2 2 2 2" xfId="1183" xr:uid="{00000000-0005-0000-0000-0000DC060000}"/>
    <cellStyle name="Input 2 3 2 2 2 2 2" xfId="1184" xr:uid="{00000000-0005-0000-0000-0000DD060000}"/>
    <cellStyle name="Input 2 3 2 2 2 2 3" xfId="44873" xr:uid="{00000000-0005-0000-0000-0000DE060000}"/>
    <cellStyle name="Input 2 3 2 2 2 3" xfId="1185" xr:uid="{00000000-0005-0000-0000-0000DF060000}"/>
    <cellStyle name="Input 2 3 2 2 2 3 2" xfId="1186" xr:uid="{00000000-0005-0000-0000-0000E0060000}"/>
    <cellStyle name="Input 2 3 2 2 2 3 3" xfId="44874" xr:uid="{00000000-0005-0000-0000-0000E1060000}"/>
    <cellStyle name="Input 2 3 2 2 2 4" xfId="1187" xr:uid="{00000000-0005-0000-0000-0000E2060000}"/>
    <cellStyle name="Input 2 3 2 2 2 4 2" xfId="1188" xr:uid="{00000000-0005-0000-0000-0000E3060000}"/>
    <cellStyle name="Input 2 3 2 2 2 4 3" xfId="44875" xr:uid="{00000000-0005-0000-0000-0000E4060000}"/>
    <cellStyle name="Input 2 3 2 2 2 5" xfId="1189" xr:uid="{00000000-0005-0000-0000-0000E5060000}"/>
    <cellStyle name="Input 2 3 2 2 2 5 2" xfId="1190" xr:uid="{00000000-0005-0000-0000-0000E6060000}"/>
    <cellStyle name="Input 2 3 2 2 2 5 3" xfId="44876" xr:uid="{00000000-0005-0000-0000-0000E7060000}"/>
    <cellStyle name="Input 2 3 2 2 2 6" xfId="1191" xr:uid="{00000000-0005-0000-0000-0000E8060000}"/>
    <cellStyle name="Input 2 3 2 2 2 6 2" xfId="44877" xr:uid="{00000000-0005-0000-0000-0000E9060000}"/>
    <cellStyle name="Input 2 3 2 2 2 7" xfId="44878" xr:uid="{00000000-0005-0000-0000-0000EA060000}"/>
    <cellStyle name="Input 2 3 2 2 2 8" xfId="44879" xr:uid="{00000000-0005-0000-0000-0000EB060000}"/>
    <cellStyle name="Input 2 3 2 2 2 9" xfId="44880" xr:uid="{00000000-0005-0000-0000-0000EC060000}"/>
    <cellStyle name="Input 2 3 2 2 3" xfId="1192" xr:uid="{00000000-0005-0000-0000-0000ED060000}"/>
    <cellStyle name="Input 2 3 2 2 3 2" xfId="1193" xr:uid="{00000000-0005-0000-0000-0000EE060000}"/>
    <cellStyle name="Input 2 3 2 2 3 2 2" xfId="1194" xr:uid="{00000000-0005-0000-0000-0000EF060000}"/>
    <cellStyle name="Input 2 3 2 2 3 3" xfId="1195" xr:uid="{00000000-0005-0000-0000-0000F0060000}"/>
    <cellStyle name="Input 2 3 2 2 3 3 2" xfId="1196" xr:uid="{00000000-0005-0000-0000-0000F1060000}"/>
    <cellStyle name="Input 2 3 2 2 3 4" xfId="1197" xr:uid="{00000000-0005-0000-0000-0000F2060000}"/>
    <cellStyle name="Input 2 3 2 2 3 4 2" xfId="1198" xr:uid="{00000000-0005-0000-0000-0000F3060000}"/>
    <cellStyle name="Input 2 3 2 2 3 5" xfId="1199" xr:uid="{00000000-0005-0000-0000-0000F4060000}"/>
    <cellStyle name="Input 2 3 2 2 3 5 2" xfId="1200" xr:uid="{00000000-0005-0000-0000-0000F5060000}"/>
    <cellStyle name="Input 2 3 2 2 3 6" xfId="1201" xr:uid="{00000000-0005-0000-0000-0000F6060000}"/>
    <cellStyle name="Input 2 3 2 2 4" xfId="1202" xr:uid="{00000000-0005-0000-0000-0000F7060000}"/>
    <cellStyle name="Input 2 3 2 2 4 2" xfId="1203" xr:uid="{00000000-0005-0000-0000-0000F8060000}"/>
    <cellStyle name="Input 2 3 2 2 4 2 2" xfId="1204" xr:uid="{00000000-0005-0000-0000-0000F9060000}"/>
    <cellStyle name="Input 2 3 2 2 4 3" xfId="1205" xr:uid="{00000000-0005-0000-0000-0000FA060000}"/>
    <cellStyle name="Input 2 3 2 2 4 3 2" xfId="1206" xr:uid="{00000000-0005-0000-0000-0000FB060000}"/>
    <cellStyle name="Input 2 3 2 2 4 4" xfId="1207" xr:uid="{00000000-0005-0000-0000-0000FC060000}"/>
    <cellStyle name="Input 2 3 2 2 4 4 2" xfId="1208" xr:uid="{00000000-0005-0000-0000-0000FD060000}"/>
    <cellStyle name="Input 2 3 2 2 4 5" xfId="1209" xr:uid="{00000000-0005-0000-0000-0000FE060000}"/>
    <cellStyle name="Input 2 3 2 2 4 5 2" xfId="1210" xr:uid="{00000000-0005-0000-0000-0000FF060000}"/>
    <cellStyle name="Input 2 3 2 2 4 6" xfId="1211" xr:uid="{00000000-0005-0000-0000-000000070000}"/>
    <cellStyle name="Input 2 3 2 2 5" xfId="1212" xr:uid="{00000000-0005-0000-0000-000001070000}"/>
    <cellStyle name="Input 2 3 2 2 5 2" xfId="1213" xr:uid="{00000000-0005-0000-0000-000002070000}"/>
    <cellStyle name="Input 2 3 2 2 5 2 2" xfId="1214" xr:uid="{00000000-0005-0000-0000-000003070000}"/>
    <cellStyle name="Input 2 3 2 2 5 3" xfId="1215" xr:uid="{00000000-0005-0000-0000-000004070000}"/>
    <cellStyle name="Input 2 3 2 2 5 3 2" xfId="1216" xr:uid="{00000000-0005-0000-0000-000005070000}"/>
    <cellStyle name="Input 2 3 2 2 5 4" xfId="1217" xr:uid="{00000000-0005-0000-0000-000006070000}"/>
    <cellStyle name="Input 2 3 2 2 5 4 2" xfId="1218" xr:uid="{00000000-0005-0000-0000-000007070000}"/>
    <cellStyle name="Input 2 3 2 2 5 5" xfId="1219" xr:uid="{00000000-0005-0000-0000-000008070000}"/>
    <cellStyle name="Input 2 3 2 2 5 5 2" xfId="1220" xr:uid="{00000000-0005-0000-0000-000009070000}"/>
    <cellStyle name="Input 2 3 2 2 5 6" xfId="1221" xr:uid="{00000000-0005-0000-0000-00000A070000}"/>
    <cellStyle name="Input 2 3 2 2 6" xfId="1222" xr:uid="{00000000-0005-0000-0000-00000B070000}"/>
    <cellStyle name="Input 2 3 2 2 6 2" xfId="1223" xr:uid="{00000000-0005-0000-0000-00000C070000}"/>
    <cellStyle name="Input 2 3 2 2 7" xfId="1224" xr:uid="{00000000-0005-0000-0000-00000D070000}"/>
    <cellStyle name="Input 2 3 2 2 7 2" xfId="1225" xr:uid="{00000000-0005-0000-0000-00000E070000}"/>
    <cellStyle name="Input 2 3 2 2 8" xfId="1226" xr:uid="{00000000-0005-0000-0000-00000F070000}"/>
    <cellStyle name="Input 2 3 2 2 8 2" xfId="1227" xr:uid="{00000000-0005-0000-0000-000010070000}"/>
    <cellStyle name="Input 2 3 2 2 9" xfId="1228" xr:uid="{00000000-0005-0000-0000-000011070000}"/>
    <cellStyle name="Input 2 3 2 2 9 2" xfId="1229" xr:uid="{00000000-0005-0000-0000-000012070000}"/>
    <cellStyle name="Input 2 3 2 3" xfId="1230" xr:uid="{00000000-0005-0000-0000-000013070000}"/>
    <cellStyle name="Input 2 3 2 3 2" xfId="1231" xr:uid="{00000000-0005-0000-0000-000014070000}"/>
    <cellStyle name="Input 2 3 2 3 2 10" xfId="44881" xr:uid="{00000000-0005-0000-0000-000015070000}"/>
    <cellStyle name="Input 2 3 2 3 2 11" xfId="44222" xr:uid="{00000000-0005-0000-0000-000016070000}"/>
    <cellStyle name="Input 2 3 2 3 2 2" xfId="1232" xr:uid="{00000000-0005-0000-0000-000017070000}"/>
    <cellStyle name="Input 2 3 2 3 2 2 2" xfId="44882" xr:uid="{00000000-0005-0000-0000-000018070000}"/>
    <cellStyle name="Input 2 3 2 3 2 3" xfId="44883" xr:uid="{00000000-0005-0000-0000-000019070000}"/>
    <cellStyle name="Input 2 3 2 3 2 4" xfId="44884" xr:uid="{00000000-0005-0000-0000-00001A070000}"/>
    <cellStyle name="Input 2 3 2 3 2 5" xfId="44885" xr:uid="{00000000-0005-0000-0000-00001B070000}"/>
    <cellStyle name="Input 2 3 2 3 2 6" xfId="44886" xr:uid="{00000000-0005-0000-0000-00001C070000}"/>
    <cellStyle name="Input 2 3 2 3 2 7" xfId="44887" xr:uid="{00000000-0005-0000-0000-00001D070000}"/>
    <cellStyle name="Input 2 3 2 3 2 8" xfId="44888" xr:uid="{00000000-0005-0000-0000-00001E070000}"/>
    <cellStyle name="Input 2 3 2 3 2 9" xfId="44889" xr:uid="{00000000-0005-0000-0000-00001F070000}"/>
    <cellStyle name="Input 2 3 2 3 3" xfId="1233" xr:uid="{00000000-0005-0000-0000-000020070000}"/>
    <cellStyle name="Input 2 3 2 3 3 2" xfId="1234" xr:uid="{00000000-0005-0000-0000-000021070000}"/>
    <cellStyle name="Input 2 3 2 3 4" xfId="1235" xr:uid="{00000000-0005-0000-0000-000022070000}"/>
    <cellStyle name="Input 2 3 2 3 4 2" xfId="1236" xr:uid="{00000000-0005-0000-0000-000023070000}"/>
    <cellStyle name="Input 2 3 2 3 5" xfId="1237" xr:uid="{00000000-0005-0000-0000-000024070000}"/>
    <cellStyle name="Input 2 3 2 3 5 2" xfId="1238" xr:uid="{00000000-0005-0000-0000-000025070000}"/>
    <cellStyle name="Input 2 3 2 3 6" xfId="1239" xr:uid="{00000000-0005-0000-0000-000026070000}"/>
    <cellStyle name="Input 2 3 2 3 6 2" xfId="1240" xr:uid="{00000000-0005-0000-0000-000027070000}"/>
    <cellStyle name="Input 2 3 2 3 7" xfId="1241" xr:uid="{00000000-0005-0000-0000-000028070000}"/>
    <cellStyle name="Input 2 3 2 3 7 2" xfId="1242" xr:uid="{00000000-0005-0000-0000-000029070000}"/>
    <cellStyle name="Input 2 3 2 4" xfId="1243" xr:uid="{00000000-0005-0000-0000-00002A070000}"/>
    <cellStyle name="Input 2 3 2 4 2" xfId="1244" xr:uid="{00000000-0005-0000-0000-00002B070000}"/>
    <cellStyle name="Input 2 3 2 4 2 10" xfId="44890" xr:uid="{00000000-0005-0000-0000-00002C070000}"/>
    <cellStyle name="Input 2 3 2 4 2 11" xfId="44223" xr:uid="{00000000-0005-0000-0000-00002D070000}"/>
    <cellStyle name="Input 2 3 2 4 2 2" xfId="1245" xr:uid="{00000000-0005-0000-0000-00002E070000}"/>
    <cellStyle name="Input 2 3 2 4 2 2 2" xfId="44891" xr:uid="{00000000-0005-0000-0000-00002F070000}"/>
    <cellStyle name="Input 2 3 2 4 2 3" xfId="44892" xr:uid="{00000000-0005-0000-0000-000030070000}"/>
    <cellStyle name="Input 2 3 2 4 2 4" xfId="44893" xr:uid="{00000000-0005-0000-0000-000031070000}"/>
    <cellStyle name="Input 2 3 2 4 2 5" xfId="44894" xr:uid="{00000000-0005-0000-0000-000032070000}"/>
    <cellStyle name="Input 2 3 2 4 2 6" xfId="44895" xr:uid="{00000000-0005-0000-0000-000033070000}"/>
    <cellStyle name="Input 2 3 2 4 2 7" xfId="44896" xr:uid="{00000000-0005-0000-0000-000034070000}"/>
    <cellStyle name="Input 2 3 2 4 2 8" xfId="44897" xr:uid="{00000000-0005-0000-0000-000035070000}"/>
    <cellStyle name="Input 2 3 2 4 2 9" xfId="44898" xr:uid="{00000000-0005-0000-0000-000036070000}"/>
    <cellStyle name="Input 2 3 2 4 3" xfId="1246" xr:uid="{00000000-0005-0000-0000-000037070000}"/>
    <cellStyle name="Input 2 3 2 4 3 2" xfId="1247" xr:uid="{00000000-0005-0000-0000-000038070000}"/>
    <cellStyle name="Input 2 3 2 4 4" xfId="1248" xr:uid="{00000000-0005-0000-0000-000039070000}"/>
    <cellStyle name="Input 2 3 2 4 4 2" xfId="1249" xr:uid="{00000000-0005-0000-0000-00003A070000}"/>
    <cellStyle name="Input 2 3 2 4 5" xfId="1250" xr:uid="{00000000-0005-0000-0000-00003B070000}"/>
    <cellStyle name="Input 2 3 2 4 5 2" xfId="1251" xr:uid="{00000000-0005-0000-0000-00003C070000}"/>
    <cellStyle name="Input 2 3 2 4 6" xfId="1252" xr:uid="{00000000-0005-0000-0000-00003D070000}"/>
    <cellStyle name="Input 2 3 2 4 6 2" xfId="1253" xr:uid="{00000000-0005-0000-0000-00003E070000}"/>
    <cellStyle name="Input 2 3 2 4 7" xfId="1254" xr:uid="{00000000-0005-0000-0000-00003F070000}"/>
    <cellStyle name="Input 2 3 2 4 7 2" xfId="1255" xr:uid="{00000000-0005-0000-0000-000040070000}"/>
    <cellStyle name="Input 2 3 2 5" xfId="1256" xr:uid="{00000000-0005-0000-0000-000041070000}"/>
    <cellStyle name="Input 2 3 2 5 2" xfId="1257" xr:uid="{00000000-0005-0000-0000-000042070000}"/>
    <cellStyle name="Input 2 3 2 5 2 10" xfId="44899" xr:uid="{00000000-0005-0000-0000-000043070000}"/>
    <cellStyle name="Input 2 3 2 5 2 11" xfId="44224" xr:uid="{00000000-0005-0000-0000-000044070000}"/>
    <cellStyle name="Input 2 3 2 5 2 2" xfId="1258" xr:uid="{00000000-0005-0000-0000-000045070000}"/>
    <cellStyle name="Input 2 3 2 5 2 2 2" xfId="44900" xr:uid="{00000000-0005-0000-0000-000046070000}"/>
    <cellStyle name="Input 2 3 2 5 2 3" xfId="44901" xr:uid="{00000000-0005-0000-0000-000047070000}"/>
    <cellStyle name="Input 2 3 2 5 2 4" xfId="44902" xr:uid="{00000000-0005-0000-0000-000048070000}"/>
    <cellStyle name="Input 2 3 2 5 2 5" xfId="44903" xr:uid="{00000000-0005-0000-0000-000049070000}"/>
    <cellStyle name="Input 2 3 2 5 2 6" xfId="44904" xr:uid="{00000000-0005-0000-0000-00004A070000}"/>
    <cellStyle name="Input 2 3 2 5 2 7" xfId="44905" xr:uid="{00000000-0005-0000-0000-00004B070000}"/>
    <cellStyle name="Input 2 3 2 5 2 8" xfId="44906" xr:uid="{00000000-0005-0000-0000-00004C070000}"/>
    <cellStyle name="Input 2 3 2 5 2 9" xfId="44907" xr:uid="{00000000-0005-0000-0000-00004D070000}"/>
    <cellStyle name="Input 2 3 2 5 3" xfId="1259" xr:uid="{00000000-0005-0000-0000-00004E070000}"/>
    <cellStyle name="Input 2 3 2 5 3 2" xfId="1260" xr:uid="{00000000-0005-0000-0000-00004F070000}"/>
    <cellStyle name="Input 2 3 2 5 4" xfId="1261" xr:uid="{00000000-0005-0000-0000-000050070000}"/>
    <cellStyle name="Input 2 3 2 5 4 2" xfId="1262" xr:uid="{00000000-0005-0000-0000-000051070000}"/>
    <cellStyle name="Input 2 3 2 5 5" xfId="1263" xr:uid="{00000000-0005-0000-0000-000052070000}"/>
    <cellStyle name="Input 2 3 2 5 5 2" xfId="1264" xr:uid="{00000000-0005-0000-0000-000053070000}"/>
    <cellStyle name="Input 2 3 2 5 6" xfId="1265" xr:uid="{00000000-0005-0000-0000-000054070000}"/>
    <cellStyle name="Input 2 3 2 5 6 2" xfId="1266" xr:uid="{00000000-0005-0000-0000-000055070000}"/>
    <cellStyle name="Input 2 3 2 5 7" xfId="1267" xr:uid="{00000000-0005-0000-0000-000056070000}"/>
    <cellStyle name="Input 2 3 2 5 7 2" xfId="1268" xr:uid="{00000000-0005-0000-0000-000057070000}"/>
    <cellStyle name="Input 2 3 2 6" xfId="1269" xr:uid="{00000000-0005-0000-0000-000058070000}"/>
    <cellStyle name="Input 2 3 2 6 2" xfId="1270" xr:uid="{00000000-0005-0000-0000-000059070000}"/>
    <cellStyle name="Input 2 3 2 6 2 10" xfId="44908" xr:uid="{00000000-0005-0000-0000-00005A070000}"/>
    <cellStyle name="Input 2 3 2 6 2 11" xfId="44225" xr:uid="{00000000-0005-0000-0000-00005B070000}"/>
    <cellStyle name="Input 2 3 2 6 2 2" xfId="1271" xr:uid="{00000000-0005-0000-0000-00005C070000}"/>
    <cellStyle name="Input 2 3 2 6 2 2 2" xfId="44909" xr:uid="{00000000-0005-0000-0000-00005D070000}"/>
    <cellStyle name="Input 2 3 2 6 2 3" xfId="44910" xr:uid="{00000000-0005-0000-0000-00005E070000}"/>
    <cellStyle name="Input 2 3 2 6 2 4" xfId="44911" xr:uid="{00000000-0005-0000-0000-00005F070000}"/>
    <cellStyle name="Input 2 3 2 6 2 5" xfId="44912" xr:uid="{00000000-0005-0000-0000-000060070000}"/>
    <cellStyle name="Input 2 3 2 6 2 6" xfId="44913" xr:uid="{00000000-0005-0000-0000-000061070000}"/>
    <cellStyle name="Input 2 3 2 6 2 7" xfId="44914" xr:uid="{00000000-0005-0000-0000-000062070000}"/>
    <cellStyle name="Input 2 3 2 6 2 8" xfId="44915" xr:uid="{00000000-0005-0000-0000-000063070000}"/>
    <cellStyle name="Input 2 3 2 6 2 9" xfId="44916" xr:uid="{00000000-0005-0000-0000-000064070000}"/>
    <cellStyle name="Input 2 3 2 6 3" xfId="1272" xr:uid="{00000000-0005-0000-0000-000065070000}"/>
    <cellStyle name="Input 2 3 2 6 3 2" xfId="1273" xr:uid="{00000000-0005-0000-0000-000066070000}"/>
    <cellStyle name="Input 2 3 2 6 4" xfId="1274" xr:uid="{00000000-0005-0000-0000-000067070000}"/>
    <cellStyle name="Input 2 3 2 6 4 2" xfId="1275" xr:uid="{00000000-0005-0000-0000-000068070000}"/>
    <cellStyle name="Input 2 3 2 6 5" xfId="1276" xr:uid="{00000000-0005-0000-0000-000069070000}"/>
    <cellStyle name="Input 2 3 2 6 5 2" xfId="1277" xr:uid="{00000000-0005-0000-0000-00006A070000}"/>
    <cellStyle name="Input 2 3 2 6 6" xfId="1278" xr:uid="{00000000-0005-0000-0000-00006B070000}"/>
    <cellStyle name="Input 2 3 2 6 6 2" xfId="1279" xr:uid="{00000000-0005-0000-0000-00006C070000}"/>
    <cellStyle name="Input 2 3 2 6 7" xfId="1280" xr:uid="{00000000-0005-0000-0000-00006D070000}"/>
    <cellStyle name="Input 2 3 2 6 7 2" xfId="1281" xr:uid="{00000000-0005-0000-0000-00006E070000}"/>
    <cellStyle name="Input 2 3 2 7" xfId="1282" xr:uid="{00000000-0005-0000-0000-00006F070000}"/>
    <cellStyle name="Input 2 3 2 7 2" xfId="1283" xr:uid="{00000000-0005-0000-0000-000070070000}"/>
    <cellStyle name="Input 2 3 2 7 2 10" xfId="44917" xr:uid="{00000000-0005-0000-0000-000071070000}"/>
    <cellStyle name="Input 2 3 2 7 2 11" xfId="44226" xr:uid="{00000000-0005-0000-0000-000072070000}"/>
    <cellStyle name="Input 2 3 2 7 2 2" xfId="1284" xr:uid="{00000000-0005-0000-0000-000073070000}"/>
    <cellStyle name="Input 2 3 2 7 2 2 2" xfId="44918" xr:uid="{00000000-0005-0000-0000-000074070000}"/>
    <cellStyle name="Input 2 3 2 7 2 3" xfId="44919" xr:uid="{00000000-0005-0000-0000-000075070000}"/>
    <cellStyle name="Input 2 3 2 7 2 4" xfId="44920" xr:uid="{00000000-0005-0000-0000-000076070000}"/>
    <cellStyle name="Input 2 3 2 7 2 5" xfId="44921" xr:uid="{00000000-0005-0000-0000-000077070000}"/>
    <cellStyle name="Input 2 3 2 7 2 6" xfId="44922" xr:uid="{00000000-0005-0000-0000-000078070000}"/>
    <cellStyle name="Input 2 3 2 7 2 7" xfId="44923" xr:uid="{00000000-0005-0000-0000-000079070000}"/>
    <cellStyle name="Input 2 3 2 7 2 8" xfId="44924" xr:uid="{00000000-0005-0000-0000-00007A070000}"/>
    <cellStyle name="Input 2 3 2 7 2 9" xfId="44925" xr:uid="{00000000-0005-0000-0000-00007B070000}"/>
    <cellStyle name="Input 2 3 2 7 3" xfId="1285" xr:uid="{00000000-0005-0000-0000-00007C070000}"/>
    <cellStyle name="Input 2 3 2 7 3 2" xfId="1286" xr:uid="{00000000-0005-0000-0000-00007D070000}"/>
    <cellStyle name="Input 2 3 2 7 4" xfId="1287" xr:uid="{00000000-0005-0000-0000-00007E070000}"/>
    <cellStyle name="Input 2 3 2 7 4 2" xfId="1288" xr:uid="{00000000-0005-0000-0000-00007F070000}"/>
    <cellStyle name="Input 2 3 2 7 5" xfId="1289" xr:uid="{00000000-0005-0000-0000-000080070000}"/>
    <cellStyle name="Input 2 3 2 7 5 2" xfId="1290" xr:uid="{00000000-0005-0000-0000-000081070000}"/>
    <cellStyle name="Input 2 3 2 7 6" xfId="1291" xr:uid="{00000000-0005-0000-0000-000082070000}"/>
    <cellStyle name="Input 2 3 2 7 6 2" xfId="1292" xr:uid="{00000000-0005-0000-0000-000083070000}"/>
    <cellStyle name="Input 2 3 2 7 7" xfId="1293" xr:uid="{00000000-0005-0000-0000-000084070000}"/>
    <cellStyle name="Input 2 3 2 7 7 2" xfId="1294" xr:uid="{00000000-0005-0000-0000-000085070000}"/>
    <cellStyle name="Input 2 3 2 8" xfId="1295" xr:uid="{00000000-0005-0000-0000-000086070000}"/>
    <cellStyle name="Input 2 3 2 8 2" xfId="1296" xr:uid="{00000000-0005-0000-0000-000087070000}"/>
    <cellStyle name="Input 2 3 2 8 2 10" xfId="44926" xr:uid="{00000000-0005-0000-0000-000088070000}"/>
    <cellStyle name="Input 2 3 2 8 2 11" xfId="44227" xr:uid="{00000000-0005-0000-0000-000089070000}"/>
    <cellStyle name="Input 2 3 2 8 2 2" xfId="1297" xr:uid="{00000000-0005-0000-0000-00008A070000}"/>
    <cellStyle name="Input 2 3 2 8 2 2 2" xfId="44927" xr:uid="{00000000-0005-0000-0000-00008B070000}"/>
    <cellStyle name="Input 2 3 2 8 2 3" xfId="44928" xr:uid="{00000000-0005-0000-0000-00008C070000}"/>
    <cellStyle name="Input 2 3 2 8 2 4" xfId="44929" xr:uid="{00000000-0005-0000-0000-00008D070000}"/>
    <cellStyle name="Input 2 3 2 8 2 5" xfId="44930" xr:uid="{00000000-0005-0000-0000-00008E070000}"/>
    <cellStyle name="Input 2 3 2 8 2 6" xfId="44931" xr:uid="{00000000-0005-0000-0000-00008F070000}"/>
    <cellStyle name="Input 2 3 2 8 2 7" xfId="44932" xr:uid="{00000000-0005-0000-0000-000090070000}"/>
    <cellStyle name="Input 2 3 2 8 2 8" xfId="44933" xr:uid="{00000000-0005-0000-0000-000091070000}"/>
    <cellStyle name="Input 2 3 2 8 2 9" xfId="44934" xr:uid="{00000000-0005-0000-0000-000092070000}"/>
    <cellStyle name="Input 2 3 2 8 3" xfId="1298" xr:uid="{00000000-0005-0000-0000-000093070000}"/>
    <cellStyle name="Input 2 3 2 8 3 2" xfId="1299" xr:uid="{00000000-0005-0000-0000-000094070000}"/>
    <cellStyle name="Input 2 3 2 8 4" xfId="1300" xr:uid="{00000000-0005-0000-0000-000095070000}"/>
    <cellStyle name="Input 2 3 2 8 4 2" xfId="1301" xr:uid="{00000000-0005-0000-0000-000096070000}"/>
    <cellStyle name="Input 2 3 2 8 5" xfId="1302" xr:uid="{00000000-0005-0000-0000-000097070000}"/>
    <cellStyle name="Input 2 3 2 8 5 2" xfId="1303" xr:uid="{00000000-0005-0000-0000-000098070000}"/>
    <cellStyle name="Input 2 3 2 8 6" xfId="1304" xr:uid="{00000000-0005-0000-0000-000099070000}"/>
    <cellStyle name="Input 2 3 2 8 6 2" xfId="1305" xr:uid="{00000000-0005-0000-0000-00009A070000}"/>
    <cellStyle name="Input 2 3 2 8 7" xfId="1306" xr:uid="{00000000-0005-0000-0000-00009B070000}"/>
    <cellStyle name="Input 2 3 2 8 7 2" xfId="1307" xr:uid="{00000000-0005-0000-0000-00009C070000}"/>
    <cellStyle name="Input 2 3 2 9" xfId="1308" xr:uid="{00000000-0005-0000-0000-00009D070000}"/>
    <cellStyle name="Input 2 3 2 9 2" xfId="1309" xr:uid="{00000000-0005-0000-0000-00009E070000}"/>
    <cellStyle name="Input 2 3 2 9 2 10" xfId="44935" xr:uid="{00000000-0005-0000-0000-00009F070000}"/>
    <cellStyle name="Input 2 3 2 9 2 11" xfId="44228" xr:uid="{00000000-0005-0000-0000-0000A0070000}"/>
    <cellStyle name="Input 2 3 2 9 2 2" xfId="1310" xr:uid="{00000000-0005-0000-0000-0000A1070000}"/>
    <cellStyle name="Input 2 3 2 9 2 2 2" xfId="44936" xr:uid="{00000000-0005-0000-0000-0000A2070000}"/>
    <cellStyle name="Input 2 3 2 9 2 3" xfId="44937" xr:uid="{00000000-0005-0000-0000-0000A3070000}"/>
    <cellStyle name="Input 2 3 2 9 2 4" xfId="44938" xr:uid="{00000000-0005-0000-0000-0000A4070000}"/>
    <cellStyle name="Input 2 3 2 9 2 5" xfId="44939" xr:uid="{00000000-0005-0000-0000-0000A5070000}"/>
    <cellStyle name="Input 2 3 2 9 2 6" xfId="44940" xr:uid="{00000000-0005-0000-0000-0000A6070000}"/>
    <cellStyle name="Input 2 3 2 9 2 7" xfId="44941" xr:uid="{00000000-0005-0000-0000-0000A7070000}"/>
    <cellStyle name="Input 2 3 2 9 2 8" xfId="44942" xr:uid="{00000000-0005-0000-0000-0000A8070000}"/>
    <cellStyle name="Input 2 3 2 9 2 9" xfId="44943" xr:uid="{00000000-0005-0000-0000-0000A9070000}"/>
    <cellStyle name="Input 2 3 2 9 3" xfId="1311" xr:uid="{00000000-0005-0000-0000-0000AA070000}"/>
    <cellStyle name="Input 2 3 2 9 3 2" xfId="1312" xr:uid="{00000000-0005-0000-0000-0000AB070000}"/>
    <cellStyle name="Input 2 3 3" xfId="1313" xr:uid="{00000000-0005-0000-0000-0000AC070000}"/>
    <cellStyle name="Input 2 3 3 2" xfId="1314" xr:uid="{00000000-0005-0000-0000-0000AD070000}"/>
    <cellStyle name="Input 2 3 3 2 10" xfId="44944" xr:uid="{00000000-0005-0000-0000-0000AE070000}"/>
    <cellStyle name="Input 2 3 3 2 11" xfId="44229" xr:uid="{00000000-0005-0000-0000-0000AF070000}"/>
    <cellStyle name="Input 2 3 3 2 2" xfId="1315" xr:uid="{00000000-0005-0000-0000-0000B0070000}"/>
    <cellStyle name="Input 2 3 3 2 2 2" xfId="44945" xr:uid="{00000000-0005-0000-0000-0000B1070000}"/>
    <cellStyle name="Input 2 3 3 2 3" xfId="44946" xr:uid="{00000000-0005-0000-0000-0000B2070000}"/>
    <cellStyle name="Input 2 3 3 2 4" xfId="44947" xr:uid="{00000000-0005-0000-0000-0000B3070000}"/>
    <cellStyle name="Input 2 3 3 2 5" xfId="44948" xr:uid="{00000000-0005-0000-0000-0000B4070000}"/>
    <cellStyle name="Input 2 3 3 2 6" xfId="44949" xr:uid="{00000000-0005-0000-0000-0000B5070000}"/>
    <cellStyle name="Input 2 3 3 2 7" xfId="44950" xr:uid="{00000000-0005-0000-0000-0000B6070000}"/>
    <cellStyle name="Input 2 3 3 2 8" xfId="44951" xr:uid="{00000000-0005-0000-0000-0000B7070000}"/>
    <cellStyle name="Input 2 3 3 2 9" xfId="44952" xr:uid="{00000000-0005-0000-0000-0000B8070000}"/>
    <cellStyle name="Input 2 3 3 3" xfId="1316" xr:uid="{00000000-0005-0000-0000-0000B9070000}"/>
    <cellStyle name="Input 2 3 3 3 2" xfId="1317" xr:uid="{00000000-0005-0000-0000-0000BA070000}"/>
    <cellStyle name="Input 2 3 3 4" xfId="1318" xr:uid="{00000000-0005-0000-0000-0000BB070000}"/>
    <cellStyle name="Input 2 3 3 4 2" xfId="1319" xr:uid="{00000000-0005-0000-0000-0000BC070000}"/>
    <cellStyle name="Input 2 3 3 5" xfId="1320" xr:uid="{00000000-0005-0000-0000-0000BD070000}"/>
    <cellStyle name="Input 2 3 3 5 2" xfId="1321" xr:uid="{00000000-0005-0000-0000-0000BE070000}"/>
    <cellStyle name="Input 2 3 3 6" xfId="1322" xr:uid="{00000000-0005-0000-0000-0000BF070000}"/>
    <cellStyle name="Input 2 3 3 6 2" xfId="1323" xr:uid="{00000000-0005-0000-0000-0000C0070000}"/>
    <cellStyle name="Input 2 3 3 7" xfId="1324" xr:uid="{00000000-0005-0000-0000-0000C1070000}"/>
    <cellStyle name="Input 2 3 3 7 2" xfId="1325" xr:uid="{00000000-0005-0000-0000-0000C2070000}"/>
    <cellStyle name="Input 2 3 4" xfId="1326" xr:uid="{00000000-0005-0000-0000-0000C3070000}"/>
    <cellStyle name="Input 2 3 4 2" xfId="1327" xr:uid="{00000000-0005-0000-0000-0000C4070000}"/>
    <cellStyle name="Input 2 3 4 2 10" xfId="44953" xr:uid="{00000000-0005-0000-0000-0000C5070000}"/>
    <cellStyle name="Input 2 3 4 2 11" xfId="44230" xr:uid="{00000000-0005-0000-0000-0000C6070000}"/>
    <cellStyle name="Input 2 3 4 2 2" xfId="1328" xr:uid="{00000000-0005-0000-0000-0000C7070000}"/>
    <cellStyle name="Input 2 3 4 2 2 2" xfId="44954" xr:uid="{00000000-0005-0000-0000-0000C8070000}"/>
    <cellStyle name="Input 2 3 4 2 3" xfId="44955" xr:uid="{00000000-0005-0000-0000-0000C9070000}"/>
    <cellStyle name="Input 2 3 4 2 4" xfId="44956" xr:uid="{00000000-0005-0000-0000-0000CA070000}"/>
    <cellStyle name="Input 2 3 4 2 5" xfId="44957" xr:uid="{00000000-0005-0000-0000-0000CB070000}"/>
    <cellStyle name="Input 2 3 4 2 6" xfId="44958" xr:uid="{00000000-0005-0000-0000-0000CC070000}"/>
    <cellStyle name="Input 2 3 4 2 7" xfId="44959" xr:uid="{00000000-0005-0000-0000-0000CD070000}"/>
    <cellStyle name="Input 2 3 4 2 8" xfId="44960" xr:uid="{00000000-0005-0000-0000-0000CE070000}"/>
    <cellStyle name="Input 2 3 4 2 9" xfId="44961" xr:uid="{00000000-0005-0000-0000-0000CF070000}"/>
    <cellStyle name="Input 2 3 4 3" xfId="1329" xr:uid="{00000000-0005-0000-0000-0000D0070000}"/>
    <cellStyle name="Input 2 3 4 3 2" xfId="1330" xr:uid="{00000000-0005-0000-0000-0000D1070000}"/>
    <cellStyle name="Input 2 3 4 4" xfId="1331" xr:uid="{00000000-0005-0000-0000-0000D2070000}"/>
    <cellStyle name="Input 2 3 4 4 2" xfId="1332" xr:uid="{00000000-0005-0000-0000-0000D3070000}"/>
    <cellStyle name="Input 2 3 4 5" xfId="1333" xr:uid="{00000000-0005-0000-0000-0000D4070000}"/>
    <cellStyle name="Input 2 3 4 5 2" xfId="1334" xr:uid="{00000000-0005-0000-0000-0000D5070000}"/>
    <cellStyle name="Input 2 3 4 6" xfId="1335" xr:uid="{00000000-0005-0000-0000-0000D6070000}"/>
    <cellStyle name="Input 2 3 4 6 2" xfId="1336" xr:uid="{00000000-0005-0000-0000-0000D7070000}"/>
    <cellStyle name="Input 2 3 4 7" xfId="1337" xr:uid="{00000000-0005-0000-0000-0000D8070000}"/>
    <cellStyle name="Input 2 3 4 7 2" xfId="1338" xr:uid="{00000000-0005-0000-0000-0000D9070000}"/>
    <cellStyle name="Input 2 3 5" xfId="1339" xr:uid="{00000000-0005-0000-0000-0000DA070000}"/>
    <cellStyle name="Input 2 3 5 10" xfId="44962" xr:uid="{00000000-0005-0000-0000-0000DB070000}"/>
    <cellStyle name="Input 2 3 5 11" xfId="44219" xr:uid="{00000000-0005-0000-0000-0000DC070000}"/>
    <cellStyle name="Input 2 3 5 2" xfId="1340" xr:uid="{00000000-0005-0000-0000-0000DD070000}"/>
    <cellStyle name="Input 2 3 5 2 2" xfId="44963" xr:uid="{00000000-0005-0000-0000-0000DE070000}"/>
    <cellStyle name="Input 2 3 5 3" xfId="44964" xr:uid="{00000000-0005-0000-0000-0000DF070000}"/>
    <cellStyle name="Input 2 3 5 4" xfId="44965" xr:uid="{00000000-0005-0000-0000-0000E0070000}"/>
    <cellStyle name="Input 2 3 5 5" xfId="44966" xr:uid="{00000000-0005-0000-0000-0000E1070000}"/>
    <cellStyle name="Input 2 3 5 6" xfId="44967" xr:uid="{00000000-0005-0000-0000-0000E2070000}"/>
    <cellStyle name="Input 2 3 5 7" xfId="44968" xr:uid="{00000000-0005-0000-0000-0000E3070000}"/>
    <cellStyle name="Input 2 3 5 8" xfId="44969" xr:uid="{00000000-0005-0000-0000-0000E4070000}"/>
    <cellStyle name="Input 2 3 5 9" xfId="44970" xr:uid="{00000000-0005-0000-0000-0000E5070000}"/>
    <cellStyle name="Input 2 3 6" xfId="1341" xr:uid="{00000000-0005-0000-0000-0000E6070000}"/>
    <cellStyle name="Input 2 3 6 2" xfId="1342" xr:uid="{00000000-0005-0000-0000-0000E7070000}"/>
    <cellStyle name="Input 2 4" xfId="1343" xr:uid="{00000000-0005-0000-0000-0000E8070000}"/>
    <cellStyle name="Input 2 4 10" xfId="1344" xr:uid="{00000000-0005-0000-0000-0000E9070000}"/>
    <cellStyle name="Input 2 4 10 10" xfId="44971" xr:uid="{00000000-0005-0000-0000-0000EA070000}"/>
    <cellStyle name="Input 2 4 10 11" xfId="44231" xr:uid="{00000000-0005-0000-0000-0000EB070000}"/>
    <cellStyle name="Input 2 4 10 2" xfId="1345" xr:uid="{00000000-0005-0000-0000-0000EC070000}"/>
    <cellStyle name="Input 2 4 10 2 2" xfId="44972" xr:uid="{00000000-0005-0000-0000-0000ED070000}"/>
    <cellStyle name="Input 2 4 10 3" xfId="44973" xr:uid="{00000000-0005-0000-0000-0000EE070000}"/>
    <cellStyle name="Input 2 4 10 4" xfId="44974" xr:uid="{00000000-0005-0000-0000-0000EF070000}"/>
    <cellStyle name="Input 2 4 10 5" xfId="44975" xr:uid="{00000000-0005-0000-0000-0000F0070000}"/>
    <cellStyle name="Input 2 4 10 6" xfId="44976" xr:uid="{00000000-0005-0000-0000-0000F1070000}"/>
    <cellStyle name="Input 2 4 10 7" xfId="44977" xr:uid="{00000000-0005-0000-0000-0000F2070000}"/>
    <cellStyle name="Input 2 4 10 8" xfId="44978" xr:uid="{00000000-0005-0000-0000-0000F3070000}"/>
    <cellStyle name="Input 2 4 10 9" xfId="44979" xr:uid="{00000000-0005-0000-0000-0000F4070000}"/>
    <cellStyle name="Input 2 4 11" xfId="1346" xr:uid="{00000000-0005-0000-0000-0000F5070000}"/>
    <cellStyle name="Input 2 4 11 2" xfId="1347" xr:uid="{00000000-0005-0000-0000-0000F6070000}"/>
    <cellStyle name="Input 2 4 12" xfId="1348" xr:uid="{00000000-0005-0000-0000-0000F7070000}"/>
    <cellStyle name="Input 2 4 12 2" xfId="1349" xr:uid="{00000000-0005-0000-0000-0000F8070000}"/>
    <cellStyle name="Input 2 4 13" xfId="1350" xr:uid="{00000000-0005-0000-0000-0000F9070000}"/>
    <cellStyle name="Input 2 4 13 2" xfId="1351" xr:uid="{00000000-0005-0000-0000-0000FA070000}"/>
    <cellStyle name="Input 2 4 2" xfId="1352" xr:uid="{00000000-0005-0000-0000-0000FB070000}"/>
    <cellStyle name="Input 2 4 2 2" xfId="1353" xr:uid="{00000000-0005-0000-0000-0000FC070000}"/>
    <cellStyle name="Input 2 4 2 2 10" xfId="44980" xr:uid="{00000000-0005-0000-0000-0000FD070000}"/>
    <cellStyle name="Input 2 4 2 2 11" xfId="44232" xr:uid="{00000000-0005-0000-0000-0000FE070000}"/>
    <cellStyle name="Input 2 4 2 2 2" xfId="1354" xr:uid="{00000000-0005-0000-0000-0000FF070000}"/>
    <cellStyle name="Input 2 4 2 2 2 2" xfId="1355" xr:uid="{00000000-0005-0000-0000-000000080000}"/>
    <cellStyle name="Input 2 4 2 2 2 3" xfId="44981" xr:uid="{00000000-0005-0000-0000-000001080000}"/>
    <cellStyle name="Input 2 4 2 2 3" xfId="1356" xr:uid="{00000000-0005-0000-0000-000002080000}"/>
    <cellStyle name="Input 2 4 2 2 3 2" xfId="1357" xr:uid="{00000000-0005-0000-0000-000003080000}"/>
    <cellStyle name="Input 2 4 2 2 3 3" xfId="44982" xr:uid="{00000000-0005-0000-0000-000004080000}"/>
    <cellStyle name="Input 2 4 2 2 4" xfId="1358" xr:uid="{00000000-0005-0000-0000-000005080000}"/>
    <cellStyle name="Input 2 4 2 2 4 2" xfId="1359" xr:uid="{00000000-0005-0000-0000-000006080000}"/>
    <cellStyle name="Input 2 4 2 2 4 3" xfId="44983" xr:uid="{00000000-0005-0000-0000-000007080000}"/>
    <cellStyle name="Input 2 4 2 2 5" xfId="1360" xr:uid="{00000000-0005-0000-0000-000008080000}"/>
    <cellStyle name="Input 2 4 2 2 5 2" xfId="1361" xr:uid="{00000000-0005-0000-0000-000009080000}"/>
    <cellStyle name="Input 2 4 2 2 5 3" xfId="44984" xr:uid="{00000000-0005-0000-0000-00000A080000}"/>
    <cellStyle name="Input 2 4 2 2 6" xfId="1362" xr:uid="{00000000-0005-0000-0000-00000B080000}"/>
    <cellStyle name="Input 2 4 2 2 6 2" xfId="44985" xr:uid="{00000000-0005-0000-0000-00000C080000}"/>
    <cellStyle name="Input 2 4 2 2 7" xfId="44986" xr:uid="{00000000-0005-0000-0000-00000D080000}"/>
    <cellStyle name="Input 2 4 2 2 8" xfId="44987" xr:uid="{00000000-0005-0000-0000-00000E080000}"/>
    <cellStyle name="Input 2 4 2 2 9" xfId="44988" xr:uid="{00000000-0005-0000-0000-00000F080000}"/>
    <cellStyle name="Input 2 4 2 3" xfId="1363" xr:uid="{00000000-0005-0000-0000-000010080000}"/>
    <cellStyle name="Input 2 4 2 3 2" xfId="1364" xr:uid="{00000000-0005-0000-0000-000011080000}"/>
    <cellStyle name="Input 2 4 2 3 2 2" xfId="1365" xr:uid="{00000000-0005-0000-0000-000012080000}"/>
    <cellStyle name="Input 2 4 2 3 3" xfId="1366" xr:uid="{00000000-0005-0000-0000-000013080000}"/>
    <cellStyle name="Input 2 4 2 3 3 2" xfId="1367" xr:uid="{00000000-0005-0000-0000-000014080000}"/>
    <cellStyle name="Input 2 4 2 3 4" xfId="1368" xr:uid="{00000000-0005-0000-0000-000015080000}"/>
    <cellStyle name="Input 2 4 2 3 4 2" xfId="1369" xr:uid="{00000000-0005-0000-0000-000016080000}"/>
    <cellStyle name="Input 2 4 2 3 5" xfId="1370" xr:uid="{00000000-0005-0000-0000-000017080000}"/>
    <cellStyle name="Input 2 4 2 3 5 2" xfId="1371" xr:uid="{00000000-0005-0000-0000-000018080000}"/>
    <cellStyle name="Input 2 4 2 3 6" xfId="1372" xr:uid="{00000000-0005-0000-0000-000019080000}"/>
    <cellStyle name="Input 2 4 2 4" xfId="1373" xr:uid="{00000000-0005-0000-0000-00001A080000}"/>
    <cellStyle name="Input 2 4 2 4 2" xfId="1374" xr:uid="{00000000-0005-0000-0000-00001B080000}"/>
    <cellStyle name="Input 2 4 2 4 2 2" xfId="1375" xr:uid="{00000000-0005-0000-0000-00001C080000}"/>
    <cellStyle name="Input 2 4 2 4 3" xfId="1376" xr:uid="{00000000-0005-0000-0000-00001D080000}"/>
    <cellStyle name="Input 2 4 2 4 3 2" xfId="1377" xr:uid="{00000000-0005-0000-0000-00001E080000}"/>
    <cellStyle name="Input 2 4 2 4 4" xfId="1378" xr:uid="{00000000-0005-0000-0000-00001F080000}"/>
    <cellStyle name="Input 2 4 2 4 4 2" xfId="1379" xr:uid="{00000000-0005-0000-0000-000020080000}"/>
    <cellStyle name="Input 2 4 2 4 5" xfId="1380" xr:uid="{00000000-0005-0000-0000-000021080000}"/>
    <cellStyle name="Input 2 4 2 4 5 2" xfId="1381" xr:uid="{00000000-0005-0000-0000-000022080000}"/>
    <cellStyle name="Input 2 4 2 4 6" xfId="1382" xr:uid="{00000000-0005-0000-0000-000023080000}"/>
    <cellStyle name="Input 2 4 2 5" xfId="1383" xr:uid="{00000000-0005-0000-0000-000024080000}"/>
    <cellStyle name="Input 2 4 2 5 2" xfId="1384" xr:uid="{00000000-0005-0000-0000-000025080000}"/>
    <cellStyle name="Input 2 4 2 5 2 2" xfId="1385" xr:uid="{00000000-0005-0000-0000-000026080000}"/>
    <cellStyle name="Input 2 4 2 5 3" xfId="1386" xr:uid="{00000000-0005-0000-0000-000027080000}"/>
    <cellStyle name="Input 2 4 2 5 3 2" xfId="1387" xr:uid="{00000000-0005-0000-0000-000028080000}"/>
    <cellStyle name="Input 2 4 2 5 4" xfId="1388" xr:uid="{00000000-0005-0000-0000-000029080000}"/>
    <cellStyle name="Input 2 4 2 5 4 2" xfId="1389" xr:uid="{00000000-0005-0000-0000-00002A080000}"/>
    <cellStyle name="Input 2 4 2 5 5" xfId="1390" xr:uid="{00000000-0005-0000-0000-00002B080000}"/>
    <cellStyle name="Input 2 4 2 5 5 2" xfId="1391" xr:uid="{00000000-0005-0000-0000-00002C080000}"/>
    <cellStyle name="Input 2 4 2 5 6" xfId="1392" xr:uid="{00000000-0005-0000-0000-00002D080000}"/>
    <cellStyle name="Input 2 4 2 6" xfId="1393" xr:uid="{00000000-0005-0000-0000-00002E080000}"/>
    <cellStyle name="Input 2 4 2 6 2" xfId="1394" xr:uid="{00000000-0005-0000-0000-00002F080000}"/>
    <cellStyle name="Input 2 4 2 7" xfId="1395" xr:uid="{00000000-0005-0000-0000-000030080000}"/>
    <cellStyle name="Input 2 4 2 7 2" xfId="1396" xr:uid="{00000000-0005-0000-0000-000031080000}"/>
    <cellStyle name="Input 2 4 2 8" xfId="1397" xr:uid="{00000000-0005-0000-0000-000032080000}"/>
    <cellStyle name="Input 2 4 2 8 2" xfId="1398" xr:uid="{00000000-0005-0000-0000-000033080000}"/>
    <cellStyle name="Input 2 4 2 9" xfId="1399" xr:uid="{00000000-0005-0000-0000-000034080000}"/>
    <cellStyle name="Input 2 4 2 9 2" xfId="1400" xr:uid="{00000000-0005-0000-0000-000035080000}"/>
    <cellStyle name="Input 2 4 3" xfId="1401" xr:uid="{00000000-0005-0000-0000-000036080000}"/>
    <cellStyle name="Input 2 4 3 2" xfId="1402" xr:uid="{00000000-0005-0000-0000-000037080000}"/>
    <cellStyle name="Input 2 4 3 2 10" xfId="44989" xr:uid="{00000000-0005-0000-0000-000038080000}"/>
    <cellStyle name="Input 2 4 3 2 11" xfId="44233" xr:uid="{00000000-0005-0000-0000-000039080000}"/>
    <cellStyle name="Input 2 4 3 2 2" xfId="1403" xr:uid="{00000000-0005-0000-0000-00003A080000}"/>
    <cellStyle name="Input 2 4 3 2 2 2" xfId="44990" xr:uid="{00000000-0005-0000-0000-00003B080000}"/>
    <cellStyle name="Input 2 4 3 2 3" xfId="44991" xr:uid="{00000000-0005-0000-0000-00003C080000}"/>
    <cellStyle name="Input 2 4 3 2 4" xfId="44992" xr:uid="{00000000-0005-0000-0000-00003D080000}"/>
    <cellStyle name="Input 2 4 3 2 5" xfId="44993" xr:uid="{00000000-0005-0000-0000-00003E080000}"/>
    <cellStyle name="Input 2 4 3 2 6" xfId="44994" xr:uid="{00000000-0005-0000-0000-00003F080000}"/>
    <cellStyle name="Input 2 4 3 2 7" xfId="44995" xr:uid="{00000000-0005-0000-0000-000040080000}"/>
    <cellStyle name="Input 2 4 3 2 8" xfId="44996" xr:uid="{00000000-0005-0000-0000-000041080000}"/>
    <cellStyle name="Input 2 4 3 2 9" xfId="44997" xr:uid="{00000000-0005-0000-0000-000042080000}"/>
    <cellStyle name="Input 2 4 3 3" xfId="1404" xr:uid="{00000000-0005-0000-0000-000043080000}"/>
    <cellStyle name="Input 2 4 3 3 2" xfId="1405" xr:uid="{00000000-0005-0000-0000-000044080000}"/>
    <cellStyle name="Input 2 4 3 4" xfId="1406" xr:uid="{00000000-0005-0000-0000-000045080000}"/>
    <cellStyle name="Input 2 4 3 4 2" xfId="1407" xr:uid="{00000000-0005-0000-0000-000046080000}"/>
    <cellStyle name="Input 2 4 3 5" xfId="1408" xr:uid="{00000000-0005-0000-0000-000047080000}"/>
    <cellStyle name="Input 2 4 3 5 2" xfId="1409" xr:uid="{00000000-0005-0000-0000-000048080000}"/>
    <cellStyle name="Input 2 4 3 6" xfId="1410" xr:uid="{00000000-0005-0000-0000-000049080000}"/>
    <cellStyle name="Input 2 4 3 6 2" xfId="1411" xr:uid="{00000000-0005-0000-0000-00004A080000}"/>
    <cellStyle name="Input 2 4 3 7" xfId="1412" xr:uid="{00000000-0005-0000-0000-00004B080000}"/>
    <cellStyle name="Input 2 4 3 7 2" xfId="1413" xr:uid="{00000000-0005-0000-0000-00004C080000}"/>
    <cellStyle name="Input 2 4 4" xfId="1414" xr:uid="{00000000-0005-0000-0000-00004D080000}"/>
    <cellStyle name="Input 2 4 4 2" xfId="1415" xr:uid="{00000000-0005-0000-0000-00004E080000}"/>
    <cellStyle name="Input 2 4 4 2 10" xfId="44998" xr:uid="{00000000-0005-0000-0000-00004F080000}"/>
    <cellStyle name="Input 2 4 4 2 11" xfId="44234" xr:uid="{00000000-0005-0000-0000-000050080000}"/>
    <cellStyle name="Input 2 4 4 2 2" xfId="1416" xr:uid="{00000000-0005-0000-0000-000051080000}"/>
    <cellStyle name="Input 2 4 4 2 2 2" xfId="44999" xr:uid="{00000000-0005-0000-0000-000052080000}"/>
    <cellStyle name="Input 2 4 4 2 3" xfId="45000" xr:uid="{00000000-0005-0000-0000-000053080000}"/>
    <cellStyle name="Input 2 4 4 2 4" xfId="45001" xr:uid="{00000000-0005-0000-0000-000054080000}"/>
    <cellStyle name="Input 2 4 4 2 5" xfId="45002" xr:uid="{00000000-0005-0000-0000-000055080000}"/>
    <cellStyle name="Input 2 4 4 2 6" xfId="45003" xr:uid="{00000000-0005-0000-0000-000056080000}"/>
    <cellStyle name="Input 2 4 4 2 7" xfId="45004" xr:uid="{00000000-0005-0000-0000-000057080000}"/>
    <cellStyle name="Input 2 4 4 2 8" xfId="45005" xr:uid="{00000000-0005-0000-0000-000058080000}"/>
    <cellStyle name="Input 2 4 4 2 9" xfId="45006" xr:uid="{00000000-0005-0000-0000-000059080000}"/>
    <cellStyle name="Input 2 4 4 3" xfId="1417" xr:uid="{00000000-0005-0000-0000-00005A080000}"/>
    <cellStyle name="Input 2 4 4 3 2" xfId="1418" xr:uid="{00000000-0005-0000-0000-00005B080000}"/>
    <cellStyle name="Input 2 4 4 4" xfId="1419" xr:uid="{00000000-0005-0000-0000-00005C080000}"/>
    <cellStyle name="Input 2 4 4 4 2" xfId="1420" xr:uid="{00000000-0005-0000-0000-00005D080000}"/>
    <cellStyle name="Input 2 4 4 5" xfId="1421" xr:uid="{00000000-0005-0000-0000-00005E080000}"/>
    <cellStyle name="Input 2 4 4 5 2" xfId="1422" xr:uid="{00000000-0005-0000-0000-00005F080000}"/>
    <cellStyle name="Input 2 4 4 6" xfId="1423" xr:uid="{00000000-0005-0000-0000-000060080000}"/>
    <cellStyle name="Input 2 4 4 6 2" xfId="1424" xr:uid="{00000000-0005-0000-0000-000061080000}"/>
    <cellStyle name="Input 2 4 4 7" xfId="1425" xr:uid="{00000000-0005-0000-0000-000062080000}"/>
    <cellStyle name="Input 2 4 4 7 2" xfId="1426" xr:uid="{00000000-0005-0000-0000-000063080000}"/>
    <cellStyle name="Input 2 4 5" xfId="1427" xr:uid="{00000000-0005-0000-0000-000064080000}"/>
    <cellStyle name="Input 2 4 5 2" xfId="1428" xr:uid="{00000000-0005-0000-0000-000065080000}"/>
    <cellStyle name="Input 2 4 5 2 10" xfId="45007" xr:uid="{00000000-0005-0000-0000-000066080000}"/>
    <cellStyle name="Input 2 4 5 2 11" xfId="44235" xr:uid="{00000000-0005-0000-0000-000067080000}"/>
    <cellStyle name="Input 2 4 5 2 2" xfId="1429" xr:uid="{00000000-0005-0000-0000-000068080000}"/>
    <cellStyle name="Input 2 4 5 2 2 2" xfId="45008" xr:uid="{00000000-0005-0000-0000-000069080000}"/>
    <cellStyle name="Input 2 4 5 2 3" xfId="45009" xr:uid="{00000000-0005-0000-0000-00006A080000}"/>
    <cellStyle name="Input 2 4 5 2 4" xfId="45010" xr:uid="{00000000-0005-0000-0000-00006B080000}"/>
    <cellStyle name="Input 2 4 5 2 5" xfId="45011" xr:uid="{00000000-0005-0000-0000-00006C080000}"/>
    <cellStyle name="Input 2 4 5 2 6" xfId="45012" xr:uid="{00000000-0005-0000-0000-00006D080000}"/>
    <cellStyle name="Input 2 4 5 2 7" xfId="45013" xr:uid="{00000000-0005-0000-0000-00006E080000}"/>
    <cellStyle name="Input 2 4 5 2 8" xfId="45014" xr:uid="{00000000-0005-0000-0000-00006F080000}"/>
    <cellStyle name="Input 2 4 5 2 9" xfId="45015" xr:uid="{00000000-0005-0000-0000-000070080000}"/>
    <cellStyle name="Input 2 4 5 3" xfId="1430" xr:uid="{00000000-0005-0000-0000-000071080000}"/>
    <cellStyle name="Input 2 4 5 3 2" xfId="1431" xr:uid="{00000000-0005-0000-0000-000072080000}"/>
    <cellStyle name="Input 2 4 5 4" xfId="1432" xr:uid="{00000000-0005-0000-0000-000073080000}"/>
    <cellStyle name="Input 2 4 5 4 2" xfId="1433" xr:uid="{00000000-0005-0000-0000-000074080000}"/>
    <cellStyle name="Input 2 4 5 5" xfId="1434" xr:uid="{00000000-0005-0000-0000-000075080000}"/>
    <cellStyle name="Input 2 4 5 5 2" xfId="1435" xr:uid="{00000000-0005-0000-0000-000076080000}"/>
    <cellStyle name="Input 2 4 5 6" xfId="1436" xr:uid="{00000000-0005-0000-0000-000077080000}"/>
    <cellStyle name="Input 2 4 5 6 2" xfId="1437" xr:uid="{00000000-0005-0000-0000-000078080000}"/>
    <cellStyle name="Input 2 4 5 7" xfId="1438" xr:uid="{00000000-0005-0000-0000-000079080000}"/>
    <cellStyle name="Input 2 4 5 7 2" xfId="1439" xr:uid="{00000000-0005-0000-0000-00007A080000}"/>
    <cellStyle name="Input 2 4 6" xfId="1440" xr:uid="{00000000-0005-0000-0000-00007B080000}"/>
    <cellStyle name="Input 2 4 6 2" xfId="1441" xr:uid="{00000000-0005-0000-0000-00007C080000}"/>
    <cellStyle name="Input 2 4 6 2 10" xfId="45016" xr:uid="{00000000-0005-0000-0000-00007D080000}"/>
    <cellStyle name="Input 2 4 6 2 11" xfId="44236" xr:uid="{00000000-0005-0000-0000-00007E080000}"/>
    <cellStyle name="Input 2 4 6 2 2" xfId="1442" xr:uid="{00000000-0005-0000-0000-00007F080000}"/>
    <cellStyle name="Input 2 4 6 2 2 2" xfId="45017" xr:uid="{00000000-0005-0000-0000-000080080000}"/>
    <cellStyle name="Input 2 4 6 2 3" xfId="45018" xr:uid="{00000000-0005-0000-0000-000081080000}"/>
    <cellStyle name="Input 2 4 6 2 4" xfId="45019" xr:uid="{00000000-0005-0000-0000-000082080000}"/>
    <cellStyle name="Input 2 4 6 2 5" xfId="45020" xr:uid="{00000000-0005-0000-0000-000083080000}"/>
    <cellStyle name="Input 2 4 6 2 6" xfId="45021" xr:uid="{00000000-0005-0000-0000-000084080000}"/>
    <cellStyle name="Input 2 4 6 2 7" xfId="45022" xr:uid="{00000000-0005-0000-0000-000085080000}"/>
    <cellStyle name="Input 2 4 6 2 8" xfId="45023" xr:uid="{00000000-0005-0000-0000-000086080000}"/>
    <cellStyle name="Input 2 4 6 2 9" xfId="45024" xr:uid="{00000000-0005-0000-0000-000087080000}"/>
    <cellStyle name="Input 2 4 6 3" xfId="1443" xr:uid="{00000000-0005-0000-0000-000088080000}"/>
    <cellStyle name="Input 2 4 6 3 2" xfId="1444" xr:uid="{00000000-0005-0000-0000-000089080000}"/>
    <cellStyle name="Input 2 4 6 4" xfId="1445" xr:uid="{00000000-0005-0000-0000-00008A080000}"/>
    <cellStyle name="Input 2 4 6 4 2" xfId="1446" xr:uid="{00000000-0005-0000-0000-00008B080000}"/>
    <cellStyle name="Input 2 4 6 5" xfId="1447" xr:uid="{00000000-0005-0000-0000-00008C080000}"/>
    <cellStyle name="Input 2 4 6 5 2" xfId="1448" xr:uid="{00000000-0005-0000-0000-00008D080000}"/>
    <cellStyle name="Input 2 4 6 6" xfId="1449" xr:uid="{00000000-0005-0000-0000-00008E080000}"/>
    <cellStyle name="Input 2 4 6 6 2" xfId="1450" xr:uid="{00000000-0005-0000-0000-00008F080000}"/>
    <cellStyle name="Input 2 4 6 7" xfId="1451" xr:uid="{00000000-0005-0000-0000-000090080000}"/>
    <cellStyle name="Input 2 4 6 7 2" xfId="1452" xr:uid="{00000000-0005-0000-0000-000091080000}"/>
    <cellStyle name="Input 2 4 7" xfId="1453" xr:uid="{00000000-0005-0000-0000-000092080000}"/>
    <cellStyle name="Input 2 4 7 2" xfId="1454" xr:uid="{00000000-0005-0000-0000-000093080000}"/>
    <cellStyle name="Input 2 4 7 2 10" xfId="45025" xr:uid="{00000000-0005-0000-0000-000094080000}"/>
    <cellStyle name="Input 2 4 7 2 11" xfId="44237" xr:uid="{00000000-0005-0000-0000-000095080000}"/>
    <cellStyle name="Input 2 4 7 2 2" xfId="1455" xr:uid="{00000000-0005-0000-0000-000096080000}"/>
    <cellStyle name="Input 2 4 7 2 2 2" xfId="45026" xr:uid="{00000000-0005-0000-0000-000097080000}"/>
    <cellStyle name="Input 2 4 7 2 3" xfId="45027" xr:uid="{00000000-0005-0000-0000-000098080000}"/>
    <cellStyle name="Input 2 4 7 2 4" xfId="45028" xr:uid="{00000000-0005-0000-0000-000099080000}"/>
    <cellStyle name="Input 2 4 7 2 5" xfId="45029" xr:uid="{00000000-0005-0000-0000-00009A080000}"/>
    <cellStyle name="Input 2 4 7 2 6" xfId="45030" xr:uid="{00000000-0005-0000-0000-00009B080000}"/>
    <cellStyle name="Input 2 4 7 2 7" xfId="45031" xr:uid="{00000000-0005-0000-0000-00009C080000}"/>
    <cellStyle name="Input 2 4 7 2 8" xfId="45032" xr:uid="{00000000-0005-0000-0000-00009D080000}"/>
    <cellStyle name="Input 2 4 7 2 9" xfId="45033" xr:uid="{00000000-0005-0000-0000-00009E080000}"/>
    <cellStyle name="Input 2 4 7 3" xfId="1456" xr:uid="{00000000-0005-0000-0000-00009F080000}"/>
    <cellStyle name="Input 2 4 7 3 2" xfId="1457" xr:uid="{00000000-0005-0000-0000-0000A0080000}"/>
    <cellStyle name="Input 2 4 7 4" xfId="1458" xr:uid="{00000000-0005-0000-0000-0000A1080000}"/>
    <cellStyle name="Input 2 4 7 4 2" xfId="1459" xr:uid="{00000000-0005-0000-0000-0000A2080000}"/>
    <cellStyle name="Input 2 4 7 5" xfId="1460" xr:uid="{00000000-0005-0000-0000-0000A3080000}"/>
    <cellStyle name="Input 2 4 7 5 2" xfId="1461" xr:uid="{00000000-0005-0000-0000-0000A4080000}"/>
    <cellStyle name="Input 2 4 7 6" xfId="1462" xr:uid="{00000000-0005-0000-0000-0000A5080000}"/>
    <cellStyle name="Input 2 4 7 6 2" xfId="1463" xr:uid="{00000000-0005-0000-0000-0000A6080000}"/>
    <cellStyle name="Input 2 4 7 7" xfId="1464" xr:uid="{00000000-0005-0000-0000-0000A7080000}"/>
    <cellStyle name="Input 2 4 7 7 2" xfId="1465" xr:uid="{00000000-0005-0000-0000-0000A8080000}"/>
    <cellStyle name="Input 2 4 8" xfId="1466" xr:uid="{00000000-0005-0000-0000-0000A9080000}"/>
    <cellStyle name="Input 2 4 8 2" xfId="1467" xr:uid="{00000000-0005-0000-0000-0000AA080000}"/>
    <cellStyle name="Input 2 4 8 2 10" xfId="45034" xr:uid="{00000000-0005-0000-0000-0000AB080000}"/>
    <cellStyle name="Input 2 4 8 2 11" xfId="44238" xr:uid="{00000000-0005-0000-0000-0000AC080000}"/>
    <cellStyle name="Input 2 4 8 2 2" xfId="1468" xr:uid="{00000000-0005-0000-0000-0000AD080000}"/>
    <cellStyle name="Input 2 4 8 2 2 2" xfId="45035" xr:uid="{00000000-0005-0000-0000-0000AE080000}"/>
    <cellStyle name="Input 2 4 8 2 3" xfId="45036" xr:uid="{00000000-0005-0000-0000-0000AF080000}"/>
    <cellStyle name="Input 2 4 8 2 4" xfId="45037" xr:uid="{00000000-0005-0000-0000-0000B0080000}"/>
    <cellStyle name="Input 2 4 8 2 5" xfId="45038" xr:uid="{00000000-0005-0000-0000-0000B1080000}"/>
    <cellStyle name="Input 2 4 8 2 6" xfId="45039" xr:uid="{00000000-0005-0000-0000-0000B2080000}"/>
    <cellStyle name="Input 2 4 8 2 7" xfId="45040" xr:uid="{00000000-0005-0000-0000-0000B3080000}"/>
    <cellStyle name="Input 2 4 8 2 8" xfId="45041" xr:uid="{00000000-0005-0000-0000-0000B4080000}"/>
    <cellStyle name="Input 2 4 8 2 9" xfId="45042" xr:uid="{00000000-0005-0000-0000-0000B5080000}"/>
    <cellStyle name="Input 2 4 8 3" xfId="1469" xr:uid="{00000000-0005-0000-0000-0000B6080000}"/>
    <cellStyle name="Input 2 4 8 3 2" xfId="1470" xr:uid="{00000000-0005-0000-0000-0000B7080000}"/>
    <cellStyle name="Input 2 4 8 4" xfId="1471" xr:uid="{00000000-0005-0000-0000-0000B8080000}"/>
    <cellStyle name="Input 2 4 8 4 2" xfId="1472" xr:uid="{00000000-0005-0000-0000-0000B9080000}"/>
    <cellStyle name="Input 2 4 8 5" xfId="1473" xr:uid="{00000000-0005-0000-0000-0000BA080000}"/>
    <cellStyle name="Input 2 4 8 5 2" xfId="1474" xr:uid="{00000000-0005-0000-0000-0000BB080000}"/>
    <cellStyle name="Input 2 4 8 6" xfId="1475" xr:uid="{00000000-0005-0000-0000-0000BC080000}"/>
    <cellStyle name="Input 2 4 8 6 2" xfId="1476" xr:uid="{00000000-0005-0000-0000-0000BD080000}"/>
    <cellStyle name="Input 2 4 8 7" xfId="1477" xr:uid="{00000000-0005-0000-0000-0000BE080000}"/>
    <cellStyle name="Input 2 4 8 7 2" xfId="1478" xr:uid="{00000000-0005-0000-0000-0000BF080000}"/>
    <cellStyle name="Input 2 4 9" xfId="1479" xr:uid="{00000000-0005-0000-0000-0000C0080000}"/>
    <cellStyle name="Input 2 4 9 2" xfId="1480" xr:uid="{00000000-0005-0000-0000-0000C1080000}"/>
    <cellStyle name="Input 2 4 9 2 10" xfId="45043" xr:uid="{00000000-0005-0000-0000-0000C2080000}"/>
    <cellStyle name="Input 2 4 9 2 11" xfId="44239" xr:uid="{00000000-0005-0000-0000-0000C3080000}"/>
    <cellStyle name="Input 2 4 9 2 2" xfId="1481" xr:uid="{00000000-0005-0000-0000-0000C4080000}"/>
    <cellStyle name="Input 2 4 9 2 2 2" xfId="45044" xr:uid="{00000000-0005-0000-0000-0000C5080000}"/>
    <cellStyle name="Input 2 4 9 2 3" xfId="45045" xr:uid="{00000000-0005-0000-0000-0000C6080000}"/>
    <cellStyle name="Input 2 4 9 2 4" xfId="45046" xr:uid="{00000000-0005-0000-0000-0000C7080000}"/>
    <cellStyle name="Input 2 4 9 2 5" xfId="45047" xr:uid="{00000000-0005-0000-0000-0000C8080000}"/>
    <cellStyle name="Input 2 4 9 2 6" xfId="45048" xr:uid="{00000000-0005-0000-0000-0000C9080000}"/>
    <cellStyle name="Input 2 4 9 2 7" xfId="45049" xr:uid="{00000000-0005-0000-0000-0000CA080000}"/>
    <cellStyle name="Input 2 4 9 2 8" xfId="45050" xr:uid="{00000000-0005-0000-0000-0000CB080000}"/>
    <cellStyle name="Input 2 4 9 2 9" xfId="45051" xr:uid="{00000000-0005-0000-0000-0000CC080000}"/>
    <cellStyle name="Input 2 4 9 3" xfId="1482" xr:uid="{00000000-0005-0000-0000-0000CD080000}"/>
    <cellStyle name="Input 2 4 9 3 2" xfId="1483" xr:uid="{00000000-0005-0000-0000-0000CE080000}"/>
    <cellStyle name="Input 2 5" xfId="1484" xr:uid="{00000000-0005-0000-0000-0000CF080000}"/>
    <cellStyle name="Input 2 5 2" xfId="1485" xr:uid="{00000000-0005-0000-0000-0000D0080000}"/>
    <cellStyle name="Input 2 5 2 2" xfId="1486" xr:uid="{00000000-0005-0000-0000-0000D1080000}"/>
    <cellStyle name="Input 2 5 2 2 2" xfId="1487" xr:uid="{00000000-0005-0000-0000-0000D2080000}"/>
    <cellStyle name="Input 2 5 2 3" xfId="1488" xr:uid="{00000000-0005-0000-0000-0000D3080000}"/>
    <cellStyle name="Input 2 5 2 3 2" xfId="1489" xr:uid="{00000000-0005-0000-0000-0000D4080000}"/>
    <cellStyle name="Input 2 5 2 4" xfId="1490" xr:uid="{00000000-0005-0000-0000-0000D5080000}"/>
    <cellStyle name="Input 2 5 2 4 2" xfId="1491" xr:uid="{00000000-0005-0000-0000-0000D6080000}"/>
    <cellStyle name="Input 2 5 2 5" xfId="1492" xr:uid="{00000000-0005-0000-0000-0000D7080000}"/>
    <cellStyle name="Input 2 5 2 5 2" xfId="1493" xr:uid="{00000000-0005-0000-0000-0000D8080000}"/>
    <cellStyle name="Input 2 5 2 6" xfId="1494" xr:uid="{00000000-0005-0000-0000-0000D9080000}"/>
    <cellStyle name="Input 2 5 3" xfId="1495" xr:uid="{00000000-0005-0000-0000-0000DA080000}"/>
    <cellStyle name="Input 2 5 3 2" xfId="1496" xr:uid="{00000000-0005-0000-0000-0000DB080000}"/>
    <cellStyle name="Input 2 5 3 2 2" xfId="1497" xr:uid="{00000000-0005-0000-0000-0000DC080000}"/>
    <cellStyle name="Input 2 5 3 3" xfId="1498" xr:uid="{00000000-0005-0000-0000-0000DD080000}"/>
    <cellStyle name="Input 2 5 3 3 2" xfId="1499" xr:uid="{00000000-0005-0000-0000-0000DE080000}"/>
    <cellStyle name="Input 2 5 3 4" xfId="1500" xr:uid="{00000000-0005-0000-0000-0000DF080000}"/>
    <cellStyle name="Input 2 5 3 4 2" xfId="1501" xr:uid="{00000000-0005-0000-0000-0000E0080000}"/>
    <cellStyle name="Input 2 5 3 5" xfId="1502" xr:uid="{00000000-0005-0000-0000-0000E1080000}"/>
    <cellStyle name="Input 2 5 3 5 2" xfId="1503" xr:uid="{00000000-0005-0000-0000-0000E2080000}"/>
    <cellStyle name="Input 2 5 3 6" xfId="1504" xr:uid="{00000000-0005-0000-0000-0000E3080000}"/>
    <cellStyle name="Input 2 5 4" xfId="1505" xr:uid="{00000000-0005-0000-0000-0000E4080000}"/>
    <cellStyle name="Input 2 5 4 2" xfId="1506" xr:uid="{00000000-0005-0000-0000-0000E5080000}"/>
    <cellStyle name="Input 2 5 4 2 2" xfId="1507" xr:uid="{00000000-0005-0000-0000-0000E6080000}"/>
    <cellStyle name="Input 2 5 4 3" xfId="1508" xr:uid="{00000000-0005-0000-0000-0000E7080000}"/>
    <cellStyle name="Input 2 5 4 3 2" xfId="1509" xr:uid="{00000000-0005-0000-0000-0000E8080000}"/>
    <cellStyle name="Input 2 5 4 4" xfId="1510" xr:uid="{00000000-0005-0000-0000-0000E9080000}"/>
    <cellStyle name="Input 2 5 4 4 2" xfId="1511" xr:uid="{00000000-0005-0000-0000-0000EA080000}"/>
    <cellStyle name="Input 2 5 4 5" xfId="1512" xr:uid="{00000000-0005-0000-0000-0000EB080000}"/>
    <cellStyle name="Input 2 5 4 5 2" xfId="1513" xr:uid="{00000000-0005-0000-0000-0000EC080000}"/>
    <cellStyle name="Input 2 5 4 6" xfId="1514" xr:uid="{00000000-0005-0000-0000-0000ED080000}"/>
    <cellStyle name="Input 2 5 5" xfId="1515" xr:uid="{00000000-0005-0000-0000-0000EE080000}"/>
    <cellStyle name="Input 2 5 5 2" xfId="1516" xr:uid="{00000000-0005-0000-0000-0000EF080000}"/>
    <cellStyle name="Input 2 5 5 2 2" xfId="1517" xr:uid="{00000000-0005-0000-0000-0000F0080000}"/>
    <cellStyle name="Input 2 5 5 3" xfId="1518" xr:uid="{00000000-0005-0000-0000-0000F1080000}"/>
    <cellStyle name="Input 2 5 5 3 2" xfId="1519" xr:uid="{00000000-0005-0000-0000-0000F2080000}"/>
    <cellStyle name="Input 2 5 5 4" xfId="1520" xr:uid="{00000000-0005-0000-0000-0000F3080000}"/>
    <cellStyle name="Input 2 5 5 4 2" xfId="1521" xr:uid="{00000000-0005-0000-0000-0000F4080000}"/>
    <cellStyle name="Input 2 5 5 5" xfId="1522" xr:uid="{00000000-0005-0000-0000-0000F5080000}"/>
    <cellStyle name="Input 2 5 5 5 2" xfId="1523" xr:uid="{00000000-0005-0000-0000-0000F6080000}"/>
    <cellStyle name="Input 2 5 5 6" xfId="1524" xr:uid="{00000000-0005-0000-0000-0000F7080000}"/>
    <cellStyle name="Input 2 5 6" xfId="1525" xr:uid="{00000000-0005-0000-0000-0000F8080000}"/>
    <cellStyle name="Input 2 5 6 2" xfId="1526" xr:uid="{00000000-0005-0000-0000-0000F9080000}"/>
    <cellStyle name="Input 2 5 7" xfId="1527" xr:uid="{00000000-0005-0000-0000-0000FA080000}"/>
    <cellStyle name="Input 2 5 7 2" xfId="1528" xr:uid="{00000000-0005-0000-0000-0000FB080000}"/>
    <cellStyle name="Input 2 5 8" xfId="1529" xr:uid="{00000000-0005-0000-0000-0000FC080000}"/>
    <cellStyle name="Input 2 5 8 2" xfId="1530" xr:uid="{00000000-0005-0000-0000-0000FD080000}"/>
    <cellStyle name="Input 2 6" xfId="1531" xr:uid="{00000000-0005-0000-0000-0000FE080000}"/>
    <cellStyle name="Input 2 6 10" xfId="45052" xr:uid="{00000000-0005-0000-0000-0000FF080000}"/>
    <cellStyle name="Input 2 6 11" xfId="44206" xr:uid="{00000000-0005-0000-0000-000000090000}"/>
    <cellStyle name="Input 2 6 2" xfId="1532" xr:uid="{00000000-0005-0000-0000-000001090000}"/>
    <cellStyle name="Input 2 6 2 2" xfId="1533" xr:uid="{00000000-0005-0000-0000-000002090000}"/>
    <cellStyle name="Input 2 6 2 3" xfId="45053" xr:uid="{00000000-0005-0000-0000-000003090000}"/>
    <cellStyle name="Input 2 6 3" xfId="1534" xr:uid="{00000000-0005-0000-0000-000004090000}"/>
    <cellStyle name="Input 2 6 3 2" xfId="1535" xr:uid="{00000000-0005-0000-0000-000005090000}"/>
    <cellStyle name="Input 2 6 3 3" xfId="45054" xr:uid="{00000000-0005-0000-0000-000006090000}"/>
    <cellStyle name="Input 2 6 4" xfId="1536" xr:uid="{00000000-0005-0000-0000-000007090000}"/>
    <cellStyle name="Input 2 6 4 2" xfId="1537" xr:uid="{00000000-0005-0000-0000-000008090000}"/>
    <cellStyle name="Input 2 6 4 3" xfId="45055" xr:uid="{00000000-0005-0000-0000-000009090000}"/>
    <cellStyle name="Input 2 6 5" xfId="1538" xr:uid="{00000000-0005-0000-0000-00000A090000}"/>
    <cellStyle name="Input 2 6 5 2" xfId="1539" xr:uid="{00000000-0005-0000-0000-00000B090000}"/>
    <cellStyle name="Input 2 6 5 3" xfId="45056" xr:uid="{00000000-0005-0000-0000-00000C090000}"/>
    <cellStyle name="Input 2 6 6" xfId="1540" xr:uid="{00000000-0005-0000-0000-00000D090000}"/>
    <cellStyle name="Input 2 6 6 2" xfId="45057" xr:uid="{00000000-0005-0000-0000-00000E090000}"/>
    <cellStyle name="Input 2 6 7" xfId="45058" xr:uid="{00000000-0005-0000-0000-00000F090000}"/>
    <cellStyle name="Input 2 6 8" xfId="45059" xr:uid="{00000000-0005-0000-0000-000010090000}"/>
    <cellStyle name="Input 2 6 9" xfId="45060" xr:uid="{00000000-0005-0000-0000-000011090000}"/>
    <cellStyle name="Input 2 7" xfId="1541" xr:uid="{00000000-0005-0000-0000-000012090000}"/>
    <cellStyle name="Input 2 7 2" xfId="1542" xr:uid="{00000000-0005-0000-0000-000013090000}"/>
    <cellStyle name="Input 2 8" xfId="1543" xr:uid="{00000000-0005-0000-0000-000014090000}"/>
    <cellStyle name="Input 2 8 2" xfId="1544" xr:uid="{00000000-0005-0000-0000-000015090000}"/>
    <cellStyle name="Input 20" xfId="1545" xr:uid="{00000000-0005-0000-0000-000016090000}"/>
    <cellStyle name="Input 21" xfId="1546" xr:uid="{00000000-0005-0000-0000-000017090000}"/>
    <cellStyle name="Input 3" xfId="1547" xr:uid="{00000000-0005-0000-0000-000018090000}"/>
    <cellStyle name="Input 3 2" xfId="1548" xr:uid="{00000000-0005-0000-0000-000019090000}"/>
    <cellStyle name="Input 3 2 2" xfId="1549" xr:uid="{00000000-0005-0000-0000-00001A090000}"/>
    <cellStyle name="Input 3 2 2 2" xfId="1550" xr:uid="{00000000-0005-0000-0000-00001B090000}"/>
    <cellStyle name="Input 3 3" xfId="1551" xr:uid="{00000000-0005-0000-0000-00001C090000}"/>
    <cellStyle name="Input 3 3 10" xfId="45062" xr:uid="{00000000-0005-0000-0000-00001D090000}"/>
    <cellStyle name="Input 3 3 11" xfId="45061" xr:uid="{00000000-0005-0000-0000-00001E090000}"/>
    <cellStyle name="Input 3 3 2" xfId="1552" xr:uid="{00000000-0005-0000-0000-00001F090000}"/>
    <cellStyle name="Input 3 3 2 2" xfId="45063" xr:uid="{00000000-0005-0000-0000-000020090000}"/>
    <cellStyle name="Input 3 3 3" xfId="45064" xr:uid="{00000000-0005-0000-0000-000021090000}"/>
    <cellStyle name="Input 3 3 4" xfId="45065" xr:uid="{00000000-0005-0000-0000-000022090000}"/>
    <cellStyle name="Input 3 3 5" xfId="45066" xr:uid="{00000000-0005-0000-0000-000023090000}"/>
    <cellStyle name="Input 3 3 6" xfId="45067" xr:uid="{00000000-0005-0000-0000-000024090000}"/>
    <cellStyle name="Input 3 3 7" xfId="45068" xr:uid="{00000000-0005-0000-0000-000025090000}"/>
    <cellStyle name="Input 3 3 8" xfId="45069" xr:uid="{00000000-0005-0000-0000-000026090000}"/>
    <cellStyle name="Input 3 3 9" xfId="45070" xr:uid="{00000000-0005-0000-0000-000027090000}"/>
    <cellStyle name="Input 3 4" xfId="1553" xr:uid="{00000000-0005-0000-0000-000028090000}"/>
    <cellStyle name="Input 3 4 2" xfId="1554" xr:uid="{00000000-0005-0000-0000-000029090000}"/>
    <cellStyle name="Input 3 5" xfId="1555" xr:uid="{00000000-0005-0000-0000-00002A090000}"/>
    <cellStyle name="Input 3 5 2" xfId="1556" xr:uid="{00000000-0005-0000-0000-00002B090000}"/>
    <cellStyle name="Input 3 6" xfId="1557" xr:uid="{00000000-0005-0000-0000-00002C090000}"/>
    <cellStyle name="Input 3 6 2" xfId="1558" xr:uid="{00000000-0005-0000-0000-00002D090000}"/>
    <cellStyle name="Input 3 7" xfId="1559" xr:uid="{00000000-0005-0000-0000-00002E090000}"/>
    <cellStyle name="Input 3 7 2" xfId="1560" xr:uid="{00000000-0005-0000-0000-00002F090000}"/>
    <cellStyle name="Input 3 8" xfId="1561" xr:uid="{00000000-0005-0000-0000-000030090000}"/>
    <cellStyle name="Input 3 8 2" xfId="1562" xr:uid="{00000000-0005-0000-0000-000031090000}"/>
    <cellStyle name="Input 4" xfId="1563" xr:uid="{00000000-0005-0000-0000-000032090000}"/>
    <cellStyle name="Input 4 2" xfId="1564" xr:uid="{00000000-0005-0000-0000-000033090000}"/>
    <cellStyle name="Input 4 3" xfId="1565" xr:uid="{00000000-0005-0000-0000-000034090000}"/>
    <cellStyle name="Input 4 3 10" xfId="45072" xr:uid="{00000000-0005-0000-0000-000035090000}"/>
    <cellStyle name="Input 4 3 11" xfId="45071" xr:uid="{00000000-0005-0000-0000-000036090000}"/>
    <cellStyle name="Input 4 3 2" xfId="1566" xr:uid="{00000000-0005-0000-0000-000037090000}"/>
    <cellStyle name="Input 4 3 2 2" xfId="45073" xr:uid="{00000000-0005-0000-0000-000038090000}"/>
    <cellStyle name="Input 4 3 3" xfId="45074" xr:uid="{00000000-0005-0000-0000-000039090000}"/>
    <cellStyle name="Input 4 3 4" xfId="45075" xr:uid="{00000000-0005-0000-0000-00003A090000}"/>
    <cellStyle name="Input 4 3 5" xfId="45076" xr:uid="{00000000-0005-0000-0000-00003B090000}"/>
    <cellStyle name="Input 4 3 6" xfId="45077" xr:uid="{00000000-0005-0000-0000-00003C090000}"/>
    <cellStyle name="Input 4 3 7" xfId="45078" xr:uid="{00000000-0005-0000-0000-00003D090000}"/>
    <cellStyle name="Input 4 3 8" xfId="45079" xr:uid="{00000000-0005-0000-0000-00003E090000}"/>
    <cellStyle name="Input 4 3 9" xfId="45080" xr:uid="{00000000-0005-0000-0000-00003F090000}"/>
    <cellStyle name="Input 5" xfId="1567" xr:uid="{00000000-0005-0000-0000-000040090000}"/>
    <cellStyle name="Input 6" xfId="1568" xr:uid="{00000000-0005-0000-0000-000041090000}"/>
    <cellStyle name="Input 7" xfId="1569" xr:uid="{00000000-0005-0000-0000-000042090000}"/>
    <cellStyle name="Input 8" xfId="1570" xr:uid="{00000000-0005-0000-0000-000043090000}"/>
    <cellStyle name="Input 9" xfId="1571" xr:uid="{00000000-0005-0000-0000-000044090000}"/>
    <cellStyle name="Input Cells" xfId="1572" xr:uid="{00000000-0005-0000-0000-000045090000}"/>
    <cellStyle name="Input Cells 2" xfId="44345" xr:uid="{00000000-0005-0000-0000-000046090000}"/>
    <cellStyle name="Linked Cell 2" xfId="1573" xr:uid="{00000000-0005-0000-0000-000047090000}"/>
    <cellStyle name="Linked Cell 2 2" xfId="1574" xr:uid="{00000000-0005-0000-0000-000048090000}"/>
    <cellStyle name="Linked Cell 3" xfId="1575" xr:uid="{00000000-0005-0000-0000-000049090000}"/>
    <cellStyle name="Linked Cell 4" xfId="1576" xr:uid="{00000000-0005-0000-0000-00004A090000}"/>
    <cellStyle name="Linked Cells" xfId="1577" xr:uid="{00000000-0005-0000-0000-00004B090000}"/>
    <cellStyle name="Linked Cells 2" xfId="44346" xr:uid="{00000000-0005-0000-0000-00004C090000}"/>
    <cellStyle name="Millares [0]_pldt" xfId="1578" xr:uid="{00000000-0005-0000-0000-00004D090000}"/>
    <cellStyle name="Millares_pldt" xfId="1579" xr:uid="{00000000-0005-0000-0000-00004E090000}"/>
    <cellStyle name="Milliers [0]_!!!GO" xfId="1580" xr:uid="{00000000-0005-0000-0000-00004F090000}"/>
    <cellStyle name="Milliers_!!!GO" xfId="1581" xr:uid="{00000000-0005-0000-0000-000050090000}"/>
    <cellStyle name="Moneda [0]_pldt" xfId="1582" xr:uid="{00000000-0005-0000-0000-000051090000}"/>
    <cellStyle name="Moneda_pldt" xfId="1583" xr:uid="{00000000-0005-0000-0000-000052090000}"/>
    <cellStyle name="Monétaire [0]_!!!GO" xfId="1584" xr:uid="{00000000-0005-0000-0000-000053090000}"/>
    <cellStyle name="Monétaire_!!!GO" xfId="1585" xr:uid="{00000000-0005-0000-0000-000054090000}"/>
    <cellStyle name="MS_Arabic" xfId="1586" xr:uid="{00000000-0005-0000-0000-000055090000}"/>
    <cellStyle name="Neutral 2" xfId="1587" xr:uid="{00000000-0005-0000-0000-000056090000}"/>
    <cellStyle name="Neutral 2 2" xfId="1588" xr:uid="{00000000-0005-0000-0000-000057090000}"/>
    <cellStyle name="Neutral 2 2 2" xfId="1589" xr:uid="{00000000-0005-0000-0000-000058090000}"/>
    <cellStyle name="Neutral 2 3" xfId="1590" xr:uid="{00000000-0005-0000-0000-000059090000}"/>
    <cellStyle name="Neutral 2 3 2" xfId="1591" xr:uid="{00000000-0005-0000-0000-00005A090000}"/>
    <cellStyle name="Neutral 2 4" xfId="1592" xr:uid="{00000000-0005-0000-0000-00005B090000}"/>
    <cellStyle name="Neutral 3" xfId="1593" xr:uid="{00000000-0005-0000-0000-00005C090000}"/>
    <cellStyle name="Neutral 4" xfId="1594" xr:uid="{00000000-0005-0000-0000-00005D090000}"/>
    <cellStyle name="Normal" xfId="0" builtinId="0"/>
    <cellStyle name="Normal - Style1" xfId="1595" xr:uid="{00000000-0005-0000-0000-00005F090000}"/>
    <cellStyle name="Normal 10" xfId="1596" xr:uid="{00000000-0005-0000-0000-000060090000}"/>
    <cellStyle name="Normal 10 2" xfId="1597" xr:uid="{00000000-0005-0000-0000-000061090000}"/>
    <cellStyle name="Normal 10 2 2" xfId="1598" xr:uid="{00000000-0005-0000-0000-000062090000}"/>
    <cellStyle name="Normal 10 2 3" xfId="1599" xr:uid="{00000000-0005-0000-0000-000063090000}"/>
    <cellStyle name="Normal 10 2 4" xfId="1600" xr:uid="{00000000-0005-0000-0000-000064090000}"/>
    <cellStyle name="Normal 10 2 5" xfId="1601" xr:uid="{00000000-0005-0000-0000-000065090000}"/>
    <cellStyle name="Normal 10 3" xfId="1602" xr:uid="{00000000-0005-0000-0000-000066090000}"/>
    <cellStyle name="Normal 10 3 2" xfId="1603" xr:uid="{00000000-0005-0000-0000-000067090000}"/>
    <cellStyle name="Normal 10 4" xfId="1604" xr:uid="{00000000-0005-0000-0000-000068090000}"/>
    <cellStyle name="Normal 100" xfId="1605" xr:uid="{00000000-0005-0000-0000-000069090000}"/>
    <cellStyle name="Normal 100 2" xfId="1606" xr:uid="{00000000-0005-0000-0000-00006A090000}"/>
    <cellStyle name="Normal 100 2 2" xfId="37374" xr:uid="{00000000-0005-0000-0000-00006B090000}"/>
    <cellStyle name="Normal 100 3" xfId="27356" xr:uid="{00000000-0005-0000-0000-00006C090000}"/>
    <cellStyle name="Normal 100 4" xfId="45081" xr:uid="{00000000-0005-0000-0000-00006D090000}"/>
    <cellStyle name="Normal 101" xfId="1607" xr:uid="{00000000-0005-0000-0000-00006E090000}"/>
    <cellStyle name="Normal 101 2" xfId="1608" xr:uid="{00000000-0005-0000-0000-00006F090000}"/>
    <cellStyle name="Normal 101 2 2" xfId="37372" xr:uid="{00000000-0005-0000-0000-000070090000}"/>
    <cellStyle name="Normal 101 3" xfId="27354" xr:uid="{00000000-0005-0000-0000-000071090000}"/>
    <cellStyle name="Normal 101 4" xfId="45082" xr:uid="{00000000-0005-0000-0000-000072090000}"/>
    <cellStyle name="Normal 102" xfId="1609" xr:uid="{00000000-0005-0000-0000-000073090000}"/>
    <cellStyle name="Normal 102 2" xfId="1610" xr:uid="{00000000-0005-0000-0000-000074090000}"/>
    <cellStyle name="Normal 102 2 2" xfId="37373" xr:uid="{00000000-0005-0000-0000-000075090000}"/>
    <cellStyle name="Normal 102 3" xfId="27355" xr:uid="{00000000-0005-0000-0000-000076090000}"/>
    <cellStyle name="Normal 102 4" xfId="45083" xr:uid="{00000000-0005-0000-0000-000077090000}"/>
    <cellStyle name="Normal 103" xfId="1611" xr:uid="{00000000-0005-0000-0000-000078090000}"/>
    <cellStyle name="Normal 103 2" xfId="45084" xr:uid="{00000000-0005-0000-0000-000079090000}"/>
    <cellStyle name="Normal 104" xfId="1612" xr:uid="{00000000-0005-0000-0000-00007A090000}"/>
    <cellStyle name="Normal 104 2" xfId="1613" xr:uid="{00000000-0005-0000-0000-00007B090000}"/>
    <cellStyle name="Normal 104 3" xfId="45085" xr:uid="{00000000-0005-0000-0000-00007C090000}"/>
    <cellStyle name="Normal 105" xfId="1614" xr:uid="{00000000-0005-0000-0000-00007D090000}"/>
    <cellStyle name="Normal 105 2" xfId="1615" xr:uid="{00000000-0005-0000-0000-00007E090000}"/>
    <cellStyle name="Normal 105 3" xfId="45086" xr:uid="{00000000-0005-0000-0000-00007F090000}"/>
    <cellStyle name="Normal 106" xfId="1616" xr:uid="{00000000-0005-0000-0000-000080090000}"/>
    <cellStyle name="Normal 106 2" xfId="1617" xr:uid="{00000000-0005-0000-0000-000081090000}"/>
    <cellStyle name="Normal 106 3" xfId="45087" xr:uid="{00000000-0005-0000-0000-000082090000}"/>
    <cellStyle name="Normal 107" xfId="1618" xr:uid="{00000000-0005-0000-0000-000083090000}"/>
    <cellStyle name="Normal 107 2" xfId="1619" xr:uid="{00000000-0005-0000-0000-000084090000}"/>
    <cellStyle name="Normal 107 3" xfId="45088" xr:uid="{00000000-0005-0000-0000-000085090000}"/>
    <cellStyle name="Normal 108" xfId="1620" xr:uid="{00000000-0005-0000-0000-000086090000}"/>
    <cellStyle name="Normal 108 2" xfId="1621" xr:uid="{00000000-0005-0000-0000-000087090000}"/>
    <cellStyle name="Normal 108 3" xfId="45089" xr:uid="{00000000-0005-0000-0000-000088090000}"/>
    <cellStyle name="Normal 109" xfId="1622" xr:uid="{00000000-0005-0000-0000-000089090000}"/>
    <cellStyle name="Normal 109 2" xfId="1623" xr:uid="{00000000-0005-0000-0000-00008A090000}"/>
    <cellStyle name="Normal 109 3" xfId="45090" xr:uid="{00000000-0005-0000-0000-00008B090000}"/>
    <cellStyle name="Normal 11" xfId="1624" xr:uid="{00000000-0005-0000-0000-00008C090000}"/>
    <cellStyle name="Normal 11 2" xfId="1625" xr:uid="{00000000-0005-0000-0000-00008D090000}"/>
    <cellStyle name="Normal 11 2 2" xfId="1626" xr:uid="{00000000-0005-0000-0000-00008E090000}"/>
    <cellStyle name="Normal 11 2 2 2" xfId="45091" xr:uid="{00000000-0005-0000-0000-00008F090000}"/>
    <cellStyle name="Normal 11 2 3" xfId="1627" xr:uid="{00000000-0005-0000-0000-000090090000}"/>
    <cellStyle name="Normal 11 2 4" xfId="1628" xr:uid="{00000000-0005-0000-0000-000091090000}"/>
    <cellStyle name="Normal 11 2 5" xfId="1629" xr:uid="{00000000-0005-0000-0000-000092090000}"/>
    <cellStyle name="Normal 11 3" xfId="1630" xr:uid="{00000000-0005-0000-0000-000093090000}"/>
    <cellStyle name="Normal 11 3 2" xfId="1631" xr:uid="{00000000-0005-0000-0000-000094090000}"/>
    <cellStyle name="Normal 11 4" xfId="1632" xr:uid="{00000000-0005-0000-0000-000095090000}"/>
    <cellStyle name="Normal 11 5" xfId="1633" xr:uid="{00000000-0005-0000-0000-000096090000}"/>
    <cellStyle name="Normal 11 6" xfId="44002" xr:uid="{00000000-0005-0000-0000-000097090000}"/>
    <cellStyle name="Normal 110" xfId="1634" xr:uid="{00000000-0005-0000-0000-000098090000}"/>
    <cellStyle name="Normal 110 2" xfId="1635" xr:uid="{00000000-0005-0000-0000-000099090000}"/>
    <cellStyle name="Normal 110 3" xfId="45092" xr:uid="{00000000-0005-0000-0000-00009A090000}"/>
    <cellStyle name="Normal 111" xfId="1636" xr:uid="{00000000-0005-0000-0000-00009B090000}"/>
    <cellStyle name="Normal 111 2" xfId="1637" xr:uid="{00000000-0005-0000-0000-00009C090000}"/>
    <cellStyle name="Normal 111 3" xfId="45093" xr:uid="{00000000-0005-0000-0000-00009D090000}"/>
    <cellStyle name="Normal 112" xfId="1638" xr:uid="{00000000-0005-0000-0000-00009E090000}"/>
    <cellStyle name="Normal 112 2" xfId="1639" xr:uid="{00000000-0005-0000-0000-00009F090000}"/>
    <cellStyle name="Normal 112 3" xfId="45094" xr:uid="{00000000-0005-0000-0000-0000A0090000}"/>
    <cellStyle name="Normal 113" xfId="1640" xr:uid="{00000000-0005-0000-0000-0000A1090000}"/>
    <cellStyle name="Normal 113 2" xfId="1641" xr:uid="{00000000-0005-0000-0000-0000A2090000}"/>
    <cellStyle name="Normal 113 3" xfId="45095" xr:uid="{00000000-0005-0000-0000-0000A3090000}"/>
    <cellStyle name="Normal 114" xfId="1642" xr:uid="{00000000-0005-0000-0000-0000A4090000}"/>
    <cellStyle name="Normal 114 2" xfId="1643" xr:uid="{00000000-0005-0000-0000-0000A5090000}"/>
    <cellStyle name="Normal 114 3" xfId="45096" xr:uid="{00000000-0005-0000-0000-0000A6090000}"/>
    <cellStyle name="Normal 115" xfId="1644" xr:uid="{00000000-0005-0000-0000-0000A7090000}"/>
    <cellStyle name="Normal 115 2" xfId="1645" xr:uid="{00000000-0005-0000-0000-0000A8090000}"/>
    <cellStyle name="Normal 115 3" xfId="45097" xr:uid="{00000000-0005-0000-0000-0000A9090000}"/>
    <cellStyle name="Normal 116" xfId="1646" xr:uid="{00000000-0005-0000-0000-0000AA090000}"/>
    <cellStyle name="Normal 116 2" xfId="1647" xr:uid="{00000000-0005-0000-0000-0000AB090000}"/>
    <cellStyle name="Normal 116 2 2" xfId="43807" xr:uid="{00000000-0005-0000-0000-0000AC090000}"/>
    <cellStyle name="Normal 116 3" xfId="33791" xr:uid="{00000000-0005-0000-0000-0000AD090000}"/>
    <cellStyle name="Normal 116 4" xfId="45098" xr:uid="{00000000-0005-0000-0000-0000AE090000}"/>
    <cellStyle name="Normal 117" xfId="1648" xr:uid="{00000000-0005-0000-0000-0000AF090000}"/>
    <cellStyle name="Normal 117 2" xfId="1649" xr:uid="{00000000-0005-0000-0000-0000B0090000}"/>
    <cellStyle name="Normal 117 2 2" xfId="43879" xr:uid="{00000000-0005-0000-0000-0000B1090000}"/>
    <cellStyle name="Normal 117 3" xfId="33870" xr:uid="{00000000-0005-0000-0000-0000B2090000}"/>
    <cellStyle name="Normal 117 4" xfId="45099" xr:uid="{00000000-0005-0000-0000-0000B3090000}"/>
    <cellStyle name="Normal 118" xfId="1650" xr:uid="{00000000-0005-0000-0000-0000B4090000}"/>
    <cellStyle name="Normal 119" xfId="23245" xr:uid="{00000000-0005-0000-0000-0000B5090000}"/>
    <cellStyle name="Normal 12" xfId="1651" xr:uid="{00000000-0005-0000-0000-0000B6090000}"/>
    <cellStyle name="Normal 12 2" xfId="1652" xr:uid="{00000000-0005-0000-0000-0000B7090000}"/>
    <cellStyle name="Normal 12 2 2" xfId="1653" xr:uid="{00000000-0005-0000-0000-0000B8090000}"/>
    <cellStyle name="Normal 12 2 2 2" xfId="45100" xr:uid="{00000000-0005-0000-0000-0000B9090000}"/>
    <cellStyle name="Normal 12 2 3" xfId="1654" xr:uid="{00000000-0005-0000-0000-0000BA090000}"/>
    <cellStyle name="Normal 12 2 4" xfId="1655" xr:uid="{00000000-0005-0000-0000-0000BB090000}"/>
    <cellStyle name="Normal 12 3" xfId="1656" xr:uid="{00000000-0005-0000-0000-0000BC090000}"/>
    <cellStyle name="Normal 12 3 2" xfId="1657" xr:uid="{00000000-0005-0000-0000-0000BD090000}"/>
    <cellStyle name="Normal 12 4" xfId="1658" xr:uid="{00000000-0005-0000-0000-0000BE090000}"/>
    <cellStyle name="Normal 12 5" xfId="44003" xr:uid="{00000000-0005-0000-0000-0000BF090000}"/>
    <cellStyle name="Normal 120" xfId="23246" xr:uid="{00000000-0005-0000-0000-0000C0090000}"/>
    <cellStyle name="Normal 121" xfId="23247" xr:uid="{00000000-0005-0000-0000-0000C1090000}"/>
    <cellStyle name="Normal 122" xfId="23249" xr:uid="{00000000-0005-0000-0000-0000C2090000}"/>
    <cellStyle name="Normal 123" xfId="43995" xr:uid="{00000000-0005-0000-0000-0000C3090000}"/>
    <cellStyle name="Normal 124" xfId="5" xr:uid="{00000000-0005-0000-0000-0000C4090000}"/>
    <cellStyle name="Normal 125" xfId="44022" xr:uid="{00000000-0005-0000-0000-0000C5090000}"/>
    <cellStyle name="Normal 126 2 2" xfId="46468" xr:uid="{D1C4E5E8-CF44-4347-B1FF-FD9D3A96372D}"/>
    <cellStyle name="Normal 126 3" xfId="46467" xr:uid="{7A199067-6F8A-4D4B-9C5B-56BA7947B7E9}"/>
    <cellStyle name="Normal 13" xfId="1659" xr:uid="{00000000-0005-0000-0000-0000C6090000}"/>
    <cellStyle name="Normal 13 2" xfId="1660" xr:uid="{00000000-0005-0000-0000-0000C7090000}"/>
    <cellStyle name="Normal 13 2 2" xfId="1661" xr:uid="{00000000-0005-0000-0000-0000C8090000}"/>
    <cellStyle name="Normal 13 2 2 2" xfId="44347" xr:uid="{00000000-0005-0000-0000-0000C9090000}"/>
    <cellStyle name="Normal 13 2 3" xfId="45101" xr:uid="{00000000-0005-0000-0000-0000CA090000}"/>
    <cellStyle name="Normal 13 3" xfId="1662" xr:uid="{00000000-0005-0000-0000-0000CB090000}"/>
    <cellStyle name="Normal 13 3 2" xfId="1663" xr:uid="{00000000-0005-0000-0000-0000CC090000}"/>
    <cellStyle name="Normal 13 4" xfId="1664" xr:uid="{00000000-0005-0000-0000-0000CD090000}"/>
    <cellStyle name="Normal 13 5" xfId="44004" xr:uid="{00000000-0005-0000-0000-0000CE090000}"/>
    <cellStyle name="Normal 135" xfId="46466" xr:uid="{775DB6BD-2CA4-4B29-BC5A-0F8D5BDCF791}"/>
    <cellStyle name="Normal 136" xfId="46465" xr:uid="{344BA93C-2831-4758-B4B0-41E5F45410AD}"/>
    <cellStyle name="Normal 14" xfId="1665" xr:uid="{00000000-0005-0000-0000-0000CF090000}"/>
    <cellStyle name="Normal 14 2" xfId="1666" xr:uid="{00000000-0005-0000-0000-0000D0090000}"/>
    <cellStyle name="Normal 14 2 2" xfId="1667" xr:uid="{00000000-0005-0000-0000-0000D1090000}"/>
    <cellStyle name="Normal 14 2 2 2" xfId="1668" xr:uid="{00000000-0005-0000-0000-0000D2090000}"/>
    <cellStyle name="Normal 14 2 2 3" xfId="1669" xr:uid="{00000000-0005-0000-0000-0000D3090000}"/>
    <cellStyle name="Normal 14 2 2 3 2" xfId="1670" xr:uid="{00000000-0005-0000-0000-0000D4090000}"/>
    <cellStyle name="Normal 14 2 2 3 2 2" xfId="34016" xr:uid="{00000000-0005-0000-0000-0000D5090000}"/>
    <cellStyle name="Normal 14 2 2 3 2 3" xfId="46417" xr:uid="{00000000-0005-0000-0000-0000D6090000}"/>
    <cellStyle name="Normal 14 2 2 3 3" xfId="23387" xr:uid="{00000000-0005-0000-0000-0000D7090000}"/>
    <cellStyle name="Normal 14 2 2 3 4" xfId="44125" xr:uid="{00000000-0005-0000-0000-0000D8090000}"/>
    <cellStyle name="Normal 14 2 2 4" xfId="1671" xr:uid="{00000000-0005-0000-0000-0000D9090000}"/>
    <cellStyle name="Normal 14 2 2 4 2" xfId="1672" xr:uid="{00000000-0005-0000-0000-0000DA090000}"/>
    <cellStyle name="Normal 14 2 2 4 2 2" xfId="43836" xr:uid="{00000000-0005-0000-0000-0000DB090000}"/>
    <cellStyle name="Normal 14 2 2 4 3" xfId="33821" xr:uid="{00000000-0005-0000-0000-0000DC090000}"/>
    <cellStyle name="Normal 14 2 2 4 4" xfId="45102" xr:uid="{00000000-0005-0000-0000-0000DD090000}"/>
    <cellStyle name="Normal 14 2 2 5" xfId="1673" xr:uid="{00000000-0005-0000-0000-0000DE090000}"/>
    <cellStyle name="Normal 14 2 2 5 2" xfId="33961" xr:uid="{00000000-0005-0000-0000-0000DF090000}"/>
    <cellStyle name="Normal 14 2 2 5 3" xfId="45103" xr:uid="{00000000-0005-0000-0000-0000E0090000}"/>
    <cellStyle name="Normal 14 2 2 6" xfId="23290" xr:uid="{00000000-0005-0000-0000-0000E1090000}"/>
    <cellStyle name="Normal 14 2 2 6 2" xfId="46358" xr:uid="{00000000-0005-0000-0000-0000E2090000}"/>
    <cellStyle name="Normal 14 2 2 7" xfId="44079" xr:uid="{00000000-0005-0000-0000-0000E3090000}"/>
    <cellStyle name="Normal 14 2 3" xfId="1674" xr:uid="{00000000-0005-0000-0000-0000E4090000}"/>
    <cellStyle name="Normal 14 2 4" xfId="1675" xr:uid="{00000000-0005-0000-0000-0000E5090000}"/>
    <cellStyle name="Normal 14 2 4 2" xfId="1676" xr:uid="{00000000-0005-0000-0000-0000E6090000}"/>
    <cellStyle name="Normal 14 2 4 3" xfId="1677" xr:uid="{00000000-0005-0000-0000-0000E7090000}"/>
    <cellStyle name="Normal 14 2 4 3 2" xfId="1678" xr:uid="{00000000-0005-0000-0000-0000E8090000}"/>
    <cellStyle name="Normal 14 2 4 3 2 2" xfId="34017" xr:uid="{00000000-0005-0000-0000-0000E9090000}"/>
    <cellStyle name="Normal 14 2 4 3 2 3" xfId="46418" xr:uid="{00000000-0005-0000-0000-0000EA090000}"/>
    <cellStyle name="Normal 14 2 4 3 3" xfId="23388" xr:uid="{00000000-0005-0000-0000-0000EB090000}"/>
    <cellStyle name="Normal 14 2 4 3 4" xfId="44126" xr:uid="{00000000-0005-0000-0000-0000EC090000}"/>
    <cellStyle name="Normal 14 2 4 4" xfId="1679" xr:uid="{00000000-0005-0000-0000-0000ED090000}"/>
    <cellStyle name="Normal 14 2 4 4 2" xfId="1680" xr:uid="{00000000-0005-0000-0000-0000EE090000}"/>
    <cellStyle name="Normal 14 2 4 4 2 2" xfId="43837" xr:uid="{00000000-0005-0000-0000-0000EF090000}"/>
    <cellStyle name="Normal 14 2 4 4 3" xfId="33822" xr:uid="{00000000-0005-0000-0000-0000F0090000}"/>
    <cellStyle name="Normal 14 2 4 4 4" xfId="45104" xr:uid="{00000000-0005-0000-0000-0000F1090000}"/>
    <cellStyle name="Normal 14 2 4 5" xfId="1681" xr:uid="{00000000-0005-0000-0000-0000F2090000}"/>
    <cellStyle name="Normal 14 2 4 5 2" xfId="33962" xr:uid="{00000000-0005-0000-0000-0000F3090000}"/>
    <cellStyle name="Normal 14 2 4 5 3" xfId="45105" xr:uid="{00000000-0005-0000-0000-0000F4090000}"/>
    <cellStyle name="Normal 14 2 4 6" xfId="23291" xr:uid="{00000000-0005-0000-0000-0000F5090000}"/>
    <cellStyle name="Normal 14 2 4 6 2" xfId="46359" xr:uid="{00000000-0005-0000-0000-0000F6090000}"/>
    <cellStyle name="Normal 14 2 4 7" xfId="44080" xr:uid="{00000000-0005-0000-0000-0000F7090000}"/>
    <cellStyle name="Normal 14 2 5" xfId="44348" xr:uid="{00000000-0005-0000-0000-0000F8090000}"/>
    <cellStyle name="Normal 14 3" xfId="1682" xr:uid="{00000000-0005-0000-0000-0000F9090000}"/>
    <cellStyle name="Normal 14 3 2" xfId="1683" xr:uid="{00000000-0005-0000-0000-0000FA090000}"/>
    <cellStyle name="Normal 14 3 2 2" xfId="1684" xr:uid="{00000000-0005-0000-0000-0000FB090000}"/>
    <cellStyle name="Normal 14 3 2 3" xfId="1685" xr:uid="{00000000-0005-0000-0000-0000FC090000}"/>
    <cellStyle name="Normal 14 3 2 3 2" xfId="1686" xr:uid="{00000000-0005-0000-0000-0000FD090000}"/>
    <cellStyle name="Normal 14 3 2 3 2 2" xfId="34018" xr:uid="{00000000-0005-0000-0000-0000FE090000}"/>
    <cellStyle name="Normal 14 3 2 3 2 3" xfId="46419" xr:uid="{00000000-0005-0000-0000-0000FF090000}"/>
    <cellStyle name="Normal 14 3 2 3 3" xfId="23389" xr:uid="{00000000-0005-0000-0000-0000000A0000}"/>
    <cellStyle name="Normal 14 3 2 3 4" xfId="44127" xr:uid="{00000000-0005-0000-0000-0000010A0000}"/>
    <cellStyle name="Normal 14 3 2 4" xfId="1687" xr:uid="{00000000-0005-0000-0000-0000020A0000}"/>
    <cellStyle name="Normal 14 3 2 4 2" xfId="1688" xr:uid="{00000000-0005-0000-0000-0000030A0000}"/>
    <cellStyle name="Normal 14 3 2 4 2 2" xfId="43838" xr:uid="{00000000-0005-0000-0000-0000040A0000}"/>
    <cellStyle name="Normal 14 3 2 4 3" xfId="33823" xr:uid="{00000000-0005-0000-0000-0000050A0000}"/>
    <cellStyle name="Normal 14 3 2 4 4" xfId="45106" xr:uid="{00000000-0005-0000-0000-0000060A0000}"/>
    <cellStyle name="Normal 14 3 2 5" xfId="1689" xr:uid="{00000000-0005-0000-0000-0000070A0000}"/>
    <cellStyle name="Normal 14 3 2 5 2" xfId="33963" xr:uid="{00000000-0005-0000-0000-0000080A0000}"/>
    <cellStyle name="Normal 14 3 2 5 3" xfId="45107" xr:uid="{00000000-0005-0000-0000-0000090A0000}"/>
    <cellStyle name="Normal 14 3 2 6" xfId="23292" xr:uid="{00000000-0005-0000-0000-00000A0A0000}"/>
    <cellStyle name="Normal 14 3 2 6 2" xfId="46360" xr:uid="{00000000-0005-0000-0000-00000B0A0000}"/>
    <cellStyle name="Normal 14 3 2 7" xfId="44081" xr:uid="{00000000-0005-0000-0000-00000C0A0000}"/>
    <cellStyle name="Normal 14 4" xfId="1690" xr:uid="{00000000-0005-0000-0000-00000D0A0000}"/>
    <cellStyle name="Normal 14 5" xfId="1691" xr:uid="{00000000-0005-0000-0000-00000E0A0000}"/>
    <cellStyle name="Normal 14 5 2" xfId="1692" xr:uid="{00000000-0005-0000-0000-00000F0A0000}"/>
    <cellStyle name="Normal 14 5 3" xfId="1693" xr:uid="{00000000-0005-0000-0000-0000100A0000}"/>
    <cellStyle name="Normal 14 5 3 2" xfId="1694" xr:uid="{00000000-0005-0000-0000-0000110A0000}"/>
    <cellStyle name="Normal 14 5 3 2 2" xfId="34019" xr:uid="{00000000-0005-0000-0000-0000120A0000}"/>
    <cellStyle name="Normal 14 5 3 2 3" xfId="46420" xr:uid="{00000000-0005-0000-0000-0000130A0000}"/>
    <cellStyle name="Normal 14 5 3 3" xfId="23390" xr:uid="{00000000-0005-0000-0000-0000140A0000}"/>
    <cellStyle name="Normal 14 5 3 4" xfId="44128" xr:uid="{00000000-0005-0000-0000-0000150A0000}"/>
    <cellStyle name="Normal 14 5 4" xfId="1695" xr:uid="{00000000-0005-0000-0000-0000160A0000}"/>
    <cellStyle name="Normal 14 5 4 2" xfId="1696" xr:uid="{00000000-0005-0000-0000-0000170A0000}"/>
    <cellStyle name="Normal 14 5 4 2 2" xfId="43839" xr:uid="{00000000-0005-0000-0000-0000180A0000}"/>
    <cellStyle name="Normal 14 5 4 3" xfId="33824" xr:uid="{00000000-0005-0000-0000-0000190A0000}"/>
    <cellStyle name="Normal 14 5 4 4" xfId="45108" xr:uid="{00000000-0005-0000-0000-00001A0A0000}"/>
    <cellStyle name="Normal 14 5 5" xfId="1697" xr:uid="{00000000-0005-0000-0000-00001B0A0000}"/>
    <cellStyle name="Normal 14 5 5 2" xfId="33964" xr:uid="{00000000-0005-0000-0000-00001C0A0000}"/>
    <cellStyle name="Normal 14 5 5 3" xfId="45109" xr:uid="{00000000-0005-0000-0000-00001D0A0000}"/>
    <cellStyle name="Normal 14 5 6" xfId="23293" xr:uid="{00000000-0005-0000-0000-00001E0A0000}"/>
    <cellStyle name="Normal 14 5 6 2" xfId="46361" xr:uid="{00000000-0005-0000-0000-00001F0A0000}"/>
    <cellStyle name="Normal 14 5 7" xfId="44082" xr:uid="{00000000-0005-0000-0000-0000200A0000}"/>
    <cellStyle name="Normal 14 6" xfId="1698" xr:uid="{00000000-0005-0000-0000-0000210A0000}"/>
    <cellStyle name="Normal 14 7" xfId="1699" xr:uid="{00000000-0005-0000-0000-0000220A0000}"/>
    <cellStyle name="Normal 14 7 2" xfId="1700" xr:uid="{00000000-0005-0000-0000-0000230A0000}"/>
    <cellStyle name="Normal 14 7 3" xfId="1701" xr:uid="{00000000-0005-0000-0000-0000240A0000}"/>
    <cellStyle name="Normal 14 7 3 2" xfId="1702" xr:uid="{00000000-0005-0000-0000-0000250A0000}"/>
    <cellStyle name="Normal 14 7 3 2 2" xfId="34020" xr:uid="{00000000-0005-0000-0000-0000260A0000}"/>
    <cellStyle name="Normal 14 7 3 2 3" xfId="46421" xr:uid="{00000000-0005-0000-0000-0000270A0000}"/>
    <cellStyle name="Normal 14 7 3 3" xfId="23391" xr:uid="{00000000-0005-0000-0000-0000280A0000}"/>
    <cellStyle name="Normal 14 7 3 4" xfId="44129" xr:uid="{00000000-0005-0000-0000-0000290A0000}"/>
    <cellStyle name="Normal 14 7 4" xfId="1703" xr:uid="{00000000-0005-0000-0000-00002A0A0000}"/>
    <cellStyle name="Normal 14 7 4 2" xfId="1704" xr:uid="{00000000-0005-0000-0000-00002B0A0000}"/>
    <cellStyle name="Normal 14 7 4 2 2" xfId="43840" xr:uid="{00000000-0005-0000-0000-00002C0A0000}"/>
    <cellStyle name="Normal 14 7 4 3" xfId="33825" xr:uid="{00000000-0005-0000-0000-00002D0A0000}"/>
    <cellStyle name="Normal 14 7 4 4" xfId="45110" xr:uid="{00000000-0005-0000-0000-00002E0A0000}"/>
    <cellStyle name="Normal 14 7 5" xfId="1705" xr:uid="{00000000-0005-0000-0000-00002F0A0000}"/>
    <cellStyle name="Normal 14 7 5 2" xfId="33965" xr:uid="{00000000-0005-0000-0000-0000300A0000}"/>
    <cellStyle name="Normal 14 7 5 3" xfId="45111" xr:uid="{00000000-0005-0000-0000-0000310A0000}"/>
    <cellStyle name="Normal 14 7 6" xfId="23294" xr:uid="{00000000-0005-0000-0000-0000320A0000}"/>
    <cellStyle name="Normal 14 7 6 2" xfId="46362" xr:uid="{00000000-0005-0000-0000-0000330A0000}"/>
    <cellStyle name="Normal 14 7 7" xfId="44083" xr:uid="{00000000-0005-0000-0000-0000340A0000}"/>
    <cellStyle name="Normal 14 8" xfId="1706" xr:uid="{00000000-0005-0000-0000-0000350A0000}"/>
    <cellStyle name="Normal 14 9" xfId="44005" xr:uid="{00000000-0005-0000-0000-0000360A0000}"/>
    <cellStyle name="Normal 15" xfId="1707" xr:uid="{00000000-0005-0000-0000-0000370A0000}"/>
    <cellStyle name="Normal 15 2" xfId="1708" xr:uid="{00000000-0005-0000-0000-0000380A0000}"/>
    <cellStyle name="Normal 15 2 2" xfId="1709" xr:uid="{00000000-0005-0000-0000-0000390A0000}"/>
    <cellStyle name="Normal 15 2 2 2" xfId="1710" xr:uid="{00000000-0005-0000-0000-00003A0A0000}"/>
    <cellStyle name="Normal 15 2 2 3" xfId="1711" xr:uid="{00000000-0005-0000-0000-00003B0A0000}"/>
    <cellStyle name="Normal 15 2 2 3 2" xfId="1712" xr:uid="{00000000-0005-0000-0000-00003C0A0000}"/>
    <cellStyle name="Normal 15 2 2 3 2 2" xfId="34021" xr:uid="{00000000-0005-0000-0000-00003D0A0000}"/>
    <cellStyle name="Normal 15 2 2 3 2 3" xfId="46422" xr:uid="{00000000-0005-0000-0000-00003E0A0000}"/>
    <cellStyle name="Normal 15 2 2 3 3" xfId="23392" xr:uid="{00000000-0005-0000-0000-00003F0A0000}"/>
    <cellStyle name="Normal 15 2 2 3 4" xfId="44130" xr:uid="{00000000-0005-0000-0000-0000400A0000}"/>
    <cellStyle name="Normal 15 2 2 4" xfId="1713" xr:uid="{00000000-0005-0000-0000-0000410A0000}"/>
    <cellStyle name="Normal 15 2 2 4 2" xfId="1714" xr:uid="{00000000-0005-0000-0000-0000420A0000}"/>
    <cellStyle name="Normal 15 2 2 4 2 2" xfId="43841" xr:uid="{00000000-0005-0000-0000-0000430A0000}"/>
    <cellStyle name="Normal 15 2 2 4 3" xfId="33826" xr:uid="{00000000-0005-0000-0000-0000440A0000}"/>
    <cellStyle name="Normal 15 2 2 4 4" xfId="45112" xr:uid="{00000000-0005-0000-0000-0000450A0000}"/>
    <cellStyle name="Normal 15 2 2 5" xfId="1715" xr:uid="{00000000-0005-0000-0000-0000460A0000}"/>
    <cellStyle name="Normal 15 2 2 5 2" xfId="33966" xr:uid="{00000000-0005-0000-0000-0000470A0000}"/>
    <cellStyle name="Normal 15 2 2 5 3" xfId="45113" xr:uid="{00000000-0005-0000-0000-0000480A0000}"/>
    <cellStyle name="Normal 15 2 2 6" xfId="23295" xr:uid="{00000000-0005-0000-0000-0000490A0000}"/>
    <cellStyle name="Normal 15 2 2 6 2" xfId="46363" xr:uid="{00000000-0005-0000-0000-00004A0A0000}"/>
    <cellStyle name="Normal 15 2 2 7" xfId="44084" xr:uid="{00000000-0005-0000-0000-00004B0A0000}"/>
    <cellStyle name="Normal 15 2 3" xfId="1716" xr:uid="{00000000-0005-0000-0000-00004C0A0000}"/>
    <cellStyle name="Normal 15 2 4" xfId="1717" xr:uid="{00000000-0005-0000-0000-00004D0A0000}"/>
    <cellStyle name="Normal 15 2 4 2" xfId="1718" xr:uid="{00000000-0005-0000-0000-00004E0A0000}"/>
    <cellStyle name="Normal 15 2 4 3" xfId="1719" xr:uid="{00000000-0005-0000-0000-00004F0A0000}"/>
    <cellStyle name="Normal 15 2 4 3 2" xfId="1720" xr:uid="{00000000-0005-0000-0000-0000500A0000}"/>
    <cellStyle name="Normal 15 2 4 3 2 2" xfId="34022" xr:uid="{00000000-0005-0000-0000-0000510A0000}"/>
    <cellStyle name="Normal 15 2 4 3 2 3" xfId="46423" xr:uid="{00000000-0005-0000-0000-0000520A0000}"/>
    <cellStyle name="Normal 15 2 4 3 3" xfId="23393" xr:uid="{00000000-0005-0000-0000-0000530A0000}"/>
    <cellStyle name="Normal 15 2 4 3 4" xfId="44131" xr:uid="{00000000-0005-0000-0000-0000540A0000}"/>
    <cellStyle name="Normal 15 2 4 4" xfId="1721" xr:uid="{00000000-0005-0000-0000-0000550A0000}"/>
    <cellStyle name="Normal 15 2 4 4 2" xfId="1722" xr:uid="{00000000-0005-0000-0000-0000560A0000}"/>
    <cellStyle name="Normal 15 2 4 4 2 2" xfId="43842" xr:uid="{00000000-0005-0000-0000-0000570A0000}"/>
    <cellStyle name="Normal 15 2 4 4 3" xfId="33827" xr:uid="{00000000-0005-0000-0000-0000580A0000}"/>
    <cellStyle name="Normal 15 2 4 4 4" xfId="45114" xr:uid="{00000000-0005-0000-0000-0000590A0000}"/>
    <cellStyle name="Normal 15 2 4 5" xfId="1723" xr:uid="{00000000-0005-0000-0000-00005A0A0000}"/>
    <cellStyle name="Normal 15 2 4 5 2" xfId="33967" xr:uid="{00000000-0005-0000-0000-00005B0A0000}"/>
    <cellStyle name="Normal 15 2 4 5 3" xfId="45115" xr:uid="{00000000-0005-0000-0000-00005C0A0000}"/>
    <cellStyle name="Normal 15 2 4 6" xfId="23296" xr:uid="{00000000-0005-0000-0000-00005D0A0000}"/>
    <cellStyle name="Normal 15 2 4 6 2" xfId="46364" xr:uid="{00000000-0005-0000-0000-00005E0A0000}"/>
    <cellStyle name="Normal 15 2 4 7" xfId="44085" xr:uid="{00000000-0005-0000-0000-00005F0A0000}"/>
    <cellStyle name="Normal 15 2 5" xfId="44349" xr:uid="{00000000-0005-0000-0000-0000600A0000}"/>
    <cellStyle name="Normal 15 3" xfId="1724" xr:uid="{00000000-0005-0000-0000-0000610A0000}"/>
    <cellStyle name="Normal 15 3 2" xfId="1725" xr:uid="{00000000-0005-0000-0000-0000620A0000}"/>
    <cellStyle name="Normal 15 3 3" xfId="1726" xr:uid="{00000000-0005-0000-0000-0000630A0000}"/>
    <cellStyle name="Normal 15 3 3 2" xfId="1727" xr:uid="{00000000-0005-0000-0000-0000640A0000}"/>
    <cellStyle name="Normal 15 3 3 2 2" xfId="34023" xr:uid="{00000000-0005-0000-0000-0000650A0000}"/>
    <cellStyle name="Normal 15 3 3 2 3" xfId="46424" xr:uid="{00000000-0005-0000-0000-0000660A0000}"/>
    <cellStyle name="Normal 15 3 3 3" xfId="23394" xr:uid="{00000000-0005-0000-0000-0000670A0000}"/>
    <cellStyle name="Normal 15 3 3 4" xfId="44132" xr:uid="{00000000-0005-0000-0000-0000680A0000}"/>
    <cellStyle name="Normal 15 3 4" xfId="1728" xr:uid="{00000000-0005-0000-0000-0000690A0000}"/>
    <cellStyle name="Normal 15 3 4 2" xfId="1729" xr:uid="{00000000-0005-0000-0000-00006A0A0000}"/>
    <cellStyle name="Normal 15 3 4 2 2" xfId="43843" xr:uid="{00000000-0005-0000-0000-00006B0A0000}"/>
    <cellStyle name="Normal 15 3 4 3" xfId="33828" xr:uid="{00000000-0005-0000-0000-00006C0A0000}"/>
    <cellStyle name="Normal 15 3 4 4" xfId="45116" xr:uid="{00000000-0005-0000-0000-00006D0A0000}"/>
    <cellStyle name="Normal 15 3 5" xfId="1730" xr:uid="{00000000-0005-0000-0000-00006E0A0000}"/>
    <cellStyle name="Normal 15 3 5 2" xfId="33968" xr:uid="{00000000-0005-0000-0000-00006F0A0000}"/>
    <cellStyle name="Normal 15 3 5 3" xfId="45117" xr:uid="{00000000-0005-0000-0000-0000700A0000}"/>
    <cellStyle name="Normal 15 3 6" xfId="23297" xr:uid="{00000000-0005-0000-0000-0000710A0000}"/>
    <cellStyle name="Normal 15 3 6 2" xfId="46365" xr:uid="{00000000-0005-0000-0000-0000720A0000}"/>
    <cellStyle name="Normal 15 3 7" xfId="44086" xr:uid="{00000000-0005-0000-0000-0000730A0000}"/>
    <cellStyle name="Normal 15 4" xfId="1731" xr:uid="{00000000-0005-0000-0000-0000740A0000}"/>
    <cellStyle name="Normal 15 5" xfId="1732" xr:uid="{00000000-0005-0000-0000-0000750A0000}"/>
    <cellStyle name="Normal 15 5 2" xfId="1733" xr:uid="{00000000-0005-0000-0000-0000760A0000}"/>
    <cellStyle name="Normal 15 5 3" xfId="1734" xr:uid="{00000000-0005-0000-0000-0000770A0000}"/>
    <cellStyle name="Normal 15 5 3 2" xfId="1735" xr:uid="{00000000-0005-0000-0000-0000780A0000}"/>
    <cellStyle name="Normal 15 5 3 2 2" xfId="34024" xr:uid="{00000000-0005-0000-0000-0000790A0000}"/>
    <cellStyle name="Normal 15 5 3 2 3" xfId="46425" xr:uid="{00000000-0005-0000-0000-00007A0A0000}"/>
    <cellStyle name="Normal 15 5 3 3" xfId="23395" xr:uid="{00000000-0005-0000-0000-00007B0A0000}"/>
    <cellStyle name="Normal 15 5 3 4" xfId="44133" xr:uid="{00000000-0005-0000-0000-00007C0A0000}"/>
    <cellStyle name="Normal 15 5 4" xfId="1736" xr:uid="{00000000-0005-0000-0000-00007D0A0000}"/>
    <cellStyle name="Normal 15 5 4 2" xfId="1737" xr:uid="{00000000-0005-0000-0000-00007E0A0000}"/>
    <cellStyle name="Normal 15 5 4 2 2" xfId="43844" xr:uid="{00000000-0005-0000-0000-00007F0A0000}"/>
    <cellStyle name="Normal 15 5 4 3" xfId="33829" xr:uid="{00000000-0005-0000-0000-0000800A0000}"/>
    <cellStyle name="Normal 15 5 4 4" xfId="45118" xr:uid="{00000000-0005-0000-0000-0000810A0000}"/>
    <cellStyle name="Normal 15 5 5" xfId="1738" xr:uid="{00000000-0005-0000-0000-0000820A0000}"/>
    <cellStyle name="Normal 15 5 5 2" xfId="33969" xr:uid="{00000000-0005-0000-0000-0000830A0000}"/>
    <cellStyle name="Normal 15 5 5 3" xfId="45119" xr:uid="{00000000-0005-0000-0000-0000840A0000}"/>
    <cellStyle name="Normal 15 5 6" xfId="23298" xr:uid="{00000000-0005-0000-0000-0000850A0000}"/>
    <cellStyle name="Normal 15 5 6 2" xfId="46366" xr:uid="{00000000-0005-0000-0000-0000860A0000}"/>
    <cellStyle name="Normal 15 5 7" xfId="44087" xr:uid="{00000000-0005-0000-0000-0000870A0000}"/>
    <cellStyle name="Normal 15 6" xfId="1739" xr:uid="{00000000-0005-0000-0000-0000880A0000}"/>
    <cellStyle name="Normal 15 6 2" xfId="1740" xr:uid="{00000000-0005-0000-0000-0000890A0000}"/>
    <cellStyle name="Normal 15 6 3" xfId="1741" xr:uid="{00000000-0005-0000-0000-00008A0A0000}"/>
    <cellStyle name="Normal 15 6 3 2" xfId="1742" xr:uid="{00000000-0005-0000-0000-00008B0A0000}"/>
    <cellStyle name="Normal 15 6 3 2 2" xfId="34025" xr:uid="{00000000-0005-0000-0000-00008C0A0000}"/>
    <cellStyle name="Normal 15 6 3 2 3" xfId="46426" xr:uid="{00000000-0005-0000-0000-00008D0A0000}"/>
    <cellStyle name="Normal 15 6 3 3" xfId="23396" xr:uid="{00000000-0005-0000-0000-00008E0A0000}"/>
    <cellStyle name="Normal 15 6 3 4" xfId="44134" xr:uid="{00000000-0005-0000-0000-00008F0A0000}"/>
    <cellStyle name="Normal 15 6 4" xfId="1743" xr:uid="{00000000-0005-0000-0000-0000900A0000}"/>
    <cellStyle name="Normal 15 6 4 2" xfId="1744" xr:uid="{00000000-0005-0000-0000-0000910A0000}"/>
    <cellStyle name="Normal 15 6 4 2 2" xfId="43845" xr:uid="{00000000-0005-0000-0000-0000920A0000}"/>
    <cellStyle name="Normal 15 6 4 3" xfId="33830" xr:uid="{00000000-0005-0000-0000-0000930A0000}"/>
    <cellStyle name="Normal 15 6 4 4" xfId="45120" xr:uid="{00000000-0005-0000-0000-0000940A0000}"/>
    <cellStyle name="Normal 15 6 5" xfId="1745" xr:uid="{00000000-0005-0000-0000-0000950A0000}"/>
    <cellStyle name="Normal 15 6 5 2" xfId="33970" xr:uid="{00000000-0005-0000-0000-0000960A0000}"/>
    <cellStyle name="Normal 15 6 5 3" xfId="45121" xr:uid="{00000000-0005-0000-0000-0000970A0000}"/>
    <cellStyle name="Normal 15 6 6" xfId="23299" xr:uid="{00000000-0005-0000-0000-0000980A0000}"/>
    <cellStyle name="Normal 15 6 6 2" xfId="46367" xr:uid="{00000000-0005-0000-0000-0000990A0000}"/>
    <cellStyle name="Normal 15 6 7" xfId="44088" xr:uid="{00000000-0005-0000-0000-00009A0A0000}"/>
    <cellStyle name="Normal 15 7" xfId="1746" xr:uid="{00000000-0005-0000-0000-00009B0A0000}"/>
    <cellStyle name="Normal 15 8" xfId="44006" xr:uid="{00000000-0005-0000-0000-00009C0A0000}"/>
    <cellStyle name="Normal 16" xfId="1747" xr:uid="{00000000-0005-0000-0000-00009D0A0000}"/>
    <cellStyle name="Normal 16 2" xfId="1748" xr:uid="{00000000-0005-0000-0000-00009E0A0000}"/>
    <cellStyle name="Normal 16 2 2" xfId="1749" xr:uid="{00000000-0005-0000-0000-00009F0A0000}"/>
    <cellStyle name="Normal 16 2 2 2" xfId="1750" xr:uid="{00000000-0005-0000-0000-0000A00A0000}"/>
    <cellStyle name="Normal 16 2 2 3" xfId="1751" xr:uid="{00000000-0005-0000-0000-0000A10A0000}"/>
    <cellStyle name="Normal 16 2 2 3 2" xfId="1752" xr:uid="{00000000-0005-0000-0000-0000A20A0000}"/>
    <cellStyle name="Normal 16 2 2 3 2 2" xfId="34026" xr:uid="{00000000-0005-0000-0000-0000A30A0000}"/>
    <cellStyle name="Normal 16 2 2 3 2 3" xfId="46427" xr:uid="{00000000-0005-0000-0000-0000A40A0000}"/>
    <cellStyle name="Normal 16 2 2 3 3" xfId="23397" xr:uid="{00000000-0005-0000-0000-0000A50A0000}"/>
    <cellStyle name="Normal 16 2 2 3 4" xfId="44135" xr:uid="{00000000-0005-0000-0000-0000A60A0000}"/>
    <cellStyle name="Normal 16 2 2 4" xfId="1753" xr:uid="{00000000-0005-0000-0000-0000A70A0000}"/>
    <cellStyle name="Normal 16 2 2 4 2" xfId="1754" xr:uid="{00000000-0005-0000-0000-0000A80A0000}"/>
    <cellStyle name="Normal 16 2 2 4 2 2" xfId="43846" xr:uid="{00000000-0005-0000-0000-0000A90A0000}"/>
    <cellStyle name="Normal 16 2 2 4 3" xfId="33831" xr:uid="{00000000-0005-0000-0000-0000AA0A0000}"/>
    <cellStyle name="Normal 16 2 2 4 4" xfId="45122" xr:uid="{00000000-0005-0000-0000-0000AB0A0000}"/>
    <cellStyle name="Normal 16 2 2 5" xfId="1755" xr:uid="{00000000-0005-0000-0000-0000AC0A0000}"/>
    <cellStyle name="Normal 16 2 2 5 2" xfId="33971" xr:uid="{00000000-0005-0000-0000-0000AD0A0000}"/>
    <cellStyle name="Normal 16 2 2 5 3" xfId="45123" xr:uid="{00000000-0005-0000-0000-0000AE0A0000}"/>
    <cellStyle name="Normal 16 2 2 6" xfId="23300" xr:uid="{00000000-0005-0000-0000-0000AF0A0000}"/>
    <cellStyle name="Normal 16 2 2 6 2" xfId="46368" xr:uid="{00000000-0005-0000-0000-0000B00A0000}"/>
    <cellStyle name="Normal 16 2 2 7" xfId="44089" xr:uid="{00000000-0005-0000-0000-0000B10A0000}"/>
    <cellStyle name="Normal 16 2 3" xfId="1756" xr:uid="{00000000-0005-0000-0000-0000B20A0000}"/>
    <cellStyle name="Normal 16 2 4" xfId="1757" xr:uid="{00000000-0005-0000-0000-0000B30A0000}"/>
    <cellStyle name="Normal 16 2 4 2" xfId="1758" xr:uid="{00000000-0005-0000-0000-0000B40A0000}"/>
    <cellStyle name="Normal 16 2 4 3" xfId="1759" xr:uid="{00000000-0005-0000-0000-0000B50A0000}"/>
    <cellStyle name="Normal 16 2 4 3 2" xfId="1760" xr:uid="{00000000-0005-0000-0000-0000B60A0000}"/>
    <cellStyle name="Normal 16 2 4 3 2 2" xfId="34027" xr:uid="{00000000-0005-0000-0000-0000B70A0000}"/>
    <cellStyle name="Normal 16 2 4 3 2 3" xfId="46428" xr:uid="{00000000-0005-0000-0000-0000B80A0000}"/>
    <cellStyle name="Normal 16 2 4 3 3" xfId="23398" xr:uid="{00000000-0005-0000-0000-0000B90A0000}"/>
    <cellStyle name="Normal 16 2 4 3 4" xfId="44136" xr:uid="{00000000-0005-0000-0000-0000BA0A0000}"/>
    <cellStyle name="Normal 16 2 4 4" xfId="1761" xr:uid="{00000000-0005-0000-0000-0000BB0A0000}"/>
    <cellStyle name="Normal 16 2 4 4 2" xfId="1762" xr:uid="{00000000-0005-0000-0000-0000BC0A0000}"/>
    <cellStyle name="Normal 16 2 4 4 2 2" xfId="43847" xr:uid="{00000000-0005-0000-0000-0000BD0A0000}"/>
    <cellStyle name="Normal 16 2 4 4 3" xfId="33832" xr:uid="{00000000-0005-0000-0000-0000BE0A0000}"/>
    <cellStyle name="Normal 16 2 4 4 4" xfId="45124" xr:uid="{00000000-0005-0000-0000-0000BF0A0000}"/>
    <cellStyle name="Normal 16 2 4 5" xfId="1763" xr:uid="{00000000-0005-0000-0000-0000C00A0000}"/>
    <cellStyle name="Normal 16 2 4 5 2" xfId="33972" xr:uid="{00000000-0005-0000-0000-0000C10A0000}"/>
    <cellStyle name="Normal 16 2 4 5 3" xfId="45125" xr:uid="{00000000-0005-0000-0000-0000C20A0000}"/>
    <cellStyle name="Normal 16 2 4 6" xfId="23301" xr:uid="{00000000-0005-0000-0000-0000C30A0000}"/>
    <cellStyle name="Normal 16 2 4 6 2" xfId="46369" xr:uid="{00000000-0005-0000-0000-0000C40A0000}"/>
    <cellStyle name="Normal 16 2 4 7" xfId="44090" xr:uid="{00000000-0005-0000-0000-0000C50A0000}"/>
    <cellStyle name="Normal 16 2 5" xfId="44350" xr:uid="{00000000-0005-0000-0000-0000C60A0000}"/>
    <cellStyle name="Normal 16 3" xfId="1764" xr:uid="{00000000-0005-0000-0000-0000C70A0000}"/>
    <cellStyle name="Normal 16 3 2" xfId="1765" xr:uid="{00000000-0005-0000-0000-0000C80A0000}"/>
    <cellStyle name="Normal 16 3 2 2" xfId="1766" xr:uid="{00000000-0005-0000-0000-0000C90A0000}"/>
    <cellStyle name="Normal 16 3 2 3" xfId="1767" xr:uid="{00000000-0005-0000-0000-0000CA0A0000}"/>
    <cellStyle name="Normal 16 3 2 3 2" xfId="1768" xr:uid="{00000000-0005-0000-0000-0000CB0A0000}"/>
    <cellStyle name="Normal 16 3 2 3 2 2" xfId="34028" xr:uid="{00000000-0005-0000-0000-0000CC0A0000}"/>
    <cellStyle name="Normal 16 3 2 3 2 3" xfId="46429" xr:uid="{00000000-0005-0000-0000-0000CD0A0000}"/>
    <cellStyle name="Normal 16 3 2 3 3" xfId="23399" xr:uid="{00000000-0005-0000-0000-0000CE0A0000}"/>
    <cellStyle name="Normal 16 3 2 3 4" xfId="44137" xr:uid="{00000000-0005-0000-0000-0000CF0A0000}"/>
    <cellStyle name="Normal 16 3 2 4" xfId="1769" xr:uid="{00000000-0005-0000-0000-0000D00A0000}"/>
    <cellStyle name="Normal 16 3 2 4 2" xfId="1770" xr:uid="{00000000-0005-0000-0000-0000D10A0000}"/>
    <cellStyle name="Normal 16 3 2 4 2 2" xfId="43848" xr:uid="{00000000-0005-0000-0000-0000D20A0000}"/>
    <cellStyle name="Normal 16 3 2 4 3" xfId="33833" xr:uid="{00000000-0005-0000-0000-0000D30A0000}"/>
    <cellStyle name="Normal 16 3 2 4 4" xfId="45126" xr:uid="{00000000-0005-0000-0000-0000D40A0000}"/>
    <cellStyle name="Normal 16 3 2 5" xfId="1771" xr:uid="{00000000-0005-0000-0000-0000D50A0000}"/>
    <cellStyle name="Normal 16 3 2 5 2" xfId="33973" xr:uid="{00000000-0005-0000-0000-0000D60A0000}"/>
    <cellStyle name="Normal 16 3 2 5 3" xfId="45127" xr:uid="{00000000-0005-0000-0000-0000D70A0000}"/>
    <cellStyle name="Normal 16 3 2 6" xfId="23302" xr:uid="{00000000-0005-0000-0000-0000D80A0000}"/>
    <cellStyle name="Normal 16 3 2 6 2" xfId="46370" xr:uid="{00000000-0005-0000-0000-0000D90A0000}"/>
    <cellStyle name="Normal 16 3 2 7" xfId="44091" xr:uid="{00000000-0005-0000-0000-0000DA0A0000}"/>
    <cellStyle name="Normal 16 4" xfId="1772" xr:uid="{00000000-0005-0000-0000-0000DB0A0000}"/>
    <cellStyle name="Normal 16 5" xfId="1773" xr:uid="{00000000-0005-0000-0000-0000DC0A0000}"/>
    <cellStyle name="Normal 16 6" xfId="1774" xr:uid="{00000000-0005-0000-0000-0000DD0A0000}"/>
    <cellStyle name="Normal 16 6 2" xfId="1775" xr:uid="{00000000-0005-0000-0000-0000DE0A0000}"/>
    <cellStyle name="Normal 16 6 3" xfId="1776" xr:uid="{00000000-0005-0000-0000-0000DF0A0000}"/>
    <cellStyle name="Normal 16 6 3 2" xfId="1777" xr:uid="{00000000-0005-0000-0000-0000E00A0000}"/>
    <cellStyle name="Normal 16 6 3 2 2" xfId="34029" xr:uid="{00000000-0005-0000-0000-0000E10A0000}"/>
    <cellStyle name="Normal 16 6 3 2 3" xfId="46430" xr:uid="{00000000-0005-0000-0000-0000E20A0000}"/>
    <cellStyle name="Normal 16 6 3 3" xfId="23400" xr:uid="{00000000-0005-0000-0000-0000E30A0000}"/>
    <cellStyle name="Normal 16 6 3 4" xfId="44138" xr:uid="{00000000-0005-0000-0000-0000E40A0000}"/>
    <cellStyle name="Normal 16 6 4" xfId="1778" xr:uid="{00000000-0005-0000-0000-0000E50A0000}"/>
    <cellStyle name="Normal 16 6 4 2" xfId="1779" xr:uid="{00000000-0005-0000-0000-0000E60A0000}"/>
    <cellStyle name="Normal 16 6 4 2 2" xfId="43849" xr:uid="{00000000-0005-0000-0000-0000E70A0000}"/>
    <cellStyle name="Normal 16 6 4 3" xfId="33834" xr:uid="{00000000-0005-0000-0000-0000E80A0000}"/>
    <cellStyle name="Normal 16 6 4 4" xfId="45128" xr:uid="{00000000-0005-0000-0000-0000E90A0000}"/>
    <cellStyle name="Normal 16 6 5" xfId="1780" xr:uid="{00000000-0005-0000-0000-0000EA0A0000}"/>
    <cellStyle name="Normal 16 6 5 2" xfId="33974" xr:uid="{00000000-0005-0000-0000-0000EB0A0000}"/>
    <cellStyle name="Normal 16 6 5 3" xfId="45129" xr:uid="{00000000-0005-0000-0000-0000EC0A0000}"/>
    <cellStyle name="Normal 16 6 6" xfId="23303" xr:uid="{00000000-0005-0000-0000-0000ED0A0000}"/>
    <cellStyle name="Normal 16 6 6 2" xfId="46371" xr:uid="{00000000-0005-0000-0000-0000EE0A0000}"/>
    <cellStyle name="Normal 16 6 7" xfId="44092" xr:uid="{00000000-0005-0000-0000-0000EF0A0000}"/>
    <cellStyle name="Normal 16 7" xfId="1781" xr:uid="{00000000-0005-0000-0000-0000F00A0000}"/>
    <cellStyle name="Normal 16 8" xfId="1782" xr:uid="{00000000-0005-0000-0000-0000F10A0000}"/>
    <cellStyle name="Normal 16 8 2" xfId="1783" xr:uid="{00000000-0005-0000-0000-0000F20A0000}"/>
    <cellStyle name="Normal 16 8 3" xfId="1784" xr:uid="{00000000-0005-0000-0000-0000F30A0000}"/>
    <cellStyle name="Normal 16 8 3 2" xfId="1785" xr:uid="{00000000-0005-0000-0000-0000F40A0000}"/>
    <cellStyle name="Normal 16 8 3 2 2" xfId="34030" xr:uid="{00000000-0005-0000-0000-0000F50A0000}"/>
    <cellStyle name="Normal 16 8 3 2 3" xfId="46431" xr:uid="{00000000-0005-0000-0000-0000F60A0000}"/>
    <cellStyle name="Normal 16 8 3 3" xfId="23401" xr:uid="{00000000-0005-0000-0000-0000F70A0000}"/>
    <cellStyle name="Normal 16 8 3 4" xfId="44139" xr:uid="{00000000-0005-0000-0000-0000F80A0000}"/>
    <cellStyle name="Normal 16 8 4" xfId="1786" xr:uid="{00000000-0005-0000-0000-0000F90A0000}"/>
    <cellStyle name="Normal 16 8 4 2" xfId="1787" xr:uid="{00000000-0005-0000-0000-0000FA0A0000}"/>
    <cellStyle name="Normal 16 8 4 2 2" xfId="43850" xr:uid="{00000000-0005-0000-0000-0000FB0A0000}"/>
    <cellStyle name="Normal 16 8 4 3" xfId="33835" xr:uid="{00000000-0005-0000-0000-0000FC0A0000}"/>
    <cellStyle name="Normal 16 8 4 4" xfId="45130" xr:uid="{00000000-0005-0000-0000-0000FD0A0000}"/>
    <cellStyle name="Normal 16 8 5" xfId="1788" xr:uid="{00000000-0005-0000-0000-0000FE0A0000}"/>
    <cellStyle name="Normal 16 8 5 2" xfId="33975" xr:uid="{00000000-0005-0000-0000-0000FF0A0000}"/>
    <cellStyle name="Normal 16 8 5 3" xfId="45131" xr:uid="{00000000-0005-0000-0000-0000000B0000}"/>
    <cellStyle name="Normal 16 8 6" xfId="23304" xr:uid="{00000000-0005-0000-0000-0000010B0000}"/>
    <cellStyle name="Normal 16 8 6 2" xfId="46372" xr:uid="{00000000-0005-0000-0000-0000020B0000}"/>
    <cellStyle name="Normal 16 8 7" xfId="44093" xr:uid="{00000000-0005-0000-0000-0000030B0000}"/>
    <cellStyle name="Normal 16 9" xfId="44007" xr:uid="{00000000-0005-0000-0000-0000040B0000}"/>
    <cellStyle name="Normal 166" xfId="23124" xr:uid="{00000000-0005-0000-0000-0000050B0000}"/>
    <cellStyle name="Normal 17" xfId="1789" xr:uid="{00000000-0005-0000-0000-0000060B0000}"/>
    <cellStyle name="Normal 17 2" xfId="1790" xr:uid="{00000000-0005-0000-0000-0000070B0000}"/>
    <cellStyle name="Normal 17 3" xfId="1791" xr:uid="{00000000-0005-0000-0000-0000080B0000}"/>
    <cellStyle name="Normal 17 4" xfId="1792" xr:uid="{00000000-0005-0000-0000-0000090B0000}"/>
    <cellStyle name="Normal 17 5" xfId="1793" xr:uid="{00000000-0005-0000-0000-00000A0B0000}"/>
    <cellStyle name="Normal 17 6" xfId="44008" xr:uid="{00000000-0005-0000-0000-00000B0B0000}"/>
    <cellStyle name="Normal 174" xfId="23125" xr:uid="{00000000-0005-0000-0000-00000C0B0000}"/>
    <cellStyle name="Normal 175" xfId="23126" xr:uid="{00000000-0005-0000-0000-00000D0B0000}"/>
    <cellStyle name="Normal 176" xfId="1794" xr:uid="{00000000-0005-0000-0000-00000E0B0000}"/>
    <cellStyle name="Normal 18" xfId="4" xr:uid="{00000000-0005-0000-0000-00000F0B0000}"/>
    <cellStyle name="Normal 18 2" xfId="1795" xr:uid="{00000000-0005-0000-0000-0000100B0000}"/>
    <cellStyle name="Normal 18 3" xfId="1796" xr:uid="{00000000-0005-0000-0000-0000110B0000}"/>
    <cellStyle name="Normal 18 4" xfId="1797" xr:uid="{00000000-0005-0000-0000-0000120B0000}"/>
    <cellStyle name="Normal 18 5" xfId="1798" xr:uid="{00000000-0005-0000-0000-0000130B0000}"/>
    <cellStyle name="Normal 18 6" xfId="44009" xr:uid="{00000000-0005-0000-0000-0000140B0000}"/>
    <cellStyle name="Normal 19" xfId="1799" xr:uid="{00000000-0005-0000-0000-0000150B0000}"/>
    <cellStyle name="Normal 19 2" xfId="1800" xr:uid="{00000000-0005-0000-0000-0000160B0000}"/>
    <cellStyle name="Normal 19 2 2" xfId="1801" xr:uid="{00000000-0005-0000-0000-0000170B0000}"/>
    <cellStyle name="Normal 19 2 2 2" xfId="45132" xr:uid="{00000000-0005-0000-0000-0000180B0000}"/>
    <cellStyle name="Normal 19 3" xfId="1802" xr:uid="{00000000-0005-0000-0000-0000190B0000}"/>
    <cellStyle name="Normal 19 3 2" xfId="1803" xr:uid="{00000000-0005-0000-0000-00001A0B0000}"/>
    <cellStyle name="Normal 19 4" xfId="1804" xr:uid="{00000000-0005-0000-0000-00001B0B0000}"/>
    <cellStyle name="Normal 19 4 2" xfId="1805" xr:uid="{00000000-0005-0000-0000-00001C0B0000}"/>
    <cellStyle name="Normal 19 4 3" xfId="1806" xr:uid="{00000000-0005-0000-0000-00001D0B0000}"/>
    <cellStyle name="Normal 19 4 3 2" xfId="1807" xr:uid="{00000000-0005-0000-0000-00001E0B0000}"/>
    <cellStyle name="Normal 19 4 3 2 2" xfId="34031" xr:uid="{00000000-0005-0000-0000-00001F0B0000}"/>
    <cellStyle name="Normal 19 4 3 2 3" xfId="46432" xr:uid="{00000000-0005-0000-0000-0000200B0000}"/>
    <cellStyle name="Normal 19 4 3 3" xfId="23402" xr:uid="{00000000-0005-0000-0000-0000210B0000}"/>
    <cellStyle name="Normal 19 4 3 4" xfId="44140" xr:uid="{00000000-0005-0000-0000-0000220B0000}"/>
    <cellStyle name="Normal 19 4 4" xfId="1808" xr:uid="{00000000-0005-0000-0000-0000230B0000}"/>
    <cellStyle name="Normal 19 4 4 2" xfId="1809" xr:uid="{00000000-0005-0000-0000-0000240B0000}"/>
    <cellStyle name="Normal 19 4 4 2 2" xfId="43851" xr:uid="{00000000-0005-0000-0000-0000250B0000}"/>
    <cellStyle name="Normal 19 4 4 3" xfId="33836" xr:uid="{00000000-0005-0000-0000-0000260B0000}"/>
    <cellStyle name="Normal 19 4 4 4" xfId="45133" xr:uid="{00000000-0005-0000-0000-0000270B0000}"/>
    <cellStyle name="Normal 19 4 5" xfId="1810" xr:uid="{00000000-0005-0000-0000-0000280B0000}"/>
    <cellStyle name="Normal 19 4 5 2" xfId="33976" xr:uid="{00000000-0005-0000-0000-0000290B0000}"/>
    <cellStyle name="Normal 19 4 5 3" xfId="45134" xr:uid="{00000000-0005-0000-0000-00002A0B0000}"/>
    <cellStyle name="Normal 19 4 6" xfId="23305" xr:uid="{00000000-0005-0000-0000-00002B0B0000}"/>
    <cellStyle name="Normal 19 4 6 2" xfId="46373" xr:uid="{00000000-0005-0000-0000-00002C0B0000}"/>
    <cellStyle name="Normal 19 4 7" xfId="44094" xr:uid="{00000000-0005-0000-0000-00002D0B0000}"/>
    <cellStyle name="Normal 19 5" xfId="1811" xr:uid="{00000000-0005-0000-0000-00002E0B0000}"/>
    <cellStyle name="Normal 19 6" xfId="44010" xr:uid="{00000000-0005-0000-0000-00002F0B0000}"/>
    <cellStyle name="Normal 2" xfId="1812" xr:uid="{00000000-0005-0000-0000-0000300B0000}"/>
    <cellStyle name="Normal 2 10" xfId="1813" xr:uid="{00000000-0005-0000-0000-0000310B0000}"/>
    <cellStyle name="Normal 2 10 2" xfId="1814" xr:uid="{00000000-0005-0000-0000-0000320B0000}"/>
    <cellStyle name="Normal 2 10 2 2" xfId="34066" xr:uid="{00000000-0005-0000-0000-0000330B0000}"/>
    <cellStyle name="Normal 2 10 3" xfId="23445" xr:uid="{00000000-0005-0000-0000-0000340B0000}"/>
    <cellStyle name="Normal 2 10 4" xfId="45135" xr:uid="{00000000-0005-0000-0000-0000350B0000}"/>
    <cellStyle name="Normal 2 11" xfId="1815" xr:uid="{00000000-0005-0000-0000-0000360B0000}"/>
    <cellStyle name="Normal 2 11 2" xfId="1816" xr:uid="{00000000-0005-0000-0000-0000370B0000}"/>
    <cellStyle name="Normal 2 11 2 2" xfId="43806" xr:uid="{00000000-0005-0000-0000-0000380B0000}"/>
    <cellStyle name="Normal 2 11 3" xfId="33790" xr:uid="{00000000-0005-0000-0000-0000390B0000}"/>
    <cellStyle name="Normal 2 12" xfId="1817" xr:uid="{00000000-0005-0000-0000-00003A0B0000}"/>
    <cellStyle name="Normal 2 12 2" xfId="43887" xr:uid="{00000000-0005-0000-0000-00003B0B0000}"/>
    <cellStyle name="Normal 2 13" xfId="23129" xr:uid="{00000000-0005-0000-0000-00003C0B0000}"/>
    <cellStyle name="Normal 2 14" xfId="43996" xr:uid="{00000000-0005-0000-0000-00003D0B0000}"/>
    <cellStyle name="Normal 2 15" xfId="44023" xr:uid="{00000000-0005-0000-0000-00003E0B0000}"/>
    <cellStyle name="Normal 2 2" xfId="1818" xr:uid="{00000000-0005-0000-0000-00003F0B0000}"/>
    <cellStyle name="Normal 2 2 2" xfId="1819" xr:uid="{00000000-0005-0000-0000-0000400B0000}"/>
    <cellStyle name="Normal 2 3" xfId="1820" xr:uid="{00000000-0005-0000-0000-0000410B0000}"/>
    <cellStyle name="Normal 2 3 2" xfId="1821" xr:uid="{00000000-0005-0000-0000-0000420B0000}"/>
    <cellStyle name="Normal 2 3 2 2" xfId="1822" xr:uid="{00000000-0005-0000-0000-0000430B0000}"/>
    <cellStyle name="Normal 2 3 2 2 2" xfId="45136" xr:uid="{00000000-0005-0000-0000-0000440B0000}"/>
    <cellStyle name="Normal 2 3 2 3" xfId="1823" xr:uid="{00000000-0005-0000-0000-0000450B0000}"/>
    <cellStyle name="Normal 2 3 2 3 2" xfId="1824" xr:uid="{00000000-0005-0000-0000-0000460B0000}"/>
    <cellStyle name="Normal 2 3 2 3 2 2" xfId="43832" xr:uid="{00000000-0005-0000-0000-0000470B0000}"/>
    <cellStyle name="Normal 2 3 2 3 3" xfId="33816" xr:uid="{00000000-0005-0000-0000-0000480B0000}"/>
    <cellStyle name="Normal 2 3 2 3 4" xfId="44351" xr:uid="{00000000-0005-0000-0000-0000490B0000}"/>
    <cellStyle name="Normal 2 3 2 4" xfId="1825" xr:uid="{00000000-0005-0000-0000-00004A0B0000}"/>
    <cellStyle name="Normal 2 3 2 4 2" xfId="33878" xr:uid="{00000000-0005-0000-0000-00004B0B0000}"/>
    <cellStyle name="Normal 2 3 2 4 3" xfId="45137" xr:uid="{00000000-0005-0000-0000-00004C0B0000}"/>
    <cellStyle name="Normal 2 3 2 5" xfId="23254" xr:uid="{00000000-0005-0000-0000-00004D0B0000}"/>
    <cellStyle name="Normal 2 3 2 5 2" xfId="46374" xr:uid="{00000000-0005-0000-0000-00004E0B0000}"/>
    <cellStyle name="Normal 2 3 2 6" xfId="44062" xr:uid="{00000000-0005-0000-0000-00004F0B0000}"/>
    <cellStyle name="Normal 2 3 3" xfId="1826" xr:uid="{00000000-0005-0000-0000-0000500B0000}"/>
    <cellStyle name="Normal 2 3 3 2" xfId="45138" xr:uid="{00000000-0005-0000-0000-0000510B0000}"/>
    <cellStyle name="Normal 2 3 4" xfId="1827" xr:uid="{00000000-0005-0000-0000-0000520B0000}"/>
    <cellStyle name="Normal 2 3 5" xfId="1828" xr:uid="{00000000-0005-0000-0000-0000530B0000}"/>
    <cellStyle name="Normal 2 3 5 2" xfId="44240" xr:uid="{00000000-0005-0000-0000-0000540B0000}"/>
    <cellStyle name="Normal 2 3 6" xfId="1829" xr:uid="{00000000-0005-0000-0000-0000550B0000}"/>
    <cellStyle name="Normal 2 3 6 2" xfId="1830" xr:uid="{00000000-0005-0000-0000-0000560B0000}"/>
    <cellStyle name="Normal 2 3 6 2 2" xfId="43820" xr:uid="{00000000-0005-0000-0000-0000570B0000}"/>
    <cellStyle name="Normal 2 3 6 3" xfId="33804" xr:uid="{00000000-0005-0000-0000-0000580B0000}"/>
    <cellStyle name="Normal 2 3 7" xfId="1831" xr:uid="{00000000-0005-0000-0000-0000590B0000}"/>
    <cellStyle name="Normal 2 4" xfId="1832" xr:uid="{00000000-0005-0000-0000-00005A0B0000}"/>
    <cellStyle name="Normal 2 4 2" xfId="1833" xr:uid="{00000000-0005-0000-0000-00005B0B0000}"/>
    <cellStyle name="Normal 2 4 3" xfId="1834" xr:uid="{00000000-0005-0000-0000-00005C0B0000}"/>
    <cellStyle name="Normal 2 4 4" xfId="1835" xr:uid="{00000000-0005-0000-0000-00005D0B0000}"/>
    <cellStyle name="Normal 2 4 5" xfId="1836" xr:uid="{00000000-0005-0000-0000-00005E0B0000}"/>
    <cellStyle name="Normal 2 4 5 2" xfId="1837" xr:uid="{00000000-0005-0000-0000-00005F0B0000}"/>
    <cellStyle name="Normal 2 4 5 2 2" xfId="34086" xr:uid="{00000000-0005-0000-0000-0000600B0000}"/>
    <cellStyle name="Normal 2 4 5 3" xfId="23484" xr:uid="{00000000-0005-0000-0000-0000610B0000}"/>
    <cellStyle name="Normal 2 4 6" xfId="44042" xr:uid="{00000000-0005-0000-0000-0000620B0000}"/>
    <cellStyle name="Normal 2 5" xfId="1838" xr:uid="{00000000-0005-0000-0000-0000630B0000}"/>
    <cellStyle name="Normal 2 5 2" xfId="1839" xr:uid="{00000000-0005-0000-0000-0000640B0000}"/>
    <cellStyle name="Normal 2 5 2 2" xfId="45139" xr:uid="{00000000-0005-0000-0000-0000650B0000}"/>
    <cellStyle name="Normal 2 5 3" xfId="1840" xr:uid="{00000000-0005-0000-0000-0000660B0000}"/>
    <cellStyle name="Normal 2 5 4" xfId="1841" xr:uid="{00000000-0005-0000-0000-0000670B0000}"/>
    <cellStyle name="Normal 2 5 4 2" xfId="1842" xr:uid="{00000000-0005-0000-0000-0000680B0000}"/>
    <cellStyle name="Normal 2 5 4 2 2" xfId="34087" xr:uid="{00000000-0005-0000-0000-0000690B0000}"/>
    <cellStyle name="Normal 2 5 4 3" xfId="23485" xr:uid="{00000000-0005-0000-0000-00006A0B0000}"/>
    <cellStyle name="Normal 2 5 5" xfId="44043" xr:uid="{00000000-0005-0000-0000-00006B0B0000}"/>
    <cellStyle name="Normal 2 6" xfId="1843" xr:uid="{00000000-0005-0000-0000-00006C0B0000}"/>
    <cellStyle name="Normal 2 6 2" xfId="45140" xr:uid="{00000000-0005-0000-0000-00006D0B0000}"/>
    <cellStyle name="Normal 2 7" xfId="1844" xr:uid="{00000000-0005-0000-0000-00006E0B0000}"/>
    <cellStyle name="Normal 2 7 2" xfId="45141" xr:uid="{00000000-0005-0000-0000-00006F0B0000}"/>
    <cellStyle name="Normal 2 8" xfId="1845" xr:uid="{00000000-0005-0000-0000-0000700B0000}"/>
    <cellStyle name="Normal 2 8 2" xfId="45142" xr:uid="{00000000-0005-0000-0000-0000710B0000}"/>
    <cellStyle name="Normal 2 9" xfId="1846" xr:uid="{00000000-0005-0000-0000-0000720B0000}"/>
    <cellStyle name="Normal 2 9 2" xfId="45143" xr:uid="{00000000-0005-0000-0000-0000730B0000}"/>
    <cellStyle name="Normal 2_0830_Voltage Drop Calcs" xfId="1847" xr:uid="{00000000-0005-0000-0000-0000740B0000}"/>
    <cellStyle name="Normal 20" xfId="1848" xr:uid="{00000000-0005-0000-0000-0000750B0000}"/>
    <cellStyle name="Normal 20 2" xfId="1849" xr:uid="{00000000-0005-0000-0000-0000760B0000}"/>
    <cellStyle name="Normal 20 2 2" xfId="1850" xr:uid="{00000000-0005-0000-0000-0000770B0000}"/>
    <cellStyle name="Normal 20 3" xfId="1851" xr:uid="{00000000-0005-0000-0000-0000780B0000}"/>
    <cellStyle name="Normal 20 3 2" xfId="1852" xr:uid="{00000000-0005-0000-0000-0000790B0000}"/>
    <cellStyle name="Normal 20 4" xfId="1853" xr:uid="{00000000-0005-0000-0000-00007A0B0000}"/>
    <cellStyle name="Normal 20 4 2" xfId="1854" xr:uid="{00000000-0005-0000-0000-00007B0B0000}"/>
    <cellStyle name="Normal 20 4 3" xfId="1855" xr:uid="{00000000-0005-0000-0000-00007C0B0000}"/>
    <cellStyle name="Normal 20 4 3 2" xfId="1856" xr:uid="{00000000-0005-0000-0000-00007D0B0000}"/>
    <cellStyle name="Normal 20 4 3 2 2" xfId="34032" xr:uid="{00000000-0005-0000-0000-00007E0B0000}"/>
    <cellStyle name="Normal 20 4 3 2 3" xfId="46433" xr:uid="{00000000-0005-0000-0000-00007F0B0000}"/>
    <cellStyle name="Normal 20 4 3 3" xfId="23403" xr:uid="{00000000-0005-0000-0000-0000800B0000}"/>
    <cellStyle name="Normal 20 4 3 4" xfId="44141" xr:uid="{00000000-0005-0000-0000-0000810B0000}"/>
    <cellStyle name="Normal 20 4 4" xfId="1857" xr:uid="{00000000-0005-0000-0000-0000820B0000}"/>
    <cellStyle name="Normal 20 4 4 2" xfId="1858" xr:uid="{00000000-0005-0000-0000-0000830B0000}"/>
    <cellStyle name="Normal 20 4 4 2 2" xfId="43852" xr:uid="{00000000-0005-0000-0000-0000840B0000}"/>
    <cellStyle name="Normal 20 4 4 3" xfId="33837" xr:uid="{00000000-0005-0000-0000-0000850B0000}"/>
    <cellStyle name="Normal 20 4 4 4" xfId="45144" xr:uid="{00000000-0005-0000-0000-0000860B0000}"/>
    <cellStyle name="Normal 20 4 5" xfId="1859" xr:uid="{00000000-0005-0000-0000-0000870B0000}"/>
    <cellStyle name="Normal 20 4 5 2" xfId="33977" xr:uid="{00000000-0005-0000-0000-0000880B0000}"/>
    <cellStyle name="Normal 20 4 5 3" xfId="45145" xr:uid="{00000000-0005-0000-0000-0000890B0000}"/>
    <cellStyle name="Normal 20 4 6" xfId="23306" xr:uid="{00000000-0005-0000-0000-00008A0B0000}"/>
    <cellStyle name="Normal 20 4 6 2" xfId="46375" xr:uid="{00000000-0005-0000-0000-00008B0B0000}"/>
    <cellStyle name="Normal 20 4 7" xfId="44095" xr:uid="{00000000-0005-0000-0000-00008C0B0000}"/>
    <cellStyle name="Normal 20 5" xfId="1860" xr:uid="{00000000-0005-0000-0000-00008D0B0000}"/>
    <cellStyle name="Normal 20 6" xfId="44011" xr:uid="{00000000-0005-0000-0000-00008E0B0000}"/>
    <cellStyle name="Normal 21" xfId="1861" xr:uid="{00000000-0005-0000-0000-00008F0B0000}"/>
    <cellStyle name="Normal 21 2" xfId="1862" xr:uid="{00000000-0005-0000-0000-0000900B0000}"/>
    <cellStyle name="Normal 21 2 2" xfId="1863" xr:uid="{00000000-0005-0000-0000-0000910B0000}"/>
    <cellStyle name="Normal 21 3" xfId="1864" xr:uid="{00000000-0005-0000-0000-0000920B0000}"/>
    <cellStyle name="Normal 21 3 2" xfId="1865" xr:uid="{00000000-0005-0000-0000-0000930B0000}"/>
    <cellStyle name="Normal 21 4" xfId="1866" xr:uid="{00000000-0005-0000-0000-0000940B0000}"/>
    <cellStyle name="Normal 21 4 2" xfId="1867" xr:uid="{00000000-0005-0000-0000-0000950B0000}"/>
    <cellStyle name="Normal 21 4 3" xfId="1868" xr:uid="{00000000-0005-0000-0000-0000960B0000}"/>
    <cellStyle name="Normal 21 4 3 2" xfId="1869" xr:uid="{00000000-0005-0000-0000-0000970B0000}"/>
    <cellStyle name="Normal 21 4 3 2 2" xfId="34033" xr:uid="{00000000-0005-0000-0000-0000980B0000}"/>
    <cellStyle name="Normal 21 4 3 2 3" xfId="46434" xr:uid="{00000000-0005-0000-0000-0000990B0000}"/>
    <cellStyle name="Normal 21 4 3 3" xfId="23404" xr:uid="{00000000-0005-0000-0000-00009A0B0000}"/>
    <cellStyle name="Normal 21 4 3 4" xfId="44142" xr:uid="{00000000-0005-0000-0000-00009B0B0000}"/>
    <cellStyle name="Normal 21 4 4" xfId="1870" xr:uid="{00000000-0005-0000-0000-00009C0B0000}"/>
    <cellStyle name="Normal 21 4 4 2" xfId="1871" xr:uid="{00000000-0005-0000-0000-00009D0B0000}"/>
    <cellStyle name="Normal 21 4 4 2 2" xfId="43853" xr:uid="{00000000-0005-0000-0000-00009E0B0000}"/>
    <cellStyle name="Normal 21 4 4 3" xfId="33838" xr:uid="{00000000-0005-0000-0000-00009F0B0000}"/>
    <cellStyle name="Normal 21 4 4 4" xfId="45146" xr:uid="{00000000-0005-0000-0000-0000A00B0000}"/>
    <cellStyle name="Normal 21 4 5" xfId="1872" xr:uid="{00000000-0005-0000-0000-0000A10B0000}"/>
    <cellStyle name="Normal 21 4 5 2" xfId="33978" xr:uid="{00000000-0005-0000-0000-0000A20B0000}"/>
    <cellStyle name="Normal 21 4 5 3" xfId="45147" xr:uid="{00000000-0005-0000-0000-0000A30B0000}"/>
    <cellStyle name="Normal 21 4 6" xfId="23307" xr:uid="{00000000-0005-0000-0000-0000A40B0000}"/>
    <cellStyle name="Normal 21 4 6 2" xfId="46376" xr:uid="{00000000-0005-0000-0000-0000A50B0000}"/>
    <cellStyle name="Normal 21 4 7" xfId="44096" xr:uid="{00000000-0005-0000-0000-0000A60B0000}"/>
    <cellStyle name="Normal 21 5" xfId="1873" xr:uid="{00000000-0005-0000-0000-0000A70B0000}"/>
    <cellStyle name="Normal 21 6" xfId="44012" xr:uid="{00000000-0005-0000-0000-0000A80B0000}"/>
    <cellStyle name="Normal 22" xfId="1874" xr:uid="{00000000-0005-0000-0000-0000A90B0000}"/>
    <cellStyle name="Normal 22 2" xfId="1875" xr:uid="{00000000-0005-0000-0000-0000AA0B0000}"/>
    <cellStyle name="Normal 22 2 2" xfId="1876" xr:uid="{00000000-0005-0000-0000-0000AB0B0000}"/>
    <cellStyle name="Normal 22 3" xfId="1877" xr:uid="{00000000-0005-0000-0000-0000AC0B0000}"/>
    <cellStyle name="Normal 22 3 2" xfId="1878" xr:uid="{00000000-0005-0000-0000-0000AD0B0000}"/>
    <cellStyle name="Normal 22 3 2 2" xfId="45148" xr:uid="{00000000-0005-0000-0000-0000AE0B0000}"/>
    <cellStyle name="Normal 22 4" xfId="1879" xr:uid="{00000000-0005-0000-0000-0000AF0B0000}"/>
    <cellStyle name="Normal 22 4 2" xfId="1880" xr:uid="{00000000-0005-0000-0000-0000B00B0000}"/>
    <cellStyle name="Normal 22 4 2 2" xfId="45149" xr:uid="{00000000-0005-0000-0000-0000B10B0000}"/>
    <cellStyle name="Normal 22 4 3" xfId="1881" xr:uid="{00000000-0005-0000-0000-0000B20B0000}"/>
    <cellStyle name="Normal 22 4 3 2" xfId="1882" xr:uid="{00000000-0005-0000-0000-0000B30B0000}"/>
    <cellStyle name="Normal 22 4 3 2 2" xfId="33979" xr:uid="{00000000-0005-0000-0000-0000B40B0000}"/>
    <cellStyle name="Normal 22 4 3 2 3" xfId="45150" xr:uid="{00000000-0005-0000-0000-0000B50B0000}"/>
    <cellStyle name="Normal 22 4 3 3" xfId="23308" xr:uid="{00000000-0005-0000-0000-0000B60B0000}"/>
    <cellStyle name="Normal 22 4 3 3 2" xfId="45151" xr:uid="{00000000-0005-0000-0000-0000B70B0000}"/>
    <cellStyle name="Normal 22 4 3 4" xfId="46377" xr:uid="{00000000-0005-0000-0000-0000B80B0000}"/>
    <cellStyle name="Normal 22 4 3 5" xfId="44097" xr:uid="{00000000-0005-0000-0000-0000B90B0000}"/>
    <cellStyle name="Normal 22 4 4" xfId="1883" xr:uid="{00000000-0005-0000-0000-0000BA0B0000}"/>
    <cellStyle name="Normal 22 4 4 2" xfId="1884" xr:uid="{00000000-0005-0000-0000-0000BB0B0000}"/>
    <cellStyle name="Normal 22 4 4 2 2" xfId="34034" xr:uid="{00000000-0005-0000-0000-0000BC0B0000}"/>
    <cellStyle name="Normal 22 4 4 2 3" xfId="46435" xr:uid="{00000000-0005-0000-0000-0000BD0B0000}"/>
    <cellStyle name="Normal 22 4 4 3" xfId="23405" xr:uid="{00000000-0005-0000-0000-0000BE0B0000}"/>
    <cellStyle name="Normal 22 4 4 4" xfId="44143" xr:uid="{00000000-0005-0000-0000-0000BF0B0000}"/>
    <cellStyle name="Normal 22 4 5" xfId="1885" xr:uid="{00000000-0005-0000-0000-0000C00B0000}"/>
    <cellStyle name="Normal 22 4 5 2" xfId="1886" xr:uid="{00000000-0005-0000-0000-0000C10B0000}"/>
    <cellStyle name="Normal 22 4 5 2 2" xfId="43855" xr:uid="{00000000-0005-0000-0000-0000C20B0000}"/>
    <cellStyle name="Normal 22 4 5 3" xfId="33840" xr:uid="{00000000-0005-0000-0000-0000C30B0000}"/>
    <cellStyle name="Normal 22 5" xfId="1887" xr:uid="{00000000-0005-0000-0000-0000C40B0000}"/>
    <cellStyle name="Normal 22 6" xfId="1888" xr:uid="{00000000-0005-0000-0000-0000C50B0000}"/>
    <cellStyle name="Normal 22 7" xfId="44013" xr:uid="{00000000-0005-0000-0000-0000C60B0000}"/>
    <cellStyle name="Normal 23" xfId="1889" xr:uid="{00000000-0005-0000-0000-0000C70B0000}"/>
    <cellStyle name="Normal 23 2" xfId="1890" xr:uid="{00000000-0005-0000-0000-0000C80B0000}"/>
    <cellStyle name="Normal 23 2 2" xfId="1891" xr:uid="{00000000-0005-0000-0000-0000C90B0000}"/>
    <cellStyle name="Normal 23 3" xfId="1892" xr:uid="{00000000-0005-0000-0000-0000CA0B0000}"/>
    <cellStyle name="Normal 23 3 2" xfId="1893" xr:uid="{00000000-0005-0000-0000-0000CB0B0000}"/>
    <cellStyle name="Normal 23 3 2 2" xfId="45152" xr:uid="{00000000-0005-0000-0000-0000CC0B0000}"/>
    <cellStyle name="Normal 23 4" xfId="1894" xr:uid="{00000000-0005-0000-0000-0000CD0B0000}"/>
    <cellStyle name="Normal 23 4 2" xfId="1895" xr:uid="{00000000-0005-0000-0000-0000CE0B0000}"/>
    <cellStyle name="Normal 23 4 3" xfId="1896" xr:uid="{00000000-0005-0000-0000-0000CF0B0000}"/>
    <cellStyle name="Normal 23 4 3 2" xfId="1897" xr:uid="{00000000-0005-0000-0000-0000D00B0000}"/>
    <cellStyle name="Normal 23 4 3 2 2" xfId="34035" xr:uid="{00000000-0005-0000-0000-0000D10B0000}"/>
    <cellStyle name="Normal 23 4 3 2 3" xfId="45153" xr:uid="{00000000-0005-0000-0000-0000D20B0000}"/>
    <cellStyle name="Normal 23 4 3 3" xfId="23406" xr:uid="{00000000-0005-0000-0000-0000D30B0000}"/>
    <cellStyle name="Normal 23 4 3 3 2" xfId="46436" xr:uid="{00000000-0005-0000-0000-0000D40B0000}"/>
    <cellStyle name="Normal 23 4 3 4" xfId="44144" xr:uid="{00000000-0005-0000-0000-0000D50B0000}"/>
    <cellStyle name="Normal 23 4 4" xfId="1898" xr:uid="{00000000-0005-0000-0000-0000D60B0000}"/>
    <cellStyle name="Normal 23 4 4 2" xfId="1899" xr:uid="{00000000-0005-0000-0000-0000D70B0000}"/>
    <cellStyle name="Normal 23 4 4 2 2" xfId="43856" xr:uid="{00000000-0005-0000-0000-0000D80B0000}"/>
    <cellStyle name="Normal 23 4 4 3" xfId="33841" xr:uid="{00000000-0005-0000-0000-0000D90B0000}"/>
    <cellStyle name="Normal 23 4 4 4" xfId="45154" xr:uid="{00000000-0005-0000-0000-0000DA0B0000}"/>
    <cellStyle name="Normal 23 4 5" xfId="1900" xr:uid="{00000000-0005-0000-0000-0000DB0B0000}"/>
    <cellStyle name="Normal 23 4 5 2" xfId="33980" xr:uid="{00000000-0005-0000-0000-0000DC0B0000}"/>
    <cellStyle name="Normal 23 4 5 3" xfId="45155" xr:uid="{00000000-0005-0000-0000-0000DD0B0000}"/>
    <cellStyle name="Normal 23 4 6" xfId="23309" xr:uid="{00000000-0005-0000-0000-0000DE0B0000}"/>
    <cellStyle name="Normal 23 4 6 2" xfId="46378" xr:uid="{00000000-0005-0000-0000-0000DF0B0000}"/>
    <cellStyle name="Normal 23 4 7" xfId="44098" xr:uid="{00000000-0005-0000-0000-0000E00B0000}"/>
    <cellStyle name="Normal 23 5" xfId="1901" xr:uid="{00000000-0005-0000-0000-0000E10B0000}"/>
    <cellStyle name="Normal 23 6" xfId="44014" xr:uid="{00000000-0005-0000-0000-0000E20B0000}"/>
    <cellStyle name="Normal 24" xfId="1902" xr:uid="{00000000-0005-0000-0000-0000E30B0000}"/>
    <cellStyle name="Normal 24 2" xfId="1903" xr:uid="{00000000-0005-0000-0000-0000E40B0000}"/>
    <cellStyle name="Normal 24 2 2" xfId="1904" xr:uid="{00000000-0005-0000-0000-0000E50B0000}"/>
    <cellStyle name="Normal 24 3" xfId="1905" xr:uid="{00000000-0005-0000-0000-0000E60B0000}"/>
    <cellStyle name="Normal 24 3 2" xfId="1906" xr:uid="{00000000-0005-0000-0000-0000E70B0000}"/>
    <cellStyle name="Normal 24 3 2 2" xfId="45156" xr:uid="{00000000-0005-0000-0000-0000E80B0000}"/>
    <cellStyle name="Normal 24 3 3" xfId="1907" xr:uid="{00000000-0005-0000-0000-0000E90B0000}"/>
    <cellStyle name="Normal 24 3 3 2" xfId="1908" xr:uid="{00000000-0005-0000-0000-0000EA0B0000}"/>
    <cellStyle name="Normal 24 3 3 2 2" xfId="33981" xr:uid="{00000000-0005-0000-0000-0000EB0B0000}"/>
    <cellStyle name="Normal 24 3 3 2 3" xfId="45157" xr:uid="{00000000-0005-0000-0000-0000EC0B0000}"/>
    <cellStyle name="Normal 24 3 3 3" xfId="23310" xr:uid="{00000000-0005-0000-0000-0000ED0B0000}"/>
    <cellStyle name="Normal 24 3 3 3 2" xfId="45158" xr:uid="{00000000-0005-0000-0000-0000EE0B0000}"/>
    <cellStyle name="Normal 24 3 3 4" xfId="46379" xr:uid="{00000000-0005-0000-0000-0000EF0B0000}"/>
    <cellStyle name="Normal 24 3 3 5" xfId="44099" xr:uid="{00000000-0005-0000-0000-0000F00B0000}"/>
    <cellStyle name="Normal 24 3 4" xfId="1909" xr:uid="{00000000-0005-0000-0000-0000F10B0000}"/>
    <cellStyle name="Normal 24 3 4 2" xfId="1910" xr:uid="{00000000-0005-0000-0000-0000F20B0000}"/>
    <cellStyle name="Normal 24 3 4 2 2" xfId="34036" xr:uid="{00000000-0005-0000-0000-0000F30B0000}"/>
    <cellStyle name="Normal 24 3 4 2 3" xfId="46437" xr:uid="{00000000-0005-0000-0000-0000F40B0000}"/>
    <cellStyle name="Normal 24 3 4 3" xfId="23407" xr:uid="{00000000-0005-0000-0000-0000F50B0000}"/>
    <cellStyle name="Normal 24 3 4 4" xfId="44145" xr:uid="{00000000-0005-0000-0000-0000F60B0000}"/>
    <cellStyle name="Normal 24 3 5" xfId="1911" xr:uid="{00000000-0005-0000-0000-0000F70B0000}"/>
    <cellStyle name="Normal 24 3 5 2" xfId="1912" xr:uid="{00000000-0005-0000-0000-0000F80B0000}"/>
    <cellStyle name="Normal 24 3 5 2 2" xfId="43857" xr:uid="{00000000-0005-0000-0000-0000F90B0000}"/>
    <cellStyle name="Normal 24 3 5 3" xfId="33842" xr:uid="{00000000-0005-0000-0000-0000FA0B0000}"/>
    <cellStyle name="Normal 24 4" xfId="1913" xr:uid="{00000000-0005-0000-0000-0000FB0B0000}"/>
    <cellStyle name="Normal 24 4 2" xfId="45159" xr:uid="{00000000-0005-0000-0000-0000FC0B0000}"/>
    <cellStyle name="Normal 24 5" xfId="44015" xr:uid="{00000000-0005-0000-0000-0000FD0B0000}"/>
    <cellStyle name="Normal 25" xfId="1914" xr:uid="{00000000-0005-0000-0000-0000FE0B0000}"/>
    <cellStyle name="Normal 25 2" xfId="1915" xr:uid="{00000000-0005-0000-0000-0000FF0B0000}"/>
    <cellStyle name="Normal 25 2 2" xfId="1916" xr:uid="{00000000-0005-0000-0000-0000000C0000}"/>
    <cellStyle name="Normal 25 2 2 2" xfId="45160" xr:uid="{00000000-0005-0000-0000-0000010C0000}"/>
    <cellStyle name="Normal 25 3" xfId="1917" xr:uid="{00000000-0005-0000-0000-0000020C0000}"/>
    <cellStyle name="Normal 25 3 2" xfId="1918" xr:uid="{00000000-0005-0000-0000-0000030C0000}"/>
    <cellStyle name="Normal 25 3 3" xfId="1919" xr:uid="{00000000-0005-0000-0000-0000040C0000}"/>
    <cellStyle name="Normal 25 3 3 2" xfId="1920" xr:uid="{00000000-0005-0000-0000-0000050C0000}"/>
    <cellStyle name="Normal 25 3 3 2 2" xfId="34037" xr:uid="{00000000-0005-0000-0000-0000060C0000}"/>
    <cellStyle name="Normal 25 3 3 2 3" xfId="45161" xr:uid="{00000000-0005-0000-0000-0000070C0000}"/>
    <cellStyle name="Normal 25 3 3 3" xfId="23408" xr:uid="{00000000-0005-0000-0000-0000080C0000}"/>
    <cellStyle name="Normal 25 3 3 3 2" xfId="46438" xr:uid="{00000000-0005-0000-0000-0000090C0000}"/>
    <cellStyle name="Normal 25 3 3 4" xfId="44146" xr:uid="{00000000-0005-0000-0000-00000A0C0000}"/>
    <cellStyle name="Normal 25 3 4" xfId="1921" xr:uid="{00000000-0005-0000-0000-00000B0C0000}"/>
    <cellStyle name="Normal 25 3 4 2" xfId="1922" xr:uid="{00000000-0005-0000-0000-00000C0C0000}"/>
    <cellStyle name="Normal 25 3 4 2 2" xfId="43858" xr:uid="{00000000-0005-0000-0000-00000D0C0000}"/>
    <cellStyle name="Normal 25 3 4 3" xfId="33843" xr:uid="{00000000-0005-0000-0000-00000E0C0000}"/>
    <cellStyle name="Normal 25 3 4 4" xfId="45162" xr:uid="{00000000-0005-0000-0000-00000F0C0000}"/>
    <cellStyle name="Normal 25 3 5" xfId="1923" xr:uid="{00000000-0005-0000-0000-0000100C0000}"/>
    <cellStyle name="Normal 25 3 5 2" xfId="33982" xr:uid="{00000000-0005-0000-0000-0000110C0000}"/>
    <cellStyle name="Normal 25 3 5 3" xfId="45163" xr:uid="{00000000-0005-0000-0000-0000120C0000}"/>
    <cellStyle name="Normal 25 3 6" xfId="23311" xr:uid="{00000000-0005-0000-0000-0000130C0000}"/>
    <cellStyle name="Normal 25 3 6 2" xfId="46380" xr:uid="{00000000-0005-0000-0000-0000140C0000}"/>
    <cellStyle name="Normal 25 3 7" xfId="44100" xr:uid="{00000000-0005-0000-0000-0000150C0000}"/>
    <cellStyle name="Normal 25 4" xfId="1924" xr:uid="{00000000-0005-0000-0000-0000160C0000}"/>
    <cellStyle name="Normal 25 5" xfId="44016" xr:uid="{00000000-0005-0000-0000-0000170C0000}"/>
    <cellStyle name="Normal 26" xfId="1925" xr:uid="{00000000-0005-0000-0000-0000180C0000}"/>
    <cellStyle name="Normal 26 2" xfId="1926" xr:uid="{00000000-0005-0000-0000-0000190C0000}"/>
    <cellStyle name="Normal 26 2 2" xfId="1927" xr:uid="{00000000-0005-0000-0000-00001A0C0000}"/>
    <cellStyle name="Normal 26 2 2 2" xfId="45164" xr:uid="{00000000-0005-0000-0000-00001B0C0000}"/>
    <cellStyle name="Normal 26 3" xfId="1928" xr:uid="{00000000-0005-0000-0000-00001C0C0000}"/>
    <cellStyle name="Normal 26 3 2" xfId="45165" xr:uid="{00000000-0005-0000-0000-00001D0C0000}"/>
    <cellStyle name="Normal 26 4" xfId="1929" xr:uid="{00000000-0005-0000-0000-00001E0C0000}"/>
    <cellStyle name="Normal 27" xfId="1930" xr:uid="{00000000-0005-0000-0000-00001F0C0000}"/>
    <cellStyle name="Normal 27 2" xfId="1931" xr:uid="{00000000-0005-0000-0000-0000200C0000}"/>
    <cellStyle name="Normal 27 2 2" xfId="1932" xr:uid="{00000000-0005-0000-0000-0000210C0000}"/>
    <cellStyle name="Normal 27 2 2 2" xfId="45166" xr:uid="{00000000-0005-0000-0000-0000220C0000}"/>
    <cellStyle name="Normal 27 3" xfId="1933" xr:uid="{00000000-0005-0000-0000-0000230C0000}"/>
    <cellStyle name="Normal 27 3 2" xfId="45167" xr:uid="{00000000-0005-0000-0000-0000240C0000}"/>
    <cellStyle name="Normal 27 4" xfId="1934" xr:uid="{00000000-0005-0000-0000-0000250C0000}"/>
    <cellStyle name="Normal 27 5" xfId="44017" xr:uid="{00000000-0005-0000-0000-0000260C0000}"/>
    <cellStyle name="Normal 28" xfId="1935" xr:uid="{00000000-0005-0000-0000-0000270C0000}"/>
    <cellStyle name="Normal 28 2" xfId="1936" xr:uid="{00000000-0005-0000-0000-0000280C0000}"/>
    <cellStyle name="Normal 28 2 2" xfId="1937" xr:uid="{00000000-0005-0000-0000-0000290C0000}"/>
    <cellStyle name="Normal 28 2 2 2" xfId="45168" xr:uid="{00000000-0005-0000-0000-00002A0C0000}"/>
    <cellStyle name="Normal 28 3" xfId="1938" xr:uid="{00000000-0005-0000-0000-00002B0C0000}"/>
    <cellStyle name="Normal 28 3 2" xfId="45169" xr:uid="{00000000-0005-0000-0000-00002C0C0000}"/>
    <cellStyle name="Normal 28 4" xfId="1939" xr:uid="{00000000-0005-0000-0000-00002D0C0000}"/>
    <cellStyle name="Normal 28 4 2" xfId="45170" xr:uid="{00000000-0005-0000-0000-00002E0C0000}"/>
    <cellStyle name="Normal 29" xfId="1940" xr:uid="{00000000-0005-0000-0000-00002F0C0000}"/>
    <cellStyle name="Normal 29 2" xfId="1941" xr:uid="{00000000-0005-0000-0000-0000300C0000}"/>
    <cellStyle name="Normal 29 2 2" xfId="1942" xr:uid="{00000000-0005-0000-0000-0000310C0000}"/>
    <cellStyle name="Normal 29 2 2 2" xfId="45171" xr:uid="{00000000-0005-0000-0000-0000320C0000}"/>
    <cellStyle name="Normal 29 3" xfId="1943" xr:uid="{00000000-0005-0000-0000-0000330C0000}"/>
    <cellStyle name="Normal 29 3 2" xfId="45172" xr:uid="{00000000-0005-0000-0000-0000340C0000}"/>
    <cellStyle name="Normal 29 4" xfId="1944" xr:uid="{00000000-0005-0000-0000-0000350C0000}"/>
    <cellStyle name="Normal 29 5" xfId="1945" xr:uid="{00000000-0005-0000-0000-0000360C0000}"/>
    <cellStyle name="Normal 3" xfId="1946" xr:uid="{00000000-0005-0000-0000-0000370C0000}"/>
    <cellStyle name="Normal 3 10" xfId="23250" xr:uid="{00000000-0005-0000-0000-0000380C0000}"/>
    <cellStyle name="Normal 3 11" xfId="44060" xr:uid="{00000000-0005-0000-0000-0000390C0000}"/>
    <cellStyle name="Normal 3 2" xfId="1947" xr:uid="{00000000-0005-0000-0000-00003A0C0000}"/>
    <cellStyle name="Normal 3 2 10" xfId="44063" xr:uid="{00000000-0005-0000-0000-00003B0C0000}"/>
    <cellStyle name="Normal 3 2 2" xfId="1948" xr:uid="{00000000-0005-0000-0000-00003C0C0000}"/>
    <cellStyle name="Normal 3 2 2 10" xfId="44032" xr:uid="{00000000-0005-0000-0000-00003D0C0000}"/>
    <cellStyle name="Normal 3 2 2 11" xfId="44064" xr:uid="{00000000-0005-0000-0000-00003E0C0000}"/>
    <cellStyle name="Normal 3 2 2 2" xfId="1949" xr:uid="{00000000-0005-0000-0000-00003F0C0000}"/>
    <cellStyle name="Normal 3 2 2 2 2" xfId="1950" xr:uid="{00000000-0005-0000-0000-0000400C0000}"/>
    <cellStyle name="Normal 3 2 2 2 2 2" xfId="1951" xr:uid="{00000000-0005-0000-0000-0000410C0000}"/>
    <cellStyle name="Normal 3 2 2 2 2 2 2" xfId="34096" xr:uid="{00000000-0005-0000-0000-0000420C0000}"/>
    <cellStyle name="Normal 3 2 2 2 2 3" xfId="23494" xr:uid="{00000000-0005-0000-0000-0000430C0000}"/>
    <cellStyle name="Normal 3 2 2 2 2 4" xfId="45173" xr:uid="{00000000-0005-0000-0000-0000440C0000}"/>
    <cellStyle name="Normal 3 2 2 2 3" xfId="1952" xr:uid="{00000000-0005-0000-0000-0000450C0000}"/>
    <cellStyle name="Normal 3 2 2 2 4" xfId="44052" xr:uid="{00000000-0005-0000-0000-0000460C0000}"/>
    <cellStyle name="Normal 3 2 2 3" xfId="1953" xr:uid="{00000000-0005-0000-0000-0000470C0000}"/>
    <cellStyle name="Normal 3 2 2 3 2" xfId="1954" xr:uid="{00000000-0005-0000-0000-0000480C0000}"/>
    <cellStyle name="Normal 3 2 2 3 3" xfId="1955" xr:uid="{00000000-0005-0000-0000-0000490C0000}"/>
    <cellStyle name="Normal 3 2 2 3 3 2" xfId="1956" xr:uid="{00000000-0005-0000-0000-00004A0C0000}"/>
    <cellStyle name="Normal 3 2 2 3 3 2 2" xfId="34038" xr:uid="{00000000-0005-0000-0000-00004B0C0000}"/>
    <cellStyle name="Normal 3 2 2 3 3 2 3" xfId="46439" xr:uid="{00000000-0005-0000-0000-00004C0C0000}"/>
    <cellStyle name="Normal 3 2 2 3 3 3" xfId="23409" xr:uid="{00000000-0005-0000-0000-00004D0C0000}"/>
    <cellStyle name="Normal 3 2 2 3 3 4" xfId="44147" xr:uid="{00000000-0005-0000-0000-00004E0C0000}"/>
    <cellStyle name="Normal 3 2 2 3 4" xfId="1957" xr:uid="{00000000-0005-0000-0000-00004F0C0000}"/>
    <cellStyle name="Normal 3 2 2 3 4 2" xfId="1958" xr:uid="{00000000-0005-0000-0000-0000500C0000}"/>
    <cellStyle name="Normal 3 2 2 3 4 2 2" xfId="43859" xr:uid="{00000000-0005-0000-0000-0000510C0000}"/>
    <cellStyle name="Normal 3 2 2 3 4 3" xfId="33844" xr:uid="{00000000-0005-0000-0000-0000520C0000}"/>
    <cellStyle name="Normal 3 2 2 3 4 4" xfId="45174" xr:uid="{00000000-0005-0000-0000-0000530C0000}"/>
    <cellStyle name="Normal 3 2 2 3 5" xfId="1959" xr:uid="{00000000-0005-0000-0000-0000540C0000}"/>
    <cellStyle name="Normal 3 2 2 3 5 2" xfId="33983" xr:uid="{00000000-0005-0000-0000-0000550C0000}"/>
    <cellStyle name="Normal 3 2 2 3 5 3" xfId="45175" xr:uid="{00000000-0005-0000-0000-0000560C0000}"/>
    <cellStyle name="Normal 3 2 2 3 6" xfId="23312" xr:uid="{00000000-0005-0000-0000-0000570C0000}"/>
    <cellStyle name="Normal 3 2 2 3 6 2" xfId="46382" xr:uid="{00000000-0005-0000-0000-0000580C0000}"/>
    <cellStyle name="Normal 3 2 2 3 7" xfId="44101" xr:uid="{00000000-0005-0000-0000-0000590C0000}"/>
    <cellStyle name="Normal 3 2 2 4" xfId="1960" xr:uid="{00000000-0005-0000-0000-00005A0C0000}"/>
    <cellStyle name="Normal 3 2 2 5" xfId="1961" xr:uid="{00000000-0005-0000-0000-00005B0C0000}"/>
    <cellStyle name="Normal 3 2 2 6" xfId="1962" xr:uid="{00000000-0005-0000-0000-00005C0C0000}"/>
    <cellStyle name="Normal 3 2 2 6 2" xfId="1963" xr:uid="{00000000-0005-0000-0000-00005D0C0000}"/>
    <cellStyle name="Normal 3 2 2 6 2 2" xfId="34076" xr:uid="{00000000-0005-0000-0000-00005E0C0000}"/>
    <cellStyle name="Normal 3 2 2 6 3" xfId="23473" xr:uid="{00000000-0005-0000-0000-00005F0C0000}"/>
    <cellStyle name="Normal 3 2 2 6 4" xfId="45176" xr:uid="{00000000-0005-0000-0000-0000600C0000}"/>
    <cellStyle name="Normal 3 2 2 7" xfId="1964" xr:uid="{00000000-0005-0000-0000-0000610C0000}"/>
    <cellStyle name="Normal 3 2 2 7 2" xfId="33880" xr:uid="{00000000-0005-0000-0000-0000620C0000}"/>
    <cellStyle name="Normal 3 2 2 7 3" xfId="45177" xr:uid="{00000000-0005-0000-0000-0000630C0000}"/>
    <cellStyle name="Normal 3 2 2 8" xfId="1965" xr:uid="{00000000-0005-0000-0000-0000640C0000}"/>
    <cellStyle name="Normal 3 2 2 8 2" xfId="45178" xr:uid="{00000000-0005-0000-0000-0000650C0000}"/>
    <cellStyle name="Normal 3 2 2 9" xfId="23256" xr:uid="{00000000-0005-0000-0000-0000660C0000}"/>
    <cellStyle name="Normal 3 2 2 9 2" xfId="46381" xr:uid="{00000000-0005-0000-0000-0000670C0000}"/>
    <cellStyle name="Normal 3 2 3" xfId="1966" xr:uid="{00000000-0005-0000-0000-0000680C0000}"/>
    <cellStyle name="Normal 3 2 3 2" xfId="1967" xr:uid="{00000000-0005-0000-0000-0000690C0000}"/>
    <cellStyle name="Normal 3 2 3 2 2" xfId="1968" xr:uid="{00000000-0005-0000-0000-00006A0C0000}"/>
    <cellStyle name="Normal 3 2 3 2 3" xfId="1969" xr:uid="{00000000-0005-0000-0000-00006B0C0000}"/>
    <cellStyle name="Normal 3 2 3 2 3 2" xfId="1970" xr:uid="{00000000-0005-0000-0000-00006C0C0000}"/>
    <cellStyle name="Normal 3 2 3 2 3 2 2" xfId="34040" xr:uid="{00000000-0005-0000-0000-00006D0C0000}"/>
    <cellStyle name="Normal 3 2 3 2 3 2 3" xfId="46440" xr:uid="{00000000-0005-0000-0000-00006E0C0000}"/>
    <cellStyle name="Normal 3 2 3 2 3 3" xfId="23411" xr:uid="{00000000-0005-0000-0000-00006F0C0000}"/>
    <cellStyle name="Normal 3 2 3 2 3 4" xfId="44149" xr:uid="{00000000-0005-0000-0000-0000700C0000}"/>
    <cellStyle name="Normal 3 2 3 2 4" xfId="1971" xr:uid="{00000000-0005-0000-0000-0000710C0000}"/>
    <cellStyle name="Normal 3 2 3 2 4 2" xfId="1972" xr:uid="{00000000-0005-0000-0000-0000720C0000}"/>
    <cellStyle name="Normal 3 2 3 2 4 2 2" xfId="34100" xr:uid="{00000000-0005-0000-0000-0000730C0000}"/>
    <cellStyle name="Normal 3 2 3 2 4 3" xfId="23498" xr:uid="{00000000-0005-0000-0000-0000740C0000}"/>
    <cellStyle name="Normal 3 2 3 2 4 4" xfId="45179" xr:uid="{00000000-0005-0000-0000-0000750C0000}"/>
    <cellStyle name="Normal 3 2 3 2 5" xfId="1973" xr:uid="{00000000-0005-0000-0000-0000760C0000}"/>
    <cellStyle name="Normal 3 2 3 2 5 2" xfId="1974" xr:uid="{00000000-0005-0000-0000-0000770C0000}"/>
    <cellStyle name="Normal 3 2 3 2 5 2 2" xfId="43861" xr:uid="{00000000-0005-0000-0000-0000780C0000}"/>
    <cellStyle name="Normal 3 2 3 2 5 3" xfId="33846" xr:uid="{00000000-0005-0000-0000-0000790C0000}"/>
    <cellStyle name="Normal 3 2 3 2 5 4" xfId="45180" xr:uid="{00000000-0005-0000-0000-00007A0C0000}"/>
    <cellStyle name="Normal 3 2 3 2 6" xfId="1975" xr:uid="{00000000-0005-0000-0000-00007B0C0000}"/>
    <cellStyle name="Normal 3 2 3 2 6 2" xfId="33985" xr:uid="{00000000-0005-0000-0000-00007C0C0000}"/>
    <cellStyle name="Normal 3 2 3 2 6 3" xfId="46383" xr:uid="{00000000-0005-0000-0000-00007D0C0000}"/>
    <cellStyle name="Normal 3 2 3 2 7" xfId="23314" xr:uid="{00000000-0005-0000-0000-00007E0C0000}"/>
    <cellStyle name="Normal 3 2 3 2 8" xfId="44056" xr:uid="{00000000-0005-0000-0000-00007F0C0000}"/>
    <cellStyle name="Normal 3 2 3 2 9" xfId="44103" xr:uid="{00000000-0005-0000-0000-0000800C0000}"/>
    <cellStyle name="Normal 3 2 3 3" xfId="1976" xr:uid="{00000000-0005-0000-0000-0000810C0000}"/>
    <cellStyle name="Normal 3 2 3 4" xfId="1977" xr:uid="{00000000-0005-0000-0000-0000820C0000}"/>
    <cellStyle name="Normal 3 2 3 4 2" xfId="1978" xr:uid="{00000000-0005-0000-0000-0000830C0000}"/>
    <cellStyle name="Normal 3 2 3 4 2 2" xfId="1979" xr:uid="{00000000-0005-0000-0000-0000840C0000}"/>
    <cellStyle name="Normal 3 2 3 4 2 2 2" xfId="43860" xr:uid="{00000000-0005-0000-0000-0000850C0000}"/>
    <cellStyle name="Normal 3 2 3 4 2 3" xfId="33845" xr:uid="{00000000-0005-0000-0000-0000860C0000}"/>
    <cellStyle name="Normal 3 2 3 4 2 4" xfId="45181" xr:uid="{00000000-0005-0000-0000-0000870C0000}"/>
    <cellStyle name="Normal 3 2 3 4 3" xfId="1980" xr:uid="{00000000-0005-0000-0000-0000880C0000}"/>
    <cellStyle name="Normal 3 2 3 4 3 2" xfId="33984" xr:uid="{00000000-0005-0000-0000-0000890C0000}"/>
    <cellStyle name="Normal 3 2 3 4 3 3" xfId="45182" xr:uid="{00000000-0005-0000-0000-00008A0C0000}"/>
    <cellStyle name="Normal 3 2 3 4 4" xfId="23313" xr:uid="{00000000-0005-0000-0000-00008B0C0000}"/>
    <cellStyle name="Normal 3 2 3 4 4 2" xfId="46384" xr:uid="{00000000-0005-0000-0000-00008C0C0000}"/>
    <cellStyle name="Normal 3 2 3 4 5" xfId="44102" xr:uid="{00000000-0005-0000-0000-00008D0C0000}"/>
    <cellStyle name="Normal 3 2 3 5" xfId="1981" xr:uid="{00000000-0005-0000-0000-00008E0C0000}"/>
    <cellStyle name="Normal 3 2 3 5 2" xfId="1982" xr:uid="{00000000-0005-0000-0000-00008F0C0000}"/>
    <cellStyle name="Normal 3 2 3 5 2 2" xfId="34039" xr:uid="{00000000-0005-0000-0000-0000900C0000}"/>
    <cellStyle name="Normal 3 2 3 5 2 3" xfId="46441" xr:uid="{00000000-0005-0000-0000-0000910C0000}"/>
    <cellStyle name="Normal 3 2 3 5 3" xfId="23410" xr:uid="{00000000-0005-0000-0000-0000920C0000}"/>
    <cellStyle name="Normal 3 2 3 5 4" xfId="44148" xr:uid="{00000000-0005-0000-0000-0000930C0000}"/>
    <cellStyle name="Normal 3 2 3 6" xfId="1983" xr:uid="{00000000-0005-0000-0000-0000940C0000}"/>
    <cellStyle name="Normal 3 2 3 6 2" xfId="1984" xr:uid="{00000000-0005-0000-0000-0000950C0000}"/>
    <cellStyle name="Normal 3 2 3 6 2 2" xfId="34080" xr:uid="{00000000-0005-0000-0000-0000960C0000}"/>
    <cellStyle name="Normal 3 2 3 6 3" xfId="23477" xr:uid="{00000000-0005-0000-0000-0000970C0000}"/>
    <cellStyle name="Normal 3 2 3 7" xfId="1985" xr:uid="{00000000-0005-0000-0000-0000980C0000}"/>
    <cellStyle name="Normal 3 2 3 8" xfId="44036" xr:uid="{00000000-0005-0000-0000-0000990C0000}"/>
    <cellStyle name="Normal 3 2 4" xfId="1986" xr:uid="{00000000-0005-0000-0000-00009A0C0000}"/>
    <cellStyle name="Normal 3 2 4 2" xfId="1987" xr:uid="{00000000-0005-0000-0000-00009B0C0000}"/>
    <cellStyle name="Normal 3 2 4 2 2" xfId="1988" xr:uid="{00000000-0005-0000-0000-00009C0C0000}"/>
    <cellStyle name="Normal 3 2 4 2 3" xfId="1989" xr:uid="{00000000-0005-0000-0000-00009D0C0000}"/>
    <cellStyle name="Normal 3 2 4 2 3 2" xfId="1990" xr:uid="{00000000-0005-0000-0000-00009E0C0000}"/>
    <cellStyle name="Normal 3 2 4 2 3 2 2" xfId="34042" xr:uid="{00000000-0005-0000-0000-00009F0C0000}"/>
    <cellStyle name="Normal 3 2 4 2 3 2 3" xfId="46442" xr:uid="{00000000-0005-0000-0000-0000A00C0000}"/>
    <cellStyle name="Normal 3 2 4 2 3 3" xfId="23413" xr:uid="{00000000-0005-0000-0000-0000A10C0000}"/>
    <cellStyle name="Normal 3 2 4 2 3 4" xfId="44151" xr:uid="{00000000-0005-0000-0000-0000A20C0000}"/>
    <cellStyle name="Normal 3 2 4 2 4" xfId="1991" xr:uid="{00000000-0005-0000-0000-0000A30C0000}"/>
    <cellStyle name="Normal 3 2 4 2 4 2" xfId="1992" xr:uid="{00000000-0005-0000-0000-0000A40C0000}"/>
    <cellStyle name="Normal 3 2 4 2 4 2 2" xfId="43863" xr:uid="{00000000-0005-0000-0000-0000A50C0000}"/>
    <cellStyle name="Normal 3 2 4 2 4 3" xfId="33848" xr:uid="{00000000-0005-0000-0000-0000A60C0000}"/>
    <cellStyle name="Normal 3 2 4 2 4 4" xfId="45183" xr:uid="{00000000-0005-0000-0000-0000A70C0000}"/>
    <cellStyle name="Normal 3 2 4 2 5" xfId="1993" xr:uid="{00000000-0005-0000-0000-0000A80C0000}"/>
    <cellStyle name="Normal 3 2 4 2 5 2" xfId="33987" xr:uid="{00000000-0005-0000-0000-0000A90C0000}"/>
    <cellStyle name="Normal 3 2 4 2 5 3" xfId="45184" xr:uid="{00000000-0005-0000-0000-0000AA0C0000}"/>
    <cellStyle name="Normal 3 2 4 2 6" xfId="23316" xr:uid="{00000000-0005-0000-0000-0000AB0C0000}"/>
    <cellStyle name="Normal 3 2 4 2 6 2" xfId="46385" xr:uid="{00000000-0005-0000-0000-0000AC0C0000}"/>
    <cellStyle name="Normal 3 2 4 2 7" xfId="44105" xr:uid="{00000000-0005-0000-0000-0000AD0C0000}"/>
    <cellStyle name="Normal 3 2 4 3" xfId="1994" xr:uid="{00000000-0005-0000-0000-0000AE0C0000}"/>
    <cellStyle name="Normal 3 2 4 4" xfId="1995" xr:uid="{00000000-0005-0000-0000-0000AF0C0000}"/>
    <cellStyle name="Normal 3 2 4 4 2" xfId="1996" xr:uid="{00000000-0005-0000-0000-0000B00C0000}"/>
    <cellStyle name="Normal 3 2 4 4 2 2" xfId="33986" xr:uid="{00000000-0005-0000-0000-0000B10C0000}"/>
    <cellStyle name="Normal 3 2 4 4 2 3" xfId="45185" xr:uid="{00000000-0005-0000-0000-0000B20C0000}"/>
    <cellStyle name="Normal 3 2 4 4 3" xfId="23315" xr:uid="{00000000-0005-0000-0000-0000B30C0000}"/>
    <cellStyle name="Normal 3 2 4 4 3 2" xfId="45186" xr:uid="{00000000-0005-0000-0000-0000B40C0000}"/>
    <cellStyle name="Normal 3 2 4 4 4" xfId="46386" xr:uid="{00000000-0005-0000-0000-0000B50C0000}"/>
    <cellStyle name="Normal 3 2 4 4 5" xfId="44104" xr:uid="{00000000-0005-0000-0000-0000B60C0000}"/>
    <cellStyle name="Normal 3 2 4 5" xfId="1997" xr:uid="{00000000-0005-0000-0000-0000B70C0000}"/>
    <cellStyle name="Normal 3 2 4 5 2" xfId="1998" xr:uid="{00000000-0005-0000-0000-0000B80C0000}"/>
    <cellStyle name="Normal 3 2 4 5 2 2" xfId="34041" xr:uid="{00000000-0005-0000-0000-0000B90C0000}"/>
    <cellStyle name="Normal 3 2 4 5 2 3" xfId="46443" xr:uid="{00000000-0005-0000-0000-0000BA0C0000}"/>
    <cellStyle name="Normal 3 2 4 5 3" xfId="23412" xr:uid="{00000000-0005-0000-0000-0000BB0C0000}"/>
    <cellStyle name="Normal 3 2 4 5 4" xfId="44150" xr:uid="{00000000-0005-0000-0000-0000BC0C0000}"/>
    <cellStyle name="Normal 3 2 4 6" xfId="1999" xr:uid="{00000000-0005-0000-0000-0000BD0C0000}"/>
    <cellStyle name="Normal 3 2 4 6 2" xfId="2000" xr:uid="{00000000-0005-0000-0000-0000BE0C0000}"/>
    <cellStyle name="Normal 3 2 4 6 2 2" xfId="43862" xr:uid="{00000000-0005-0000-0000-0000BF0C0000}"/>
    <cellStyle name="Normal 3 2 4 6 3" xfId="33847" xr:uid="{00000000-0005-0000-0000-0000C00C0000}"/>
    <cellStyle name="Normal 3 2 5" xfId="2001" xr:uid="{00000000-0005-0000-0000-0000C10C0000}"/>
    <cellStyle name="Normal 3 2 5 2" xfId="2002" xr:uid="{00000000-0005-0000-0000-0000C20C0000}"/>
    <cellStyle name="Normal 3 2 5 3" xfId="2003" xr:uid="{00000000-0005-0000-0000-0000C30C0000}"/>
    <cellStyle name="Normal 3 2 5 3 2" xfId="2004" xr:uid="{00000000-0005-0000-0000-0000C40C0000}"/>
    <cellStyle name="Normal 3 2 5 3 2 2" xfId="34043" xr:uid="{00000000-0005-0000-0000-0000C50C0000}"/>
    <cellStyle name="Normal 3 2 5 3 2 3" xfId="46444" xr:uid="{00000000-0005-0000-0000-0000C60C0000}"/>
    <cellStyle name="Normal 3 2 5 3 3" xfId="23414" xr:uid="{00000000-0005-0000-0000-0000C70C0000}"/>
    <cellStyle name="Normal 3 2 5 3 4" xfId="44152" xr:uid="{00000000-0005-0000-0000-0000C80C0000}"/>
    <cellStyle name="Normal 3 2 5 4" xfId="2005" xr:uid="{00000000-0005-0000-0000-0000C90C0000}"/>
    <cellStyle name="Normal 3 2 5 4 2" xfId="2006" xr:uid="{00000000-0005-0000-0000-0000CA0C0000}"/>
    <cellStyle name="Normal 3 2 5 4 2 2" xfId="43864" xr:uid="{00000000-0005-0000-0000-0000CB0C0000}"/>
    <cellStyle name="Normal 3 2 5 4 3" xfId="33849" xr:uid="{00000000-0005-0000-0000-0000CC0C0000}"/>
    <cellStyle name="Normal 3 2 5 4 4" xfId="45187" xr:uid="{00000000-0005-0000-0000-0000CD0C0000}"/>
    <cellStyle name="Normal 3 2 5 5" xfId="2007" xr:uid="{00000000-0005-0000-0000-0000CE0C0000}"/>
    <cellStyle name="Normal 3 2 5 5 2" xfId="33988" xr:uid="{00000000-0005-0000-0000-0000CF0C0000}"/>
    <cellStyle name="Normal 3 2 5 5 3" xfId="45188" xr:uid="{00000000-0005-0000-0000-0000D00C0000}"/>
    <cellStyle name="Normal 3 2 5 6" xfId="23317" xr:uid="{00000000-0005-0000-0000-0000D10C0000}"/>
    <cellStyle name="Normal 3 2 5 6 2" xfId="46387" xr:uid="{00000000-0005-0000-0000-0000D20C0000}"/>
    <cellStyle name="Normal 3 2 5 7" xfId="44106" xr:uid="{00000000-0005-0000-0000-0000D30C0000}"/>
    <cellStyle name="Normal 3 2 6" xfId="2008" xr:uid="{00000000-0005-0000-0000-0000D40C0000}"/>
    <cellStyle name="Normal 3 2 6 2" xfId="33879" xr:uid="{00000000-0005-0000-0000-0000D50C0000}"/>
    <cellStyle name="Normal 3 2 6 3" xfId="45189" xr:uid="{00000000-0005-0000-0000-0000D60C0000}"/>
    <cellStyle name="Normal 3 2 7" xfId="2009" xr:uid="{00000000-0005-0000-0000-0000D70C0000}"/>
    <cellStyle name="Normal 3 2 7 2" xfId="45190" xr:uid="{00000000-0005-0000-0000-0000D80C0000}"/>
    <cellStyle name="Normal 3 2 8" xfId="23255" xr:uid="{00000000-0005-0000-0000-0000D90C0000}"/>
    <cellStyle name="Normal 3 2 8 2" xfId="45191" xr:uid="{00000000-0005-0000-0000-0000DA0C0000}"/>
    <cellStyle name="Normal 3 2 9" xfId="46353" xr:uid="{00000000-0005-0000-0000-0000DB0C0000}"/>
    <cellStyle name="Normal 3 3" xfId="2010" xr:uid="{00000000-0005-0000-0000-0000DC0C0000}"/>
    <cellStyle name="Normal 3 3 2" xfId="2011" xr:uid="{00000000-0005-0000-0000-0000DD0C0000}"/>
    <cellStyle name="Normal 3 3 2 2" xfId="2012" xr:uid="{00000000-0005-0000-0000-0000DE0C0000}"/>
    <cellStyle name="Normal 3 3 2 3" xfId="2013" xr:uid="{00000000-0005-0000-0000-0000DF0C0000}"/>
    <cellStyle name="Normal 3 3 3" xfId="2014" xr:uid="{00000000-0005-0000-0000-0000E00C0000}"/>
    <cellStyle name="Normal 3 3 4" xfId="2015" xr:uid="{00000000-0005-0000-0000-0000E10C0000}"/>
    <cellStyle name="Normal 3 3 5" xfId="44018" xr:uid="{00000000-0005-0000-0000-0000E20C0000}"/>
    <cellStyle name="Normal 3 3 5 2" xfId="45192" xr:uid="{00000000-0005-0000-0000-0000E30C0000}"/>
    <cellStyle name="Normal 3 3 6" xfId="46356" xr:uid="{00000000-0005-0000-0000-0000E40C0000}"/>
    <cellStyle name="Normal 3 4" xfId="2016" xr:uid="{00000000-0005-0000-0000-0000E50C0000}"/>
    <cellStyle name="Normal 3 4 2" xfId="2017" xr:uid="{00000000-0005-0000-0000-0000E60C0000}"/>
    <cellStyle name="Normal 3 4 2 2" xfId="44352" xr:uid="{00000000-0005-0000-0000-0000E70C0000}"/>
    <cellStyle name="Normal 3 4 3" xfId="2018" xr:uid="{00000000-0005-0000-0000-0000E80C0000}"/>
    <cellStyle name="Normal 3 5" xfId="2019" xr:uid="{00000000-0005-0000-0000-0000E90C0000}"/>
    <cellStyle name="Normal 3 5 2" xfId="2020" xr:uid="{00000000-0005-0000-0000-0000EA0C0000}"/>
    <cellStyle name="Normal 3 5 2 2" xfId="34084" xr:uid="{00000000-0005-0000-0000-0000EB0C0000}"/>
    <cellStyle name="Normal 3 5 3" xfId="23482" xr:uid="{00000000-0005-0000-0000-0000EC0C0000}"/>
    <cellStyle name="Normal 3 5 4" xfId="44040" xr:uid="{00000000-0005-0000-0000-0000ED0C0000}"/>
    <cellStyle name="Normal 3 6" xfId="2021" xr:uid="{00000000-0005-0000-0000-0000EE0C0000}"/>
    <cellStyle name="Normal 3 6 2" xfId="33875" xr:uid="{00000000-0005-0000-0000-0000EF0C0000}"/>
    <cellStyle name="Normal 3 7" xfId="2022" xr:uid="{00000000-0005-0000-0000-0000F00C0000}"/>
    <cellStyle name="Normal 3 7 2" xfId="43884" xr:uid="{00000000-0005-0000-0000-0000F10C0000}"/>
    <cellStyle name="Normal 3 8" xfId="2023" xr:uid="{00000000-0005-0000-0000-0000F20C0000}"/>
    <cellStyle name="Normal 3 9" xfId="2024" xr:uid="{00000000-0005-0000-0000-0000F30C0000}"/>
    <cellStyle name="Normal 3_1217_HVAC_Cover_000" xfId="2025" xr:uid="{00000000-0005-0000-0000-0000F40C0000}"/>
    <cellStyle name="Normal 30" xfId="2026" xr:uid="{00000000-0005-0000-0000-0000F50C0000}"/>
    <cellStyle name="Normal 30 2" xfId="2027" xr:uid="{00000000-0005-0000-0000-0000F60C0000}"/>
    <cellStyle name="Normal 30 2 2" xfId="2028" xr:uid="{00000000-0005-0000-0000-0000F70C0000}"/>
    <cellStyle name="Normal 30 2 2 2" xfId="45193" xr:uid="{00000000-0005-0000-0000-0000F80C0000}"/>
    <cellStyle name="Normal 30 3" xfId="2029" xr:uid="{00000000-0005-0000-0000-0000F90C0000}"/>
    <cellStyle name="Normal 30 3 2" xfId="45194" xr:uid="{00000000-0005-0000-0000-0000FA0C0000}"/>
    <cellStyle name="Normal 30 4" xfId="44019" xr:uid="{00000000-0005-0000-0000-0000FB0C0000}"/>
    <cellStyle name="Normal 30 4 2" xfId="45195" xr:uid="{00000000-0005-0000-0000-0000FC0C0000}"/>
    <cellStyle name="Normal 31" xfId="2030" xr:uid="{00000000-0005-0000-0000-0000FD0C0000}"/>
    <cellStyle name="Normal 31 2" xfId="2031" xr:uid="{00000000-0005-0000-0000-0000FE0C0000}"/>
    <cellStyle name="Normal 31 2 2" xfId="2032" xr:uid="{00000000-0005-0000-0000-0000FF0C0000}"/>
    <cellStyle name="Normal 31 2 2 2" xfId="45196" xr:uid="{00000000-0005-0000-0000-0000000D0000}"/>
    <cellStyle name="Normal 31 3" xfId="2033" xr:uid="{00000000-0005-0000-0000-0000010D0000}"/>
    <cellStyle name="Normal 31 3 2" xfId="45197" xr:uid="{00000000-0005-0000-0000-0000020D0000}"/>
    <cellStyle name="Normal 31 4" xfId="2034" xr:uid="{00000000-0005-0000-0000-0000030D0000}"/>
    <cellStyle name="Normal 31 4 2" xfId="2035" xr:uid="{00000000-0005-0000-0000-0000040D0000}"/>
    <cellStyle name="Normal 31 4 2 2" xfId="34085" xr:uid="{00000000-0005-0000-0000-0000050D0000}"/>
    <cellStyle name="Normal 31 4 3" xfId="23483" xr:uid="{00000000-0005-0000-0000-0000060D0000}"/>
    <cellStyle name="Normal 31 4 4" xfId="45198" xr:uid="{00000000-0005-0000-0000-0000070D0000}"/>
    <cellStyle name="Normal 31 5" xfId="44041" xr:uid="{00000000-0005-0000-0000-0000080D0000}"/>
    <cellStyle name="Normal 32" xfId="2036" xr:uid="{00000000-0005-0000-0000-0000090D0000}"/>
    <cellStyle name="Normal 32 2" xfId="2037" xr:uid="{00000000-0005-0000-0000-00000A0D0000}"/>
    <cellStyle name="Normal 32 2 2" xfId="2038" xr:uid="{00000000-0005-0000-0000-00000B0D0000}"/>
    <cellStyle name="Normal 32 2 2 2" xfId="45199" xr:uid="{00000000-0005-0000-0000-00000C0D0000}"/>
    <cellStyle name="Normal 32 2 3" xfId="2039" xr:uid="{00000000-0005-0000-0000-00000D0D0000}"/>
    <cellStyle name="Normal 32 3" xfId="2040" xr:uid="{00000000-0005-0000-0000-00000E0D0000}"/>
    <cellStyle name="Normal 32 3 2" xfId="45200" xr:uid="{00000000-0005-0000-0000-00000F0D0000}"/>
    <cellStyle name="Normal 32 4" xfId="2041" xr:uid="{00000000-0005-0000-0000-0000100D0000}"/>
    <cellStyle name="Normal 32 4 2" xfId="45201" xr:uid="{00000000-0005-0000-0000-0000110D0000}"/>
    <cellStyle name="Normal 32_1507_Bahria Mosque_ DB-schedules - Parking" xfId="2042" xr:uid="{00000000-0005-0000-0000-0000120D0000}"/>
    <cellStyle name="Normal 33" xfId="2043" xr:uid="{00000000-0005-0000-0000-0000130D0000}"/>
    <cellStyle name="Normal 33 2" xfId="2044" xr:uid="{00000000-0005-0000-0000-0000140D0000}"/>
    <cellStyle name="Normal 33 2 2" xfId="2045" xr:uid="{00000000-0005-0000-0000-0000150D0000}"/>
    <cellStyle name="Normal 33 2 2 2" xfId="45202" xr:uid="{00000000-0005-0000-0000-0000160D0000}"/>
    <cellStyle name="Normal 33 3" xfId="2046" xr:uid="{00000000-0005-0000-0000-0000170D0000}"/>
    <cellStyle name="Normal 33 3 2" xfId="45203" xr:uid="{00000000-0005-0000-0000-0000180D0000}"/>
    <cellStyle name="Normal 33 4" xfId="45204" xr:uid="{00000000-0005-0000-0000-0000190D0000}"/>
    <cellStyle name="Normal 34" xfId="2047" xr:uid="{00000000-0005-0000-0000-00001A0D0000}"/>
    <cellStyle name="Normal 34 2" xfId="2048" xr:uid="{00000000-0005-0000-0000-00001B0D0000}"/>
    <cellStyle name="Normal 34 2 2" xfId="45205" xr:uid="{00000000-0005-0000-0000-00001C0D0000}"/>
    <cellStyle name="Normal 34 3" xfId="2049" xr:uid="{00000000-0005-0000-0000-00001D0D0000}"/>
    <cellStyle name="Normal 34 3 2" xfId="45206" xr:uid="{00000000-0005-0000-0000-00001E0D0000}"/>
    <cellStyle name="Normal 34 4" xfId="45207" xr:uid="{00000000-0005-0000-0000-00001F0D0000}"/>
    <cellStyle name="Normal 35" xfId="2050" xr:uid="{00000000-0005-0000-0000-0000200D0000}"/>
    <cellStyle name="Normal 35 2" xfId="2051" xr:uid="{00000000-0005-0000-0000-0000210D0000}"/>
    <cellStyle name="Normal 35 2 2" xfId="45208" xr:uid="{00000000-0005-0000-0000-0000220D0000}"/>
    <cellStyle name="Normal 35 3" xfId="45209" xr:uid="{00000000-0005-0000-0000-0000230D0000}"/>
    <cellStyle name="Normal 35 4" xfId="45210" xr:uid="{00000000-0005-0000-0000-0000240D0000}"/>
    <cellStyle name="Normal 36" xfId="2052" xr:uid="{00000000-0005-0000-0000-0000250D0000}"/>
    <cellStyle name="Normal 36 2" xfId="2053" xr:uid="{00000000-0005-0000-0000-0000260D0000}"/>
    <cellStyle name="Normal 36 2 2" xfId="2054" xr:uid="{00000000-0005-0000-0000-0000270D0000}"/>
    <cellStyle name="Normal 36 2 3" xfId="2055" xr:uid="{00000000-0005-0000-0000-0000280D0000}"/>
    <cellStyle name="Normal 36 3" xfId="2056" xr:uid="{00000000-0005-0000-0000-0000290D0000}"/>
    <cellStyle name="Normal 36 3 2" xfId="45211" xr:uid="{00000000-0005-0000-0000-00002A0D0000}"/>
    <cellStyle name="Normal 36 4" xfId="2057" xr:uid="{00000000-0005-0000-0000-00002B0D0000}"/>
    <cellStyle name="Normal 36 4 2" xfId="45212" xr:uid="{00000000-0005-0000-0000-00002C0D0000}"/>
    <cellStyle name="Normal 37" xfId="2058" xr:uid="{00000000-0005-0000-0000-00002D0D0000}"/>
    <cellStyle name="Normal 37 2" xfId="2059" xr:uid="{00000000-0005-0000-0000-00002E0D0000}"/>
    <cellStyle name="Normal 37 2 2" xfId="45213" xr:uid="{00000000-0005-0000-0000-00002F0D0000}"/>
    <cellStyle name="Normal 37 3" xfId="2060" xr:uid="{00000000-0005-0000-0000-0000300D0000}"/>
    <cellStyle name="Normal 38" xfId="2061" xr:uid="{00000000-0005-0000-0000-0000310D0000}"/>
    <cellStyle name="Normal 38 2" xfId="2062" xr:uid="{00000000-0005-0000-0000-0000320D0000}"/>
    <cellStyle name="Normal 38 2 2" xfId="45214" xr:uid="{00000000-0005-0000-0000-0000330D0000}"/>
    <cellStyle name="Normal 38 3" xfId="2063" xr:uid="{00000000-0005-0000-0000-0000340D0000}"/>
    <cellStyle name="Normal 39" xfId="2064" xr:uid="{00000000-0005-0000-0000-0000350D0000}"/>
    <cellStyle name="Normal 39 2" xfId="2065" xr:uid="{00000000-0005-0000-0000-0000360D0000}"/>
    <cellStyle name="Normal 39 2 2" xfId="45215" xr:uid="{00000000-0005-0000-0000-0000370D0000}"/>
    <cellStyle name="Normal 39 3" xfId="2066" xr:uid="{00000000-0005-0000-0000-0000380D0000}"/>
    <cellStyle name="Normal 39 3 2" xfId="45216" xr:uid="{00000000-0005-0000-0000-0000390D0000}"/>
    <cellStyle name="Normal 39 4" xfId="2067" xr:uid="{00000000-0005-0000-0000-00003A0D0000}"/>
    <cellStyle name="Normal 39 4 2" xfId="2068" xr:uid="{00000000-0005-0000-0000-00003B0D0000}"/>
    <cellStyle name="Normal 39 4 2 2" xfId="43835" xr:uid="{00000000-0005-0000-0000-00003C0D0000}"/>
    <cellStyle name="Normal 39 4 3" xfId="33819" xr:uid="{00000000-0005-0000-0000-00003D0D0000}"/>
    <cellStyle name="Normal 39 4 4" xfId="45217" xr:uid="{00000000-0005-0000-0000-00003E0D0000}"/>
    <cellStyle name="Normal 39 5" xfId="2069" xr:uid="{00000000-0005-0000-0000-00003F0D0000}"/>
    <cellStyle name="Normal 39 5 2" xfId="33881" xr:uid="{00000000-0005-0000-0000-0000400D0000}"/>
    <cellStyle name="Normal 39 5 3" xfId="45218" xr:uid="{00000000-0005-0000-0000-0000410D0000}"/>
    <cellStyle name="Normal 39 6" xfId="2070" xr:uid="{00000000-0005-0000-0000-0000420D0000}"/>
    <cellStyle name="Normal 39 6 2" xfId="46388" xr:uid="{00000000-0005-0000-0000-0000430D0000}"/>
    <cellStyle name="Normal 39 7" xfId="23257" xr:uid="{00000000-0005-0000-0000-0000440D0000}"/>
    <cellStyle name="Normal 39 8" xfId="44065" xr:uid="{00000000-0005-0000-0000-0000450D0000}"/>
    <cellStyle name="Normal 4" xfId="2071" xr:uid="{00000000-0005-0000-0000-0000460D0000}"/>
    <cellStyle name="Normal 4 10" xfId="2072" xr:uid="{00000000-0005-0000-0000-0000470D0000}"/>
    <cellStyle name="Normal 4 10 2" xfId="43888" xr:uid="{00000000-0005-0000-0000-0000480D0000}"/>
    <cellStyle name="Normal 4 11" xfId="23130" xr:uid="{00000000-0005-0000-0000-0000490D0000}"/>
    <cellStyle name="Normal 4 12" xfId="23258" xr:uid="{00000000-0005-0000-0000-00004A0D0000}"/>
    <cellStyle name="Normal 4 13" xfId="44024" xr:uid="{00000000-0005-0000-0000-00004B0D0000}"/>
    <cellStyle name="Normal 4 14" xfId="44066" xr:uid="{00000000-0005-0000-0000-00004C0D0000}"/>
    <cellStyle name="Normal 4 2" xfId="2073" xr:uid="{00000000-0005-0000-0000-00004D0D0000}"/>
    <cellStyle name="Normal 4 2 10" xfId="2074" xr:uid="{00000000-0005-0000-0000-00004E0D0000}"/>
    <cellStyle name="Normal 4 2 10 2" xfId="43889" xr:uid="{00000000-0005-0000-0000-00004F0D0000}"/>
    <cellStyle name="Normal 4 2 10 3" xfId="45219" xr:uid="{00000000-0005-0000-0000-0000500D0000}"/>
    <cellStyle name="Normal 4 2 11" xfId="23131" xr:uid="{00000000-0005-0000-0000-0000510D0000}"/>
    <cellStyle name="Normal 4 2 11 2" xfId="46354" xr:uid="{00000000-0005-0000-0000-0000520D0000}"/>
    <cellStyle name="Normal 4 2 12" xfId="23259" xr:uid="{00000000-0005-0000-0000-0000530D0000}"/>
    <cellStyle name="Normal 4 2 13" xfId="44025" xr:uid="{00000000-0005-0000-0000-0000540D0000}"/>
    <cellStyle name="Normal 4 2 14" xfId="44067" xr:uid="{00000000-0005-0000-0000-0000550D0000}"/>
    <cellStyle name="Normal 4 2 2" xfId="2075" xr:uid="{00000000-0005-0000-0000-0000560D0000}"/>
    <cellStyle name="Normal 4 2 2 10" xfId="23260" xr:uid="{00000000-0005-0000-0000-0000570D0000}"/>
    <cellStyle name="Normal 4 2 2 11" xfId="44033" xr:uid="{00000000-0005-0000-0000-0000580D0000}"/>
    <cellStyle name="Normal 4 2 2 12" xfId="44068" xr:uid="{00000000-0005-0000-0000-0000590D0000}"/>
    <cellStyle name="Normal 4 2 2 2" xfId="2076" xr:uid="{00000000-0005-0000-0000-00005A0D0000}"/>
    <cellStyle name="Normal 4 2 2 2 2" xfId="2077" xr:uid="{00000000-0005-0000-0000-00005B0D0000}"/>
    <cellStyle name="Normal 4 2 2 2 2 2" xfId="45220" xr:uid="{00000000-0005-0000-0000-00005C0D0000}"/>
    <cellStyle name="Normal 4 2 2 2 3" xfId="2078" xr:uid="{00000000-0005-0000-0000-00005D0D0000}"/>
    <cellStyle name="Normal 4 2 2 2 3 2" xfId="2079" xr:uid="{00000000-0005-0000-0000-00005E0D0000}"/>
    <cellStyle name="Normal 4 2 2 2 3 2 2" xfId="33989" xr:uid="{00000000-0005-0000-0000-00005F0D0000}"/>
    <cellStyle name="Normal 4 2 2 2 3 2 3" xfId="45221" xr:uid="{00000000-0005-0000-0000-0000600D0000}"/>
    <cellStyle name="Normal 4 2 2 2 3 3" xfId="23318" xr:uid="{00000000-0005-0000-0000-0000610D0000}"/>
    <cellStyle name="Normal 4 2 2 2 3 3 2" xfId="45222" xr:uid="{00000000-0005-0000-0000-0000620D0000}"/>
    <cellStyle name="Normal 4 2 2 2 3 4" xfId="46390" xr:uid="{00000000-0005-0000-0000-0000630D0000}"/>
    <cellStyle name="Normal 4 2 2 2 3 5" xfId="44107" xr:uid="{00000000-0005-0000-0000-0000640D0000}"/>
    <cellStyle name="Normal 4 2 2 2 4" xfId="2080" xr:uid="{00000000-0005-0000-0000-0000650D0000}"/>
    <cellStyle name="Normal 4 2 2 2 4 2" xfId="2081" xr:uid="{00000000-0005-0000-0000-0000660D0000}"/>
    <cellStyle name="Normal 4 2 2 2 4 2 2" xfId="34044" xr:uid="{00000000-0005-0000-0000-0000670D0000}"/>
    <cellStyle name="Normal 4 2 2 2 4 2 3" xfId="46445" xr:uid="{00000000-0005-0000-0000-0000680D0000}"/>
    <cellStyle name="Normal 4 2 2 2 4 3" xfId="23415" xr:uid="{00000000-0005-0000-0000-0000690D0000}"/>
    <cellStyle name="Normal 4 2 2 2 4 4" xfId="44153" xr:uid="{00000000-0005-0000-0000-00006A0D0000}"/>
    <cellStyle name="Normal 4 2 2 2 5" xfId="2082" xr:uid="{00000000-0005-0000-0000-00006B0D0000}"/>
    <cellStyle name="Normal 4 2 2 2 5 2" xfId="2083" xr:uid="{00000000-0005-0000-0000-00006C0D0000}"/>
    <cellStyle name="Normal 4 2 2 2 5 2 2" xfId="34097" xr:uid="{00000000-0005-0000-0000-00006D0D0000}"/>
    <cellStyle name="Normal 4 2 2 2 5 3" xfId="23495" xr:uid="{00000000-0005-0000-0000-00006E0D0000}"/>
    <cellStyle name="Normal 4 2 2 2 6" xfId="2084" xr:uid="{00000000-0005-0000-0000-00006F0D0000}"/>
    <cellStyle name="Normal 4 2 2 2 6 2" xfId="2085" xr:uid="{00000000-0005-0000-0000-0000700D0000}"/>
    <cellStyle name="Normal 4 2 2 2 6 2 2" xfId="43829" xr:uid="{00000000-0005-0000-0000-0000710D0000}"/>
    <cellStyle name="Normal 4 2 2 2 6 3" xfId="33813" xr:uid="{00000000-0005-0000-0000-0000720D0000}"/>
    <cellStyle name="Normal 4 2 2 2 7" xfId="44053" xr:uid="{00000000-0005-0000-0000-0000730D0000}"/>
    <cellStyle name="Normal 4 2 2 3" xfId="2086" xr:uid="{00000000-0005-0000-0000-0000740D0000}"/>
    <cellStyle name="Normal 4 2 2 3 2" xfId="2087" xr:uid="{00000000-0005-0000-0000-0000750D0000}"/>
    <cellStyle name="Normal 4 2 2 3 3" xfId="2088" xr:uid="{00000000-0005-0000-0000-0000760D0000}"/>
    <cellStyle name="Normal 4 2 2 3 3 2" xfId="2089" xr:uid="{00000000-0005-0000-0000-0000770D0000}"/>
    <cellStyle name="Normal 4 2 2 3 3 2 2" xfId="34045" xr:uid="{00000000-0005-0000-0000-0000780D0000}"/>
    <cellStyle name="Normal 4 2 2 3 3 2 3" xfId="46446" xr:uid="{00000000-0005-0000-0000-0000790D0000}"/>
    <cellStyle name="Normal 4 2 2 3 3 3" xfId="23416" xr:uid="{00000000-0005-0000-0000-00007A0D0000}"/>
    <cellStyle name="Normal 4 2 2 3 3 4" xfId="44154" xr:uid="{00000000-0005-0000-0000-00007B0D0000}"/>
    <cellStyle name="Normal 4 2 2 3 4" xfId="2090" xr:uid="{00000000-0005-0000-0000-00007C0D0000}"/>
    <cellStyle name="Normal 4 2 2 3 4 2" xfId="2091" xr:uid="{00000000-0005-0000-0000-00007D0D0000}"/>
    <cellStyle name="Normal 4 2 2 3 4 2 2" xfId="43865" xr:uid="{00000000-0005-0000-0000-00007E0D0000}"/>
    <cellStyle name="Normal 4 2 2 3 4 3" xfId="33850" xr:uid="{00000000-0005-0000-0000-00007F0D0000}"/>
    <cellStyle name="Normal 4 2 2 3 4 4" xfId="45223" xr:uid="{00000000-0005-0000-0000-0000800D0000}"/>
    <cellStyle name="Normal 4 2 2 3 5" xfId="2092" xr:uid="{00000000-0005-0000-0000-0000810D0000}"/>
    <cellStyle name="Normal 4 2 2 3 5 2" xfId="33990" xr:uid="{00000000-0005-0000-0000-0000820D0000}"/>
    <cellStyle name="Normal 4 2 2 3 5 3" xfId="45224" xr:uid="{00000000-0005-0000-0000-0000830D0000}"/>
    <cellStyle name="Normal 4 2 2 3 6" xfId="23319" xr:uid="{00000000-0005-0000-0000-0000840D0000}"/>
    <cellStyle name="Normal 4 2 2 3 6 2" xfId="46391" xr:uid="{00000000-0005-0000-0000-0000850D0000}"/>
    <cellStyle name="Normal 4 2 2 3 7" xfId="44108" xr:uid="{00000000-0005-0000-0000-0000860D0000}"/>
    <cellStyle name="Normal 4 2 2 4" xfId="2093" xr:uid="{00000000-0005-0000-0000-0000870D0000}"/>
    <cellStyle name="Normal 4 2 2 4 2" xfId="2094" xr:uid="{00000000-0005-0000-0000-0000880D0000}"/>
    <cellStyle name="Normal 4 2 2 4 3" xfId="2095" xr:uid="{00000000-0005-0000-0000-0000890D0000}"/>
    <cellStyle name="Normal 4 2 2 4 3 2" xfId="2096" xr:uid="{00000000-0005-0000-0000-00008A0D0000}"/>
    <cellStyle name="Normal 4 2 2 4 3 2 2" xfId="34046" xr:uid="{00000000-0005-0000-0000-00008B0D0000}"/>
    <cellStyle name="Normal 4 2 2 4 3 2 3" xfId="46447" xr:uid="{00000000-0005-0000-0000-00008C0D0000}"/>
    <cellStyle name="Normal 4 2 2 4 3 3" xfId="23417" xr:uid="{00000000-0005-0000-0000-00008D0D0000}"/>
    <cellStyle name="Normal 4 2 2 4 3 4" xfId="44155" xr:uid="{00000000-0005-0000-0000-00008E0D0000}"/>
    <cellStyle name="Normal 4 2 2 4 4" xfId="2097" xr:uid="{00000000-0005-0000-0000-00008F0D0000}"/>
    <cellStyle name="Normal 4 2 2 4 4 2" xfId="2098" xr:uid="{00000000-0005-0000-0000-0000900D0000}"/>
    <cellStyle name="Normal 4 2 2 4 4 2 2" xfId="43866" xr:uid="{00000000-0005-0000-0000-0000910D0000}"/>
    <cellStyle name="Normal 4 2 2 4 4 3" xfId="33851" xr:uid="{00000000-0005-0000-0000-0000920D0000}"/>
    <cellStyle name="Normal 4 2 2 4 4 4" xfId="45225" xr:uid="{00000000-0005-0000-0000-0000930D0000}"/>
    <cellStyle name="Normal 4 2 2 4 5" xfId="2099" xr:uid="{00000000-0005-0000-0000-0000940D0000}"/>
    <cellStyle name="Normal 4 2 2 4 5 2" xfId="33991" xr:uid="{00000000-0005-0000-0000-0000950D0000}"/>
    <cellStyle name="Normal 4 2 2 4 5 3" xfId="45226" xr:uid="{00000000-0005-0000-0000-0000960D0000}"/>
    <cellStyle name="Normal 4 2 2 4 6" xfId="23320" xr:uid="{00000000-0005-0000-0000-0000970D0000}"/>
    <cellStyle name="Normal 4 2 2 4 6 2" xfId="46392" xr:uid="{00000000-0005-0000-0000-0000980D0000}"/>
    <cellStyle name="Normal 4 2 2 4 7" xfId="44109" xr:uid="{00000000-0005-0000-0000-0000990D0000}"/>
    <cellStyle name="Normal 4 2 2 5" xfId="2100" xr:uid="{00000000-0005-0000-0000-00009A0D0000}"/>
    <cellStyle name="Normal 4 2 2 6" xfId="2101" xr:uid="{00000000-0005-0000-0000-00009B0D0000}"/>
    <cellStyle name="Normal 4 2 2 6 2" xfId="2102" xr:uid="{00000000-0005-0000-0000-00009C0D0000}"/>
    <cellStyle name="Normal 4 2 2 6 2 2" xfId="34077" xr:uid="{00000000-0005-0000-0000-00009D0D0000}"/>
    <cellStyle name="Normal 4 2 2 6 3" xfId="23474" xr:uid="{00000000-0005-0000-0000-00009E0D0000}"/>
    <cellStyle name="Normal 4 2 2 6 4" xfId="45227" xr:uid="{00000000-0005-0000-0000-00009F0D0000}"/>
    <cellStyle name="Normal 4 2 2 7" xfId="2103" xr:uid="{00000000-0005-0000-0000-0000A00D0000}"/>
    <cellStyle name="Normal 4 2 2 7 2" xfId="2104" xr:uid="{00000000-0005-0000-0000-0000A10D0000}"/>
    <cellStyle name="Normal 4 2 2 7 2 2" xfId="43817" xr:uid="{00000000-0005-0000-0000-0000A20D0000}"/>
    <cellStyle name="Normal 4 2 2 7 3" xfId="33801" xr:uid="{00000000-0005-0000-0000-0000A30D0000}"/>
    <cellStyle name="Normal 4 2 2 7 4" xfId="45228" xr:uid="{00000000-0005-0000-0000-0000A40D0000}"/>
    <cellStyle name="Normal 4 2 2 8" xfId="2105" xr:uid="{00000000-0005-0000-0000-0000A50D0000}"/>
    <cellStyle name="Normal 4 2 2 8 2" xfId="33884" xr:uid="{00000000-0005-0000-0000-0000A60D0000}"/>
    <cellStyle name="Normal 4 2 2 8 3" xfId="45229" xr:uid="{00000000-0005-0000-0000-0000A70D0000}"/>
    <cellStyle name="Normal 4 2 2 9" xfId="2106" xr:uid="{00000000-0005-0000-0000-0000A80D0000}"/>
    <cellStyle name="Normal 4 2 2 9 2" xfId="46389" xr:uid="{00000000-0005-0000-0000-0000A90D0000}"/>
    <cellStyle name="Normal 4 2 3" xfId="2107" xr:uid="{00000000-0005-0000-0000-0000AA0D0000}"/>
    <cellStyle name="Normal 4 2 3 2" xfId="2108" xr:uid="{00000000-0005-0000-0000-0000AB0D0000}"/>
    <cellStyle name="Normal 4 2 3 2 2" xfId="2109" xr:uid="{00000000-0005-0000-0000-0000AC0D0000}"/>
    <cellStyle name="Normal 4 2 3 2 2 2" xfId="2110" xr:uid="{00000000-0005-0000-0000-0000AD0D0000}"/>
    <cellStyle name="Normal 4 2 3 2 2 3" xfId="2111" xr:uid="{00000000-0005-0000-0000-0000AE0D0000}"/>
    <cellStyle name="Normal 4 2 3 2 2 3 2" xfId="34101" xr:uid="{00000000-0005-0000-0000-0000AF0D0000}"/>
    <cellStyle name="Normal 4 2 3 2 2 4" xfId="23499" xr:uid="{00000000-0005-0000-0000-0000B00D0000}"/>
    <cellStyle name="Normal 4 2 3 2 2 5" xfId="45230" xr:uid="{00000000-0005-0000-0000-0000B10D0000}"/>
    <cellStyle name="Normal 4 2 3 2 3" xfId="2112" xr:uid="{00000000-0005-0000-0000-0000B20D0000}"/>
    <cellStyle name="Normal 4 2 3 2 3 2" xfId="2113" xr:uid="{00000000-0005-0000-0000-0000B30D0000}"/>
    <cellStyle name="Normal 4 2 3 2 3 2 2" xfId="43824" xr:uid="{00000000-0005-0000-0000-0000B40D0000}"/>
    <cellStyle name="Normal 4 2 3 2 3 3" xfId="33808" xr:uid="{00000000-0005-0000-0000-0000B50D0000}"/>
    <cellStyle name="Normal 4 2 3 2 4" xfId="44057" xr:uid="{00000000-0005-0000-0000-0000B60D0000}"/>
    <cellStyle name="Normal 4 2 3 3" xfId="2114" xr:uid="{00000000-0005-0000-0000-0000B70D0000}"/>
    <cellStyle name="Normal 4 2 3 3 2" xfId="2115" xr:uid="{00000000-0005-0000-0000-0000B80D0000}"/>
    <cellStyle name="Normal 4 2 3 3 2 2" xfId="33992" xr:uid="{00000000-0005-0000-0000-0000B90D0000}"/>
    <cellStyle name="Normal 4 2 3 3 2 3" xfId="45231" xr:uid="{00000000-0005-0000-0000-0000BA0D0000}"/>
    <cellStyle name="Normal 4 2 3 3 3" xfId="23321" xr:uid="{00000000-0005-0000-0000-0000BB0D0000}"/>
    <cellStyle name="Normal 4 2 3 3 3 2" xfId="45232" xr:uid="{00000000-0005-0000-0000-0000BC0D0000}"/>
    <cellStyle name="Normal 4 2 3 3 4" xfId="46393" xr:uid="{00000000-0005-0000-0000-0000BD0D0000}"/>
    <cellStyle name="Normal 4 2 3 3 5" xfId="44110" xr:uid="{00000000-0005-0000-0000-0000BE0D0000}"/>
    <cellStyle name="Normal 4 2 3 4" xfId="2116" xr:uid="{00000000-0005-0000-0000-0000BF0D0000}"/>
    <cellStyle name="Normal 4 2 3 4 2" xfId="2117" xr:uid="{00000000-0005-0000-0000-0000C00D0000}"/>
    <cellStyle name="Normal 4 2 3 4 2 2" xfId="34047" xr:uid="{00000000-0005-0000-0000-0000C10D0000}"/>
    <cellStyle name="Normal 4 2 3 4 2 3" xfId="46448" xr:uid="{00000000-0005-0000-0000-0000C20D0000}"/>
    <cellStyle name="Normal 4 2 3 4 3" xfId="23418" xr:uid="{00000000-0005-0000-0000-0000C30D0000}"/>
    <cellStyle name="Normal 4 2 3 4 4" xfId="44156" xr:uid="{00000000-0005-0000-0000-0000C40D0000}"/>
    <cellStyle name="Normal 4 2 3 5" xfId="2118" xr:uid="{00000000-0005-0000-0000-0000C50D0000}"/>
    <cellStyle name="Normal 4 2 3 5 2" xfId="2119" xr:uid="{00000000-0005-0000-0000-0000C60D0000}"/>
    <cellStyle name="Normal 4 2 3 5 2 2" xfId="34081" xr:uid="{00000000-0005-0000-0000-0000C70D0000}"/>
    <cellStyle name="Normal 4 2 3 5 3" xfId="23478" xr:uid="{00000000-0005-0000-0000-0000C80D0000}"/>
    <cellStyle name="Normal 4 2 3 5 4" xfId="44354" xr:uid="{00000000-0005-0000-0000-0000C90D0000}"/>
    <cellStyle name="Normal 4 2 3 6" xfId="2120" xr:uid="{00000000-0005-0000-0000-0000CA0D0000}"/>
    <cellStyle name="Normal 4 2 3 6 2" xfId="2121" xr:uid="{00000000-0005-0000-0000-0000CB0D0000}"/>
    <cellStyle name="Normal 4 2 3 6 2 2" xfId="43812" xr:uid="{00000000-0005-0000-0000-0000CC0D0000}"/>
    <cellStyle name="Normal 4 2 3 6 3" xfId="33796" xr:uid="{00000000-0005-0000-0000-0000CD0D0000}"/>
    <cellStyle name="Normal 4 2 3 7" xfId="44037" xr:uid="{00000000-0005-0000-0000-0000CE0D0000}"/>
    <cellStyle name="Normal 4 2 4" xfId="2122" xr:uid="{00000000-0005-0000-0000-0000CF0D0000}"/>
    <cellStyle name="Normal 4 2 4 2" xfId="2123" xr:uid="{00000000-0005-0000-0000-0000D00D0000}"/>
    <cellStyle name="Normal 4 2 4 2 2" xfId="2124" xr:uid="{00000000-0005-0000-0000-0000D10D0000}"/>
    <cellStyle name="Normal 4 2 4 2 2 2" xfId="34089" xr:uid="{00000000-0005-0000-0000-0000D20D0000}"/>
    <cellStyle name="Normal 4 2 4 2 3" xfId="23487" xr:uid="{00000000-0005-0000-0000-0000D30D0000}"/>
    <cellStyle name="Normal 4 2 4 2 4" xfId="45233" xr:uid="{00000000-0005-0000-0000-0000D40D0000}"/>
    <cellStyle name="Normal 4 2 4 3" xfId="44045" xr:uid="{00000000-0005-0000-0000-0000D50D0000}"/>
    <cellStyle name="Normal 4 2 4 3 2" xfId="45234" xr:uid="{00000000-0005-0000-0000-0000D60D0000}"/>
    <cellStyle name="Normal 4 2 5" xfId="2125" xr:uid="{00000000-0005-0000-0000-0000D70D0000}"/>
    <cellStyle name="Normal 4 2 5 2" xfId="2126" xr:uid="{00000000-0005-0000-0000-0000D80D0000}"/>
    <cellStyle name="Normal 4 2 5 3" xfId="2127" xr:uid="{00000000-0005-0000-0000-0000D90D0000}"/>
    <cellStyle name="Normal 4 2 5 3 2" xfId="2128" xr:uid="{00000000-0005-0000-0000-0000DA0D0000}"/>
    <cellStyle name="Normal 4 2 5 3 2 2" xfId="34048" xr:uid="{00000000-0005-0000-0000-0000DB0D0000}"/>
    <cellStyle name="Normal 4 2 5 3 2 3" xfId="46449" xr:uid="{00000000-0005-0000-0000-0000DC0D0000}"/>
    <cellStyle name="Normal 4 2 5 3 3" xfId="23419" xr:uid="{00000000-0005-0000-0000-0000DD0D0000}"/>
    <cellStyle name="Normal 4 2 5 3 4" xfId="44157" xr:uid="{00000000-0005-0000-0000-0000DE0D0000}"/>
    <cellStyle name="Normal 4 2 5 4" xfId="2129" xr:uid="{00000000-0005-0000-0000-0000DF0D0000}"/>
    <cellStyle name="Normal 4 2 5 4 2" xfId="2130" xr:uid="{00000000-0005-0000-0000-0000E00D0000}"/>
    <cellStyle name="Normal 4 2 5 4 2 2" xfId="43867" xr:uid="{00000000-0005-0000-0000-0000E10D0000}"/>
    <cellStyle name="Normal 4 2 5 4 3" xfId="33852" xr:uid="{00000000-0005-0000-0000-0000E20D0000}"/>
    <cellStyle name="Normal 4 2 5 4 4" xfId="45235" xr:uid="{00000000-0005-0000-0000-0000E30D0000}"/>
    <cellStyle name="Normal 4 2 5 5" xfId="2131" xr:uid="{00000000-0005-0000-0000-0000E40D0000}"/>
    <cellStyle name="Normal 4 2 5 5 2" xfId="33993" xr:uid="{00000000-0005-0000-0000-0000E50D0000}"/>
    <cellStyle name="Normal 4 2 5 5 3" xfId="45236" xr:uid="{00000000-0005-0000-0000-0000E60D0000}"/>
    <cellStyle name="Normal 4 2 5 6" xfId="23322" xr:uid="{00000000-0005-0000-0000-0000E70D0000}"/>
    <cellStyle name="Normal 4 2 5 6 2" xfId="46394" xr:uid="{00000000-0005-0000-0000-0000E80D0000}"/>
    <cellStyle name="Normal 4 2 5 7" xfId="44111" xr:uid="{00000000-0005-0000-0000-0000E90D0000}"/>
    <cellStyle name="Normal 4 2 6" xfId="2132" xr:uid="{00000000-0005-0000-0000-0000EA0D0000}"/>
    <cellStyle name="Normal 4 2 6 2" xfId="45237" xr:uid="{00000000-0005-0000-0000-0000EB0D0000}"/>
    <cellStyle name="Normal 4 2 7" xfId="2133" xr:uid="{00000000-0005-0000-0000-0000EC0D0000}"/>
    <cellStyle name="Normal 4 2 7 2" xfId="2134" xr:uid="{00000000-0005-0000-0000-0000ED0D0000}"/>
    <cellStyle name="Normal 4 2 7 3" xfId="2135" xr:uid="{00000000-0005-0000-0000-0000EE0D0000}"/>
    <cellStyle name="Normal 4 2 7 3 2" xfId="2136" xr:uid="{00000000-0005-0000-0000-0000EF0D0000}"/>
    <cellStyle name="Normal 4 2 7 3 2 2" xfId="34049" xr:uid="{00000000-0005-0000-0000-0000F00D0000}"/>
    <cellStyle name="Normal 4 2 7 3 2 3" xfId="46450" xr:uid="{00000000-0005-0000-0000-0000F10D0000}"/>
    <cellStyle name="Normal 4 2 7 3 3" xfId="23420" xr:uid="{00000000-0005-0000-0000-0000F20D0000}"/>
    <cellStyle name="Normal 4 2 7 3 4" xfId="44158" xr:uid="{00000000-0005-0000-0000-0000F30D0000}"/>
    <cellStyle name="Normal 4 2 7 4" xfId="2137" xr:uid="{00000000-0005-0000-0000-0000F40D0000}"/>
    <cellStyle name="Normal 4 2 7 4 2" xfId="2138" xr:uid="{00000000-0005-0000-0000-0000F50D0000}"/>
    <cellStyle name="Normal 4 2 7 4 2 2" xfId="43868" xr:uid="{00000000-0005-0000-0000-0000F60D0000}"/>
    <cellStyle name="Normal 4 2 7 4 3" xfId="33853" xr:uid="{00000000-0005-0000-0000-0000F70D0000}"/>
    <cellStyle name="Normal 4 2 7 4 4" xfId="45238" xr:uid="{00000000-0005-0000-0000-0000F80D0000}"/>
    <cellStyle name="Normal 4 2 7 5" xfId="2139" xr:uid="{00000000-0005-0000-0000-0000F90D0000}"/>
    <cellStyle name="Normal 4 2 7 5 2" xfId="33994" xr:uid="{00000000-0005-0000-0000-0000FA0D0000}"/>
    <cellStyle name="Normal 4 2 7 5 3" xfId="45239" xr:uid="{00000000-0005-0000-0000-0000FB0D0000}"/>
    <cellStyle name="Normal 4 2 7 6" xfId="23323" xr:uid="{00000000-0005-0000-0000-0000FC0D0000}"/>
    <cellStyle name="Normal 4 2 7 6 2" xfId="46395" xr:uid="{00000000-0005-0000-0000-0000FD0D0000}"/>
    <cellStyle name="Normal 4 2 7 7" xfId="44112" xr:uid="{00000000-0005-0000-0000-0000FE0D0000}"/>
    <cellStyle name="Normal 4 2 8" xfId="2140" xr:uid="{00000000-0005-0000-0000-0000FF0D0000}"/>
    <cellStyle name="Normal 4 2 8 2" xfId="2141" xr:uid="{00000000-0005-0000-0000-0000000E0000}"/>
    <cellStyle name="Normal 4 2 8 2 2" xfId="34068" xr:uid="{00000000-0005-0000-0000-0000010E0000}"/>
    <cellStyle name="Normal 4 2 8 3" xfId="23447" xr:uid="{00000000-0005-0000-0000-0000020E0000}"/>
    <cellStyle name="Normal 4 2 8 4" xfId="44242" xr:uid="{00000000-0005-0000-0000-0000030E0000}"/>
    <cellStyle name="Normal 4 2 9" xfId="2142" xr:uid="{00000000-0005-0000-0000-0000040E0000}"/>
    <cellStyle name="Normal 4 2 9 2" xfId="33883" xr:uid="{00000000-0005-0000-0000-0000050E0000}"/>
    <cellStyle name="Normal 4 2 9 3" xfId="45240" xr:uid="{00000000-0005-0000-0000-0000060E0000}"/>
    <cellStyle name="Normal 4 3" xfId="2143" xr:uid="{00000000-0005-0000-0000-0000070E0000}"/>
    <cellStyle name="Normal 4 3 10" xfId="2144" xr:uid="{00000000-0005-0000-0000-0000080E0000}"/>
    <cellStyle name="Normal 4 3 10 2" xfId="2145" xr:uid="{00000000-0005-0000-0000-0000090E0000}"/>
    <cellStyle name="Normal 4 3 10 2 2" xfId="2146" xr:uid="{00000000-0005-0000-0000-00000A0E0000}"/>
    <cellStyle name="Normal 4 3 10 2 2 2" xfId="37375" xr:uid="{00000000-0005-0000-0000-00000B0E0000}"/>
    <cellStyle name="Normal 4 3 10 2 3" xfId="27357" xr:uid="{00000000-0005-0000-0000-00000C0E0000}"/>
    <cellStyle name="Normal 4 3 10 3" xfId="2147" xr:uid="{00000000-0005-0000-0000-00000D0E0000}"/>
    <cellStyle name="Normal 4 3 10 3 2" xfId="2148" xr:uid="{00000000-0005-0000-0000-00000E0E0000}"/>
    <cellStyle name="Normal 4 3 10 3 2 2" xfId="37376" xr:uid="{00000000-0005-0000-0000-00000F0E0000}"/>
    <cellStyle name="Normal 4 3 10 3 3" xfId="27358" xr:uid="{00000000-0005-0000-0000-0000100E0000}"/>
    <cellStyle name="Normal 4 3 10 4" xfId="2149" xr:uid="{00000000-0005-0000-0000-0000110E0000}"/>
    <cellStyle name="Normal 4 3 10 4 2" xfId="34106" xr:uid="{00000000-0005-0000-0000-0000120E0000}"/>
    <cellStyle name="Normal 4 3 10 5" xfId="23509" xr:uid="{00000000-0005-0000-0000-0000130E0000}"/>
    <cellStyle name="Normal 4 3 11" xfId="2150" xr:uid="{00000000-0005-0000-0000-0000140E0000}"/>
    <cellStyle name="Normal 4 3 11 2" xfId="2151" xr:uid="{00000000-0005-0000-0000-0000150E0000}"/>
    <cellStyle name="Normal 4 3 11 2 2" xfId="2152" xr:uid="{00000000-0005-0000-0000-0000160E0000}"/>
    <cellStyle name="Normal 4 3 11 2 2 2" xfId="37377" xr:uid="{00000000-0005-0000-0000-0000170E0000}"/>
    <cellStyle name="Normal 4 3 11 2 3" xfId="27359" xr:uid="{00000000-0005-0000-0000-0000180E0000}"/>
    <cellStyle name="Normal 4 3 11 3" xfId="2153" xr:uid="{00000000-0005-0000-0000-0000190E0000}"/>
    <cellStyle name="Normal 4 3 11 3 2" xfId="2154" xr:uid="{00000000-0005-0000-0000-00001A0E0000}"/>
    <cellStyle name="Normal 4 3 11 3 2 2" xfId="37378" xr:uid="{00000000-0005-0000-0000-00001B0E0000}"/>
    <cellStyle name="Normal 4 3 11 3 3" xfId="27360" xr:uid="{00000000-0005-0000-0000-00001C0E0000}"/>
    <cellStyle name="Normal 4 3 11 4" xfId="2155" xr:uid="{00000000-0005-0000-0000-00001D0E0000}"/>
    <cellStyle name="Normal 4 3 11 4 2" xfId="34107" xr:uid="{00000000-0005-0000-0000-00001E0E0000}"/>
    <cellStyle name="Normal 4 3 11 5" xfId="23510" xr:uid="{00000000-0005-0000-0000-00001F0E0000}"/>
    <cellStyle name="Normal 4 3 12" xfId="2156" xr:uid="{00000000-0005-0000-0000-0000200E0000}"/>
    <cellStyle name="Normal 4 3 12 2" xfId="2157" xr:uid="{00000000-0005-0000-0000-0000210E0000}"/>
    <cellStyle name="Normal 4 3 12 2 2" xfId="34105" xr:uid="{00000000-0005-0000-0000-0000220E0000}"/>
    <cellStyle name="Normal 4 3 12 3" xfId="23508" xr:uid="{00000000-0005-0000-0000-0000230E0000}"/>
    <cellStyle name="Normal 4 3 13" xfId="2158" xr:uid="{00000000-0005-0000-0000-0000240E0000}"/>
    <cellStyle name="Normal 4 3 13 2" xfId="2159" xr:uid="{00000000-0005-0000-0000-0000250E0000}"/>
    <cellStyle name="Normal 4 3 13 2 2" xfId="37379" xr:uid="{00000000-0005-0000-0000-0000260E0000}"/>
    <cellStyle name="Normal 4 3 13 3" xfId="27361" xr:uid="{00000000-0005-0000-0000-0000270E0000}"/>
    <cellStyle name="Normal 4 3 14" xfId="2160" xr:uid="{00000000-0005-0000-0000-0000280E0000}"/>
    <cellStyle name="Normal 4 3 14 2" xfId="2161" xr:uid="{00000000-0005-0000-0000-0000290E0000}"/>
    <cellStyle name="Normal 4 3 14 2 2" xfId="37380" xr:uid="{00000000-0005-0000-0000-00002A0E0000}"/>
    <cellStyle name="Normal 4 3 14 3" xfId="27362" xr:uid="{00000000-0005-0000-0000-00002B0E0000}"/>
    <cellStyle name="Normal 4 3 15" xfId="2162" xr:uid="{00000000-0005-0000-0000-00002C0E0000}"/>
    <cellStyle name="Normal 4 3 15 2" xfId="2163" xr:uid="{00000000-0005-0000-0000-00002D0E0000}"/>
    <cellStyle name="Normal 4 3 15 2 2" xfId="43815" xr:uid="{00000000-0005-0000-0000-00002E0E0000}"/>
    <cellStyle name="Normal 4 3 15 3" xfId="33799" xr:uid="{00000000-0005-0000-0000-00002F0E0000}"/>
    <cellStyle name="Normal 4 3 16" xfId="2164" xr:uid="{00000000-0005-0000-0000-0000300E0000}"/>
    <cellStyle name="Normal 4 3 16 2" xfId="33885" xr:uid="{00000000-0005-0000-0000-0000310E0000}"/>
    <cellStyle name="Normal 4 3 17" xfId="2165" xr:uid="{00000000-0005-0000-0000-0000320E0000}"/>
    <cellStyle name="Normal 4 3 17 2" xfId="43890" xr:uid="{00000000-0005-0000-0000-0000330E0000}"/>
    <cellStyle name="Normal 4 3 18" xfId="23132" xr:uid="{00000000-0005-0000-0000-0000340E0000}"/>
    <cellStyle name="Normal 4 3 19" xfId="23261" xr:uid="{00000000-0005-0000-0000-0000350E0000}"/>
    <cellStyle name="Normal 4 3 2" xfId="2166" xr:uid="{00000000-0005-0000-0000-0000360E0000}"/>
    <cellStyle name="Normal 4 3 2 10" xfId="2167" xr:uid="{00000000-0005-0000-0000-0000370E0000}"/>
    <cellStyle name="Normal 4 3 2 10 2" xfId="2168" xr:uid="{00000000-0005-0000-0000-0000380E0000}"/>
    <cellStyle name="Normal 4 3 2 10 2 2" xfId="34108" xr:uid="{00000000-0005-0000-0000-0000390E0000}"/>
    <cellStyle name="Normal 4 3 2 10 3" xfId="23511" xr:uid="{00000000-0005-0000-0000-00003A0E0000}"/>
    <cellStyle name="Normal 4 3 2 11" xfId="2169" xr:uid="{00000000-0005-0000-0000-00003B0E0000}"/>
    <cellStyle name="Normal 4 3 2 11 2" xfId="2170" xr:uid="{00000000-0005-0000-0000-00003C0E0000}"/>
    <cellStyle name="Normal 4 3 2 11 2 2" xfId="37381" xr:uid="{00000000-0005-0000-0000-00003D0E0000}"/>
    <cellStyle name="Normal 4 3 2 11 3" xfId="27363" xr:uid="{00000000-0005-0000-0000-00003E0E0000}"/>
    <cellStyle name="Normal 4 3 2 12" xfId="2171" xr:uid="{00000000-0005-0000-0000-00003F0E0000}"/>
    <cellStyle name="Normal 4 3 2 12 2" xfId="2172" xr:uid="{00000000-0005-0000-0000-0000400E0000}"/>
    <cellStyle name="Normal 4 3 2 12 2 2" xfId="37382" xr:uid="{00000000-0005-0000-0000-0000410E0000}"/>
    <cellStyle name="Normal 4 3 2 12 3" xfId="27364" xr:uid="{00000000-0005-0000-0000-0000420E0000}"/>
    <cellStyle name="Normal 4 3 2 13" xfId="2173" xr:uid="{00000000-0005-0000-0000-0000430E0000}"/>
    <cellStyle name="Normal 4 3 2 13 2" xfId="2174" xr:uid="{00000000-0005-0000-0000-0000440E0000}"/>
    <cellStyle name="Normal 4 3 2 13 2 2" xfId="43827" xr:uid="{00000000-0005-0000-0000-0000450E0000}"/>
    <cellStyle name="Normal 4 3 2 13 3" xfId="33811" xr:uid="{00000000-0005-0000-0000-0000460E0000}"/>
    <cellStyle name="Normal 4 3 2 14" xfId="44034" xr:uid="{00000000-0005-0000-0000-0000470E0000}"/>
    <cellStyle name="Normal 4 3 2 2" xfId="2175" xr:uid="{00000000-0005-0000-0000-0000480E0000}"/>
    <cellStyle name="Normal 4 3 2 2 10" xfId="2176" xr:uid="{00000000-0005-0000-0000-0000490E0000}"/>
    <cellStyle name="Normal 4 3 2 2 10 2" xfId="2177" xr:uid="{00000000-0005-0000-0000-00004A0E0000}"/>
    <cellStyle name="Normal 4 3 2 2 10 2 2" xfId="37383" xr:uid="{00000000-0005-0000-0000-00004B0E0000}"/>
    <cellStyle name="Normal 4 3 2 2 10 3" xfId="27365" xr:uid="{00000000-0005-0000-0000-00004C0E0000}"/>
    <cellStyle name="Normal 4 3 2 2 11" xfId="2178" xr:uid="{00000000-0005-0000-0000-00004D0E0000}"/>
    <cellStyle name="Normal 4 3 2 2 11 2" xfId="2179" xr:uid="{00000000-0005-0000-0000-00004E0E0000}"/>
    <cellStyle name="Normal 4 3 2 2 11 2 2" xfId="37384" xr:uid="{00000000-0005-0000-0000-00004F0E0000}"/>
    <cellStyle name="Normal 4 3 2 2 11 3" xfId="27366" xr:uid="{00000000-0005-0000-0000-0000500E0000}"/>
    <cellStyle name="Normal 4 3 2 2 12" xfId="2180" xr:uid="{00000000-0005-0000-0000-0000510E0000}"/>
    <cellStyle name="Normal 4 3 2 2 13" xfId="2181" xr:uid="{00000000-0005-0000-0000-0000520E0000}"/>
    <cellStyle name="Normal 4 3 2 2 13 2" xfId="34098" xr:uid="{00000000-0005-0000-0000-0000530E0000}"/>
    <cellStyle name="Normal 4 3 2 2 14" xfId="23496" xr:uid="{00000000-0005-0000-0000-0000540E0000}"/>
    <cellStyle name="Normal 4 3 2 2 15" xfId="44054" xr:uid="{00000000-0005-0000-0000-0000550E0000}"/>
    <cellStyle name="Normal 4 3 2 2 2" xfId="2182" xr:uid="{00000000-0005-0000-0000-0000560E0000}"/>
    <cellStyle name="Normal 4 3 2 2 2 10" xfId="23513" xr:uid="{00000000-0005-0000-0000-0000570E0000}"/>
    <cellStyle name="Normal 4 3 2 2 2 2" xfId="2183" xr:uid="{00000000-0005-0000-0000-0000580E0000}"/>
    <cellStyle name="Normal 4 3 2 2 2 2 2" xfId="2184" xr:uid="{00000000-0005-0000-0000-0000590E0000}"/>
    <cellStyle name="Normal 4 3 2 2 2 2 2 2" xfId="2185" xr:uid="{00000000-0005-0000-0000-00005A0E0000}"/>
    <cellStyle name="Normal 4 3 2 2 2 2 2 2 2" xfId="2186" xr:uid="{00000000-0005-0000-0000-00005B0E0000}"/>
    <cellStyle name="Normal 4 3 2 2 2 2 2 2 2 2" xfId="2187" xr:uid="{00000000-0005-0000-0000-00005C0E0000}"/>
    <cellStyle name="Normal 4 3 2 2 2 2 2 2 2 2 2" xfId="37385" xr:uid="{00000000-0005-0000-0000-00005D0E0000}"/>
    <cellStyle name="Normal 4 3 2 2 2 2 2 2 2 3" xfId="27367" xr:uid="{00000000-0005-0000-0000-00005E0E0000}"/>
    <cellStyle name="Normal 4 3 2 2 2 2 2 2 3" xfId="2188" xr:uid="{00000000-0005-0000-0000-00005F0E0000}"/>
    <cellStyle name="Normal 4 3 2 2 2 2 2 2 3 2" xfId="2189" xr:uid="{00000000-0005-0000-0000-0000600E0000}"/>
    <cellStyle name="Normal 4 3 2 2 2 2 2 2 3 2 2" xfId="37386" xr:uid="{00000000-0005-0000-0000-0000610E0000}"/>
    <cellStyle name="Normal 4 3 2 2 2 2 2 2 3 3" xfId="27368" xr:uid="{00000000-0005-0000-0000-0000620E0000}"/>
    <cellStyle name="Normal 4 3 2 2 2 2 2 2 4" xfId="2190" xr:uid="{00000000-0005-0000-0000-0000630E0000}"/>
    <cellStyle name="Normal 4 3 2 2 2 2 2 2 4 2" xfId="34113" xr:uid="{00000000-0005-0000-0000-0000640E0000}"/>
    <cellStyle name="Normal 4 3 2 2 2 2 2 2 5" xfId="23516" xr:uid="{00000000-0005-0000-0000-0000650E0000}"/>
    <cellStyle name="Normal 4 3 2 2 2 2 2 3" xfId="2191" xr:uid="{00000000-0005-0000-0000-0000660E0000}"/>
    <cellStyle name="Normal 4 3 2 2 2 2 2 3 2" xfId="2192" xr:uid="{00000000-0005-0000-0000-0000670E0000}"/>
    <cellStyle name="Normal 4 3 2 2 2 2 2 3 2 2" xfId="2193" xr:uid="{00000000-0005-0000-0000-0000680E0000}"/>
    <cellStyle name="Normal 4 3 2 2 2 2 2 3 2 2 2" xfId="37387" xr:uid="{00000000-0005-0000-0000-0000690E0000}"/>
    <cellStyle name="Normal 4 3 2 2 2 2 2 3 2 3" xfId="27369" xr:uid="{00000000-0005-0000-0000-00006A0E0000}"/>
    <cellStyle name="Normal 4 3 2 2 2 2 2 3 3" xfId="2194" xr:uid="{00000000-0005-0000-0000-00006B0E0000}"/>
    <cellStyle name="Normal 4 3 2 2 2 2 2 3 3 2" xfId="2195" xr:uid="{00000000-0005-0000-0000-00006C0E0000}"/>
    <cellStyle name="Normal 4 3 2 2 2 2 2 3 3 2 2" xfId="37388" xr:uid="{00000000-0005-0000-0000-00006D0E0000}"/>
    <cellStyle name="Normal 4 3 2 2 2 2 2 3 3 3" xfId="27370" xr:uid="{00000000-0005-0000-0000-00006E0E0000}"/>
    <cellStyle name="Normal 4 3 2 2 2 2 2 3 4" xfId="2196" xr:uid="{00000000-0005-0000-0000-00006F0E0000}"/>
    <cellStyle name="Normal 4 3 2 2 2 2 2 3 4 2" xfId="34114" xr:uid="{00000000-0005-0000-0000-0000700E0000}"/>
    <cellStyle name="Normal 4 3 2 2 2 2 2 3 5" xfId="23517" xr:uid="{00000000-0005-0000-0000-0000710E0000}"/>
    <cellStyle name="Normal 4 3 2 2 2 2 2 4" xfId="2197" xr:uid="{00000000-0005-0000-0000-0000720E0000}"/>
    <cellStyle name="Normal 4 3 2 2 2 2 2 4 2" xfId="2198" xr:uid="{00000000-0005-0000-0000-0000730E0000}"/>
    <cellStyle name="Normal 4 3 2 2 2 2 2 4 2 2" xfId="37389" xr:uid="{00000000-0005-0000-0000-0000740E0000}"/>
    <cellStyle name="Normal 4 3 2 2 2 2 2 4 3" xfId="27371" xr:uid="{00000000-0005-0000-0000-0000750E0000}"/>
    <cellStyle name="Normal 4 3 2 2 2 2 2 5" xfId="2199" xr:uid="{00000000-0005-0000-0000-0000760E0000}"/>
    <cellStyle name="Normal 4 3 2 2 2 2 2 5 2" xfId="2200" xr:uid="{00000000-0005-0000-0000-0000770E0000}"/>
    <cellStyle name="Normal 4 3 2 2 2 2 2 5 2 2" xfId="37390" xr:uid="{00000000-0005-0000-0000-0000780E0000}"/>
    <cellStyle name="Normal 4 3 2 2 2 2 2 5 3" xfId="27372" xr:uid="{00000000-0005-0000-0000-0000790E0000}"/>
    <cellStyle name="Normal 4 3 2 2 2 2 2 6" xfId="2201" xr:uid="{00000000-0005-0000-0000-00007A0E0000}"/>
    <cellStyle name="Normal 4 3 2 2 2 2 2 6 2" xfId="34112" xr:uid="{00000000-0005-0000-0000-00007B0E0000}"/>
    <cellStyle name="Normal 4 3 2 2 2 2 2 7" xfId="23515" xr:uid="{00000000-0005-0000-0000-00007C0E0000}"/>
    <cellStyle name="Normal 4 3 2 2 2 2 3" xfId="2202" xr:uid="{00000000-0005-0000-0000-00007D0E0000}"/>
    <cellStyle name="Normal 4 3 2 2 2 2 3 2" xfId="2203" xr:uid="{00000000-0005-0000-0000-00007E0E0000}"/>
    <cellStyle name="Normal 4 3 2 2 2 2 3 2 2" xfId="2204" xr:uid="{00000000-0005-0000-0000-00007F0E0000}"/>
    <cellStyle name="Normal 4 3 2 2 2 2 3 2 2 2" xfId="37391" xr:uid="{00000000-0005-0000-0000-0000800E0000}"/>
    <cellStyle name="Normal 4 3 2 2 2 2 3 2 3" xfId="27373" xr:uid="{00000000-0005-0000-0000-0000810E0000}"/>
    <cellStyle name="Normal 4 3 2 2 2 2 3 3" xfId="2205" xr:uid="{00000000-0005-0000-0000-0000820E0000}"/>
    <cellStyle name="Normal 4 3 2 2 2 2 3 3 2" xfId="2206" xr:uid="{00000000-0005-0000-0000-0000830E0000}"/>
    <cellStyle name="Normal 4 3 2 2 2 2 3 3 2 2" xfId="37392" xr:uid="{00000000-0005-0000-0000-0000840E0000}"/>
    <cellStyle name="Normal 4 3 2 2 2 2 3 3 3" xfId="27374" xr:uid="{00000000-0005-0000-0000-0000850E0000}"/>
    <cellStyle name="Normal 4 3 2 2 2 2 3 4" xfId="2207" xr:uid="{00000000-0005-0000-0000-0000860E0000}"/>
    <cellStyle name="Normal 4 3 2 2 2 2 3 4 2" xfId="34115" xr:uid="{00000000-0005-0000-0000-0000870E0000}"/>
    <cellStyle name="Normal 4 3 2 2 2 2 3 5" xfId="23518" xr:uid="{00000000-0005-0000-0000-0000880E0000}"/>
    <cellStyle name="Normal 4 3 2 2 2 2 4" xfId="2208" xr:uid="{00000000-0005-0000-0000-0000890E0000}"/>
    <cellStyle name="Normal 4 3 2 2 2 2 4 2" xfId="2209" xr:uid="{00000000-0005-0000-0000-00008A0E0000}"/>
    <cellStyle name="Normal 4 3 2 2 2 2 4 2 2" xfId="2210" xr:uid="{00000000-0005-0000-0000-00008B0E0000}"/>
    <cellStyle name="Normal 4 3 2 2 2 2 4 2 2 2" xfId="37393" xr:uid="{00000000-0005-0000-0000-00008C0E0000}"/>
    <cellStyle name="Normal 4 3 2 2 2 2 4 2 3" xfId="27375" xr:uid="{00000000-0005-0000-0000-00008D0E0000}"/>
    <cellStyle name="Normal 4 3 2 2 2 2 4 3" xfId="2211" xr:uid="{00000000-0005-0000-0000-00008E0E0000}"/>
    <cellStyle name="Normal 4 3 2 2 2 2 4 3 2" xfId="2212" xr:uid="{00000000-0005-0000-0000-00008F0E0000}"/>
    <cellStyle name="Normal 4 3 2 2 2 2 4 3 2 2" xfId="37394" xr:uid="{00000000-0005-0000-0000-0000900E0000}"/>
    <cellStyle name="Normal 4 3 2 2 2 2 4 3 3" xfId="27376" xr:uid="{00000000-0005-0000-0000-0000910E0000}"/>
    <cellStyle name="Normal 4 3 2 2 2 2 4 4" xfId="2213" xr:uid="{00000000-0005-0000-0000-0000920E0000}"/>
    <cellStyle name="Normal 4 3 2 2 2 2 4 4 2" xfId="34116" xr:uid="{00000000-0005-0000-0000-0000930E0000}"/>
    <cellStyle name="Normal 4 3 2 2 2 2 4 5" xfId="23519" xr:uid="{00000000-0005-0000-0000-0000940E0000}"/>
    <cellStyle name="Normal 4 3 2 2 2 2 5" xfId="2214" xr:uid="{00000000-0005-0000-0000-0000950E0000}"/>
    <cellStyle name="Normal 4 3 2 2 2 2 5 2" xfId="2215" xr:uid="{00000000-0005-0000-0000-0000960E0000}"/>
    <cellStyle name="Normal 4 3 2 2 2 2 5 2 2" xfId="37395" xr:uid="{00000000-0005-0000-0000-0000970E0000}"/>
    <cellStyle name="Normal 4 3 2 2 2 2 5 3" xfId="27377" xr:uid="{00000000-0005-0000-0000-0000980E0000}"/>
    <cellStyle name="Normal 4 3 2 2 2 2 6" xfId="2216" xr:uid="{00000000-0005-0000-0000-0000990E0000}"/>
    <cellStyle name="Normal 4 3 2 2 2 2 6 2" xfId="2217" xr:uid="{00000000-0005-0000-0000-00009A0E0000}"/>
    <cellStyle name="Normal 4 3 2 2 2 2 6 2 2" xfId="37396" xr:uid="{00000000-0005-0000-0000-00009B0E0000}"/>
    <cellStyle name="Normal 4 3 2 2 2 2 6 3" xfId="27378" xr:uid="{00000000-0005-0000-0000-00009C0E0000}"/>
    <cellStyle name="Normal 4 3 2 2 2 2 7" xfId="2218" xr:uid="{00000000-0005-0000-0000-00009D0E0000}"/>
    <cellStyle name="Normal 4 3 2 2 2 2 7 2" xfId="34111" xr:uid="{00000000-0005-0000-0000-00009E0E0000}"/>
    <cellStyle name="Normal 4 3 2 2 2 2 8" xfId="23514" xr:uid="{00000000-0005-0000-0000-00009F0E0000}"/>
    <cellStyle name="Normal 4 3 2 2 2 3" xfId="2219" xr:uid="{00000000-0005-0000-0000-0000A00E0000}"/>
    <cellStyle name="Normal 4 3 2 2 2 3 2" xfId="2220" xr:uid="{00000000-0005-0000-0000-0000A10E0000}"/>
    <cellStyle name="Normal 4 3 2 2 2 3 2 2" xfId="2221" xr:uid="{00000000-0005-0000-0000-0000A20E0000}"/>
    <cellStyle name="Normal 4 3 2 2 2 3 2 2 2" xfId="2222" xr:uid="{00000000-0005-0000-0000-0000A30E0000}"/>
    <cellStyle name="Normal 4 3 2 2 2 3 2 2 2 2" xfId="2223" xr:uid="{00000000-0005-0000-0000-0000A40E0000}"/>
    <cellStyle name="Normal 4 3 2 2 2 3 2 2 2 2 2" xfId="37397" xr:uid="{00000000-0005-0000-0000-0000A50E0000}"/>
    <cellStyle name="Normal 4 3 2 2 2 3 2 2 2 3" xfId="27379" xr:uid="{00000000-0005-0000-0000-0000A60E0000}"/>
    <cellStyle name="Normal 4 3 2 2 2 3 2 2 3" xfId="2224" xr:uid="{00000000-0005-0000-0000-0000A70E0000}"/>
    <cellStyle name="Normal 4 3 2 2 2 3 2 2 3 2" xfId="2225" xr:uid="{00000000-0005-0000-0000-0000A80E0000}"/>
    <cellStyle name="Normal 4 3 2 2 2 3 2 2 3 2 2" xfId="37398" xr:uid="{00000000-0005-0000-0000-0000A90E0000}"/>
    <cellStyle name="Normal 4 3 2 2 2 3 2 2 3 3" xfId="27380" xr:uid="{00000000-0005-0000-0000-0000AA0E0000}"/>
    <cellStyle name="Normal 4 3 2 2 2 3 2 2 4" xfId="2226" xr:uid="{00000000-0005-0000-0000-0000AB0E0000}"/>
    <cellStyle name="Normal 4 3 2 2 2 3 2 2 4 2" xfId="34119" xr:uid="{00000000-0005-0000-0000-0000AC0E0000}"/>
    <cellStyle name="Normal 4 3 2 2 2 3 2 2 5" xfId="23522" xr:uid="{00000000-0005-0000-0000-0000AD0E0000}"/>
    <cellStyle name="Normal 4 3 2 2 2 3 2 3" xfId="2227" xr:uid="{00000000-0005-0000-0000-0000AE0E0000}"/>
    <cellStyle name="Normal 4 3 2 2 2 3 2 3 2" xfId="2228" xr:uid="{00000000-0005-0000-0000-0000AF0E0000}"/>
    <cellStyle name="Normal 4 3 2 2 2 3 2 3 2 2" xfId="2229" xr:uid="{00000000-0005-0000-0000-0000B00E0000}"/>
    <cellStyle name="Normal 4 3 2 2 2 3 2 3 2 2 2" xfId="37399" xr:uid="{00000000-0005-0000-0000-0000B10E0000}"/>
    <cellStyle name="Normal 4 3 2 2 2 3 2 3 2 3" xfId="27381" xr:uid="{00000000-0005-0000-0000-0000B20E0000}"/>
    <cellStyle name="Normal 4 3 2 2 2 3 2 3 3" xfId="2230" xr:uid="{00000000-0005-0000-0000-0000B30E0000}"/>
    <cellStyle name="Normal 4 3 2 2 2 3 2 3 3 2" xfId="2231" xr:uid="{00000000-0005-0000-0000-0000B40E0000}"/>
    <cellStyle name="Normal 4 3 2 2 2 3 2 3 3 2 2" xfId="37400" xr:uid="{00000000-0005-0000-0000-0000B50E0000}"/>
    <cellStyle name="Normal 4 3 2 2 2 3 2 3 3 3" xfId="27382" xr:uid="{00000000-0005-0000-0000-0000B60E0000}"/>
    <cellStyle name="Normal 4 3 2 2 2 3 2 3 4" xfId="2232" xr:uid="{00000000-0005-0000-0000-0000B70E0000}"/>
    <cellStyle name="Normal 4 3 2 2 2 3 2 3 4 2" xfId="34120" xr:uid="{00000000-0005-0000-0000-0000B80E0000}"/>
    <cellStyle name="Normal 4 3 2 2 2 3 2 3 5" xfId="23523" xr:uid="{00000000-0005-0000-0000-0000B90E0000}"/>
    <cellStyle name="Normal 4 3 2 2 2 3 2 4" xfId="2233" xr:uid="{00000000-0005-0000-0000-0000BA0E0000}"/>
    <cellStyle name="Normal 4 3 2 2 2 3 2 4 2" xfId="2234" xr:uid="{00000000-0005-0000-0000-0000BB0E0000}"/>
    <cellStyle name="Normal 4 3 2 2 2 3 2 4 2 2" xfId="37401" xr:uid="{00000000-0005-0000-0000-0000BC0E0000}"/>
    <cellStyle name="Normal 4 3 2 2 2 3 2 4 3" xfId="27383" xr:uid="{00000000-0005-0000-0000-0000BD0E0000}"/>
    <cellStyle name="Normal 4 3 2 2 2 3 2 5" xfId="2235" xr:uid="{00000000-0005-0000-0000-0000BE0E0000}"/>
    <cellStyle name="Normal 4 3 2 2 2 3 2 5 2" xfId="2236" xr:uid="{00000000-0005-0000-0000-0000BF0E0000}"/>
    <cellStyle name="Normal 4 3 2 2 2 3 2 5 2 2" xfId="37402" xr:uid="{00000000-0005-0000-0000-0000C00E0000}"/>
    <cellStyle name="Normal 4 3 2 2 2 3 2 5 3" xfId="27384" xr:uid="{00000000-0005-0000-0000-0000C10E0000}"/>
    <cellStyle name="Normal 4 3 2 2 2 3 2 6" xfId="2237" xr:uid="{00000000-0005-0000-0000-0000C20E0000}"/>
    <cellStyle name="Normal 4 3 2 2 2 3 2 6 2" xfId="34118" xr:uid="{00000000-0005-0000-0000-0000C30E0000}"/>
    <cellStyle name="Normal 4 3 2 2 2 3 2 7" xfId="23521" xr:uid="{00000000-0005-0000-0000-0000C40E0000}"/>
    <cellStyle name="Normal 4 3 2 2 2 3 3" xfId="2238" xr:uid="{00000000-0005-0000-0000-0000C50E0000}"/>
    <cellStyle name="Normal 4 3 2 2 2 3 3 2" xfId="2239" xr:uid="{00000000-0005-0000-0000-0000C60E0000}"/>
    <cellStyle name="Normal 4 3 2 2 2 3 3 2 2" xfId="2240" xr:uid="{00000000-0005-0000-0000-0000C70E0000}"/>
    <cellStyle name="Normal 4 3 2 2 2 3 3 2 2 2" xfId="37403" xr:uid="{00000000-0005-0000-0000-0000C80E0000}"/>
    <cellStyle name="Normal 4 3 2 2 2 3 3 2 3" xfId="27385" xr:uid="{00000000-0005-0000-0000-0000C90E0000}"/>
    <cellStyle name="Normal 4 3 2 2 2 3 3 3" xfId="2241" xr:uid="{00000000-0005-0000-0000-0000CA0E0000}"/>
    <cellStyle name="Normal 4 3 2 2 2 3 3 3 2" xfId="2242" xr:uid="{00000000-0005-0000-0000-0000CB0E0000}"/>
    <cellStyle name="Normal 4 3 2 2 2 3 3 3 2 2" xfId="37404" xr:uid="{00000000-0005-0000-0000-0000CC0E0000}"/>
    <cellStyle name="Normal 4 3 2 2 2 3 3 3 3" xfId="27386" xr:uid="{00000000-0005-0000-0000-0000CD0E0000}"/>
    <cellStyle name="Normal 4 3 2 2 2 3 3 4" xfId="2243" xr:uid="{00000000-0005-0000-0000-0000CE0E0000}"/>
    <cellStyle name="Normal 4 3 2 2 2 3 3 4 2" xfId="34121" xr:uid="{00000000-0005-0000-0000-0000CF0E0000}"/>
    <cellStyle name="Normal 4 3 2 2 2 3 3 5" xfId="23524" xr:uid="{00000000-0005-0000-0000-0000D00E0000}"/>
    <cellStyle name="Normal 4 3 2 2 2 3 4" xfId="2244" xr:uid="{00000000-0005-0000-0000-0000D10E0000}"/>
    <cellStyle name="Normal 4 3 2 2 2 3 4 2" xfId="2245" xr:uid="{00000000-0005-0000-0000-0000D20E0000}"/>
    <cellStyle name="Normal 4 3 2 2 2 3 4 2 2" xfId="2246" xr:uid="{00000000-0005-0000-0000-0000D30E0000}"/>
    <cellStyle name="Normal 4 3 2 2 2 3 4 2 2 2" xfId="37405" xr:uid="{00000000-0005-0000-0000-0000D40E0000}"/>
    <cellStyle name="Normal 4 3 2 2 2 3 4 2 3" xfId="27387" xr:uid="{00000000-0005-0000-0000-0000D50E0000}"/>
    <cellStyle name="Normal 4 3 2 2 2 3 4 3" xfId="2247" xr:uid="{00000000-0005-0000-0000-0000D60E0000}"/>
    <cellStyle name="Normal 4 3 2 2 2 3 4 3 2" xfId="2248" xr:uid="{00000000-0005-0000-0000-0000D70E0000}"/>
    <cellStyle name="Normal 4 3 2 2 2 3 4 3 2 2" xfId="37406" xr:uid="{00000000-0005-0000-0000-0000D80E0000}"/>
    <cellStyle name="Normal 4 3 2 2 2 3 4 3 3" xfId="27388" xr:uid="{00000000-0005-0000-0000-0000D90E0000}"/>
    <cellStyle name="Normal 4 3 2 2 2 3 4 4" xfId="2249" xr:uid="{00000000-0005-0000-0000-0000DA0E0000}"/>
    <cellStyle name="Normal 4 3 2 2 2 3 4 4 2" xfId="34122" xr:uid="{00000000-0005-0000-0000-0000DB0E0000}"/>
    <cellStyle name="Normal 4 3 2 2 2 3 4 5" xfId="23525" xr:uid="{00000000-0005-0000-0000-0000DC0E0000}"/>
    <cellStyle name="Normal 4 3 2 2 2 3 5" xfId="2250" xr:uid="{00000000-0005-0000-0000-0000DD0E0000}"/>
    <cellStyle name="Normal 4 3 2 2 2 3 5 2" xfId="2251" xr:uid="{00000000-0005-0000-0000-0000DE0E0000}"/>
    <cellStyle name="Normal 4 3 2 2 2 3 5 2 2" xfId="37407" xr:uid="{00000000-0005-0000-0000-0000DF0E0000}"/>
    <cellStyle name="Normal 4 3 2 2 2 3 5 3" xfId="27389" xr:uid="{00000000-0005-0000-0000-0000E00E0000}"/>
    <cellStyle name="Normal 4 3 2 2 2 3 6" xfId="2252" xr:uid="{00000000-0005-0000-0000-0000E10E0000}"/>
    <cellStyle name="Normal 4 3 2 2 2 3 6 2" xfId="2253" xr:uid="{00000000-0005-0000-0000-0000E20E0000}"/>
    <cellStyle name="Normal 4 3 2 2 2 3 6 2 2" xfId="37408" xr:uid="{00000000-0005-0000-0000-0000E30E0000}"/>
    <cellStyle name="Normal 4 3 2 2 2 3 6 3" xfId="27390" xr:uid="{00000000-0005-0000-0000-0000E40E0000}"/>
    <cellStyle name="Normal 4 3 2 2 2 3 7" xfId="2254" xr:uid="{00000000-0005-0000-0000-0000E50E0000}"/>
    <cellStyle name="Normal 4 3 2 2 2 3 7 2" xfId="34117" xr:uid="{00000000-0005-0000-0000-0000E60E0000}"/>
    <cellStyle name="Normal 4 3 2 2 2 3 8" xfId="23520" xr:uid="{00000000-0005-0000-0000-0000E70E0000}"/>
    <cellStyle name="Normal 4 3 2 2 2 4" xfId="2255" xr:uid="{00000000-0005-0000-0000-0000E80E0000}"/>
    <cellStyle name="Normal 4 3 2 2 2 4 2" xfId="2256" xr:uid="{00000000-0005-0000-0000-0000E90E0000}"/>
    <cellStyle name="Normal 4 3 2 2 2 4 2 2" xfId="2257" xr:uid="{00000000-0005-0000-0000-0000EA0E0000}"/>
    <cellStyle name="Normal 4 3 2 2 2 4 2 2 2" xfId="2258" xr:uid="{00000000-0005-0000-0000-0000EB0E0000}"/>
    <cellStyle name="Normal 4 3 2 2 2 4 2 2 2 2" xfId="37409" xr:uid="{00000000-0005-0000-0000-0000EC0E0000}"/>
    <cellStyle name="Normal 4 3 2 2 2 4 2 2 3" xfId="27391" xr:uid="{00000000-0005-0000-0000-0000ED0E0000}"/>
    <cellStyle name="Normal 4 3 2 2 2 4 2 3" xfId="2259" xr:uid="{00000000-0005-0000-0000-0000EE0E0000}"/>
    <cellStyle name="Normal 4 3 2 2 2 4 2 3 2" xfId="2260" xr:uid="{00000000-0005-0000-0000-0000EF0E0000}"/>
    <cellStyle name="Normal 4 3 2 2 2 4 2 3 2 2" xfId="37410" xr:uid="{00000000-0005-0000-0000-0000F00E0000}"/>
    <cellStyle name="Normal 4 3 2 2 2 4 2 3 3" xfId="27392" xr:uid="{00000000-0005-0000-0000-0000F10E0000}"/>
    <cellStyle name="Normal 4 3 2 2 2 4 2 4" xfId="2261" xr:uid="{00000000-0005-0000-0000-0000F20E0000}"/>
    <cellStyle name="Normal 4 3 2 2 2 4 2 4 2" xfId="34124" xr:uid="{00000000-0005-0000-0000-0000F30E0000}"/>
    <cellStyle name="Normal 4 3 2 2 2 4 2 5" xfId="23527" xr:uid="{00000000-0005-0000-0000-0000F40E0000}"/>
    <cellStyle name="Normal 4 3 2 2 2 4 3" xfId="2262" xr:uid="{00000000-0005-0000-0000-0000F50E0000}"/>
    <cellStyle name="Normal 4 3 2 2 2 4 3 2" xfId="2263" xr:uid="{00000000-0005-0000-0000-0000F60E0000}"/>
    <cellStyle name="Normal 4 3 2 2 2 4 3 2 2" xfId="2264" xr:uid="{00000000-0005-0000-0000-0000F70E0000}"/>
    <cellStyle name="Normal 4 3 2 2 2 4 3 2 2 2" xfId="37411" xr:uid="{00000000-0005-0000-0000-0000F80E0000}"/>
    <cellStyle name="Normal 4 3 2 2 2 4 3 2 3" xfId="27393" xr:uid="{00000000-0005-0000-0000-0000F90E0000}"/>
    <cellStyle name="Normal 4 3 2 2 2 4 3 3" xfId="2265" xr:uid="{00000000-0005-0000-0000-0000FA0E0000}"/>
    <cellStyle name="Normal 4 3 2 2 2 4 3 3 2" xfId="2266" xr:uid="{00000000-0005-0000-0000-0000FB0E0000}"/>
    <cellStyle name="Normal 4 3 2 2 2 4 3 3 2 2" xfId="37412" xr:uid="{00000000-0005-0000-0000-0000FC0E0000}"/>
    <cellStyle name="Normal 4 3 2 2 2 4 3 3 3" xfId="27394" xr:uid="{00000000-0005-0000-0000-0000FD0E0000}"/>
    <cellStyle name="Normal 4 3 2 2 2 4 3 4" xfId="2267" xr:uid="{00000000-0005-0000-0000-0000FE0E0000}"/>
    <cellStyle name="Normal 4 3 2 2 2 4 3 4 2" xfId="34125" xr:uid="{00000000-0005-0000-0000-0000FF0E0000}"/>
    <cellStyle name="Normal 4 3 2 2 2 4 3 5" xfId="23528" xr:uid="{00000000-0005-0000-0000-0000000F0000}"/>
    <cellStyle name="Normal 4 3 2 2 2 4 4" xfId="2268" xr:uid="{00000000-0005-0000-0000-0000010F0000}"/>
    <cellStyle name="Normal 4 3 2 2 2 4 4 2" xfId="2269" xr:uid="{00000000-0005-0000-0000-0000020F0000}"/>
    <cellStyle name="Normal 4 3 2 2 2 4 4 2 2" xfId="37413" xr:uid="{00000000-0005-0000-0000-0000030F0000}"/>
    <cellStyle name="Normal 4 3 2 2 2 4 4 3" xfId="27395" xr:uid="{00000000-0005-0000-0000-0000040F0000}"/>
    <cellStyle name="Normal 4 3 2 2 2 4 5" xfId="2270" xr:uid="{00000000-0005-0000-0000-0000050F0000}"/>
    <cellStyle name="Normal 4 3 2 2 2 4 5 2" xfId="2271" xr:uid="{00000000-0005-0000-0000-0000060F0000}"/>
    <cellStyle name="Normal 4 3 2 2 2 4 5 2 2" xfId="37414" xr:uid="{00000000-0005-0000-0000-0000070F0000}"/>
    <cellStyle name="Normal 4 3 2 2 2 4 5 3" xfId="27396" xr:uid="{00000000-0005-0000-0000-0000080F0000}"/>
    <cellStyle name="Normal 4 3 2 2 2 4 6" xfId="2272" xr:uid="{00000000-0005-0000-0000-0000090F0000}"/>
    <cellStyle name="Normal 4 3 2 2 2 4 6 2" xfId="34123" xr:uid="{00000000-0005-0000-0000-00000A0F0000}"/>
    <cellStyle name="Normal 4 3 2 2 2 4 7" xfId="23526" xr:uid="{00000000-0005-0000-0000-00000B0F0000}"/>
    <cellStyle name="Normal 4 3 2 2 2 5" xfId="2273" xr:uid="{00000000-0005-0000-0000-00000C0F0000}"/>
    <cellStyle name="Normal 4 3 2 2 2 5 2" xfId="2274" xr:uid="{00000000-0005-0000-0000-00000D0F0000}"/>
    <cellStyle name="Normal 4 3 2 2 2 5 2 2" xfId="2275" xr:uid="{00000000-0005-0000-0000-00000E0F0000}"/>
    <cellStyle name="Normal 4 3 2 2 2 5 2 2 2" xfId="37415" xr:uid="{00000000-0005-0000-0000-00000F0F0000}"/>
    <cellStyle name="Normal 4 3 2 2 2 5 2 3" xfId="27397" xr:uid="{00000000-0005-0000-0000-0000100F0000}"/>
    <cellStyle name="Normal 4 3 2 2 2 5 3" xfId="2276" xr:uid="{00000000-0005-0000-0000-0000110F0000}"/>
    <cellStyle name="Normal 4 3 2 2 2 5 3 2" xfId="2277" xr:uid="{00000000-0005-0000-0000-0000120F0000}"/>
    <cellStyle name="Normal 4 3 2 2 2 5 3 2 2" xfId="37416" xr:uid="{00000000-0005-0000-0000-0000130F0000}"/>
    <cellStyle name="Normal 4 3 2 2 2 5 3 3" xfId="27398" xr:uid="{00000000-0005-0000-0000-0000140F0000}"/>
    <cellStyle name="Normal 4 3 2 2 2 5 4" xfId="2278" xr:uid="{00000000-0005-0000-0000-0000150F0000}"/>
    <cellStyle name="Normal 4 3 2 2 2 5 4 2" xfId="34126" xr:uid="{00000000-0005-0000-0000-0000160F0000}"/>
    <cellStyle name="Normal 4 3 2 2 2 5 5" xfId="23529" xr:uid="{00000000-0005-0000-0000-0000170F0000}"/>
    <cellStyle name="Normal 4 3 2 2 2 6" xfId="2279" xr:uid="{00000000-0005-0000-0000-0000180F0000}"/>
    <cellStyle name="Normal 4 3 2 2 2 6 2" xfId="2280" xr:uid="{00000000-0005-0000-0000-0000190F0000}"/>
    <cellStyle name="Normal 4 3 2 2 2 6 2 2" xfId="2281" xr:uid="{00000000-0005-0000-0000-00001A0F0000}"/>
    <cellStyle name="Normal 4 3 2 2 2 6 2 2 2" xfId="37417" xr:uid="{00000000-0005-0000-0000-00001B0F0000}"/>
    <cellStyle name="Normal 4 3 2 2 2 6 2 3" xfId="27399" xr:uid="{00000000-0005-0000-0000-00001C0F0000}"/>
    <cellStyle name="Normal 4 3 2 2 2 6 3" xfId="2282" xr:uid="{00000000-0005-0000-0000-00001D0F0000}"/>
    <cellStyle name="Normal 4 3 2 2 2 6 3 2" xfId="2283" xr:uid="{00000000-0005-0000-0000-00001E0F0000}"/>
    <cellStyle name="Normal 4 3 2 2 2 6 3 2 2" xfId="37418" xr:uid="{00000000-0005-0000-0000-00001F0F0000}"/>
    <cellStyle name="Normal 4 3 2 2 2 6 3 3" xfId="27400" xr:uid="{00000000-0005-0000-0000-0000200F0000}"/>
    <cellStyle name="Normal 4 3 2 2 2 6 4" xfId="2284" xr:uid="{00000000-0005-0000-0000-0000210F0000}"/>
    <cellStyle name="Normal 4 3 2 2 2 6 4 2" xfId="34127" xr:uid="{00000000-0005-0000-0000-0000220F0000}"/>
    <cellStyle name="Normal 4 3 2 2 2 6 5" xfId="23530" xr:uid="{00000000-0005-0000-0000-0000230F0000}"/>
    <cellStyle name="Normal 4 3 2 2 2 7" xfId="2285" xr:uid="{00000000-0005-0000-0000-0000240F0000}"/>
    <cellStyle name="Normal 4 3 2 2 2 7 2" xfId="2286" xr:uid="{00000000-0005-0000-0000-0000250F0000}"/>
    <cellStyle name="Normal 4 3 2 2 2 7 2 2" xfId="37419" xr:uid="{00000000-0005-0000-0000-0000260F0000}"/>
    <cellStyle name="Normal 4 3 2 2 2 7 3" xfId="27401" xr:uid="{00000000-0005-0000-0000-0000270F0000}"/>
    <cellStyle name="Normal 4 3 2 2 2 8" xfId="2287" xr:uid="{00000000-0005-0000-0000-0000280F0000}"/>
    <cellStyle name="Normal 4 3 2 2 2 8 2" xfId="2288" xr:uid="{00000000-0005-0000-0000-0000290F0000}"/>
    <cellStyle name="Normal 4 3 2 2 2 8 2 2" xfId="37420" xr:uid="{00000000-0005-0000-0000-00002A0F0000}"/>
    <cellStyle name="Normal 4 3 2 2 2 8 3" xfId="27402" xr:uid="{00000000-0005-0000-0000-00002B0F0000}"/>
    <cellStyle name="Normal 4 3 2 2 2 9" xfId="2289" xr:uid="{00000000-0005-0000-0000-00002C0F0000}"/>
    <cellStyle name="Normal 4 3 2 2 2 9 2" xfId="34110" xr:uid="{00000000-0005-0000-0000-00002D0F0000}"/>
    <cellStyle name="Normal 4 3 2 2 3" xfId="2290" xr:uid="{00000000-0005-0000-0000-00002E0F0000}"/>
    <cellStyle name="Normal 4 3 2 2 3 2" xfId="2291" xr:uid="{00000000-0005-0000-0000-00002F0F0000}"/>
    <cellStyle name="Normal 4 3 2 2 3 2 2" xfId="2292" xr:uid="{00000000-0005-0000-0000-0000300F0000}"/>
    <cellStyle name="Normal 4 3 2 2 3 2 2 2" xfId="2293" xr:uid="{00000000-0005-0000-0000-0000310F0000}"/>
    <cellStyle name="Normal 4 3 2 2 3 2 2 2 2" xfId="2294" xr:uid="{00000000-0005-0000-0000-0000320F0000}"/>
    <cellStyle name="Normal 4 3 2 2 3 2 2 2 2 2" xfId="37421" xr:uid="{00000000-0005-0000-0000-0000330F0000}"/>
    <cellStyle name="Normal 4 3 2 2 3 2 2 2 3" xfId="27403" xr:uid="{00000000-0005-0000-0000-0000340F0000}"/>
    <cellStyle name="Normal 4 3 2 2 3 2 2 3" xfId="2295" xr:uid="{00000000-0005-0000-0000-0000350F0000}"/>
    <cellStyle name="Normal 4 3 2 2 3 2 2 3 2" xfId="2296" xr:uid="{00000000-0005-0000-0000-0000360F0000}"/>
    <cellStyle name="Normal 4 3 2 2 3 2 2 3 2 2" xfId="37422" xr:uid="{00000000-0005-0000-0000-0000370F0000}"/>
    <cellStyle name="Normal 4 3 2 2 3 2 2 3 3" xfId="27404" xr:uid="{00000000-0005-0000-0000-0000380F0000}"/>
    <cellStyle name="Normal 4 3 2 2 3 2 2 4" xfId="2297" xr:uid="{00000000-0005-0000-0000-0000390F0000}"/>
    <cellStyle name="Normal 4 3 2 2 3 2 2 4 2" xfId="34130" xr:uid="{00000000-0005-0000-0000-00003A0F0000}"/>
    <cellStyle name="Normal 4 3 2 2 3 2 2 5" xfId="23533" xr:uid="{00000000-0005-0000-0000-00003B0F0000}"/>
    <cellStyle name="Normal 4 3 2 2 3 2 3" xfId="2298" xr:uid="{00000000-0005-0000-0000-00003C0F0000}"/>
    <cellStyle name="Normal 4 3 2 2 3 2 3 2" xfId="2299" xr:uid="{00000000-0005-0000-0000-00003D0F0000}"/>
    <cellStyle name="Normal 4 3 2 2 3 2 3 2 2" xfId="2300" xr:uid="{00000000-0005-0000-0000-00003E0F0000}"/>
    <cellStyle name="Normal 4 3 2 2 3 2 3 2 2 2" xfId="37423" xr:uid="{00000000-0005-0000-0000-00003F0F0000}"/>
    <cellStyle name="Normal 4 3 2 2 3 2 3 2 3" xfId="27405" xr:uid="{00000000-0005-0000-0000-0000400F0000}"/>
    <cellStyle name="Normal 4 3 2 2 3 2 3 3" xfId="2301" xr:uid="{00000000-0005-0000-0000-0000410F0000}"/>
    <cellStyle name="Normal 4 3 2 2 3 2 3 3 2" xfId="2302" xr:uid="{00000000-0005-0000-0000-0000420F0000}"/>
    <cellStyle name="Normal 4 3 2 2 3 2 3 3 2 2" xfId="37424" xr:uid="{00000000-0005-0000-0000-0000430F0000}"/>
    <cellStyle name="Normal 4 3 2 2 3 2 3 3 3" xfId="27406" xr:uid="{00000000-0005-0000-0000-0000440F0000}"/>
    <cellStyle name="Normal 4 3 2 2 3 2 3 4" xfId="2303" xr:uid="{00000000-0005-0000-0000-0000450F0000}"/>
    <cellStyle name="Normal 4 3 2 2 3 2 3 4 2" xfId="34131" xr:uid="{00000000-0005-0000-0000-0000460F0000}"/>
    <cellStyle name="Normal 4 3 2 2 3 2 3 5" xfId="23534" xr:uid="{00000000-0005-0000-0000-0000470F0000}"/>
    <cellStyle name="Normal 4 3 2 2 3 2 4" xfId="2304" xr:uid="{00000000-0005-0000-0000-0000480F0000}"/>
    <cellStyle name="Normal 4 3 2 2 3 2 4 2" xfId="2305" xr:uid="{00000000-0005-0000-0000-0000490F0000}"/>
    <cellStyle name="Normal 4 3 2 2 3 2 4 2 2" xfId="37425" xr:uid="{00000000-0005-0000-0000-00004A0F0000}"/>
    <cellStyle name="Normal 4 3 2 2 3 2 4 3" xfId="27407" xr:uid="{00000000-0005-0000-0000-00004B0F0000}"/>
    <cellStyle name="Normal 4 3 2 2 3 2 5" xfId="2306" xr:uid="{00000000-0005-0000-0000-00004C0F0000}"/>
    <cellStyle name="Normal 4 3 2 2 3 2 5 2" xfId="2307" xr:uid="{00000000-0005-0000-0000-00004D0F0000}"/>
    <cellStyle name="Normal 4 3 2 2 3 2 5 2 2" xfId="37426" xr:uid="{00000000-0005-0000-0000-00004E0F0000}"/>
    <cellStyle name="Normal 4 3 2 2 3 2 5 3" xfId="27408" xr:uid="{00000000-0005-0000-0000-00004F0F0000}"/>
    <cellStyle name="Normal 4 3 2 2 3 2 6" xfId="2308" xr:uid="{00000000-0005-0000-0000-0000500F0000}"/>
    <cellStyle name="Normal 4 3 2 2 3 2 6 2" xfId="34129" xr:uid="{00000000-0005-0000-0000-0000510F0000}"/>
    <cellStyle name="Normal 4 3 2 2 3 2 7" xfId="23532" xr:uid="{00000000-0005-0000-0000-0000520F0000}"/>
    <cellStyle name="Normal 4 3 2 2 3 3" xfId="2309" xr:uid="{00000000-0005-0000-0000-0000530F0000}"/>
    <cellStyle name="Normal 4 3 2 2 3 3 2" xfId="2310" xr:uid="{00000000-0005-0000-0000-0000540F0000}"/>
    <cellStyle name="Normal 4 3 2 2 3 3 2 2" xfId="2311" xr:uid="{00000000-0005-0000-0000-0000550F0000}"/>
    <cellStyle name="Normal 4 3 2 2 3 3 2 2 2" xfId="37427" xr:uid="{00000000-0005-0000-0000-0000560F0000}"/>
    <cellStyle name="Normal 4 3 2 2 3 3 2 3" xfId="27409" xr:uid="{00000000-0005-0000-0000-0000570F0000}"/>
    <cellStyle name="Normal 4 3 2 2 3 3 3" xfId="2312" xr:uid="{00000000-0005-0000-0000-0000580F0000}"/>
    <cellStyle name="Normal 4 3 2 2 3 3 3 2" xfId="2313" xr:uid="{00000000-0005-0000-0000-0000590F0000}"/>
    <cellStyle name="Normal 4 3 2 2 3 3 3 2 2" xfId="37428" xr:uid="{00000000-0005-0000-0000-00005A0F0000}"/>
    <cellStyle name="Normal 4 3 2 2 3 3 3 3" xfId="27410" xr:uid="{00000000-0005-0000-0000-00005B0F0000}"/>
    <cellStyle name="Normal 4 3 2 2 3 3 4" xfId="2314" xr:uid="{00000000-0005-0000-0000-00005C0F0000}"/>
    <cellStyle name="Normal 4 3 2 2 3 3 4 2" xfId="34132" xr:uid="{00000000-0005-0000-0000-00005D0F0000}"/>
    <cellStyle name="Normal 4 3 2 2 3 3 5" xfId="23535" xr:uid="{00000000-0005-0000-0000-00005E0F0000}"/>
    <cellStyle name="Normal 4 3 2 2 3 4" xfId="2315" xr:uid="{00000000-0005-0000-0000-00005F0F0000}"/>
    <cellStyle name="Normal 4 3 2 2 3 4 2" xfId="2316" xr:uid="{00000000-0005-0000-0000-0000600F0000}"/>
    <cellStyle name="Normal 4 3 2 2 3 4 2 2" xfId="2317" xr:uid="{00000000-0005-0000-0000-0000610F0000}"/>
    <cellStyle name="Normal 4 3 2 2 3 4 2 2 2" xfId="37429" xr:uid="{00000000-0005-0000-0000-0000620F0000}"/>
    <cellStyle name="Normal 4 3 2 2 3 4 2 3" xfId="27411" xr:uid="{00000000-0005-0000-0000-0000630F0000}"/>
    <cellStyle name="Normal 4 3 2 2 3 4 3" xfId="2318" xr:uid="{00000000-0005-0000-0000-0000640F0000}"/>
    <cellStyle name="Normal 4 3 2 2 3 4 3 2" xfId="2319" xr:uid="{00000000-0005-0000-0000-0000650F0000}"/>
    <cellStyle name="Normal 4 3 2 2 3 4 3 2 2" xfId="37430" xr:uid="{00000000-0005-0000-0000-0000660F0000}"/>
    <cellStyle name="Normal 4 3 2 2 3 4 3 3" xfId="27412" xr:uid="{00000000-0005-0000-0000-0000670F0000}"/>
    <cellStyle name="Normal 4 3 2 2 3 4 4" xfId="2320" xr:uid="{00000000-0005-0000-0000-0000680F0000}"/>
    <cellStyle name="Normal 4 3 2 2 3 4 4 2" xfId="34133" xr:uid="{00000000-0005-0000-0000-0000690F0000}"/>
    <cellStyle name="Normal 4 3 2 2 3 4 5" xfId="23536" xr:uid="{00000000-0005-0000-0000-00006A0F0000}"/>
    <cellStyle name="Normal 4 3 2 2 3 5" xfId="2321" xr:uid="{00000000-0005-0000-0000-00006B0F0000}"/>
    <cellStyle name="Normal 4 3 2 2 3 5 2" xfId="2322" xr:uid="{00000000-0005-0000-0000-00006C0F0000}"/>
    <cellStyle name="Normal 4 3 2 2 3 5 2 2" xfId="37431" xr:uid="{00000000-0005-0000-0000-00006D0F0000}"/>
    <cellStyle name="Normal 4 3 2 2 3 5 3" xfId="27413" xr:uid="{00000000-0005-0000-0000-00006E0F0000}"/>
    <cellStyle name="Normal 4 3 2 2 3 6" xfId="2323" xr:uid="{00000000-0005-0000-0000-00006F0F0000}"/>
    <cellStyle name="Normal 4 3 2 2 3 6 2" xfId="2324" xr:uid="{00000000-0005-0000-0000-0000700F0000}"/>
    <cellStyle name="Normal 4 3 2 2 3 6 2 2" xfId="37432" xr:uid="{00000000-0005-0000-0000-0000710F0000}"/>
    <cellStyle name="Normal 4 3 2 2 3 6 3" xfId="27414" xr:uid="{00000000-0005-0000-0000-0000720F0000}"/>
    <cellStyle name="Normal 4 3 2 2 3 7" xfId="2325" xr:uid="{00000000-0005-0000-0000-0000730F0000}"/>
    <cellStyle name="Normal 4 3 2 2 3 7 2" xfId="34128" xr:uid="{00000000-0005-0000-0000-0000740F0000}"/>
    <cellStyle name="Normal 4 3 2 2 3 8" xfId="23531" xr:uid="{00000000-0005-0000-0000-0000750F0000}"/>
    <cellStyle name="Normal 4 3 2 2 4" xfId="2326" xr:uid="{00000000-0005-0000-0000-0000760F0000}"/>
    <cellStyle name="Normal 4 3 2 2 4 2" xfId="2327" xr:uid="{00000000-0005-0000-0000-0000770F0000}"/>
    <cellStyle name="Normal 4 3 2 2 4 2 2" xfId="2328" xr:uid="{00000000-0005-0000-0000-0000780F0000}"/>
    <cellStyle name="Normal 4 3 2 2 4 2 2 2" xfId="2329" xr:uid="{00000000-0005-0000-0000-0000790F0000}"/>
    <cellStyle name="Normal 4 3 2 2 4 2 2 2 2" xfId="2330" xr:uid="{00000000-0005-0000-0000-00007A0F0000}"/>
    <cellStyle name="Normal 4 3 2 2 4 2 2 2 2 2" xfId="37433" xr:uid="{00000000-0005-0000-0000-00007B0F0000}"/>
    <cellStyle name="Normal 4 3 2 2 4 2 2 2 3" xfId="27415" xr:uid="{00000000-0005-0000-0000-00007C0F0000}"/>
    <cellStyle name="Normal 4 3 2 2 4 2 2 3" xfId="2331" xr:uid="{00000000-0005-0000-0000-00007D0F0000}"/>
    <cellStyle name="Normal 4 3 2 2 4 2 2 3 2" xfId="2332" xr:uid="{00000000-0005-0000-0000-00007E0F0000}"/>
    <cellStyle name="Normal 4 3 2 2 4 2 2 3 2 2" xfId="37434" xr:uid="{00000000-0005-0000-0000-00007F0F0000}"/>
    <cellStyle name="Normal 4 3 2 2 4 2 2 3 3" xfId="27416" xr:uid="{00000000-0005-0000-0000-0000800F0000}"/>
    <cellStyle name="Normal 4 3 2 2 4 2 2 4" xfId="2333" xr:uid="{00000000-0005-0000-0000-0000810F0000}"/>
    <cellStyle name="Normal 4 3 2 2 4 2 2 4 2" xfId="34136" xr:uid="{00000000-0005-0000-0000-0000820F0000}"/>
    <cellStyle name="Normal 4 3 2 2 4 2 2 5" xfId="23539" xr:uid="{00000000-0005-0000-0000-0000830F0000}"/>
    <cellStyle name="Normal 4 3 2 2 4 2 3" xfId="2334" xr:uid="{00000000-0005-0000-0000-0000840F0000}"/>
    <cellStyle name="Normal 4 3 2 2 4 2 3 2" xfId="2335" xr:uid="{00000000-0005-0000-0000-0000850F0000}"/>
    <cellStyle name="Normal 4 3 2 2 4 2 3 2 2" xfId="2336" xr:uid="{00000000-0005-0000-0000-0000860F0000}"/>
    <cellStyle name="Normal 4 3 2 2 4 2 3 2 2 2" xfId="37435" xr:uid="{00000000-0005-0000-0000-0000870F0000}"/>
    <cellStyle name="Normal 4 3 2 2 4 2 3 2 3" xfId="27417" xr:uid="{00000000-0005-0000-0000-0000880F0000}"/>
    <cellStyle name="Normal 4 3 2 2 4 2 3 3" xfId="2337" xr:uid="{00000000-0005-0000-0000-0000890F0000}"/>
    <cellStyle name="Normal 4 3 2 2 4 2 3 3 2" xfId="2338" xr:uid="{00000000-0005-0000-0000-00008A0F0000}"/>
    <cellStyle name="Normal 4 3 2 2 4 2 3 3 2 2" xfId="37436" xr:uid="{00000000-0005-0000-0000-00008B0F0000}"/>
    <cellStyle name="Normal 4 3 2 2 4 2 3 3 3" xfId="27418" xr:uid="{00000000-0005-0000-0000-00008C0F0000}"/>
    <cellStyle name="Normal 4 3 2 2 4 2 3 4" xfId="2339" xr:uid="{00000000-0005-0000-0000-00008D0F0000}"/>
    <cellStyle name="Normal 4 3 2 2 4 2 3 4 2" xfId="34137" xr:uid="{00000000-0005-0000-0000-00008E0F0000}"/>
    <cellStyle name="Normal 4 3 2 2 4 2 3 5" xfId="23540" xr:uid="{00000000-0005-0000-0000-00008F0F0000}"/>
    <cellStyle name="Normal 4 3 2 2 4 2 4" xfId="2340" xr:uid="{00000000-0005-0000-0000-0000900F0000}"/>
    <cellStyle name="Normal 4 3 2 2 4 2 4 2" xfId="2341" xr:uid="{00000000-0005-0000-0000-0000910F0000}"/>
    <cellStyle name="Normal 4 3 2 2 4 2 4 2 2" xfId="37437" xr:uid="{00000000-0005-0000-0000-0000920F0000}"/>
    <cellStyle name="Normal 4 3 2 2 4 2 4 3" xfId="27419" xr:uid="{00000000-0005-0000-0000-0000930F0000}"/>
    <cellStyle name="Normal 4 3 2 2 4 2 5" xfId="2342" xr:uid="{00000000-0005-0000-0000-0000940F0000}"/>
    <cellStyle name="Normal 4 3 2 2 4 2 5 2" xfId="2343" xr:uid="{00000000-0005-0000-0000-0000950F0000}"/>
    <cellStyle name="Normal 4 3 2 2 4 2 5 2 2" xfId="37438" xr:uid="{00000000-0005-0000-0000-0000960F0000}"/>
    <cellStyle name="Normal 4 3 2 2 4 2 5 3" xfId="27420" xr:uid="{00000000-0005-0000-0000-0000970F0000}"/>
    <cellStyle name="Normal 4 3 2 2 4 2 6" xfId="2344" xr:uid="{00000000-0005-0000-0000-0000980F0000}"/>
    <cellStyle name="Normal 4 3 2 2 4 2 6 2" xfId="34135" xr:uid="{00000000-0005-0000-0000-0000990F0000}"/>
    <cellStyle name="Normal 4 3 2 2 4 2 7" xfId="23538" xr:uid="{00000000-0005-0000-0000-00009A0F0000}"/>
    <cellStyle name="Normal 4 3 2 2 4 3" xfId="2345" xr:uid="{00000000-0005-0000-0000-00009B0F0000}"/>
    <cellStyle name="Normal 4 3 2 2 4 3 2" xfId="2346" xr:uid="{00000000-0005-0000-0000-00009C0F0000}"/>
    <cellStyle name="Normal 4 3 2 2 4 3 2 2" xfId="2347" xr:uid="{00000000-0005-0000-0000-00009D0F0000}"/>
    <cellStyle name="Normal 4 3 2 2 4 3 2 2 2" xfId="37439" xr:uid="{00000000-0005-0000-0000-00009E0F0000}"/>
    <cellStyle name="Normal 4 3 2 2 4 3 2 3" xfId="27421" xr:uid="{00000000-0005-0000-0000-00009F0F0000}"/>
    <cellStyle name="Normal 4 3 2 2 4 3 3" xfId="2348" xr:uid="{00000000-0005-0000-0000-0000A00F0000}"/>
    <cellStyle name="Normal 4 3 2 2 4 3 3 2" xfId="2349" xr:uid="{00000000-0005-0000-0000-0000A10F0000}"/>
    <cellStyle name="Normal 4 3 2 2 4 3 3 2 2" xfId="37440" xr:uid="{00000000-0005-0000-0000-0000A20F0000}"/>
    <cellStyle name="Normal 4 3 2 2 4 3 3 3" xfId="27422" xr:uid="{00000000-0005-0000-0000-0000A30F0000}"/>
    <cellStyle name="Normal 4 3 2 2 4 3 4" xfId="2350" xr:uid="{00000000-0005-0000-0000-0000A40F0000}"/>
    <cellStyle name="Normal 4 3 2 2 4 3 4 2" xfId="34138" xr:uid="{00000000-0005-0000-0000-0000A50F0000}"/>
    <cellStyle name="Normal 4 3 2 2 4 3 5" xfId="23541" xr:uid="{00000000-0005-0000-0000-0000A60F0000}"/>
    <cellStyle name="Normal 4 3 2 2 4 4" xfId="2351" xr:uid="{00000000-0005-0000-0000-0000A70F0000}"/>
    <cellStyle name="Normal 4 3 2 2 4 4 2" xfId="2352" xr:uid="{00000000-0005-0000-0000-0000A80F0000}"/>
    <cellStyle name="Normal 4 3 2 2 4 4 2 2" xfId="2353" xr:uid="{00000000-0005-0000-0000-0000A90F0000}"/>
    <cellStyle name="Normal 4 3 2 2 4 4 2 2 2" xfId="37441" xr:uid="{00000000-0005-0000-0000-0000AA0F0000}"/>
    <cellStyle name="Normal 4 3 2 2 4 4 2 3" xfId="27423" xr:uid="{00000000-0005-0000-0000-0000AB0F0000}"/>
    <cellStyle name="Normal 4 3 2 2 4 4 3" xfId="2354" xr:uid="{00000000-0005-0000-0000-0000AC0F0000}"/>
    <cellStyle name="Normal 4 3 2 2 4 4 3 2" xfId="2355" xr:uid="{00000000-0005-0000-0000-0000AD0F0000}"/>
    <cellStyle name="Normal 4 3 2 2 4 4 3 2 2" xfId="37442" xr:uid="{00000000-0005-0000-0000-0000AE0F0000}"/>
    <cellStyle name="Normal 4 3 2 2 4 4 3 3" xfId="27424" xr:uid="{00000000-0005-0000-0000-0000AF0F0000}"/>
    <cellStyle name="Normal 4 3 2 2 4 4 4" xfId="2356" xr:uid="{00000000-0005-0000-0000-0000B00F0000}"/>
    <cellStyle name="Normal 4 3 2 2 4 4 4 2" xfId="34139" xr:uid="{00000000-0005-0000-0000-0000B10F0000}"/>
    <cellStyle name="Normal 4 3 2 2 4 4 5" xfId="23542" xr:uid="{00000000-0005-0000-0000-0000B20F0000}"/>
    <cellStyle name="Normal 4 3 2 2 4 5" xfId="2357" xr:uid="{00000000-0005-0000-0000-0000B30F0000}"/>
    <cellStyle name="Normal 4 3 2 2 4 5 2" xfId="2358" xr:uid="{00000000-0005-0000-0000-0000B40F0000}"/>
    <cellStyle name="Normal 4 3 2 2 4 5 2 2" xfId="37443" xr:uid="{00000000-0005-0000-0000-0000B50F0000}"/>
    <cellStyle name="Normal 4 3 2 2 4 5 3" xfId="27425" xr:uid="{00000000-0005-0000-0000-0000B60F0000}"/>
    <cellStyle name="Normal 4 3 2 2 4 6" xfId="2359" xr:uid="{00000000-0005-0000-0000-0000B70F0000}"/>
    <cellStyle name="Normal 4 3 2 2 4 6 2" xfId="2360" xr:uid="{00000000-0005-0000-0000-0000B80F0000}"/>
    <cellStyle name="Normal 4 3 2 2 4 6 2 2" xfId="37444" xr:uid="{00000000-0005-0000-0000-0000B90F0000}"/>
    <cellStyle name="Normal 4 3 2 2 4 6 3" xfId="27426" xr:uid="{00000000-0005-0000-0000-0000BA0F0000}"/>
    <cellStyle name="Normal 4 3 2 2 4 7" xfId="2361" xr:uid="{00000000-0005-0000-0000-0000BB0F0000}"/>
    <cellStyle name="Normal 4 3 2 2 4 7 2" xfId="34134" xr:uid="{00000000-0005-0000-0000-0000BC0F0000}"/>
    <cellStyle name="Normal 4 3 2 2 4 8" xfId="23537" xr:uid="{00000000-0005-0000-0000-0000BD0F0000}"/>
    <cellStyle name="Normal 4 3 2 2 5" xfId="2362" xr:uid="{00000000-0005-0000-0000-0000BE0F0000}"/>
    <cellStyle name="Normal 4 3 2 2 5 2" xfId="2363" xr:uid="{00000000-0005-0000-0000-0000BF0F0000}"/>
    <cellStyle name="Normal 4 3 2 2 5 2 2" xfId="2364" xr:uid="{00000000-0005-0000-0000-0000C00F0000}"/>
    <cellStyle name="Normal 4 3 2 2 5 2 2 2" xfId="2365" xr:uid="{00000000-0005-0000-0000-0000C10F0000}"/>
    <cellStyle name="Normal 4 3 2 2 5 2 2 2 2" xfId="2366" xr:uid="{00000000-0005-0000-0000-0000C20F0000}"/>
    <cellStyle name="Normal 4 3 2 2 5 2 2 2 2 2" xfId="37445" xr:uid="{00000000-0005-0000-0000-0000C30F0000}"/>
    <cellStyle name="Normal 4 3 2 2 5 2 2 2 3" xfId="27427" xr:uid="{00000000-0005-0000-0000-0000C40F0000}"/>
    <cellStyle name="Normal 4 3 2 2 5 2 2 3" xfId="2367" xr:uid="{00000000-0005-0000-0000-0000C50F0000}"/>
    <cellStyle name="Normal 4 3 2 2 5 2 2 3 2" xfId="2368" xr:uid="{00000000-0005-0000-0000-0000C60F0000}"/>
    <cellStyle name="Normal 4 3 2 2 5 2 2 3 2 2" xfId="37446" xr:uid="{00000000-0005-0000-0000-0000C70F0000}"/>
    <cellStyle name="Normal 4 3 2 2 5 2 2 3 3" xfId="27428" xr:uid="{00000000-0005-0000-0000-0000C80F0000}"/>
    <cellStyle name="Normal 4 3 2 2 5 2 2 4" xfId="2369" xr:uid="{00000000-0005-0000-0000-0000C90F0000}"/>
    <cellStyle name="Normal 4 3 2 2 5 2 2 4 2" xfId="34142" xr:uid="{00000000-0005-0000-0000-0000CA0F0000}"/>
    <cellStyle name="Normal 4 3 2 2 5 2 2 5" xfId="23545" xr:uid="{00000000-0005-0000-0000-0000CB0F0000}"/>
    <cellStyle name="Normal 4 3 2 2 5 2 3" xfId="2370" xr:uid="{00000000-0005-0000-0000-0000CC0F0000}"/>
    <cellStyle name="Normal 4 3 2 2 5 2 3 2" xfId="2371" xr:uid="{00000000-0005-0000-0000-0000CD0F0000}"/>
    <cellStyle name="Normal 4 3 2 2 5 2 3 2 2" xfId="2372" xr:uid="{00000000-0005-0000-0000-0000CE0F0000}"/>
    <cellStyle name="Normal 4 3 2 2 5 2 3 2 2 2" xfId="37447" xr:uid="{00000000-0005-0000-0000-0000CF0F0000}"/>
    <cellStyle name="Normal 4 3 2 2 5 2 3 2 3" xfId="27429" xr:uid="{00000000-0005-0000-0000-0000D00F0000}"/>
    <cellStyle name="Normal 4 3 2 2 5 2 3 3" xfId="2373" xr:uid="{00000000-0005-0000-0000-0000D10F0000}"/>
    <cellStyle name="Normal 4 3 2 2 5 2 3 3 2" xfId="2374" xr:uid="{00000000-0005-0000-0000-0000D20F0000}"/>
    <cellStyle name="Normal 4 3 2 2 5 2 3 3 2 2" xfId="37448" xr:uid="{00000000-0005-0000-0000-0000D30F0000}"/>
    <cellStyle name="Normal 4 3 2 2 5 2 3 3 3" xfId="27430" xr:uid="{00000000-0005-0000-0000-0000D40F0000}"/>
    <cellStyle name="Normal 4 3 2 2 5 2 3 4" xfId="2375" xr:uid="{00000000-0005-0000-0000-0000D50F0000}"/>
    <cellStyle name="Normal 4 3 2 2 5 2 3 4 2" xfId="34143" xr:uid="{00000000-0005-0000-0000-0000D60F0000}"/>
    <cellStyle name="Normal 4 3 2 2 5 2 3 5" xfId="23546" xr:uid="{00000000-0005-0000-0000-0000D70F0000}"/>
    <cellStyle name="Normal 4 3 2 2 5 2 4" xfId="2376" xr:uid="{00000000-0005-0000-0000-0000D80F0000}"/>
    <cellStyle name="Normal 4 3 2 2 5 2 4 2" xfId="2377" xr:uid="{00000000-0005-0000-0000-0000D90F0000}"/>
    <cellStyle name="Normal 4 3 2 2 5 2 4 2 2" xfId="37449" xr:uid="{00000000-0005-0000-0000-0000DA0F0000}"/>
    <cellStyle name="Normal 4 3 2 2 5 2 4 3" xfId="27431" xr:uid="{00000000-0005-0000-0000-0000DB0F0000}"/>
    <cellStyle name="Normal 4 3 2 2 5 2 5" xfId="2378" xr:uid="{00000000-0005-0000-0000-0000DC0F0000}"/>
    <cellStyle name="Normal 4 3 2 2 5 2 5 2" xfId="2379" xr:uid="{00000000-0005-0000-0000-0000DD0F0000}"/>
    <cellStyle name="Normal 4 3 2 2 5 2 5 2 2" xfId="37450" xr:uid="{00000000-0005-0000-0000-0000DE0F0000}"/>
    <cellStyle name="Normal 4 3 2 2 5 2 5 3" xfId="27432" xr:uid="{00000000-0005-0000-0000-0000DF0F0000}"/>
    <cellStyle name="Normal 4 3 2 2 5 2 6" xfId="2380" xr:uid="{00000000-0005-0000-0000-0000E00F0000}"/>
    <cellStyle name="Normal 4 3 2 2 5 2 6 2" xfId="34141" xr:uid="{00000000-0005-0000-0000-0000E10F0000}"/>
    <cellStyle name="Normal 4 3 2 2 5 2 7" xfId="23544" xr:uid="{00000000-0005-0000-0000-0000E20F0000}"/>
    <cellStyle name="Normal 4 3 2 2 5 3" xfId="2381" xr:uid="{00000000-0005-0000-0000-0000E30F0000}"/>
    <cellStyle name="Normal 4 3 2 2 5 3 2" xfId="2382" xr:uid="{00000000-0005-0000-0000-0000E40F0000}"/>
    <cellStyle name="Normal 4 3 2 2 5 3 2 2" xfId="2383" xr:uid="{00000000-0005-0000-0000-0000E50F0000}"/>
    <cellStyle name="Normal 4 3 2 2 5 3 2 2 2" xfId="37451" xr:uid="{00000000-0005-0000-0000-0000E60F0000}"/>
    <cellStyle name="Normal 4 3 2 2 5 3 2 3" xfId="27433" xr:uid="{00000000-0005-0000-0000-0000E70F0000}"/>
    <cellStyle name="Normal 4 3 2 2 5 3 3" xfId="2384" xr:uid="{00000000-0005-0000-0000-0000E80F0000}"/>
    <cellStyle name="Normal 4 3 2 2 5 3 3 2" xfId="2385" xr:uid="{00000000-0005-0000-0000-0000E90F0000}"/>
    <cellStyle name="Normal 4 3 2 2 5 3 3 2 2" xfId="37452" xr:uid="{00000000-0005-0000-0000-0000EA0F0000}"/>
    <cellStyle name="Normal 4 3 2 2 5 3 3 3" xfId="27434" xr:uid="{00000000-0005-0000-0000-0000EB0F0000}"/>
    <cellStyle name="Normal 4 3 2 2 5 3 4" xfId="2386" xr:uid="{00000000-0005-0000-0000-0000EC0F0000}"/>
    <cellStyle name="Normal 4 3 2 2 5 3 4 2" xfId="34144" xr:uid="{00000000-0005-0000-0000-0000ED0F0000}"/>
    <cellStyle name="Normal 4 3 2 2 5 3 5" xfId="23547" xr:uid="{00000000-0005-0000-0000-0000EE0F0000}"/>
    <cellStyle name="Normal 4 3 2 2 5 4" xfId="2387" xr:uid="{00000000-0005-0000-0000-0000EF0F0000}"/>
    <cellStyle name="Normal 4 3 2 2 5 4 2" xfId="2388" xr:uid="{00000000-0005-0000-0000-0000F00F0000}"/>
    <cellStyle name="Normal 4 3 2 2 5 4 2 2" xfId="2389" xr:uid="{00000000-0005-0000-0000-0000F10F0000}"/>
    <cellStyle name="Normal 4 3 2 2 5 4 2 2 2" xfId="37453" xr:uid="{00000000-0005-0000-0000-0000F20F0000}"/>
    <cellStyle name="Normal 4 3 2 2 5 4 2 3" xfId="27435" xr:uid="{00000000-0005-0000-0000-0000F30F0000}"/>
    <cellStyle name="Normal 4 3 2 2 5 4 3" xfId="2390" xr:uid="{00000000-0005-0000-0000-0000F40F0000}"/>
    <cellStyle name="Normal 4 3 2 2 5 4 3 2" xfId="2391" xr:uid="{00000000-0005-0000-0000-0000F50F0000}"/>
    <cellStyle name="Normal 4 3 2 2 5 4 3 2 2" xfId="37454" xr:uid="{00000000-0005-0000-0000-0000F60F0000}"/>
    <cellStyle name="Normal 4 3 2 2 5 4 3 3" xfId="27436" xr:uid="{00000000-0005-0000-0000-0000F70F0000}"/>
    <cellStyle name="Normal 4 3 2 2 5 4 4" xfId="2392" xr:uid="{00000000-0005-0000-0000-0000F80F0000}"/>
    <cellStyle name="Normal 4 3 2 2 5 4 4 2" xfId="34145" xr:uid="{00000000-0005-0000-0000-0000F90F0000}"/>
    <cellStyle name="Normal 4 3 2 2 5 4 5" xfId="23548" xr:uid="{00000000-0005-0000-0000-0000FA0F0000}"/>
    <cellStyle name="Normal 4 3 2 2 5 5" xfId="2393" xr:uid="{00000000-0005-0000-0000-0000FB0F0000}"/>
    <cellStyle name="Normal 4 3 2 2 5 5 2" xfId="2394" xr:uid="{00000000-0005-0000-0000-0000FC0F0000}"/>
    <cellStyle name="Normal 4 3 2 2 5 5 2 2" xfId="37455" xr:uid="{00000000-0005-0000-0000-0000FD0F0000}"/>
    <cellStyle name="Normal 4 3 2 2 5 5 3" xfId="27437" xr:uid="{00000000-0005-0000-0000-0000FE0F0000}"/>
    <cellStyle name="Normal 4 3 2 2 5 6" xfId="2395" xr:uid="{00000000-0005-0000-0000-0000FF0F0000}"/>
    <cellStyle name="Normal 4 3 2 2 5 6 2" xfId="2396" xr:uid="{00000000-0005-0000-0000-000000100000}"/>
    <cellStyle name="Normal 4 3 2 2 5 6 2 2" xfId="37456" xr:uid="{00000000-0005-0000-0000-000001100000}"/>
    <cellStyle name="Normal 4 3 2 2 5 6 3" xfId="27438" xr:uid="{00000000-0005-0000-0000-000002100000}"/>
    <cellStyle name="Normal 4 3 2 2 5 7" xfId="2397" xr:uid="{00000000-0005-0000-0000-000003100000}"/>
    <cellStyle name="Normal 4 3 2 2 5 7 2" xfId="34140" xr:uid="{00000000-0005-0000-0000-000004100000}"/>
    <cellStyle name="Normal 4 3 2 2 5 8" xfId="23543" xr:uid="{00000000-0005-0000-0000-000005100000}"/>
    <cellStyle name="Normal 4 3 2 2 6" xfId="2398" xr:uid="{00000000-0005-0000-0000-000006100000}"/>
    <cellStyle name="Normal 4 3 2 2 6 2" xfId="2399" xr:uid="{00000000-0005-0000-0000-000007100000}"/>
    <cellStyle name="Normal 4 3 2 2 6 2 2" xfId="2400" xr:uid="{00000000-0005-0000-0000-000008100000}"/>
    <cellStyle name="Normal 4 3 2 2 6 2 2 2" xfId="2401" xr:uid="{00000000-0005-0000-0000-000009100000}"/>
    <cellStyle name="Normal 4 3 2 2 6 2 2 2 2" xfId="37457" xr:uid="{00000000-0005-0000-0000-00000A100000}"/>
    <cellStyle name="Normal 4 3 2 2 6 2 2 3" xfId="27439" xr:uid="{00000000-0005-0000-0000-00000B100000}"/>
    <cellStyle name="Normal 4 3 2 2 6 2 3" xfId="2402" xr:uid="{00000000-0005-0000-0000-00000C100000}"/>
    <cellStyle name="Normal 4 3 2 2 6 2 3 2" xfId="2403" xr:uid="{00000000-0005-0000-0000-00000D100000}"/>
    <cellStyle name="Normal 4 3 2 2 6 2 3 2 2" xfId="37458" xr:uid="{00000000-0005-0000-0000-00000E100000}"/>
    <cellStyle name="Normal 4 3 2 2 6 2 3 3" xfId="27440" xr:uid="{00000000-0005-0000-0000-00000F100000}"/>
    <cellStyle name="Normal 4 3 2 2 6 2 4" xfId="2404" xr:uid="{00000000-0005-0000-0000-000010100000}"/>
    <cellStyle name="Normal 4 3 2 2 6 2 4 2" xfId="34147" xr:uid="{00000000-0005-0000-0000-000011100000}"/>
    <cellStyle name="Normal 4 3 2 2 6 2 5" xfId="23550" xr:uid="{00000000-0005-0000-0000-000012100000}"/>
    <cellStyle name="Normal 4 3 2 2 6 3" xfId="2405" xr:uid="{00000000-0005-0000-0000-000013100000}"/>
    <cellStyle name="Normal 4 3 2 2 6 3 2" xfId="2406" xr:uid="{00000000-0005-0000-0000-000014100000}"/>
    <cellStyle name="Normal 4 3 2 2 6 3 2 2" xfId="2407" xr:uid="{00000000-0005-0000-0000-000015100000}"/>
    <cellStyle name="Normal 4 3 2 2 6 3 2 2 2" xfId="37459" xr:uid="{00000000-0005-0000-0000-000016100000}"/>
    <cellStyle name="Normal 4 3 2 2 6 3 2 3" xfId="27441" xr:uid="{00000000-0005-0000-0000-000017100000}"/>
    <cellStyle name="Normal 4 3 2 2 6 3 3" xfId="2408" xr:uid="{00000000-0005-0000-0000-000018100000}"/>
    <cellStyle name="Normal 4 3 2 2 6 3 3 2" xfId="2409" xr:uid="{00000000-0005-0000-0000-000019100000}"/>
    <cellStyle name="Normal 4 3 2 2 6 3 3 2 2" xfId="37460" xr:uid="{00000000-0005-0000-0000-00001A100000}"/>
    <cellStyle name="Normal 4 3 2 2 6 3 3 3" xfId="27442" xr:uid="{00000000-0005-0000-0000-00001B100000}"/>
    <cellStyle name="Normal 4 3 2 2 6 3 4" xfId="2410" xr:uid="{00000000-0005-0000-0000-00001C100000}"/>
    <cellStyle name="Normal 4 3 2 2 6 3 4 2" xfId="34148" xr:uid="{00000000-0005-0000-0000-00001D100000}"/>
    <cellStyle name="Normal 4 3 2 2 6 3 5" xfId="23551" xr:uid="{00000000-0005-0000-0000-00001E100000}"/>
    <cellStyle name="Normal 4 3 2 2 6 4" xfId="2411" xr:uid="{00000000-0005-0000-0000-00001F100000}"/>
    <cellStyle name="Normal 4 3 2 2 6 4 2" xfId="2412" xr:uid="{00000000-0005-0000-0000-000020100000}"/>
    <cellStyle name="Normal 4 3 2 2 6 4 2 2" xfId="37461" xr:uid="{00000000-0005-0000-0000-000021100000}"/>
    <cellStyle name="Normal 4 3 2 2 6 4 3" xfId="27443" xr:uid="{00000000-0005-0000-0000-000022100000}"/>
    <cellStyle name="Normal 4 3 2 2 6 5" xfId="2413" xr:uid="{00000000-0005-0000-0000-000023100000}"/>
    <cellStyle name="Normal 4 3 2 2 6 5 2" xfId="2414" xr:uid="{00000000-0005-0000-0000-000024100000}"/>
    <cellStyle name="Normal 4 3 2 2 6 5 2 2" xfId="37462" xr:uid="{00000000-0005-0000-0000-000025100000}"/>
    <cellStyle name="Normal 4 3 2 2 6 5 3" xfId="27444" xr:uid="{00000000-0005-0000-0000-000026100000}"/>
    <cellStyle name="Normal 4 3 2 2 6 6" xfId="2415" xr:uid="{00000000-0005-0000-0000-000027100000}"/>
    <cellStyle name="Normal 4 3 2 2 6 6 2" xfId="34146" xr:uid="{00000000-0005-0000-0000-000028100000}"/>
    <cellStyle name="Normal 4 3 2 2 6 7" xfId="23549" xr:uid="{00000000-0005-0000-0000-000029100000}"/>
    <cellStyle name="Normal 4 3 2 2 7" xfId="2416" xr:uid="{00000000-0005-0000-0000-00002A100000}"/>
    <cellStyle name="Normal 4 3 2 2 7 2" xfId="2417" xr:uid="{00000000-0005-0000-0000-00002B100000}"/>
    <cellStyle name="Normal 4 3 2 2 7 2 2" xfId="2418" xr:uid="{00000000-0005-0000-0000-00002C100000}"/>
    <cellStyle name="Normal 4 3 2 2 7 2 2 2" xfId="37463" xr:uid="{00000000-0005-0000-0000-00002D100000}"/>
    <cellStyle name="Normal 4 3 2 2 7 2 3" xfId="27445" xr:uid="{00000000-0005-0000-0000-00002E100000}"/>
    <cellStyle name="Normal 4 3 2 2 7 3" xfId="2419" xr:uid="{00000000-0005-0000-0000-00002F100000}"/>
    <cellStyle name="Normal 4 3 2 2 7 3 2" xfId="2420" xr:uid="{00000000-0005-0000-0000-000030100000}"/>
    <cellStyle name="Normal 4 3 2 2 7 3 2 2" xfId="37464" xr:uid="{00000000-0005-0000-0000-000031100000}"/>
    <cellStyle name="Normal 4 3 2 2 7 3 3" xfId="27446" xr:uid="{00000000-0005-0000-0000-000032100000}"/>
    <cellStyle name="Normal 4 3 2 2 7 4" xfId="2421" xr:uid="{00000000-0005-0000-0000-000033100000}"/>
    <cellStyle name="Normal 4 3 2 2 7 4 2" xfId="34149" xr:uid="{00000000-0005-0000-0000-000034100000}"/>
    <cellStyle name="Normal 4 3 2 2 7 5" xfId="23552" xr:uid="{00000000-0005-0000-0000-000035100000}"/>
    <cellStyle name="Normal 4 3 2 2 8" xfId="2422" xr:uid="{00000000-0005-0000-0000-000036100000}"/>
    <cellStyle name="Normal 4 3 2 2 8 2" xfId="2423" xr:uid="{00000000-0005-0000-0000-000037100000}"/>
    <cellStyle name="Normal 4 3 2 2 8 2 2" xfId="2424" xr:uid="{00000000-0005-0000-0000-000038100000}"/>
    <cellStyle name="Normal 4 3 2 2 8 2 2 2" xfId="37465" xr:uid="{00000000-0005-0000-0000-000039100000}"/>
    <cellStyle name="Normal 4 3 2 2 8 2 3" xfId="27447" xr:uid="{00000000-0005-0000-0000-00003A100000}"/>
    <cellStyle name="Normal 4 3 2 2 8 3" xfId="2425" xr:uid="{00000000-0005-0000-0000-00003B100000}"/>
    <cellStyle name="Normal 4 3 2 2 8 3 2" xfId="2426" xr:uid="{00000000-0005-0000-0000-00003C100000}"/>
    <cellStyle name="Normal 4 3 2 2 8 3 2 2" xfId="37466" xr:uid="{00000000-0005-0000-0000-00003D100000}"/>
    <cellStyle name="Normal 4 3 2 2 8 3 3" xfId="27448" xr:uid="{00000000-0005-0000-0000-00003E100000}"/>
    <cellStyle name="Normal 4 3 2 2 8 4" xfId="2427" xr:uid="{00000000-0005-0000-0000-00003F100000}"/>
    <cellStyle name="Normal 4 3 2 2 8 4 2" xfId="34150" xr:uid="{00000000-0005-0000-0000-000040100000}"/>
    <cellStyle name="Normal 4 3 2 2 8 5" xfId="23553" xr:uid="{00000000-0005-0000-0000-000041100000}"/>
    <cellStyle name="Normal 4 3 2 2 9" xfId="2428" xr:uid="{00000000-0005-0000-0000-000042100000}"/>
    <cellStyle name="Normal 4 3 2 2 9 2" xfId="2429" xr:uid="{00000000-0005-0000-0000-000043100000}"/>
    <cellStyle name="Normal 4 3 2 2 9 2 2" xfId="34109" xr:uid="{00000000-0005-0000-0000-000044100000}"/>
    <cellStyle name="Normal 4 3 2 2 9 3" xfId="23512" xr:uid="{00000000-0005-0000-0000-000045100000}"/>
    <cellStyle name="Normal 4 3 2 3" xfId="2430" xr:uid="{00000000-0005-0000-0000-000046100000}"/>
    <cellStyle name="Normal 4 3 2 3 10" xfId="2431" xr:uid="{00000000-0005-0000-0000-000047100000}"/>
    <cellStyle name="Normal 4 3 2 3 10 2" xfId="34078" xr:uid="{00000000-0005-0000-0000-000048100000}"/>
    <cellStyle name="Normal 4 3 2 3 11" xfId="23475" xr:uid="{00000000-0005-0000-0000-000049100000}"/>
    <cellStyle name="Normal 4 3 2 3 2" xfId="2432" xr:uid="{00000000-0005-0000-0000-00004A100000}"/>
    <cellStyle name="Normal 4 3 2 3 2 2" xfId="2433" xr:uid="{00000000-0005-0000-0000-00004B100000}"/>
    <cellStyle name="Normal 4 3 2 3 2 2 2" xfId="2434" xr:uid="{00000000-0005-0000-0000-00004C100000}"/>
    <cellStyle name="Normal 4 3 2 3 2 2 2 2" xfId="2435" xr:uid="{00000000-0005-0000-0000-00004D100000}"/>
    <cellStyle name="Normal 4 3 2 3 2 2 2 2 2" xfId="2436" xr:uid="{00000000-0005-0000-0000-00004E100000}"/>
    <cellStyle name="Normal 4 3 2 3 2 2 2 2 2 2" xfId="37467" xr:uid="{00000000-0005-0000-0000-00004F100000}"/>
    <cellStyle name="Normal 4 3 2 3 2 2 2 2 3" xfId="27449" xr:uid="{00000000-0005-0000-0000-000050100000}"/>
    <cellStyle name="Normal 4 3 2 3 2 2 2 3" xfId="2437" xr:uid="{00000000-0005-0000-0000-000051100000}"/>
    <cellStyle name="Normal 4 3 2 3 2 2 2 3 2" xfId="2438" xr:uid="{00000000-0005-0000-0000-000052100000}"/>
    <cellStyle name="Normal 4 3 2 3 2 2 2 3 2 2" xfId="37468" xr:uid="{00000000-0005-0000-0000-000053100000}"/>
    <cellStyle name="Normal 4 3 2 3 2 2 2 3 3" xfId="27450" xr:uid="{00000000-0005-0000-0000-000054100000}"/>
    <cellStyle name="Normal 4 3 2 3 2 2 2 4" xfId="2439" xr:uid="{00000000-0005-0000-0000-000055100000}"/>
    <cellStyle name="Normal 4 3 2 3 2 2 2 4 2" xfId="34154" xr:uid="{00000000-0005-0000-0000-000056100000}"/>
    <cellStyle name="Normal 4 3 2 3 2 2 2 5" xfId="23557" xr:uid="{00000000-0005-0000-0000-000057100000}"/>
    <cellStyle name="Normal 4 3 2 3 2 2 3" xfId="2440" xr:uid="{00000000-0005-0000-0000-000058100000}"/>
    <cellStyle name="Normal 4 3 2 3 2 2 3 2" xfId="2441" xr:uid="{00000000-0005-0000-0000-000059100000}"/>
    <cellStyle name="Normal 4 3 2 3 2 2 3 2 2" xfId="2442" xr:uid="{00000000-0005-0000-0000-00005A100000}"/>
    <cellStyle name="Normal 4 3 2 3 2 2 3 2 2 2" xfId="37469" xr:uid="{00000000-0005-0000-0000-00005B100000}"/>
    <cellStyle name="Normal 4 3 2 3 2 2 3 2 3" xfId="27451" xr:uid="{00000000-0005-0000-0000-00005C100000}"/>
    <cellStyle name="Normal 4 3 2 3 2 2 3 3" xfId="2443" xr:uid="{00000000-0005-0000-0000-00005D100000}"/>
    <cellStyle name="Normal 4 3 2 3 2 2 3 3 2" xfId="2444" xr:uid="{00000000-0005-0000-0000-00005E100000}"/>
    <cellStyle name="Normal 4 3 2 3 2 2 3 3 2 2" xfId="37470" xr:uid="{00000000-0005-0000-0000-00005F100000}"/>
    <cellStyle name="Normal 4 3 2 3 2 2 3 3 3" xfId="27452" xr:uid="{00000000-0005-0000-0000-000060100000}"/>
    <cellStyle name="Normal 4 3 2 3 2 2 3 4" xfId="2445" xr:uid="{00000000-0005-0000-0000-000061100000}"/>
    <cellStyle name="Normal 4 3 2 3 2 2 3 4 2" xfId="34155" xr:uid="{00000000-0005-0000-0000-000062100000}"/>
    <cellStyle name="Normal 4 3 2 3 2 2 3 5" xfId="23558" xr:uid="{00000000-0005-0000-0000-000063100000}"/>
    <cellStyle name="Normal 4 3 2 3 2 2 4" xfId="2446" xr:uid="{00000000-0005-0000-0000-000064100000}"/>
    <cellStyle name="Normal 4 3 2 3 2 2 4 2" xfId="2447" xr:uid="{00000000-0005-0000-0000-000065100000}"/>
    <cellStyle name="Normal 4 3 2 3 2 2 4 2 2" xfId="37471" xr:uid="{00000000-0005-0000-0000-000066100000}"/>
    <cellStyle name="Normal 4 3 2 3 2 2 4 3" xfId="27453" xr:uid="{00000000-0005-0000-0000-000067100000}"/>
    <cellStyle name="Normal 4 3 2 3 2 2 5" xfId="2448" xr:uid="{00000000-0005-0000-0000-000068100000}"/>
    <cellStyle name="Normal 4 3 2 3 2 2 5 2" xfId="2449" xr:uid="{00000000-0005-0000-0000-000069100000}"/>
    <cellStyle name="Normal 4 3 2 3 2 2 5 2 2" xfId="37472" xr:uid="{00000000-0005-0000-0000-00006A100000}"/>
    <cellStyle name="Normal 4 3 2 3 2 2 5 3" xfId="27454" xr:uid="{00000000-0005-0000-0000-00006B100000}"/>
    <cellStyle name="Normal 4 3 2 3 2 2 6" xfId="2450" xr:uid="{00000000-0005-0000-0000-00006C100000}"/>
    <cellStyle name="Normal 4 3 2 3 2 2 6 2" xfId="34153" xr:uid="{00000000-0005-0000-0000-00006D100000}"/>
    <cellStyle name="Normal 4 3 2 3 2 2 7" xfId="23556" xr:uid="{00000000-0005-0000-0000-00006E100000}"/>
    <cellStyle name="Normal 4 3 2 3 2 3" xfId="2451" xr:uid="{00000000-0005-0000-0000-00006F100000}"/>
    <cellStyle name="Normal 4 3 2 3 2 3 2" xfId="2452" xr:uid="{00000000-0005-0000-0000-000070100000}"/>
    <cellStyle name="Normal 4 3 2 3 2 3 2 2" xfId="2453" xr:uid="{00000000-0005-0000-0000-000071100000}"/>
    <cellStyle name="Normal 4 3 2 3 2 3 2 2 2" xfId="37473" xr:uid="{00000000-0005-0000-0000-000072100000}"/>
    <cellStyle name="Normal 4 3 2 3 2 3 2 3" xfId="27455" xr:uid="{00000000-0005-0000-0000-000073100000}"/>
    <cellStyle name="Normal 4 3 2 3 2 3 3" xfId="2454" xr:uid="{00000000-0005-0000-0000-000074100000}"/>
    <cellStyle name="Normal 4 3 2 3 2 3 3 2" xfId="2455" xr:uid="{00000000-0005-0000-0000-000075100000}"/>
    <cellStyle name="Normal 4 3 2 3 2 3 3 2 2" xfId="37474" xr:uid="{00000000-0005-0000-0000-000076100000}"/>
    <cellStyle name="Normal 4 3 2 3 2 3 3 3" xfId="27456" xr:uid="{00000000-0005-0000-0000-000077100000}"/>
    <cellStyle name="Normal 4 3 2 3 2 3 4" xfId="2456" xr:uid="{00000000-0005-0000-0000-000078100000}"/>
    <cellStyle name="Normal 4 3 2 3 2 3 4 2" xfId="34156" xr:uid="{00000000-0005-0000-0000-000079100000}"/>
    <cellStyle name="Normal 4 3 2 3 2 3 5" xfId="23559" xr:uid="{00000000-0005-0000-0000-00007A100000}"/>
    <cellStyle name="Normal 4 3 2 3 2 4" xfId="2457" xr:uid="{00000000-0005-0000-0000-00007B100000}"/>
    <cellStyle name="Normal 4 3 2 3 2 4 2" xfId="2458" xr:uid="{00000000-0005-0000-0000-00007C100000}"/>
    <cellStyle name="Normal 4 3 2 3 2 4 2 2" xfId="2459" xr:uid="{00000000-0005-0000-0000-00007D100000}"/>
    <cellStyle name="Normal 4 3 2 3 2 4 2 2 2" xfId="37475" xr:uid="{00000000-0005-0000-0000-00007E100000}"/>
    <cellStyle name="Normal 4 3 2 3 2 4 2 3" xfId="27457" xr:uid="{00000000-0005-0000-0000-00007F100000}"/>
    <cellStyle name="Normal 4 3 2 3 2 4 3" xfId="2460" xr:uid="{00000000-0005-0000-0000-000080100000}"/>
    <cellStyle name="Normal 4 3 2 3 2 4 3 2" xfId="2461" xr:uid="{00000000-0005-0000-0000-000081100000}"/>
    <cellStyle name="Normal 4 3 2 3 2 4 3 2 2" xfId="37476" xr:uid="{00000000-0005-0000-0000-000082100000}"/>
    <cellStyle name="Normal 4 3 2 3 2 4 3 3" xfId="27458" xr:uid="{00000000-0005-0000-0000-000083100000}"/>
    <cellStyle name="Normal 4 3 2 3 2 4 4" xfId="2462" xr:uid="{00000000-0005-0000-0000-000084100000}"/>
    <cellStyle name="Normal 4 3 2 3 2 4 4 2" xfId="34157" xr:uid="{00000000-0005-0000-0000-000085100000}"/>
    <cellStyle name="Normal 4 3 2 3 2 4 5" xfId="23560" xr:uid="{00000000-0005-0000-0000-000086100000}"/>
    <cellStyle name="Normal 4 3 2 3 2 5" xfId="2463" xr:uid="{00000000-0005-0000-0000-000087100000}"/>
    <cellStyle name="Normal 4 3 2 3 2 5 2" xfId="2464" xr:uid="{00000000-0005-0000-0000-000088100000}"/>
    <cellStyle name="Normal 4 3 2 3 2 5 2 2" xfId="37477" xr:uid="{00000000-0005-0000-0000-000089100000}"/>
    <cellStyle name="Normal 4 3 2 3 2 5 3" xfId="27459" xr:uid="{00000000-0005-0000-0000-00008A100000}"/>
    <cellStyle name="Normal 4 3 2 3 2 6" xfId="2465" xr:uid="{00000000-0005-0000-0000-00008B100000}"/>
    <cellStyle name="Normal 4 3 2 3 2 6 2" xfId="2466" xr:uid="{00000000-0005-0000-0000-00008C100000}"/>
    <cellStyle name="Normal 4 3 2 3 2 6 2 2" xfId="37478" xr:uid="{00000000-0005-0000-0000-00008D100000}"/>
    <cellStyle name="Normal 4 3 2 3 2 6 3" xfId="27460" xr:uid="{00000000-0005-0000-0000-00008E100000}"/>
    <cellStyle name="Normal 4 3 2 3 2 7" xfId="2467" xr:uid="{00000000-0005-0000-0000-00008F100000}"/>
    <cellStyle name="Normal 4 3 2 3 2 7 2" xfId="34152" xr:uid="{00000000-0005-0000-0000-000090100000}"/>
    <cellStyle name="Normal 4 3 2 3 2 8" xfId="23555" xr:uid="{00000000-0005-0000-0000-000091100000}"/>
    <cellStyle name="Normal 4 3 2 3 3" xfId="2468" xr:uid="{00000000-0005-0000-0000-000092100000}"/>
    <cellStyle name="Normal 4 3 2 3 3 2" xfId="2469" xr:uid="{00000000-0005-0000-0000-000093100000}"/>
    <cellStyle name="Normal 4 3 2 3 3 2 2" xfId="2470" xr:uid="{00000000-0005-0000-0000-000094100000}"/>
    <cellStyle name="Normal 4 3 2 3 3 2 2 2" xfId="2471" xr:uid="{00000000-0005-0000-0000-000095100000}"/>
    <cellStyle name="Normal 4 3 2 3 3 2 2 2 2" xfId="2472" xr:uid="{00000000-0005-0000-0000-000096100000}"/>
    <cellStyle name="Normal 4 3 2 3 3 2 2 2 2 2" xfId="37479" xr:uid="{00000000-0005-0000-0000-000097100000}"/>
    <cellStyle name="Normal 4 3 2 3 3 2 2 2 3" xfId="27461" xr:uid="{00000000-0005-0000-0000-000098100000}"/>
    <cellStyle name="Normal 4 3 2 3 3 2 2 3" xfId="2473" xr:uid="{00000000-0005-0000-0000-000099100000}"/>
    <cellStyle name="Normal 4 3 2 3 3 2 2 3 2" xfId="2474" xr:uid="{00000000-0005-0000-0000-00009A100000}"/>
    <cellStyle name="Normal 4 3 2 3 3 2 2 3 2 2" xfId="37480" xr:uid="{00000000-0005-0000-0000-00009B100000}"/>
    <cellStyle name="Normal 4 3 2 3 3 2 2 3 3" xfId="27462" xr:uid="{00000000-0005-0000-0000-00009C100000}"/>
    <cellStyle name="Normal 4 3 2 3 3 2 2 4" xfId="2475" xr:uid="{00000000-0005-0000-0000-00009D100000}"/>
    <cellStyle name="Normal 4 3 2 3 3 2 2 4 2" xfId="34160" xr:uid="{00000000-0005-0000-0000-00009E100000}"/>
    <cellStyle name="Normal 4 3 2 3 3 2 2 5" xfId="23563" xr:uid="{00000000-0005-0000-0000-00009F100000}"/>
    <cellStyle name="Normal 4 3 2 3 3 2 3" xfId="2476" xr:uid="{00000000-0005-0000-0000-0000A0100000}"/>
    <cellStyle name="Normal 4 3 2 3 3 2 3 2" xfId="2477" xr:uid="{00000000-0005-0000-0000-0000A1100000}"/>
    <cellStyle name="Normal 4 3 2 3 3 2 3 2 2" xfId="2478" xr:uid="{00000000-0005-0000-0000-0000A2100000}"/>
    <cellStyle name="Normal 4 3 2 3 3 2 3 2 2 2" xfId="37481" xr:uid="{00000000-0005-0000-0000-0000A3100000}"/>
    <cellStyle name="Normal 4 3 2 3 3 2 3 2 3" xfId="27463" xr:uid="{00000000-0005-0000-0000-0000A4100000}"/>
    <cellStyle name="Normal 4 3 2 3 3 2 3 3" xfId="2479" xr:uid="{00000000-0005-0000-0000-0000A5100000}"/>
    <cellStyle name="Normal 4 3 2 3 3 2 3 3 2" xfId="2480" xr:uid="{00000000-0005-0000-0000-0000A6100000}"/>
    <cellStyle name="Normal 4 3 2 3 3 2 3 3 2 2" xfId="37482" xr:uid="{00000000-0005-0000-0000-0000A7100000}"/>
    <cellStyle name="Normal 4 3 2 3 3 2 3 3 3" xfId="27464" xr:uid="{00000000-0005-0000-0000-0000A8100000}"/>
    <cellStyle name="Normal 4 3 2 3 3 2 3 4" xfId="2481" xr:uid="{00000000-0005-0000-0000-0000A9100000}"/>
    <cellStyle name="Normal 4 3 2 3 3 2 3 4 2" xfId="34161" xr:uid="{00000000-0005-0000-0000-0000AA100000}"/>
    <cellStyle name="Normal 4 3 2 3 3 2 3 5" xfId="23564" xr:uid="{00000000-0005-0000-0000-0000AB100000}"/>
    <cellStyle name="Normal 4 3 2 3 3 2 4" xfId="2482" xr:uid="{00000000-0005-0000-0000-0000AC100000}"/>
    <cellStyle name="Normal 4 3 2 3 3 2 4 2" xfId="2483" xr:uid="{00000000-0005-0000-0000-0000AD100000}"/>
    <cellStyle name="Normal 4 3 2 3 3 2 4 2 2" xfId="37483" xr:uid="{00000000-0005-0000-0000-0000AE100000}"/>
    <cellStyle name="Normal 4 3 2 3 3 2 4 3" xfId="27465" xr:uid="{00000000-0005-0000-0000-0000AF100000}"/>
    <cellStyle name="Normal 4 3 2 3 3 2 5" xfId="2484" xr:uid="{00000000-0005-0000-0000-0000B0100000}"/>
    <cellStyle name="Normal 4 3 2 3 3 2 5 2" xfId="2485" xr:uid="{00000000-0005-0000-0000-0000B1100000}"/>
    <cellStyle name="Normal 4 3 2 3 3 2 5 2 2" xfId="37484" xr:uid="{00000000-0005-0000-0000-0000B2100000}"/>
    <cellStyle name="Normal 4 3 2 3 3 2 5 3" xfId="27466" xr:uid="{00000000-0005-0000-0000-0000B3100000}"/>
    <cellStyle name="Normal 4 3 2 3 3 2 6" xfId="2486" xr:uid="{00000000-0005-0000-0000-0000B4100000}"/>
    <cellStyle name="Normal 4 3 2 3 3 2 6 2" xfId="34159" xr:uid="{00000000-0005-0000-0000-0000B5100000}"/>
    <cellStyle name="Normal 4 3 2 3 3 2 7" xfId="23562" xr:uid="{00000000-0005-0000-0000-0000B6100000}"/>
    <cellStyle name="Normal 4 3 2 3 3 3" xfId="2487" xr:uid="{00000000-0005-0000-0000-0000B7100000}"/>
    <cellStyle name="Normal 4 3 2 3 3 3 2" xfId="2488" xr:uid="{00000000-0005-0000-0000-0000B8100000}"/>
    <cellStyle name="Normal 4 3 2 3 3 3 2 2" xfId="2489" xr:uid="{00000000-0005-0000-0000-0000B9100000}"/>
    <cellStyle name="Normal 4 3 2 3 3 3 2 2 2" xfId="37485" xr:uid="{00000000-0005-0000-0000-0000BA100000}"/>
    <cellStyle name="Normal 4 3 2 3 3 3 2 3" xfId="27467" xr:uid="{00000000-0005-0000-0000-0000BB100000}"/>
    <cellStyle name="Normal 4 3 2 3 3 3 3" xfId="2490" xr:uid="{00000000-0005-0000-0000-0000BC100000}"/>
    <cellStyle name="Normal 4 3 2 3 3 3 3 2" xfId="2491" xr:uid="{00000000-0005-0000-0000-0000BD100000}"/>
    <cellStyle name="Normal 4 3 2 3 3 3 3 2 2" xfId="37486" xr:uid="{00000000-0005-0000-0000-0000BE100000}"/>
    <cellStyle name="Normal 4 3 2 3 3 3 3 3" xfId="27468" xr:uid="{00000000-0005-0000-0000-0000BF100000}"/>
    <cellStyle name="Normal 4 3 2 3 3 3 4" xfId="2492" xr:uid="{00000000-0005-0000-0000-0000C0100000}"/>
    <cellStyle name="Normal 4 3 2 3 3 3 4 2" xfId="34162" xr:uid="{00000000-0005-0000-0000-0000C1100000}"/>
    <cellStyle name="Normal 4 3 2 3 3 3 5" xfId="23565" xr:uid="{00000000-0005-0000-0000-0000C2100000}"/>
    <cellStyle name="Normal 4 3 2 3 3 4" xfId="2493" xr:uid="{00000000-0005-0000-0000-0000C3100000}"/>
    <cellStyle name="Normal 4 3 2 3 3 4 2" xfId="2494" xr:uid="{00000000-0005-0000-0000-0000C4100000}"/>
    <cellStyle name="Normal 4 3 2 3 3 4 2 2" xfId="2495" xr:uid="{00000000-0005-0000-0000-0000C5100000}"/>
    <cellStyle name="Normal 4 3 2 3 3 4 2 2 2" xfId="37487" xr:uid="{00000000-0005-0000-0000-0000C6100000}"/>
    <cellStyle name="Normal 4 3 2 3 3 4 2 3" xfId="27469" xr:uid="{00000000-0005-0000-0000-0000C7100000}"/>
    <cellStyle name="Normal 4 3 2 3 3 4 3" xfId="2496" xr:uid="{00000000-0005-0000-0000-0000C8100000}"/>
    <cellStyle name="Normal 4 3 2 3 3 4 3 2" xfId="2497" xr:uid="{00000000-0005-0000-0000-0000C9100000}"/>
    <cellStyle name="Normal 4 3 2 3 3 4 3 2 2" xfId="37488" xr:uid="{00000000-0005-0000-0000-0000CA100000}"/>
    <cellStyle name="Normal 4 3 2 3 3 4 3 3" xfId="27470" xr:uid="{00000000-0005-0000-0000-0000CB100000}"/>
    <cellStyle name="Normal 4 3 2 3 3 4 4" xfId="2498" xr:uid="{00000000-0005-0000-0000-0000CC100000}"/>
    <cellStyle name="Normal 4 3 2 3 3 4 4 2" xfId="34163" xr:uid="{00000000-0005-0000-0000-0000CD100000}"/>
    <cellStyle name="Normal 4 3 2 3 3 4 5" xfId="23566" xr:uid="{00000000-0005-0000-0000-0000CE100000}"/>
    <cellStyle name="Normal 4 3 2 3 3 5" xfId="2499" xr:uid="{00000000-0005-0000-0000-0000CF100000}"/>
    <cellStyle name="Normal 4 3 2 3 3 5 2" xfId="2500" xr:uid="{00000000-0005-0000-0000-0000D0100000}"/>
    <cellStyle name="Normal 4 3 2 3 3 5 2 2" xfId="37489" xr:uid="{00000000-0005-0000-0000-0000D1100000}"/>
    <cellStyle name="Normal 4 3 2 3 3 5 3" xfId="27471" xr:uid="{00000000-0005-0000-0000-0000D2100000}"/>
    <cellStyle name="Normal 4 3 2 3 3 6" xfId="2501" xr:uid="{00000000-0005-0000-0000-0000D3100000}"/>
    <cellStyle name="Normal 4 3 2 3 3 6 2" xfId="2502" xr:uid="{00000000-0005-0000-0000-0000D4100000}"/>
    <cellStyle name="Normal 4 3 2 3 3 6 2 2" xfId="37490" xr:uid="{00000000-0005-0000-0000-0000D5100000}"/>
    <cellStyle name="Normal 4 3 2 3 3 6 3" xfId="27472" xr:uid="{00000000-0005-0000-0000-0000D6100000}"/>
    <cellStyle name="Normal 4 3 2 3 3 7" xfId="2503" xr:uid="{00000000-0005-0000-0000-0000D7100000}"/>
    <cellStyle name="Normal 4 3 2 3 3 7 2" xfId="34158" xr:uid="{00000000-0005-0000-0000-0000D8100000}"/>
    <cellStyle name="Normal 4 3 2 3 3 8" xfId="23561" xr:uid="{00000000-0005-0000-0000-0000D9100000}"/>
    <cellStyle name="Normal 4 3 2 3 4" xfId="2504" xr:uid="{00000000-0005-0000-0000-0000DA100000}"/>
    <cellStyle name="Normal 4 3 2 3 4 2" xfId="2505" xr:uid="{00000000-0005-0000-0000-0000DB100000}"/>
    <cellStyle name="Normal 4 3 2 3 4 2 2" xfId="2506" xr:uid="{00000000-0005-0000-0000-0000DC100000}"/>
    <cellStyle name="Normal 4 3 2 3 4 2 2 2" xfId="2507" xr:uid="{00000000-0005-0000-0000-0000DD100000}"/>
    <cellStyle name="Normal 4 3 2 3 4 2 2 2 2" xfId="37491" xr:uid="{00000000-0005-0000-0000-0000DE100000}"/>
    <cellStyle name="Normal 4 3 2 3 4 2 2 3" xfId="27473" xr:uid="{00000000-0005-0000-0000-0000DF100000}"/>
    <cellStyle name="Normal 4 3 2 3 4 2 3" xfId="2508" xr:uid="{00000000-0005-0000-0000-0000E0100000}"/>
    <cellStyle name="Normal 4 3 2 3 4 2 3 2" xfId="2509" xr:uid="{00000000-0005-0000-0000-0000E1100000}"/>
    <cellStyle name="Normal 4 3 2 3 4 2 3 2 2" xfId="37492" xr:uid="{00000000-0005-0000-0000-0000E2100000}"/>
    <cellStyle name="Normal 4 3 2 3 4 2 3 3" xfId="27474" xr:uid="{00000000-0005-0000-0000-0000E3100000}"/>
    <cellStyle name="Normal 4 3 2 3 4 2 4" xfId="2510" xr:uid="{00000000-0005-0000-0000-0000E4100000}"/>
    <cellStyle name="Normal 4 3 2 3 4 2 4 2" xfId="34165" xr:uid="{00000000-0005-0000-0000-0000E5100000}"/>
    <cellStyle name="Normal 4 3 2 3 4 2 5" xfId="23568" xr:uid="{00000000-0005-0000-0000-0000E6100000}"/>
    <cellStyle name="Normal 4 3 2 3 4 3" xfId="2511" xr:uid="{00000000-0005-0000-0000-0000E7100000}"/>
    <cellStyle name="Normal 4 3 2 3 4 3 2" xfId="2512" xr:uid="{00000000-0005-0000-0000-0000E8100000}"/>
    <cellStyle name="Normal 4 3 2 3 4 3 2 2" xfId="2513" xr:uid="{00000000-0005-0000-0000-0000E9100000}"/>
    <cellStyle name="Normal 4 3 2 3 4 3 2 2 2" xfId="37493" xr:uid="{00000000-0005-0000-0000-0000EA100000}"/>
    <cellStyle name="Normal 4 3 2 3 4 3 2 3" xfId="27475" xr:uid="{00000000-0005-0000-0000-0000EB100000}"/>
    <cellStyle name="Normal 4 3 2 3 4 3 3" xfId="2514" xr:uid="{00000000-0005-0000-0000-0000EC100000}"/>
    <cellStyle name="Normal 4 3 2 3 4 3 3 2" xfId="2515" xr:uid="{00000000-0005-0000-0000-0000ED100000}"/>
    <cellStyle name="Normal 4 3 2 3 4 3 3 2 2" xfId="37494" xr:uid="{00000000-0005-0000-0000-0000EE100000}"/>
    <cellStyle name="Normal 4 3 2 3 4 3 3 3" xfId="27476" xr:uid="{00000000-0005-0000-0000-0000EF100000}"/>
    <cellStyle name="Normal 4 3 2 3 4 3 4" xfId="2516" xr:uid="{00000000-0005-0000-0000-0000F0100000}"/>
    <cellStyle name="Normal 4 3 2 3 4 3 4 2" xfId="34166" xr:uid="{00000000-0005-0000-0000-0000F1100000}"/>
    <cellStyle name="Normal 4 3 2 3 4 3 5" xfId="23569" xr:uid="{00000000-0005-0000-0000-0000F2100000}"/>
    <cellStyle name="Normal 4 3 2 3 4 4" xfId="2517" xr:uid="{00000000-0005-0000-0000-0000F3100000}"/>
    <cellStyle name="Normal 4 3 2 3 4 4 2" xfId="2518" xr:uid="{00000000-0005-0000-0000-0000F4100000}"/>
    <cellStyle name="Normal 4 3 2 3 4 4 2 2" xfId="37495" xr:uid="{00000000-0005-0000-0000-0000F5100000}"/>
    <cellStyle name="Normal 4 3 2 3 4 4 3" xfId="27477" xr:uid="{00000000-0005-0000-0000-0000F6100000}"/>
    <cellStyle name="Normal 4 3 2 3 4 5" xfId="2519" xr:uid="{00000000-0005-0000-0000-0000F7100000}"/>
    <cellStyle name="Normal 4 3 2 3 4 5 2" xfId="2520" xr:uid="{00000000-0005-0000-0000-0000F8100000}"/>
    <cellStyle name="Normal 4 3 2 3 4 5 2 2" xfId="37496" xr:uid="{00000000-0005-0000-0000-0000F9100000}"/>
    <cellStyle name="Normal 4 3 2 3 4 5 3" xfId="27478" xr:uid="{00000000-0005-0000-0000-0000FA100000}"/>
    <cellStyle name="Normal 4 3 2 3 4 6" xfId="2521" xr:uid="{00000000-0005-0000-0000-0000FB100000}"/>
    <cellStyle name="Normal 4 3 2 3 4 6 2" xfId="34164" xr:uid="{00000000-0005-0000-0000-0000FC100000}"/>
    <cellStyle name="Normal 4 3 2 3 4 7" xfId="23567" xr:uid="{00000000-0005-0000-0000-0000FD100000}"/>
    <cellStyle name="Normal 4 3 2 3 5" xfId="2522" xr:uid="{00000000-0005-0000-0000-0000FE100000}"/>
    <cellStyle name="Normal 4 3 2 3 5 2" xfId="2523" xr:uid="{00000000-0005-0000-0000-0000FF100000}"/>
    <cellStyle name="Normal 4 3 2 3 5 2 2" xfId="2524" xr:uid="{00000000-0005-0000-0000-000000110000}"/>
    <cellStyle name="Normal 4 3 2 3 5 2 2 2" xfId="37497" xr:uid="{00000000-0005-0000-0000-000001110000}"/>
    <cellStyle name="Normal 4 3 2 3 5 2 3" xfId="27479" xr:uid="{00000000-0005-0000-0000-000002110000}"/>
    <cellStyle name="Normal 4 3 2 3 5 3" xfId="2525" xr:uid="{00000000-0005-0000-0000-000003110000}"/>
    <cellStyle name="Normal 4 3 2 3 5 3 2" xfId="2526" xr:uid="{00000000-0005-0000-0000-000004110000}"/>
    <cellStyle name="Normal 4 3 2 3 5 3 2 2" xfId="37498" xr:uid="{00000000-0005-0000-0000-000005110000}"/>
    <cellStyle name="Normal 4 3 2 3 5 3 3" xfId="27480" xr:uid="{00000000-0005-0000-0000-000006110000}"/>
    <cellStyle name="Normal 4 3 2 3 5 4" xfId="2527" xr:uid="{00000000-0005-0000-0000-000007110000}"/>
    <cellStyle name="Normal 4 3 2 3 5 4 2" xfId="34167" xr:uid="{00000000-0005-0000-0000-000008110000}"/>
    <cellStyle name="Normal 4 3 2 3 5 5" xfId="23570" xr:uid="{00000000-0005-0000-0000-000009110000}"/>
    <cellStyle name="Normal 4 3 2 3 6" xfId="2528" xr:uid="{00000000-0005-0000-0000-00000A110000}"/>
    <cellStyle name="Normal 4 3 2 3 6 2" xfId="2529" xr:uid="{00000000-0005-0000-0000-00000B110000}"/>
    <cellStyle name="Normal 4 3 2 3 6 2 2" xfId="2530" xr:uid="{00000000-0005-0000-0000-00000C110000}"/>
    <cellStyle name="Normal 4 3 2 3 6 2 2 2" xfId="37499" xr:uid="{00000000-0005-0000-0000-00000D110000}"/>
    <cellStyle name="Normal 4 3 2 3 6 2 3" xfId="27481" xr:uid="{00000000-0005-0000-0000-00000E110000}"/>
    <cellStyle name="Normal 4 3 2 3 6 3" xfId="2531" xr:uid="{00000000-0005-0000-0000-00000F110000}"/>
    <cellStyle name="Normal 4 3 2 3 6 3 2" xfId="2532" xr:uid="{00000000-0005-0000-0000-000010110000}"/>
    <cellStyle name="Normal 4 3 2 3 6 3 2 2" xfId="37500" xr:uid="{00000000-0005-0000-0000-000011110000}"/>
    <cellStyle name="Normal 4 3 2 3 6 3 3" xfId="27482" xr:uid="{00000000-0005-0000-0000-000012110000}"/>
    <cellStyle name="Normal 4 3 2 3 6 4" xfId="2533" xr:uid="{00000000-0005-0000-0000-000013110000}"/>
    <cellStyle name="Normal 4 3 2 3 6 4 2" xfId="34168" xr:uid="{00000000-0005-0000-0000-000014110000}"/>
    <cellStyle name="Normal 4 3 2 3 6 5" xfId="23571" xr:uid="{00000000-0005-0000-0000-000015110000}"/>
    <cellStyle name="Normal 4 3 2 3 7" xfId="2534" xr:uid="{00000000-0005-0000-0000-000016110000}"/>
    <cellStyle name="Normal 4 3 2 3 7 2" xfId="2535" xr:uid="{00000000-0005-0000-0000-000017110000}"/>
    <cellStyle name="Normal 4 3 2 3 7 2 2" xfId="34151" xr:uid="{00000000-0005-0000-0000-000018110000}"/>
    <cellStyle name="Normal 4 3 2 3 7 3" xfId="23554" xr:uid="{00000000-0005-0000-0000-000019110000}"/>
    <cellStyle name="Normal 4 3 2 3 8" xfId="2536" xr:uid="{00000000-0005-0000-0000-00001A110000}"/>
    <cellStyle name="Normal 4 3 2 3 8 2" xfId="2537" xr:uid="{00000000-0005-0000-0000-00001B110000}"/>
    <cellStyle name="Normal 4 3 2 3 8 2 2" xfId="37501" xr:uid="{00000000-0005-0000-0000-00001C110000}"/>
    <cellStyle name="Normal 4 3 2 3 8 3" xfId="27483" xr:uid="{00000000-0005-0000-0000-00001D110000}"/>
    <cellStyle name="Normal 4 3 2 3 9" xfId="2538" xr:uid="{00000000-0005-0000-0000-00001E110000}"/>
    <cellStyle name="Normal 4 3 2 3 9 2" xfId="2539" xr:uid="{00000000-0005-0000-0000-00001F110000}"/>
    <cellStyle name="Normal 4 3 2 3 9 2 2" xfId="37502" xr:uid="{00000000-0005-0000-0000-000020110000}"/>
    <cellStyle name="Normal 4 3 2 3 9 3" xfId="27484" xr:uid="{00000000-0005-0000-0000-000021110000}"/>
    <cellStyle name="Normal 4 3 2 4" xfId="2540" xr:uid="{00000000-0005-0000-0000-000022110000}"/>
    <cellStyle name="Normal 4 3 2 4 2" xfId="2541" xr:uid="{00000000-0005-0000-0000-000023110000}"/>
    <cellStyle name="Normal 4 3 2 4 2 2" xfId="2542" xr:uid="{00000000-0005-0000-0000-000024110000}"/>
    <cellStyle name="Normal 4 3 2 4 2 2 2" xfId="2543" xr:uid="{00000000-0005-0000-0000-000025110000}"/>
    <cellStyle name="Normal 4 3 2 4 2 2 2 2" xfId="2544" xr:uid="{00000000-0005-0000-0000-000026110000}"/>
    <cellStyle name="Normal 4 3 2 4 2 2 2 2 2" xfId="37503" xr:uid="{00000000-0005-0000-0000-000027110000}"/>
    <cellStyle name="Normal 4 3 2 4 2 2 2 3" xfId="27485" xr:uid="{00000000-0005-0000-0000-000028110000}"/>
    <cellStyle name="Normal 4 3 2 4 2 2 3" xfId="2545" xr:uid="{00000000-0005-0000-0000-000029110000}"/>
    <cellStyle name="Normal 4 3 2 4 2 2 3 2" xfId="2546" xr:uid="{00000000-0005-0000-0000-00002A110000}"/>
    <cellStyle name="Normal 4 3 2 4 2 2 3 2 2" xfId="37504" xr:uid="{00000000-0005-0000-0000-00002B110000}"/>
    <cellStyle name="Normal 4 3 2 4 2 2 3 3" xfId="27486" xr:uid="{00000000-0005-0000-0000-00002C110000}"/>
    <cellStyle name="Normal 4 3 2 4 2 2 4" xfId="2547" xr:uid="{00000000-0005-0000-0000-00002D110000}"/>
    <cellStyle name="Normal 4 3 2 4 2 2 4 2" xfId="34171" xr:uid="{00000000-0005-0000-0000-00002E110000}"/>
    <cellStyle name="Normal 4 3 2 4 2 2 5" xfId="23574" xr:uid="{00000000-0005-0000-0000-00002F110000}"/>
    <cellStyle name="Normal 4 3 2 4 2 3" xfId="2548" xr:uid="{00000000-0005-0000-0000-000030110000}"/>
    <cellStyle name="Normal 4 3 2 4 2 3 2" xfId="2549" xr:uid="{00000000-0005-0000-0000-000031110000}"/>
    <cellStyle name="Normal 4 3 2 4 2 3 2 2" xfId="2550" xr:uid="{00000000-0005-0000-0000-000032110000}"/>
    <cellStyle name="Normal 4 3 2 4 2 3 2 2 2" xfId="37505" xr:uid="{00000000-0005-0000-0000-000033110000}"/>
    <cellStyle name="Normal 4 3 2 4 2 3 2 3" xfId="27487" xr:uid="{00000000-0005-0000-0000-000034110000}"/>
    <cellStyle name="Normal 4 3 2 4 2 3 3" xfId="2551" xr:uid="{00000000-0005-0000-0000-000035110000}"/>
    <cellStyle name="Normal 4 3 2 4 2 3 3 2" xfId="2552" xr:uid="{00000000-0005-0000-0000-000036110000}"/>
    <cellStyle name="Normal 4 3 2 4 2 3 3 2 2" xfId="37506" xr:uid="{00000000-0005-0000-0000-000037110000}"/>
    <cellStyle name="Normal 4 3 2 4 2 3 3 3" xfId="27488" xr:uid="{00000000-0005-0000-0000-000038110000}"/>
    <cellStyle name="Normal 4 3 2 4 2 3 4" xfId="2553" xr:uid="{00000000-0005-0000-0000-000039110000}"/>
    <cellStyle name="Normal 4 3 2 4 2 3 4 2" xfId="34172" xr:uid="{00000000-0005-0000-0000-00003A110000}"/>
    <cellStyle name="Normal 4 3 2 4 2 3 5" xfId="23575" xr:uid="{00000000-0005-0000-0000-00003B110000}"/>
    <cellStyle name="Normal 4 3 2 4 2 4" xfId="2554" xr:uid="{00000000-0005-0000-0000-00003C110000}"/>
    <cellStyle name="Normal 4 3 2 4 2 4 2" xfId="2555" xr:uid="{00000000-0005-0000-0000-00003D110000}"/>
    <cellStyle name="Normal 4 3 2 4 2 4 2 2" xfId="37507" xr:uid="{00000000-0005-0000-0000-00003E110000}"/>
    <cellStyle name="Normal 4 3 2 4 2 4 3" xfId="27489" xr:uid="{00000000-0005-0000-0000-00003F110000}"/>
    <cellStyle name="Normal 4 3 2 4 2 5" xfId="2556" xr:uid="{00000000-0005-0000-0000-000040110000}"/>
    <cellStyle name="Normal 4 3 2 4 2 5 2" xfId="2557" xr:uid="{00000000-0005-0000-0000-000041110000}"/>
    <cellStyle name="Normal 4 3 2 4 2 5 2 2" xfId="37508" xr:uid="{00000000-0005-0000-0000-000042110000}"/>
    <cellStyle name="Normal 4 3 2 4 2 5 3" xfId="27490" xr:uid="{00000000-0005-0000-0000-000043110000}"/>
    <cellStyle name="Normal 4 3 2 4 2 6" xfId="2558" xr:uid="{00000000-0005-0000-0000-000044110000}"/>
    <cellStyle name="Normal 4 3 2 4 2 6 2" xfId="34170" xr:uid="{00000000-0005-0000-0000-000045110000}"/>
    <cellStyle name="Normal 4 3 2 4 2 7" xfId="23573" xr:uid="{00000000-0005-0000-0000-000046110000}"/>
    <cellStyle name="Normal 4 3 2 4 3" xfId="2559" xr:uid="{00000000-0005-0000-0000-000047110000}"/>
    <cellStyle name="Normal 4 3 2 4 3 2" xfId="2560" xr:uid="{00000000-0005-0000-0000-000048110000}"/>
    <cellStyle name="Normal 4 3 2 4 3 2 2" xfId="2561" xr:uid="{00000000-0005-0000-0000-000049110000}"/>
    <cellStyle name="Normal 4 3 2 4 3 2 2 2" xfId="37509" xr:uid="{00000000-0005-0000-0000-00004A110000}"/>
    <cellStyle name="Normal 4 3 2 4 3 2 3" xfId="27491" xr:uid="{00000000-0005-0000-0000-00004B110000}"/>
    <cellStyle name="Normal 4 3 2 4 3 3" xfId="2562" xr:uid="{00000000-0005-0000-0000-00004C110000}"/>
    <cellStyle name="Normal 4 3 2 4 3 3 2" xfId="2563" xr:uid="{00000000-0005-0000-0000-00004D110000}"/>
    <cellStyle name="Normal 4 3 2 4 3 3 2 2" xfId="37510" xr:uid="{00000000-0005-0000-0000-00004E110000}"/>
    <cellStyle name="Normal 4 3 2 4 3 3 3" xfId="27492" xr:uid="{00000000-0005-0000-0000-00004F110000}"/>
    <cellStyle name="Normal 4 3 2 4 3 4" xfId="2564" xr:uid="{00000000-0005-0000-0000-000050110000}"/>
    <cellStyle name="Normal 4 3 2 4 3 4 2" xfId="34173" xr:uid="{00000000-0005-0000-0000-000051110000}"/>
    <cellStyle name="Normal 4 3 2 4 3 5" xfId="23576" xr:uid="{00000000-0005-0000-0000-000052110000}"/>
    <cellStyle name="Normal 4 3 2 4 4" xfId="2565" xr:uid="{00000000-0005-0000-0000-000053110000}"/>
    <cellStyle name="Normal 4 3 2 4 4 2" xfId="2566" xr:uid="{00000000-0005-0000-0000-000054110000}"/>
    <cellStyle name="Normal 4 3 2 4 4 2 2" xfId="2567" xr:uid="{00000000-0005-0000-0000-000055110000}"/>
    <cellStyle name="Normal 4 3 2 4 4 2 2 2" xfId="37511" xr:uid="{00000000-0005-0000-0000-000056110000}"/>
    <cellStyle name="Normal 4 3 2 4 4 2 3" xfId="27493" xr:uid="{00000000-0005-0000-0000-000057110000}"/>
    <cellStyle name="Normal 4 3 2 4 4 3" xfId="2568" xr:uid="{00000000-0005-0000-0000-000058110000}"/>
    <cellStyle name="Normal 4 3 2 4 4 3 2" xfId="2569" xr:uid="{00000000-0005-0000-0000-000059110000}"/>
    <cellStyle name="Normal 4 3 2 4 4 3 2 2" xfId="37512" xr:uid="{00000000-0005-0000-0000-00005A110000}"/>
    <cellStyle name="Normal 4 3 2 4 4 3 3" xfId="27494" xr:uid="{00000000-0005-0000-0000-00005B110000}"/>
    <cellStyle name="Normal 4 3 2 4 4 4" xfId="2570" xr:uid="{00000000-0005-0000-0000-00005C110000}"/>
    <cellStyle name="Normal 4 3 2 4 4 4 2" xfId="34174" xr:uid="{00000000-0005-0000-0000-00005D110000}"/>
    <cellStyle name="Normal 4 3 2 4 4 5" xfId="23577" xr:uid="{00000000-0005-0000-0000-00005E110000}"/>
    <cellStyle name="Normal 4 3 2 4 5" xfId="2571" xr:uid="{00000000-0005-0000-0000-00005F110000}"/>
    <cellStyle name="Normal 4 3 2 4 5 2" xfId="2572" xr:uid="{00000000-0005-0000-0000-000060110000}"/>
    <cellStyle name="Normal 4 3 2 4 5 2 2" xfId="37513" xr:uid="{00000000-0005-0000-0000-000061110000}"/>
    <cellStyle name="Normal 4 3 2 4 5 3" xfId="27495" xr:uid="{00000000-0005-0000-0000-000062110000}"/>
    <cellStyle name="Normal 4 3 2 4 6" xfId="2573" xr:uid="{00000000-0005-0000-0000-000063110000}"/>
    <cellStyle name="Normal 4 3 2 4 6 2" xfId="2574" xr:uid="{00000000-0005-0000-0000-000064110000}"/>
    <cellStyle name="Normal 4 3 2 4 6 2 2" xfId="37514" xr:uid="{00000000-0005-0000-0000-000065110000}"/>
    <cellStyle name="Normal 4 3 2 4 6 3" xfId="27496" xr:uid="{00000000-0005-0000-0000-000066110000}"/>
    <cellStyle name="Normal 4 3 2 4 7" xfId="2575" xr:uid="{00000000-0005-0000-0000-000067110000}"/>
    <cellStyle name="Normal 4 3 2 4 7 2" xfId="34169" xr:uid="{00000000-0005-0000-0000-000068110000}"/>
    <cellStyle name="Normal 4 3 2 4 8" xfId="23572" xr:uid="{00000000-0005-0000-0000-000069110000}"/>
    <cellStyle name="Normal 4 3 2 5" xfId="2576" xr:uid="{00000000-0005-0000-0000-00006A110000}"/>
    <cellStyle name="Normal 4 3 2 5 2" xfId="2577" xr:uid="{00000000-0005-0000-0000-00006B110000}"/>
    <cellStyle name="Normal 4 3 2 5 2 2" xfId="2578" xr:uid="{00000000-0005-0000-0000-00006C110000}"/>
    <cellStyle name="Normal 4 3 2 5 2 2 2" xfId="2579" xr:uid="{00000000-0005-0000-0000-00006D110000}"/>
    <cellStyle name="Normal 4 3 2 5 2 2 2 2" xfId="2580" xr:uid="{00000000-0005-0000-0000-00006E110000}"/>
    <cellStyle name="Normal 4 3 2 5 2 2 2 2 2" xfId="37515" xr:uid="{00000000-0005-0000-0000-00006F110000}"/>
    <cellStyle name="Normal 4 3 2 5 2 2 2 3" xfId="27497" xr:uid="{00000000-0005-0000-0000-000070110000}"/>
    <cellStyle name="Normal 4 3 2 5 2 2 3" xfId="2581" xr:uid="{00000000-0005-0000-0000-000071110000}"/>
    <cellStyle name="Normal 4 3 2 5 2 2 3 2" xfId="2582" xr:uid="{00000000-0005-0000-0000-000072110000}"/>
    <cellStyle name="Normal 4 3 2 5 2 2 3 2 2" xfId="37516" xr:uid="{00000000-0005-0000-0000-000073110000}"/>
    <cellStyle name="Normal 4 3 2 5 2 2 3 3" xfId="27498" xr:uid="{00000000-0005-0000-0000-000074110000}"/>
    <cellStyle name="Normal 4 3 2 5 2 2 4" xfId="2583" xr:uid="{00000000-0005-0000-0000-000075110000}"/>
    <cellStyle name="Normal 4 3 2 5 2 2 4 2" xfId="34177" xr:uid="{00000000-0005-0000-0000-000076110000}"/>
    <cellStyle name="Normal 4 3 2 5 2 2 5" xfId="23580" xr:uid="{00000000-0005-0000-0000-000077110000}"/>
    <cellStyle name="Normal 4 3 2 5 2 3" xfId="2584" xr:uid="{00000000-0005-0000-0000-000078110000}"/>
    <cellStyle name="Normal 4 3 2 5 2 3 2" xfId="2585" xr:uid="{00000000-0005-0000-0000-000079110000}"/>
    <cellStyle name="Normal 4 3 2 5 2 3 2 2" xfId="2586" xr:uid="{00000000-0005-0000-0000-00007A110000}"/>
    <cellStyle name="Normal 4 3 2 5 2 3 2 2 2" xfId="37517" xr:uid="{00000000-0005-0000-0000-00007B110000}"/>
    <cellStyle name="Normal 4 3 2 5 2 3 2 3" xfId="27499" xr:uid="{00000000-0005-0000-0000-00007C110000}"/>
    <cellStyle name="Normal 4 3 2 5 2 3 3" xfId="2587" xr:uid="{00000000-0005-0000-0000-00007D110000}"/>
    <cellStyle name="Normal 4 3 2 5 2 3 3 2" xfId="2588" xr:uid="{00000000-0005-0000-0000-00007E110000}"/>
    <cellStyle name="Normal 4 3 2 5 2 3 3 2 2" xfId="37518" xr:uid="{00000000-0005-0000-0000-00007F110000}"/>
    <cellStyle name="Normal 4 3 2 5 2 3 3 3" xfId="27500" xr:uid="{00000000-0005-0000-0000-000080110000}"/>
    <cellStyle name="Normal 4 3 2 5 2 3 4" xfId="2589" xr:uid="{00000000-0005-0000-0000-000081110000}"/>
    <cellStyle name="Normal 4 3 2 5 2 3 4 2" xfId="34178" xr:uid="{00000000-0005-0000-0000-000082110000}"/>
    <cellStyle name="Normal 4 3 2 5 2 3 5" xfId="23581" xr:uid="{00000000-0005-0000-0000-000083110000}"/>
    <cellStyle name="Normal 4 3 2 5 2 4" xfId="2590" xr:uid="{00000000-0005-0000-0000-000084110000}"/>
    <cellStyle name="Normal 4 3 2 5 2 4 2" xfId="2591" xr:uid="{00000000-0005-0000-0000-000085110000}"/>
    <cellStyle name="Normal 4 3 2 5 2 4 2 2" xfId="37519" xr:uid="{00000000-0005-0000-0000-000086110000}"/>
    <cellStyle name="Normal 4 3 2 5 2 4 3" xfId="27501" xr:uid="{00000000-0005-0000-0000-000087110000}"/>
    <cellStyle name="Normal 4 3 2 5 2 5" xfId="2592" xr:uid="{00000000-0005-0000-0000-000088110000}"/>
    <cellStyle name="Normal 4 3 2 5 2 5 2" xfId="2593" xr:uid="{00000000-0005-0000-0000-000089110000}"/>
    <cellStyle name="Normal 4 3 2 5 2 5 2 2" xfId="37520" xr:uid="{00000000-0005-0000-0000-00008A110000}"/>
    <cellStyle name="Normal 4 3 2 5 2 5 3" xfId="27502" xr:uid="{00000000-0005-0000-0000-00008B110000}"/>
    <cellStyle name="Normal 4 3 2 5 2 6" xfId="2594" xr:uid="{00000000-0005-0000-0000-00008C110000}"/>
    <cellStyle name="Normal 4 3 2 5 2 6 2" xfId="34176" xr:uid="{00000000-0005-0000-0000-00008D110000}"/>
    <cellStyle name="Normal 4 3 2 5 2 7" xfId="23579" xr:uid="{00000000-0005-0000-0000-00008E110000}"/>
    <cellStyle name="Normal 4 3 2 5 3" xfId="2595" xr:uid="{00000000-0005-0000-0000-00008F110000}"/>
    <cellStyle name="Normal 4 3 2 5 3 2" xfId="2596" xr:uid="{00000000-0005-0000-0000-000090110000}"/>
    <cellStyle name="Normal 4 3 2 5 3 2 2" xfId="2597" xr:uid="{00000000-0005-0000-0000-000091110000}"/>
    <cellStyle name="Normal 4 3 2 5 3 2 2 2" xfId="37521" xr:uid="{00000000-0005-0000-0000-000092110000}"/>
    <cellStyle name="Normal 4 3 2 5 3 2 3" xfId="27503" xr:uid="{00000000-0005-0000-0000-000093110000}"/>
    <cellStyle name="Normal 4 3 2 5 3 3" xfId="2598" xr:uid="{00000000-0005-0000-0000-000094110000}"/>
    <cellStyle name="Normal 4 3 2 5 3 3 2" xfId="2599" xr:uid="{00000000-0005-0000-0000-000095110000}"/>
    <cellStyle name="Normal 4 3 2 5 3 3 2 2" xfId="37522" xr:uid="{00000000-0005-0000-0000-000096110000}"/>
    <cellStyle name="Normal 4 3 2 5 3 3 3" xfId="27504" xr:uid="{00000000-0005-0000-0000-000097110000}"/>
    <cellStyle name="Normal 4 3 2 5 3 4" xfId="2600" xr:uid="{00000000-0005-0000-0000-000098110000}"/>
    <cellStyle name="Normal 4 3 2 5 3 4 2" xfId="34179" xr:uid="{00000000-0005-0000-0000-000099110000}"/>
    <cellStyle name="Normal 4 3 2 5 3 5" xfId="23582" xr:uid="{00000000-0005-0000-0000-00009A110000}"/>
    <cellStyle name="Normal 4 3 2 5 4" xfId="2601" xr:uid="{00000000-0005-0000-0000-00009B110000}"/>
    <cellStyle name="Normal 4 3 2 5 4 2" xfId="2602" xr:uid="{00000000-0005-0000-0000-00009C110000}"/>
    <cellStyle name="Normal 4 3 2 5 4 2 2" xfId="2603" xr:uid="{00000000-0005-0000-0000-00009D110000}"/>
    <cellStyle name="Normal 4 3 2 5 4 2 2 2" xfId="37523" xr:uid="{00000000-0005-0000-0000-00009E110000}"/>
    <cellStyle name="Normal 4 3 2 5 4 2 3" xfId="27505" xr:uid="{00000000-0005-0000-0000-00009F110000}"/>
    <cellStyle name="Normal 4 3 2 5 4 3" xfId="2604" xr:uid="{00000000-0005-0000-0000-0000A0110000}"/>
    <cellStyle name="Normal 4 3 2 5 4 3 2" xfId="2605" xr:uid="{00000000-0005-0000-0000-0000A1110000}"/>
    <cellStyle name="Normal 4 3 2 5 4 3 2 2" xfId="37524" xr:uid="{00000000-0005-0000-0000-0000A2110000}"/>
    <cellStyle name="Normal 4 3 2 5 4 3 3" xfId="27506" xr:uid="{00000000-0005-0000-0000-0000A3110000}"/>
    <cellStyle name="Normal 4 3 2 5 4 4" xfId="2606" xr:uid="{00000000-0005-0000-0000-0000A4110000}"/>
    <cellStyle name="Normal 4 3 2 5 4 4 2" xfId="34180" xr:uid="{00000000-0005-0000-0000-0000A5110000}"/>
    <cellStyle name="Normal 4 3 2 5 4 5" xfId="23583" xr:uid="{00000000-0005-0000-0000-0000A6110000}"/>
    <cellStyle name="Normal 4 3 2 5 5" xfId="2607" xr:uid="{00000000-0005-0000-0000-0000A7110000}"/>
    <cellStyle name="Normal 4 3 2 5 5 2" xfId="2608" xr:uid="{00000000-0005-0000-0000-0000A8110000}"/>
    <cellStyle name="Normal 4 3 2 5 5 2 2" xfId="37525" xr:uid="{00000000-0005-0000-0000-0000A9110000}"/>
    <cellStyle name="Normal 4 3 2 5 5 3" xfId="27507" xr:uid="{00000000-0005-0000-0000-0000AA110000}"/>
    <cellStyle name="Normal 4 3 2 5 6" xfId="2609" xr:uid="{00000000-0005-0000-0000-0000AB110000}"/>
    <cellStyle name="Normal 4 3 2 5 6 2" xfId="2610" xr:uid="{00000000-0005-0000-0000-0000AC110000}"/>
    <cellStyle name="Normal 4 3 2 5 6 2 2" xfId="37526" xr:uid="{00000000-0005-0000-0000-0000AD110000}"/>
    <cellStyle name="Normal 4 3 2 5 6 3" xfId="27508" xr:uid="{00000000-0005-0000-0000-0000AE110000}"/>
    <cellStyle name="Normal 4 3 2 5 7" xfId="2611" xr:uid="{00000000-0005-0000-0000-0000AF110000}"/>
    <cellStyle name="Normal 4 3 2 5 7 2" xfId="34175" xr:uid="{00000000-0005-0000-0000-0000B0110000}"/>
    <cellStyle name="Normal 4 3 2 5 8" xfId="23578" xr:uid="{00000000-0005-0000-0000-0000B1110000}"/>
    <cellStyle name="Normal 4 3 2 6" xfId="2612" xr:uid="{00000000-0005-0000-0000-0000B2110000}"/>
    <cellStyle name="Normal 4 3 2 6 2" xfId="2613" xr:uid="{00000000-0005-0000-0000-0000B3110000}"/>
    <cellStyle name="Normal 4 3 2 6 2 2" xfId="2614" xr:uid="{00000000-0005-0000-0000-0000B4110000}"/>
    <cellStyle name="Normal 4 3 2 6 2 2 2" xfId="2615" xr:uid="{00000000-0005-0000-0000-0000B5110000}"/>
    <cellStyle name="Normal 4 3 2 6 2 2 2 2" xfId="2616" xr:uid="{00000000-0005-0000-0000-0000B6110000}"/>
    <cellStyle name="Normal 4 3 2 6 2 2 2 2 2" xfId="37527" xr:uid="{00000000-0005-0000-0000-0000B7110000}"/>
    <cellStyle name="Normal 4 3 2 6 2 2 2 3" xfId="27509" xr:uid="{00000000-0005-0000-0000-0000B8110000}"/>
    <cellStyle name="Normal 4 3 2 6 2 2 3" xfId="2617" xr:uid="{00000000-0005-0000-0000-0000B9110000}"/>
    <cellStyle name="Normal 4 3 2 6 2 2 3 2" xfId="2618" xr:uid="{00000000-0005-0000-0000-0000BA110000}"/>
    <cellStyle name="Normal 4 3 2 6 2 2 3 2 2" xfId="37528" xr:uid="{00000000-0005-0000-0000-0000BB110000}"/>
    <cellStyle name="Normal 4 3 2 6 2 2 3 3" xfId="27510" xr:uid="{00000000-0005-0000-0000-0000BC110000}"/>
    <cellStyle name="Normal 4 3 2 6 2 2 4" xfId="2619" xr:uid="{00000000-0005-0000-0000-0000BD110000}"/>
    <cellStyle name="Normal 4 3 2 6 2 2 4 2" xfId="34183" xr:uid="{00000000-0005-0000-0000-0000BE110000}"/>
    <cellStyle name="Normal 4 3 2 6 2 2 5" xfId="23586" xr:uid="{00000000-0005-0000-0000-0000BF110000}"/>
    <cellStyle name="Normal 4 3 2 6 2 3" xfId="2620" xr:uid="{00000000-0005-0000-0000-0000C0110000}"/>
    <cellStyle name="Normal 4 3 2 6 2 3 2" xfId="2621" xr:uid="{00000000-0005-0000-0000-0000C1110000}"/>
    <cellStyle name="Normal 4 3 2 6 2 3 2 2" xfId="2622" xr:uid="{00000000-0005-0000-0000-0000C2110000}"/>
    <cellStyle name="Normal 4 3 2 6 2 3 2 2 2" xfId="37529" xr:uid="{00000000-0005-0000-0000-0000C3110000}"/>
    <cellStyle name="Normal 4 3 2 6 2 3 2 3" xfId="27511" xr:uid="{00000000-0005-0000-0000-0000C4110000}"/>
    <cellStyle name="Normal 4 3 2 6 2 3 3" xfId="2623" xr:uid="{00000000-0005-0000-0000-0000C5110000}"/>
    <cellStyle name="Normal 4 3 2 6 2 3 3 2" xfId="2624" xr:uid="{00000000-0005-0000-0000-0000C6110000}"/>
    <cellStyle name="Normal 4 3 2 6 2 3 3 2 2" xfId="37530" xr:uid="{00000000-0005-0000-0000-0000C7110000}"/>
    <cellStyle name="Normal 4 3 2 6 2 3 3 3" xfId="27512" xr:uid="{00000000-0005-0000-0000-0000C8110000}"/>
    <cellStyle name="Normal 4 3 2 6 2 3 4" xfId="2625" xr:uid="{00000000-0005-0000-0000-0000C9110000}"/>
    <cellStyle name="Normal 4 3 2 6 2 3 4 2" xfId="34184" xr:uid="{00000000-0005-0000-0000-0000CA110000}"/>
    <cellStyle name="Normal 4 3 2 6 2 3 5" xfId="23587" xr:uid="{00000000-0005-0000-0000-0000CB110000}"/>
    <cellStyle name="Normal 4 3 2 6 2 4" xfId="2626" xr:uid="{00000000-0005-0000-0000-0000CC110000}"/>
    <cellStyle name="Normal 4 3 2 6 2 4 2" xfId="2627" xr:uid="{00000000-0005-0000-0000-0000CD110000}"/>
    <cellStyle name="Normal 4 3 2 6 2 4 2 2" xfId="37531" xr:uid="{00000000-0005-0000-0000-0000CE110000}"/>
    <cellStyle name="Normal 4 3 2 6 2 4 3" xfId="27513" xr:uid="{00000000-0005-0000-0000-0000CF110000}"/>
    <cellStyle name="Normal 4 3 2 6 2 5" xfId="2628" xr:uid="{00000000-0005-0000-0000-0000D0110000}"/>
    <cellStyle name="Normal 4 3 2 6 2 5 2" xfId="2629" xr:uid="{00000000-0005-0000-0000-0000D1110000}"/>
    <cellStyle name="Normal 4 3 2 6 2 5 2 2" xfId="37532" xr:uid="{00000000-0005-0000-0000-0000D2110000}"/>
    <cellStyle name="Normal 4 3 2 6 2 5 3" xfId="27514" xr:uid="{00000000-0005-0000-0000-0000D3110000}"/>
    <cellStyle name="Normal 4 3 2 6 2 6" xfId="2630" xr:uid="{00000000-0005-0000-0000-0000D4110000}"/>
    <cellStyle name="Normal 4 3 2 6 2 6 2" xfId="34182" xr:uid="{00000000-0005-0000-0000-0000D5110000}"/>
    <cellStyle name="Normal 4 3 2 6 2 7" xfId="23585" xr:uid="{00000000-0005-0000-0000-0000D6110000}"/>
    <cellStyle name="Normal 4 3 2 6 3" xfId="2631" xr:uid="{00000000-0005-0000-0000-0000D7110000}"/>
    <cellStyle name="Normal 4 3 2 6 3 2" xfId="2632" xr:uid="{00000000-0005-0000-0000-0000D8110000}"/>
    <cellStyle name="Normal 4 3 2 6 3 2 2" xfId="2633" xr:uid="{00000000-0005-0000-0000-0000D9110000}"/>
    <cellStyle name="Normal 4 3 2 6 3 2 2 2" xfId="37533" xr:uid="{00000000-0005-0000-0000-0000DA110000}"/>
    <cellStyle name="Normal 4 3 2 6 3 2 3" xfId="27515" xr:uid="{00000000-0005-0000-0000-0000DB110000}"/>
    <cellStyle name="Normal 4 3 2 6 3 3" xfId="2634" xr:uid="{00000000-0005-0000-0000-0000DC110000}"/>
    <cellStyle name="Normal 4 3 2 6 3 3 2" xfId="2635" xr:uid="{00000000-0005-0000-0000-0000DD110000}"/>
    <cellStyle name="Normal 4 3 2 6 3 3 2 2" xfId="37534" xr:uid="{00000000-0005-0000-0000-0000DE110000}"/>
    <cellStyle name="Normal 4 3 2 6 3 3 3" xfId="27516" xr:uid="{00000000-0005-0000-0000-0000DF110000}"/>
    <cellStyle name="Normal 4 3 2 6 3 4" xfId="2636" xr:uid="{00000000-0005-0000-0000-0000E0110000}"/>
    <cellStyle name="Normal 4 3 2 6 3 4 2" xfId="34185" xr:uid="{00000000-0005-0000-0000-0000E1110000}"/>
    <cellStyle name="Normal 4 3 2 6 3 5" xfId="23588" xr:uid="{00000000-0005-0000-0000-0000E2110000}"/>
    <cellStyle name="Normal 4 3 2 6 4" xfId="2637" xr:uid="{00000000-0005-0000-0000-0000E3110000}"/>
    <cellStyle name="Normal 4 3 2 6 4 2" xfId="2638" xr:uid="{00000000-0005-0000-0000-0000E4110000}"/>
    <cellStyle name="Normal 4 3 2 6 4 2 2" xfId="2639" xr:uid="{00000000-0005-0000-0000-0000E5110000}"/>
    <cellStyle name="Normal 4 3 2 6 4 2 2 2" xfId="37535" xr:uid="{00000000-0005-0000-0000-0000E6110000}"/>
    <cellStyle name="Normal 4 3 2 6 4 2 3" xfId="27517" xr:uid="{00000000-0005-0000-0000-0000E7110000}"/>
    <cellStyle name="Normal 4 3 2 6 4 3" xfId="2640" xr:uid="{00000000-0005-0000-0000-0000E8110000}"/>
    <cellStyle name="Normal 4 3 2 6 4 3 2" xfId="2641" xr:uid="{00000000-0005-0000-0000-0000E9110000}"/>
    <cellStyle name="Normal 4 3 2 6 4 3 2 2" xfId="37536" xr:uid="{00000000-0005-0000-0000-0000EA110000}"/>
    <cellStyle name="Normal 4 3 2 6 4 3 3" xfId="27518" xr:uid="{00000000-0005-0000-0000-0000EB110000}"/>
    <cellStyle name="Normal 4 3 2 6 4 4" xfId="2642" xr:uid="{00000000-0005-0000-0000-0000EC110000}"/>
    <cellStyle name="Normal 4 3 2 6 4 4 2" xfId="34186" xr:uid="{00000000-0005-0000-0000-0000ED110000}"/>
    <cellStyle name="Normal 4 3 2 6 4 5" xfId="23589" xr:uid="{00000000-0005-0000-0000-0000EE110000}"/>
    <cellStyle name="Normal 4 3 2 6 5" xfId="2643" xr:uid="{00000000-0005-0000-0000-0000EF110000}"/>
    <cellStyle name="Normal 4 3 2 6 5 2" xfId="2644" xr:uid="{00000000-0005-0000-0000-0000F0110000}"/>
    <cellStyle name="Normal 4 3 2 6 5 2 2" xfId="37537" xr:uid="{00000000-0005-0000-0000-0000F1110000}"/>
    <cellStyle name="Normal 4 3 2 6 5 3" xfId="27519" xr:uid="{00000000-0005-0000-0000-0000F2110000}"/>
    <cellStyle name="Normal 4 3 2 6 6" xfId="2645" xr:uid="{00000000-0005-0000-0000-0000F3110000}"/>
    <cellStyle name="Normal 4 3 2 6 6 2" xfId="2646" xr:uid="{00000000-0005-0000-0000-0000F4110000}"/>
    <cellStyle name="Normal 4 3 2 6 6 2 2" xfId="37538" xr:uid="{00000000-0005-0000-0000-0000F5110000}"/>
    <cellStyle name="Normal 4 3 2 6 6 3" xfId="27520" xr:uid="{00000000-0005-0000-0000-0000F6110000}"/>
    <cellStyle name="Normal 4 3 2 6 7" xfId="2647" xr:uid="{00000000-0005-0000-0000-0000F7110000}"/>
    <cellStyle name="Normal 4 3 2 6 7 2" xfId="34181" xr:uid="{00000000-0005-0000-0000-0000F8110000}"/>
    <cellStyle name="Normal 4 3 2 6 8" xfId="23584" xr:uid="{00000000-0005-0000-0000-0000F9110000}"/>
    <cellStyle name="Normal 4 3 2 7" xfId="2648" xr:uid="{00000000-0005-0000-0000-0000FA110000}"/>
    <cellStyle name="Normal 4 3 2 7 2" xfId="2649" xr:uid="{00000000-0005-0000-0000-0000FB110000}"/>
    <cellStyle name="Normal 4 3 2 7 2 2" xfId="2650" xr:uid="{00000000-0005-0000-0000-0000FC110000}"/>
    <cellStyle name="Normal 4 3 2 7 2 2 2" xfId="2651" xr:uid="{00000000-0005-0000-0000-0000FD110000}"/>
    <cellStyle name="Normal 4 3 2 7 2 2 2 2" xfId="37539" xr:uid="{00000000-0005-0000-0000-0000FE110000}"/>
    <cellStyle name="Normal 4 3 2 7 2 2 3" xfId="27521" xr:uid="{00000000-0005-0000-0000-0000FF110000}"/>
    <cellStyle name="Normal 4 3 2 7 2 3" xfId="2652" xr:uid="{00000000-0005-0000-0000-000000120000}"/>
    <cellStyle name="Normal 4 3 2 7 2 3 2" xfId="2653" xr:uid="{00000000-0005-0000-0000-000001120000}"/>
    <cellStyle name="Normal 4 3 2 7 2 3 2 2" xfId="37540" xr:uid="{00000000-0005-0000-0000-000002120000}"/>
    <cellStyle name="Normal 4 3 2 7 2 3 3" xfId="27522" xr:uid="{00000000-0005-0000-0000-000003120000}"/>
    <cellStyle name="Normal 4 3 2 7 2 4" xfId="2654" xr:uid="{00000000-0005-0000-0000-000004120000}"/>
    <cellStyle name="Normal 4 3 2 7 2 4 2" xfId="34188" xr:uid="{00000000-0005-0000-0000-000005120000}"/>
    <cellStyle name="Normal 4 3 2 7 2 5" xfId="23591" xr:uid="{00000000-0005-0000-0000-000006120000}"/>
    <cellStyle name="Normal 4 3 2 7 3" xfId="2655" xr:uid="{00000000-0005-0000-0000-000007120000}"/>
    <cellStyle name="Normal 4 3 2 7 3 2" xfId="2656" xr:uid="{00000000-0005-0000-0000-000008120000}"/>
    <cellStyle name="Normal 4 3 2 7 3 2 2" xfId="2657" xr:uid="{00000000-0005-0000-0000-000009120000}"/>
    <cellStyle name="Normal 4 3 2 7 3 2 2 2" xfId="37541" xr:uid="{00000000-0005-0000-0000-00000A120000}"/>
    <cellStyle name="Normal 4 3 2 7 3 2 3" xfId="27523" xr:uid="{00000000-0005-0000-0000-00000B120000}"/>
    <cellStyle name="Normal 4 3 2 7 3 3" xfId="2658" xr:uid="{00000000-0005-0000-0000-00000C120000}"/>
    <cellStyle name="Normal 4 3 2 7 3 3 2" xfId="2659" xr:uid="{00000000-0005-0000-0000-00000D120000}"/>
    <cellStyle name="Normal 4 3 2 7 3 3 2 2" xfId="37542" xr:uid="{00000000-0005-0000-0000-00000E120000}"/>
    <cellStyle name="Normal 4 3 2 7 3 3 3" xfId="27524" xr:uid="{00000000-0005-0000-0000-00000F120000}"/>
    <cellStyle name="Normal 4 3 2 7 3 4" xfId="2660" xr:uid="{00000000-0005-0000-0000-000010120000}"/>
    <cellStyle name="Normal 4 3 2 7 3 4 2" xfId="34189" xr:uid="{00000000-0005-0000-0000-000011120000}"/>
    <cellStyle name="Normal 4 3 2 7 3 5" xfId="23592" xr:uid="{00000000-0005-0000-0000-000012120000}"/>
    <cellStyle name="Normal 4 3 2 7 4" xfId="2661" xr:uid="{00000000-0005-0000-0000-000013120000}"/>
    <cellStyle name="Normal 4 3 2 7 4 2" xfId="2662" xr:uid="{00000000-0005-0000-0000-000014120000}"/>
    <cellStyle name="Normal 4 3 2 7 4 2 2" xfId="37543" xr:uid="{00000000-0005-0000-0000-000015120000}"/>
    <cellStyle name="Normal 4 3 2 7 4 3" xfId="27525" xr:uid="{00000000-0005-0000-0000-000016120000}"/>
    <cellStyle name="Normal 4 3 2 7 5" xfId="2663" xr:uid="{00000000-0005-0000-0000-000017120000}"/>
    <cellStyle name="Normal 4 3 2 7 5 2" xfId="2664" xr:uid="{00000000-0005-0000-0000-000018120000}"/>
    <cellStyle name="Normal 4 3 2 7 5 2 2" xfId="37544" xr:uid="{00000000-0005-0000-0000-000019120000}"/>
    <cellStyle name="Normal 4 3 2 7 5 3" xfId="27526" xr:uid="{00000000-0005-0000-0000-00001A120000}"/>
    <cellStyle name="Normal 4 3 2 7 6" xfId="2665" xr:uid="{00000000-0005-0000-0000-00001B120000}"/>
    <cellStyle name="Normal 4 3 2 7 6 2" xfId="34187" xr:uid="{00000000-0005-0000-0000-00001C120000}"/>
    <cellStyle name="Normal 4 3 2 7 7" xfId="23590" xr:uid="{00000000-0005-0000-0000-00001D120000}"/>
    <cellStyle name="Normal 4 3 2 8" xfId="2666" xr:uid="{00000000-0005-0000-0000-00001E120000}"/>
    <cellStyle name="Normal 4 3 2 8 2" xfId="2667" xr:uid="{00000000-0005-0000-0000-00001F120000}"/>
    <cellStyle name="Normal 4 3 2 8 2 2" xfId="2668" xr:uid="{00000000-0005-0000-0000-000020120000}"/>
    <cellStyle name="Normal 4 3 2 8 2 2 2" xfId="37545" xr:uid="{00000000-0005-0000-0000-000021120000}"/>
    <cellStyle name="Normal 4 3 2 8 2 3" xfId="27527" xr:uid="{00000000-0005-0000-0000-000022120000}"/>
    <cellStyle name="Normal 4 3 2 8 3" xfId="2669" xr:uid="{00000000-0005-0000-0000-000023120000}"/>
    <cellStyle name="Normal 4 3 2 8 3 2" xfId="2670" xr:uid="{00000000-0005-0000-0000-000024120000}"/>
    <cellStyle name="Normal 4 3 2 8 3 2 2" xfId="37546" xr:uid="{00000000-0005-0000-0000-000025120000}"/>
    <cellStyle name="Normal 4 3 2 8 3 3" xfId="27528" xr:uid="{00000000-0005-0000-0000-000026120000}"/>
    <cellStyle name="Normal 4 3 2 8 4" xfId="2671" xr:uid="{00000000-0005-0000-0000-000027120000}"/>
    <cellStyle name="Normal 4 3 2 8 4 2" xfId="34190" xr:uid="{00000000-0005-0000-0000-000028120000}"/>
    <cellStyle name="Normal 4 3 2 8 5" xfId="23593" xr:uid="{00000000-0005-0000-0000-000029120000}"/>
    <cellStyle name="Normal 4 3 2 9" xfId="2672" xr:uid="{00000000-0005-0000-0000-00002A120000}"/>
    <cellStyle name="Normal 4 3 2 9 2" xfId="2673" xr:uid="{00000000-0005-0000-0000-00002B120000}"/>
    <cellStyle name="Normal 4 3 2 9 2 2" xfId="2674" xr:uid="{00000000-0005-0000-0000-00002C120000}"/>
    <cellStyle name="Normal 4 3 2 9 2 2 2" xfId="37547" xr:uid="{00000000-0005-0000-0000-00002D120000}"/>
    <cellStyle name="Normal 4 3 2 9 2 3" xfId="27529" xr:uid="{00000000-0005-0000-0000-00002E120000}"/>
    <cellStyle name="Normal 4 3 2 9 3" xfId="2675" xr:uid="{00000000-0005-0000-0000-00002F120000}"/>
    <cellStyle name="Normal 4 3 2 9 3 2" xfId="2676" xr:uid="{00000000-0005-0000-0000-000030120000}"/>
    <cellStyle name="Normal 4 3 2 9 3 2 2" xfId="37548" xr:uid="{00000000-0005-0000-0000-000031120000}"/>
    <cellStyle name="Normal 4 3 2 9 3 3" xfId="27530" xr:uid="{00000000-0005-0000-0000-000032120000}"/>
    <cellStyle name="Normal 4 3 2 9 4" xfId="2677" xr:uid="{00000000-0005-0000-0000-000033120000}"/>
    <cellStyle name="Normal 4 3 2 9 4 2" xfId="34191" xr:uid="{00000000-0005-0000-0000-000034120000}"/>
    <cellStyle name="Normal 4 3 2 9 5" xfId="23594" xr:uid="{00000000-0005-0000-0000-000035120000}"/>
    <cellStyle name="Normal 4 3 20" xfId="44026" xr:uid="{00000000-0005-0000-0000-000036120000}"/>
    <cellStyle name="Normal 4 3 21" xfId="44069" xr:uid="{00000000-0005-0000-0000-000037120000}"/>
    <cellStyle name="Normal 4 3 3" xfId="2678" xr:uid="{00000000-0005-0000-0000-000038120000}"/>
    <cellStyle name="Normal 4 3 3 10" xfId="2679" xr:uid="{00000000-0005-0000-0000-000039120000}"/>
    <cellStyle name="Normal 4 3 3 10 2" xfId="2680" xr:uid="{00000000-0005-0000-0000-00003A120000}"/>
    <cellStyle name="Normal 4 3 3 10 2 2" xfId="37549" xr:uid="{00000000-0005-0000-0000-00003B120000}"/>
    <cellStyle name="Normal 4 3 3 10 3" xfId="27531" xr:uid="{00000000-0005-0000-0000-00003C120000}"/>
    <cellStyle name="Normal 4 3 3 11" xfId="2681" xr:uid="{00000000-0005-0000-0000-00003D120000}"/>
    <cellStyle name="Normal 4 3 3 11 2" xfId="2682" xr:uid="{00000000-0005-0000-0000-00003E120000}"/>
    <cellStyle name="Normal 4 3 3 11 2 2" xfId="37550" xr:uid="{00000000-0005-0000-0000-00003F120000}"/>
    <cellStyle name="Normal 4 3 3 11 3" xfId="27532" xr:uid="{00000000-0005-0000-0000-000040120000}"/>
    <cellStyle name="Normal 4 3 3 12" xfId="2683" xr:uid="{00000000-0005-0000-0000-000041120000}"/>
    <cellStyle name="Normal 4 3 3 13" xfId="2684" xr:uid="{00000000-0005-0000-0000-000042120000}"/>
    <cellStyle name="Normal 4 3 3 13 2" xfId="34082" xr:uid="{00000000-0005-0000-0000-000043120000}"/>
    <cellStyle name="Normal 4 3 3 14" xfId="23479" xr:uid="{00000000-0005-0000-0000-000044120000}"/>
    <cellStyle name="Normal 4 3 3 15" xfId="44038" xr:uid="{00000000-0005-0000-0000-000045120000}"/>
    <cellStyle name="Normal 4 3 3 16" xfId="44355" xr:uid="{00000000-0005-0000-0000-000046120000}"/>
    <cellStyle name="Normal 4 3 3 2" xfId="2685" xr:uid="{00000000-0005-0000-0000-000047120000}"/>
    <cellStyle name="Normal 4 3 3 2 10" xfId="2686" xr:uid="{00000000-0005-0000-0000-000048120000}"/>
    <cellStyle name="Normal 4 3 3 2 10 2" xfId="34102" xr:uid="{00000000-0005-0000-0000-000049120000}"/>
    <cellStyle name="Normal 4 3 3 2 11" xfId="23500" xr:uid="{00000000-0005-0000-0000-00004A120000}"/>
    <cellStyle name="Normal 4 3 3 2 12" xfId="44058" xr:uid="{00000000-0005-0000-0000-00004B120000}"/>
    <cellStyle name="Normal 4 3 3 2 13" xfId="45241" xr:uid="{00000000-0005-0000-0000-00004C120000}"/>
    <cellStyle name="Normal 4 3 3 2 2" xfId="2687" xr:uid="{00000000-0005-0000-0000-00004D120000}"/>
    <cellStyle name="Normal 4 3 3 2 2 2" xfId="2688" xr:uid="{00000000-0005-0000-0000-00004E120000}"/>
    <cellStyle name="Normal 4 3 3 2 2 2 2" xfId="2689" xr:uid="{00000000-0005-0000-0000-00004F120000}"/>
    <cellStyle name="Normal 4 3 3 2 2 2 2 2" xfId="2690" xr:uid="{00000000-0005-0000-0000-000050120000}"/>
    <cellStyle name="Normal 4 3 3 2 2 2 2 2 2" xfId="2691" xr:uid="{00000000-0005-0000-0000-000051120000}"/>
    <cellStyle name="Normal 4 3 3 2 2 2 2 2 2 2" xfId="37551" xr:uid="{00000000-0005-0000-0000-000052120000}"/>
    <cellStyle name="Normal 4 3 3 2 2 2 2 2 3" xfId="27533" xr:uid="{00000000-0005-0000-0000-000053120000}"/>
    <cellStyle name="Normal 4 3 3 2 2 2 2 3" xfId="2692" xr:uid="{00000000-0005-0000-0000-000054120000}"/>
    <cellStyle name="Normal 4 3 3 2 2 2 2 3 2" xfId="2693" xr:uid="{00000000-0005-0000-0000-000055120000}"/>
    <cellStyle name="Normal 4 3 3 2 2 2 2 3 2 2" xfId="37552" xr:uid="{00000000-0005-0000-0000-000056120000}"/>
    <cellStyle name="Normal 4 3 3 2 2 2 2 3 3" xfId="27534" xr:uid="{00000000-0005-0000-0000-000057120000}"/>
    <cellStyle name="Normal 4 3 3 2 2 2 2 4" xfId="2694" xr:uid="{00000000-0005-0000-0000-000058120000}"/>
    <cellStyle name="Normal 4 3 3 2 2 2 2 4 2" xfId="34196" xr:uid="{00000000-0005-0000-0000-000059120000}"/>
    <cellStyle name="Normal 4 3 3 2 2 2 2 5" xfId="23599" xr:uid="{00000000-0005-0000-0000-00005A120000}"/>
    <cellStyle name="Normal 4 3 3 2 2 2 3" xfId="2695" xr:uid="{00000000-0005-0000-0000-00005B120000}"/>
    <cellStyle name="Normal 4 3 3 2 2 2 3 2" xfId="2696" xr:uid="{00000000-0005-0000-0000-00005C120000}"/>
    <cellStyle name="Normal 4 3 3 2 2 2 3 2 2" xfId="2697" xr:uid="{00000000-0005-0000-0000-00005D120000}"/>
    <cellStyle name="Normal 4 3 3 2 2 2 3 2 2 2" xfId="37553" xr:uid="{00000000-0005-0000-0000-00005E120000}"/>
    <cellStyle name="Normal 4 3 3 2 2 2 3 2 3" xfId="27535" xr:uid="{00000000-0005-0000-0000-00005F120000}"/>
    <cellStyle name="Normal 4 3 3 2 2 2 3 3" xfId="2698" xr:uid="{00000000-0005-0000-0000-000060120000}"/>
    <cellStyle name="Normal 4 3 3 2 2 2 3 3 2" xfId="2699" xr:uid="{00000000-0005-0000-0000-000061120000}"/>
    <cellStyle name="Normal 4 3 3 2 2 2 3 3 2 2" xfId="37554" xr:uid="{00000000-0005-0000-0000-000062120000}"/>
    <cellStyle name="Normal 4 3 3 2 2 2 3 3 3" xfId="27536" xr:uid="{00000000-0005-0000-0000-000063120000}"/>
    <cellStyle name="Normal 4 3 3 2 2 2 3 4" xfId="2700" xr:uid="{00000000-0005-0000-0000-000064120000}"/>
    <cellStyle name="Normal 4 3 3 2 2 2 3 4 2" xfId="34197" xr:uid="{00000000-0005-0000-0000-000065120000}"/>
    <cellStyle name="Normal 4 3 3 2 2 2 3 5" xfId="23600" xr:uid="{00000000-0005-0000-0000-000066120000}"/>
    <cellStyle name="Normal 4 3 3 2 2 2 4" xfId="2701" xr:uid="{00000000-0005-0000-0000-000067120000}"/>
    <cellStyle name="Normal 4 3 3 2 2 2 4 2" xfId="2702" xr:uid="{00000000-0005-0000-0000-000068120000}"/>
    <cellStyle name="Normal 4 3 3 2 2 2 4 2 2" xfId="37555" xr:uid="{00000000-0005-0000-0000-000069120000}"/>
    <cellStyle name="Normal 4 3 3 2 2 2 4 3" xfId="27537" xr:uid="{00000000-0005-0000-0000-00006A120000}"/>
    <cellStyle name="Normal 4 3 3 2 2 2 5" xfId="2703" xr:uid="{00000000-0005-0000-0000-00006B120000}"/>
    <cellStyle name="Normal 4 3 3 2 2 2 5 2" xfId="2704" xr:uid="{00000000-0005-0000-0000-00006C120000}"/>
    <cellStyle name="Normal 4 3 3 2 2 2 5 2 2" xfId="37556" xr:uid="{00000000-0005-0000-0000-00006D120000}"/>
    <cellStyle name="Normal 4 3 3 2 2 2 5 3" xfId="27538" xr:uid="{00000000-0005-0000-0000-00006E120000}"/>
    <cellStyle name="Normal 4 3 3 2 2 2 6" xfId="2705" xr:uid="{00000000-0005-0000-0000-00006F120000}"/>
    <cellStyle name="Normal 4 3 3 2 2 2 6 2" xfId="34195" xr:uid="{00000000-0005-0000-0000-000070120000}"/>
    <cellStyle name="Normal 4 3 3 2 2 2 7" xfId="23598" xr:uid="{00000000-0005-0000-0000-000071120000}"/>
    <cellStyle name="Normal 4 3 3 2 2 3" xfId="2706" xr:uid="{00000000-0005-0000-0000-000072120000}"/>
    <cellStyle name="Normal 4 3 3 2 2 3 2" xfId="2707" xr:uid="{00000000-0005-0000-0000-000073120000}"/>
    <cellStyle name="Normal 4 3 3 2 2 3 2 2" xfId="2708" xr:uid="{00000000-0005-0000-0000-000074120000}"/>
    <cellStyle name="Normal 4 3 3 2 2 3 2 2 2" xfId="37557" xr:uid="{00000000-0005-0000-0000-000075120000}"/>
    <cellStyle name="Normal 4 3 3 2 2 3 2 3" xfId="27539" xr:uid="{00000000-0005-0000-0000-000076120000}"/>
    <cellStyle name="Normal 4 3 3 2 2 3 3" xfId="2709" xr:uid="{00000000-0005-0000-0000-000077120000}"/>
    <cellStyle name="Normal 4 3 3 2 2 3 3 2" xfId="2710" xr:uid="{00000000-0005-0000-0000-000078120000}"/>
    <cellStyle name="Normal 4 3 3 2 2 3 3 2 2" xfId="37558" xr:uid="{00000000-0005-0000-0000-000079120000}"/>
    <cellStyle name="Normal 4 3 3 2 2 3 3 3" xfId="27540" xr:uid="{00000000-0005-0000-0000-00007A120000}"/>
    <cellStyle name="Normal 4 3 3 2 2 3 4" xfId="2711" xr:uid="{00000000-0005-0000-0000-00007B120000}"/>
    <cellStyle name="Normal 4 3 3 2 2 3 4 2" xfId="34198" xr:uid="{00000000-0005-0000-0000-00007C120000}"/>
    <cellStyle name="Normal 4 3 3 2 2 3 5" xfId="23601" xr:uid="{00000000-0005-0000-0000-00007D120000}"/>
    <cellStyle name="Normal 4 3 3 2 2 4" xfId="2712" xr:uid="{00000000-0005-0000-0000-00007E120000}"/>
    <cellStyle name="Normal 4 3 3 2 2 4 2" xfId="2713" xr:uid="{00000000-0005-0000-0000-00007F120000}"/>
    <cellStyle name="Normal 4 3 3 2 2 4 2 2" xfId="2714" xr:uid="{00000000-0005-0000-0000-000080120000}"/>
    <cellStyle name="Normal 4 3 3 2 2 4 2 2 2" xfId="37559" xr:uid="{00000000-0005-0000-0000-000081120000}"/>
    <cellStyle name="Normal 4 3 3 2 2 4 2 3" xfId="27541" xr:uid="{00000000-0005-0000-0000-000082120000}"/>
    <cellStyle name="Normal 4 3 3 2 2 4 3" xfId="2715" xr:uid="{00000000-0005-0000-0000-000083120000}"/>
    <cellStyle name="Normal 4 3 3 2 2 4 3 2" xfId="2716" xr:uid="{00000000-0005-0000-0000-000084120000}"/>
    <cellStyle name="Normal 4 3 3 2 2 4 3 2 2" xfId="37560" xr:uid="{00000000-0005-0000-0000-000085120000}"/>
    <cellStyle name="Normal 4 3 3 2 2 4 3 3" xfId="27542" xr:uid="{00000000-0005-0000-0000-000086120000}"/>
    <cellStyle name="Normal 4 3 3 2 2 4 4" xfId="2717" xr:uid="{00000000-0005-0000-0000-000087120000}"/>
    <cellStyle name="Normal 4 3 3 2 2 4 4 2" xfId="34199" xr:uid="{00000000-0005-0000-0000-000088120000}"/>
    <cellStyle name="Normal 4 3 3 2 2 4 5" xfId="23602" xr:uid="{00000000-0005-0000-0000-000089120000}"/>
    <cellStyle name="Normal 4 3 3 2 2 5" xfId="2718" xr:uid="{00000000-0005-0000-0000-00008A120000}"/>
    <cellStyle name="Normal 4 3 3 2 2 5 2" xfId="2719" xr:uid="{00000000-0005-0000-0000-00008B120000}"/>
    <cellStyle name="Normal 4 3 3 2 2 5 2 2" xfId="37561" xr:uid="{00000000-0005-0000-0000-00008C120000}"/>
    <cellStyle name="Normal 4 3 3 2 2 5 3" xfId="27543" xr:uid="{00000000-0005-0000-0000-00008D120000}"/>
    <cellStyle name="Normal 4 3 3 2 2 6" xfId="2720" xr:uid="{00000000-0005-0000-0000-00008E120000}"/>
    <cellStyle name="Normal 4 3 3 2 2 6 2" xfId="2721" xr:uid="{00000000-0005-0000-0000-00008F120000}"/>
    <cellStyle name="Normal 4 3 3 2 2 6 2 2" xfId="37562" xr:uid="{00000000-0005-0000-0000-000090120000}"/>
    <cellStyle name="Normal 4 3 3 2 2 6 3" xfId="27544" xr:uid="{00000000-0005-0000-0000-000091120000}"/>
    <cellStyle name="Normal 4 3 3 2 2 7" xfId="2722" xr:uid="{00000000-0005-0000-0000-000092120000}"/>
    <cellStyle name="Normal 4 3 3 2 2 7 2" xfId="34194" xr:uid="{00000000-0005-0000-0000-000093120000}"/>
    <cellStyle name="Normal 4 3 3 2 2 8" xfId="23597" xr:uid="{00000000-0005-0000-0000-000094120000}"/>
    <cellStyle name="Normal 4 3 3 2 3" xfId="2723" xr:uid="{00000000-0005-0000-0000-000095120000}"/>
    <cellStyle name="Normal 4 3 3 2 3 2" xfId="2724" xr:uid="{00000000-0005-0000-0000-000096120000}"/>
    <cellStyle name="Normal 4 3 3 2 3 2 2" xfId="2725" xr:uid="{00000000-0005-0000-0000-000097120000}"/>
    <cellStyle name="Normal 4 3 3 2 3 2 2 2" xfId="2726" xr:uid="{00000000-0005-0000-0000-000098120000}"/>
    <cellStyle name="Normal 4 3 3 2 3 2 2 2 2" xfId="2727" xr:uid="{00000000-0005-0000-0000-000099120000}"/>
    <cellStyle name="Normal 4 3 3 2 3 2 2 2 2 2" xfId="37563" xr:uid="{00000000-0005-0000-0000-00009A120000}"/>
    <cellStyle name="Normal 4 3 3 2 3 2 2 2 3" xfId="27545" xr:uid="{00000000-0005-0000-0000-00009B120000}"/>
    <cellStyle name="Normal 4 3 3 2 3 2 2 3" xfId="2728" xr:uid="{00000000-0005-0000-0000-00009C120000}"/>
    <cellStyle name="Normal 4 3 3 2 3 2 2 3 2" xfId="2729" xr:uid="{00000000-0005-0000-0000-00009D120000}"/>
    <cellStyle name="Normal 4 3 3 2 3 2 2 3 2 2" xfId="37564" xr:uid="{00000000-0005-0000-0000-00009E120000}"/>
    <cellStyle name="Normal 4 3 3 2 3 2 2 3 3" xfId="27546" xr:uid="{00000000-0005-0000-0000-00009F120000}"/>
    <cellStyle name="Normal 4 3 3 2 3 2 2 4" xfId="2730" xr:uid="{00000000-0005-0000-0000-0000A0120000}"/>
    <cellStyle name="Normal 4 3 3 2 3 2 2 4 2" xfId="34202" xr:uid="{00000000-0005-0000-0000-0000A1120000}"/>
    <cellStyle name="Normal 4 3 3 2 3 2 2 5" xfId="23605" xr:uid="{00000000-0005-0000-0000-0000A2120000}"/>
    <cellStyle name="Normal 4 3 3 2 3 2 3" xfId="2731" xr:uid="{00000000-0005-0000-0000-0000A3120000}"/>
    <cellStyle name="Normal 4 3 3 2 3 2 3 2" xfId="2732" xr:uid="{00000000-0005-0000-0000-0000A4120000}"/>
    <cellStyle name="Normal 4 3 3 2 3 2 3 2 2" xfId="2733" xr:uid="{00000000-0005-0000-0000-0000A5120000}"/>
    <cellStyle name="Normal 4 3 3 2 3 2 3 2 2 2" xfId="37565" xr:uid="{00000000-0005-0000-0000-0000A6120000}"/>
    <cellStyle name="Normal 4 3 3 2 3 2 3 2 3" xfId="27547" xr:uid="{00000000-0005-0000-0000-0000A7120000}"/>
    <cellStyle name="Normal 4 3 3 2 3 2 3 3" xfId="2734" xr:uid="{00000000-0005-0000-0000-0000A8120000}"/>
    <cellStyle name="Normal 4 3 3 2 3 2 3 3 2" xfId="2735" xr:uid="{00000000-0005-0000-0000-0000A9120000}"/>
    <cellStyle name="Normal 4 3 3 2 3 2 3 3 2 2" xfId="37566" xr:uid="{00000000-0005-0000-0000-0000AA120000}"/>
    <cellStyle name="Normal 4 3 3 2 3 2 3 3 3" xfId="27548" xr:uid="{00000000-0005-0000-0000-0000AB120000}"/>
    <cellStyle name="Normal 4 3 3 2 3 2 3 4" xfId="2736" xr:uid="{00000000-0005-0000-0000-0000AC120000}"/>
    <cellStyle name="Normal 4 3 3 2 3 2 3 4 2" xfId="34203" xr:uid="{00000000-0005-0000-0000-0000AD120000}"/>
    <cellStyle name="Normal 4 3 3 2 3 2 3 5" xfId="23606" xr:uid="{00000000-0005-0000-0000-0000AE120000}"/>
    <cellStyle name="Normal 4 3 3 2 3 2 4" xfId="2737" xr:uid="{00000000-0005-0000-0000-0000AF120000}"/>
    <cellStyle name="Normal 4 3 3 2 3 2 4 2" xfId="2738" xr:uid="{00000000-0005-0000-0000-0000B0120000}"/>
    <cellStyle name="Normal 4 3 3 2 3 2 4 2 2" xfId="37567" xr:uid="{00000000-0005-0000-0000-0000B1120000}"/>
    <cellStyle name="Normal 4 3 3 2 3 2 4 3" xfId="27549" xr:uid="{00000000-0005-0000-0000-0000B2120000}"/>
    <cellStyle name="Normal 4 3 3 2 3 2 5" xfId="2739" xr:uid="{00000000-0005-0000-0000-0000B3120000}"/>
    <cellStyle name="Normal 4 3 3 2 3 2 5 2" xfId="2740" xr:uid="{00000000-0005-0000-0000-0000B4120000}"/>
    <cellStyle name="Normal 4 3 3 2 3 2 5 2 2" xfId="37568" xr:uid="{00000000-0005-0000-0000-0000B5120000}"/>
    <cellStyle name="Normal 4 3 3 2 3 2 5 3" xfId="27550" xr:uid="{00000000-0005-0000-0000-0000B6120000}"/>
    <cellStyle name="Normal 4 3 3 2 3 2 6" xfId="2741" xr:uid="{00000000-0005-0000-0000-0000B7120000}"/>
    <cellStyle name="Normal 4 3 3 2 3 2 6 2" xfId="34201" xr:uid="{00000000-0005-0000-0000-0000B8120000}"/>
    <cellStyle name="Normal 4 3 3 2 3 2 7" xfId="23604" xr:uid="{00000000-0005-0000-0000-0000B9120000}"/>
    <cellStyle name="Normal 4 3 3 2 3 3" xfId="2742" xr:uid="{00000000-0005-0000-0000-0000BA120000}"/>
    <cellStyle name="Normal 4 3 3 2 3 3 2" xfId="2743" xr:uid="{00000000-0005-0000-0000-0000BB120000}"/>
    <cellStyle name="Normal 4 3 3 2 3 3 2 2" xfId="2744" xr:uid="{00000000-0005-0000-0000-0000BC120000}"/>
    <cellStyle name="Normal 4 3 3 2 3 3 2 2 2" xfId="37569" xr:uid="{00000000-0005-0000-0000-0000BD120000}"/>
    <cellStyle name="Normal 4 3 3 2 3 3 2 3" xfId="27551" xr:uid="{00000000-0005-0000-0000-0000BE120000}"/>
    <cellStyle name="Normal 4 3 3 2 3 3 3" xfId="2745" xr:uid="{00000000-0005-0000-0000-0000BF120000}"/>
    <cellStyle name="Normal 4 3 3 2 3 3 3 2" xfId="2746" xr:uid="{00000000-0005-0000-0000-0000C0120000}"/>
    <cellStyle name="Normal 4 3 3 2 3 3 3 2 2" xfId="37570" xr:uid="{00000000-0005-0000-0000-0000C1120000}"/>
    <cellStyle name="Normal 4 3 3 2 3 3 3 3" xfId="27552" xr:uid="{00000000-0005-0000-0000-0000C2120000}"/>
    <cellStyle name="Normal 4 3 3 2 3 3 4" xfId="2747" xr:uid="{00000000-0005-0000-0000-0000C3120000}"/>
    <cellStyle name="Normal 4 3 3 2 3 3 4 2" xfId="34204" xr:uid="{00000000-0005-0000-0000-0000C4120000}"/>
    <cellStyle name="Normal 4 3 3 2 3 3 5" xfId="23607" xr:uid="{00000000-0005-0000-0000-0000C5120000}"/>
    <cellStyle name="Normal 4 3 3 2 3 4" xfId="2748" xr:uid="{00000000-0005-0000-0000-0000C6120000}"/>
    <cellStyle name="Normal 4 3 3 2 3 4 2" xfId="2749" xr:uid="{00000000-0005-0000-0000-0000C7120000}"/>
    <cellStyle name="Normal 4 3 3 2 3 4 2 2" xfId="2750" xr:uid="{00000000-0005-0000-0000-0000C8120000}"/>
    <cellStyle name="Normal 4 3 3 2 3 4 2 2 2" xfId="37571" xr:uid="{00000000-0005-0000-0000-0000C9120000}"/>
    <cellStyle name="Normal 4 3 3 2 3 4 2 3" xfId="27553" xr:uid="{00000000-0005-0000-0000-0000CA120000}"/>
    <cellStyle name="Normal 4 3 3 2 3 4 3" xfId="2751" xr:uid="{00000000-0005-0000-0000-0000CB120000}"/>
    <cellStyle name="Normal 4 3 3 2 3 4 3 2" xfId="2752" xr:uid="{00000000-0005-0000-0000-0000CC120000}"/>
    <cellStyle name="Normal 4 3 3 2 3 4 3 2 2" xfId="37572" xr:uid="{00000000-0005-0000-0000-0000CD120000}"/>
    <cellStyle name="Normal 4 3 3 2 3 4 3 3" xfId="27554" xr:uid="{00000000-0005-0000-0000-0000CE120000}"/>
    <cellStyle name="Normal 4 3 3 2 3 4 4" xfId="2753" xr:uid="{00000000-0005-0000-0000-0000CF120000}"/>
    <cellStyle name="Normal 4 3 3 2 3 4 4 2" xfId="34205" xr:uid="{00000000-0005-0000-0000-0000D0120000}"/>
    <cellStyle name="Normal 4 3 3 2 3 4 5" xfId="23608" xr:uid="{00000000-0005-0000-0000-0000D1120000}"/>
    <cellStyle name="Normal 4 3 3 2 3 5" xfId="2754" xr:uid="{00000000-0005-0000-0000-0000D2120000}"/>
    <cellStyle name="Normal 4 3 3 2 3 5 2" xfId="2755" xr:uid="{00000000-0005-0000-0000-0000D3120000}"/>
    <cellStyle name="Normal 4 3 3 2 3 5 2 2" xfId="37573" xr:uid="{00000000-0005-0000-0000-0000D4120000}"/>
    <cellStyle name="Normal 4 3 3 2 3 5 3" xfId="27555" xr:uid="{00000000-0005-0000-0000-0000D5120000}"/>
    <cellStyle name="Normal 4 3 3 2 3 6" xfId="2756" xr:uid="{00000000-0005-0000-0000-0000D6120000}"/>
    <cellStyle name="Normal 4 3 3 2 3 6 2" xfId="2757" xr:uid="{00000000-0005-0000-0000-0000D7120000}"/>
    <cellStyle name="Normal 4 3 3 2 3 6 2 2" xfId="37574" xr:uid="{00000000-0005-0000-0000-0000D8120000}"/>
    <cellStyle name="Normal 4 3 3 2 3 6 3" xfId="27556" xr:uid="{00000000-0005-0000-0000-0000D9120000}"/>
    <cellStyle name="Normal 4 3 3 2 3 7" xfId="2758" xr:uid="{00000000-0005-0000-0000-0000DA120000}"/>
    <cellStyle name="Normal 4 3 3 2 3 7 2" xfId="34200" xr:uid="{00000000-0005-0000-0000-0000DB120000}"/>
    <cellStyle name="Normal 4 3 3 2 3 8" xfId="23603" xr:uid="{00000000-0005-0000-0000-0000DC120000}"/>
    <cellStyle name="Normal 4 3 3 2 4" xfId="2759" xr:uid="{00000000-0005-0000-0000-0000DD120000}"/>
    <cellStyle name="Normal 4 3 3 2 4 2" xfId="2760" xr:uid="{00000000-0005-0000-0000-0000DE120000}"/>
    <cellStyle name="Normal 4 3 3 2 4 2 2" xfId="2761" xr:uid="{00000000-0005-0000-0000-0000DF120000}"/>
    <cellStyle name="Normal 4 3 3 2 4 2 2 2" xfId="2762" xr:uid="{00000000-0005-0000-0000-0000E0120000}"/>
    <cellStyle name="Normal 4 3 3 2 4 2 2 2 2" xfId="37575" xr:uid="{00000000-0005-0000-0000-0000E1120000}"/>
    <cellStyle name="Normal 4 3 3 2 4 2 2 3" xfId="27557" xr:uid="{00000000-0005-0000-0000-0000E2120000}"/>
    <cellStyle name="Normal 4 3 3 2 4 2 3" xfId="2763" xr:uid="{00000000-0005-0000-0000-0000E3120000}"/>
    <cellStyle name="Normal 4 3 3 2 4 2 3 2" xfId="2764" xr:uid="{00000000-0005-0000-0000-0000E4120000}"/>
    <cellStyle name="Normal 4 3 3 2 4 2 3 2 2" xfId="37576" xr:uid="{00000000-0005-0000-0000-0000E5120000}"/>
    <cellStyle name="Normal 4 3 3 2 4 2 3 3" xfId="27558" xr:uid="{00000000-0005-0000-0000-0000E6120000}"/>
    <cellStyle name="Normal 4 3 3 2 4 2 4" xfId="2765" xr:uid="{00000000-0005-0000-0000-0000E7120000}"/>
    <cellStyle name="Normal 4 3 3 2 4 2 4 2" xfId="34207" xr:uid="{00000000-0005-0000-0000-0000E8120000}"/>
    <cellStyle name="Normal 4 3 3 2 4 2 5" xfId="23610" xr:uid="{00000000-0005-0000-0000-0000E9120000}"/>
    <cellStyle name="Normal 4 3 3 2 4 3" xfId="2766" xr:uid="{00000000-0005-0000-0000-0000EA120000}"/>
    <cellStyle name="Normal 4 3 3 2 4 3 2" xfId="2767" xr:uid="{00000000-0005-0000-0000-0000EB120000}"/>
    <cellStyle name="Normal 4 3 3 2 4 3 2 2" xfId="2768" xr:uid="{00000000-0005-0000-0000-0000EC120000}"/>
    <cellStyle name="Normal 4 3 3 2 4 3 2 2 2" xfId="37577" xr:uid="{00000000-0005-0000-0000-0000ED120000}"/>
    <cellStyle name="Normal 4 3 3 2 4 3 2 3" xfId="27559" xr:uid="{00000000-0005-0000-0000-0000EE120000}"/>
    <cellStyle name="Normal 4 3 3 2 4 3 3" xfId="2769" xr:uid="{00000000-0005-0000-0000-0000EF120000}"/>
    <cellStyle name="Normal 4 3 3 2 4 3 3 2" xfId="2770" xr:uid="{00000000-0005-0000-0000-0000F0120000}"/>
    <cellStyle name="Normal 4 3 3 2 4 3 3 2 2" xfId="37578" xr:uid="{00000000-0005-0000-0000-0000F1120000}"/>
    <cellStyle name="Normal 4 3 3 2 4 3 3 3" xfId="27560" xr:uid="{00000000-0005-0000-0000-0000F2120000}"/>
    <cellStyle name="Normal 4 3 3 2 4 3 4" xfId="2771" xr:uid="{00000000-0005-0000-0000-0000F3120000}"/>
    <cellStyle name="Normal 4 3 3 2 4 3 4 2" xfId="34208" xr:uid="{00000000-0005-0000-0000-0000F4120000}"/>
    <cellStyle name="Normal 4 3 3 2 4 3 5" xfId="23611" xr:uid="{00000000-0005-0000-0000-0000F5120000}"/>
    <cellStyle name="Normal 4 3 3 2 4 4" xfId="2772" xr:uid="{00000000-0005-0000-0000-0000F6120000}"/>
    <cellStyle name="Normal 4 3 3 2 4 4 2" xfId="2773" xr:uid="{00000000-0005-0000-0000-0000F7120000}"/>
    <cellStyle name="Normal 4 3 3 2 4 4 2 2" xfId="37579" xr:uid="{00000000-0005-0000-0000-0000F8120000}"/>
    <cellStyle name="Normal 4 3 3 2 4 4 3" xfId="27561" xr:uid="{00000000-0005-0000-0000-0000F9120000}"/>
    <cellStyle name="Normal 4 3 3 2 4 5" xfId="2774" xr:uid="{00000000-0005-0000-0000-0000FA120000}"/>
    <cellStyle name="Normal 4 3 3 2 4 5 2" xfId="2775" xr:uid="{00000000-0005-0000-0000-0000FB120000}"/>
    <cellStyle name="Normal 4 3 3 2 4 5 2 2" xfId="37580" xr:uid="{00000000-0005-0000-0000-0000FC120000}"/>
    <cellStyle name="Normal 4 3 3 2 4 5 3" xfId="27562" xr:uid="{00000000-0005-0000-0000-0000FD120000}"/>
    <cellStyle name="Normal 4 3 3 2 4 6" xfId="2776" xr:uid="{00000000-0005-0000-0000-0000FE120000}"/>
    <cellStyle name="Normal 4 3 3 2 4 6 2" xfId="34206" xr:uid="{00000000-0005-0000-0000-0000FF120000}"/>
    <cellStyle name="Normal 4 3 3 2 4 7" xfId="23609" xr:uid="{00000000-0005-0000-0000-000000130000}"/>
    <cellStyle name="Normal 4 3 3 2 5" xfId="2777" xr:uid="{00000000-0005-0000-0000-000001130000}"/>
    <cellStyle name="Normal 4 3 3 2 5 2" xfId="2778" xr:uid="{00000000-0005-0000-0000-000002130000}"/>
    <cellStyle name="Normal 4 3 3 2 5 2 2" xfId="2779" xr:uid="{00000000-0005-0000-0000-000003130000}"/>
    <cellStyle name="Normal 4 3 3 2 5 2 2 2" xfId="37581" xr:uid="{00000000-0005-0000-0000-000004130000}"/>
    <cellStyle name="Normal 4 3 3 2 5 2 3" xfId="27563" xr:uid="{00000000-0005-0000-0000-000005130000}"/>
    <cellStyle name="Normal 4 3 3 2 5 3" xfId="2780" xr:uid="{00000000-0005-0000-0000-000006130000}"/>
    <cellStyle name="Normal 4 3 3 2 5 3 2" xfId="2781" xr:uid="{00000000-0005-0000-0000-000007130000}"/>
    <cellStyle name="Normal 4 3 3 2 5 3 2 2" xfId="37582" xr:uid="{00000000-0005-0000-0000-000008130000}"/>
    <cellStyle name="Normal 4 3 3 2 5 3 3" xfId="27564" xr:uid="{00000000-0005-0000-0000-000009130000}"/>
    <cellStyle name="Normal 4 3 3 2 5 4" xfId="2782" xr:uid="{00000000-0005-0000-0000-00000A130000}"/>
    <cellStyle name="Normal 4 3 3 2 5 4 2" xfId="34209" xr:uid="{00000000-0005-0000-0000-00000B130000}"/>
    <cellStyle name="Normal 4 3 3 2 5 5" xfId="23612" xr:uid="{00000000-0005-0000-0000-00000C130000}"/>
    <cellStyle name="Normal 4 3 3 2 6" xfId="2783" xr:uid="{00000000-0005-0000-0000-00000D130000}"/>
    <cellStyle name="Normal 4 3 3 2 6 2" xfId="2784" xr:uid="{00000000-0005-0000-0000-00000E130000}"/>
    <cellStyle name="Normal 4 3 3 2 6 2 2" xfId="2785" xr:uid="{00000000-0005-0000-0000-00000F130000}"/>
    <cellStyle name="Normal 4 3 3 2 6 2 2 2" xfId="37583" xr:uid="{00000000-0005-0000-0000-000010130000}"/>
    <cellStyle name="Normal 4 3 3 2 6 2 3" xfId="27565" xr:uid="{00000000-0005-0000-0000-000011130000}"/>
    <cellStyle name="Normal 4 3 3 2 6 3" xfId="2786" xr:uid="{00000000-0005-0000-0000-000012130000}"/>
    <cellStyle name="Normal 4 3 3 2 6 3 2" xfId="2787" xr:uid="{00000000-0005-0000-0000-000013130000}"/>
    <cellStyle name="Normal 4 3 3 2 6 3 2 2" xfId="37584" xr:uid="{00000000-0005-0000-0000-000014130000}"/>
    <cellStyle name="Normal 4 3 3 2 6 3 3" xfId="27566" xr:uid="{00000000-0005-0000-0000-000015130000}"/>
    <cellStyle name="Normal 4 3 3 2 6 4" xfId="2788" xr:uid="{00000000-0005-0000-0000-000016130000}"/>
    <cellStyle name="Normal 4 3 3 2 6 4 2" xfId="34210" xr:uid="{00000000-0005-0000-0000-000017130000}"/>
    <cellStyle name="Normal 4 3 3 2 6 5" xfId="23613" xr:uid="{00000000-0005-0000-0000-000018130000}"/>
    <cellStyle name="Normal 4 3 3 2 7" xfId="2789" xr:uid="{00000000-0005-0000-0000-000019130000}"/>
    <cellStyle name="Normal 4 3 3 2 7 2" xfId="2790" xr:uid="{00000000-0005-0000-0000-00001A130000}"/>
    <cellStyle name="Normal 4 3 3 2 7 2 2" xfId="34193" xr:uid="{00000000-0005-0000-0000-00001B130000}"/>
    <cellStyle name="Normal 4 3 3 2 7 3" xfId="23596" xr:uid="{00000000-0005-0000-0000-00001C130000}"/>
    <cellStyle name="Normal 4 3 3 2 8" xfId="2791" xr:uid="{00000000-0005-0000-0000-00001D130000}"/>
    <cellStyle name="Normal 4 3 3 2 8 2" xfId="2792" xr:uid="{00000000-0005-0000-0000-00001E130000}"/>
    <cellStyle name="Normal 4 3 3 2 8 2 2" xfId="37585" xr:uid="{00000000-0005-0000-0000-00001F130000}"/>
    <cellStyle name="Normal 4 3 3 2 8 3" xfId="27567" xr:uid="{00000000-0005-0000-0000-000020130000}"/>
    <cellStyle name="Normal 4 3 3 2 9" xfId="2793" xr:uid="{00000000-0005-0000-0000-000021130000}"/>
    <cellStyle name="Normal 4 3 3 2 9 2" xfId="2794" xr:uid="{00000000-0005-0000-0000-000022130000}"/>
    <cellStyle name="Normal 4 3 3 2 9 2 2" xfId="37586" xr:uid="{00000000-0005-0000-0000-000023130000}"/>
    <cellStyle name="Normal 4 3 3 2 9 3" xfId="27568" xr:uid="{00000000-0005-0000-0000-000024130000}"/>
    <cellStyle name="Normal 4 3 3 3" xfId="2795" xr:uid="{00000000-0005-0000-0000-000025130000}"/>
    <cellStyle name="Normal 4 3 3 3 2" xfId="2796" xr:uid="{00000000-0005-0000-0000-000026130000}"/>
    <cellStyle name="Normal 4 3 3 3 2 2" xfId="2797" xr:uid="{00000000-0005-0000-0000-000027130000}"/>
    <cellStyle name="Normal 4 3 3 3 2 2 2" xfId="2798" xr:uid="{00000000-0005-0000-0000-000028130000}"/>
    <cellStyle name="Normal 4 3 3 3 2 2 2 2" xfId="2799" xr:uid="{00000000-0005-0000-0000-000029130000}"/>
    <cellStyle name="Normal 4 3 3 3 2 2 2 2 2" xfId="37587" xr:uid="{00000000-0005-0000-0000-00002A130000}"/>
    <cellStyle name="Normal 4 3 3 3 2 2 2 3" xfId="27569" xr:uid="{00000000-0005-0000-0000-00002B130000}"/>
    <cellStyle name="Normal 4 3 3 3 2 2 3" xfId="2800" xr:uid="{00000000-0005-0000-0000-00002C130000}"/>
    <cellStyle name="Normal 4 3 3 3 2 2 3 2" xfId="2801" xr:uid="{00000000-0005-0000-0000-00002D130000}"/>
    <cellStyle name="Normal 4 3 3 3 2 2 3 2 2" xfId="37588" xr:uid="{00000000-0005-0000-0000-00002E130000}"/>
    <cellStyle name="Normal 4 3 3 3 2 2 3 3" xfId="27570" xr:uid="{00000000-0005-0000-0000-00002F130000}"/>
    <cellStyle name="Normal 4 3 3 3 2 2 4" xfId="2802" xr:uid="{00000000-0005-0000-0000-000030130000}"/>
    <cellStyle name="Normal 4 3 3 3 2 2 4 2" xfId="34213" xr:uid="{00000000-0005-0000-0000-000031130000}"/>
    <cellStyle name="Normal 4 3 3 3 2 2 5" xfId="23616" xr:uid="{00000000-0005-0000-0000-000032130000}"/>
    <cellStyle name="Normal 4 3 3 3 2 3" xfId="2803" xr:uid="{00000000-0005-0000-0000-000033130000}"/>
    <cellStyle name="Normal 4 3 3 3 2 3 2" xfId="2804" xr:uid="{00000000-0005-0000-0000-000034130000}"/>
    <cellStyle name="Normal 4 3 3 3 2 3 2 2" xfId="2805" xr:uid="{00000000-0005-0000-0000-000035130000}"/>
    <cellStyle name="Normal 4 3 3 3 2 3 2 2 2" xfId="37589" xr:uid="{00000000-0005-0000-0000-000036130000}"/>
    <cellStyle name="Normal 4 3 3 3 2 3 2 3" xfId="27571" xr:uid="{00000000-0005-0000-0000-000037130000}"/>
    <cellStyle name="Normal 4 3 3 3 2 3 3" xfId="2806" xr:uid="{00000000-0005-0000-0000-000038130000}"/>
    <cellStyle name="Normal 4 3 3 3 2 3 3 2" xfId="2807" xr:uid="{00000000-0005-0000-0000-000039130000}"/>
    <cellStyle name="Normal 4 3 3 3 2 3 3 2 2" xfId="37590" xr:uid="{00000000-0005-0000-0000-00003A130000}"/>
    <cellStyle name="Normal 4 3 3 3 2 3 3 3" xfId="27572" xr:uid="{00000000-0005-0000-0000-00003B130000}"/>
    <cellStyle name="Normal 4 3 3 3 2 3 4" xfId="2808" xr:uid="{00000000-0005-0000-0000-00003C130000}"/>
    <cellStyle name="Normal 4 3 3 3 2 3 4 2" xfId="34214" xr:uid="{00000000-0005-0000-0000-00003D130000}"/>
    <cellStyle name="Normal 4 3 3 3 2 3 5" xfId="23617" xr:uid="{00000000-0005-0000-0000-00003E130000}"/>
    <cellStyle name="Normal 4 3 3 3 2 4" xfId="2809" xr:uid="{00000000-0005-0000-0000-00003F130000}"/>
    <cellStyle name="Normal 4 3 3 3 2 4 2" xfId="2810" xr:uid="{00000000-0005-0000-0000-000040130000}"/>
    <cellStyle name="Normal 4 3 3 3 2 4 2 2" xfId="37591" xr:uid="{00000000-0005-0000-0000-000041130000}"/>
    <cellStyle name="Normal 4 3 3 3 2 4 3" xfId="27573" xr:uid="{00000000-0005-0000-0000-000042130000}"/>
    <cellStyle name="Normal 4 3 3 3 2 5" xfId="2811" xr:uid="{00000000-0005-0000-0000-000043130000}"/>
    <cellStyle name="Normal 4 3 3 3 2 5 2" xfId="2812" xr:uid="{00000000-0005-0000-0000-000044130000}"/>
    <cellStyle name="Normal 4 3 3 3 2 5 2 2" xfId="37592" xr:uid="{00000000-0005-0000-0000-000045130000}"/>
    <cellStyle name="Normal 4 3 3 3 2 5 3" xfId="27574" xr:uid="{00000000-0005-0000-0000-000046130000}"/>
    <cellStyle name="Normal 4 3 3 3 2 6" xfId="2813" xr:uid="{00000000-0005-0000-0000-000047130000}"/>
    <cellStyle name="Normal 4 3 3 3 2 6 2" xfId="34212" xr:uid="{00000000-0005-0000-0000-000048130000}"/>
    <cellStyle name="Normal 4 3 3 3 2 7" xfId="23615" xr:uid="{00000000-0005-0000-0000-000049130000}"/>
    <cellStyle name="Normal 4 3 3 3 3" xfId="2814" xr:uid="{00000000-0005-0000-0000-00004A130000}"/>
    <cellStyle name="Normal 4 3 3 3 3 2" xfId="2815" xr:uid="{00000000-0005-0000-0000-00004B130000}"/>
    <cellStyle name="Normal 4 3 3 3 3 2 2" xfId="2816" xr:uid="{00000000-0005-0000-0000-00004C130000}"/>
    <cellStyle name="Normal 4 3 3 3 3 2 2 2" xfId="37593" xr:uid="{00000000-0005-0000-0000-00004D130000}"/>
    <cellStyle name="Normal 4 3 3 3 3 2 3" xfId="27575" xr:uid="{00000000-0005-0000-0000-00004E130000}"/>
    <cellStyle name="Normal 4 3 3 3 3 3" xfId="2817" xr:uid="{00000000-0005-0000-0000-00004F130000}"/>
    <cellStyle name="Normal 4 3 3 3 3 3 2" xfId="2818" xr:uid="{00000000-0005-0000-0000-000050130000}"/>
    <cellStyle name="Normal 4 3 3 3 3 3 2 2" xfId="37594" xr:uid="{00000000-0005-0000-0000-000051130000}"/>
    <cellStyle name="Normal 4 3 3 3 3 3 3" xfId="27576" xr:uid="{00000000-0005-0000-0000-000052130000}"/>
    <cellStyle name="Normal 4 3 3 3 3 4" xfId="2819" xr:uid="{00000000-0005-0000-0000-000053130000}"/>
    <cellStyle name="Normal 4 3 3 3 3 4 2" xfId="34215" xr:uid="{00000000-0005-0000-0000-000054130000}"/>
    <cellStyle name="Normal 4 3 3 3 3 5" xfId="23618" xr:uid="{00000000-0005-0000-0000-000055130000}"/>
    <cellStyle name="Normal 4 3 3 3 4" xfId="2820" xr:uid="{00000000-0005-0000-0000-000056130000}"/>
    <cellStyle name="Normal 4 3 3 3 4 2" xfId="2821" xr:uid="{00000000-0005-0000-0000-000057130000}"/>
    <cellStyle name="Normal 4 3 3 3 4 2 2" xfId="2822" xr:uid="{00000000-0005-0000-0000-000058130000}"/>
    <cellStyle name="Normal 4 3 3 3 4 2 2 2" xfId="37595" xr:uid="{00000000-0005-0000-0000-000059130000}"/>
    <cellStyle name="Normal 4 3 3 3 4 2 3" xfId="27577" xr:uid="{00000000-0005-0000-0000-00005A130000}"/>
    <cellStyle name="Normal 4 3 3 3 4 3" xfId="2823" xr:uid="{00000000-0005-0000-0000-00005B130000}"/>
    <cellStyle name="Normal 4 3 3 3 4 3 2" xfId="2824" xr:uid="{00000000-0005-0000-0000-00005C130000}"/>
    <cellStyle name="Normal 4 3 3 3 4 3 2 2" xfId="37596" xr:uid="{00000000-0005-0000-0000-00005D130000}"/>
    <cellStyle name="Normal 4 3 3 3 4 3 3" xfId="27578" xr:uid="{00000000-0005-0000-0000-00005E130000}"/>
    <cellStyle name="Normal 4 3 3 3 4 4" xfId="2825" xr:uid="{00000000-0005-0000-0000-00005F130000}"/>
    <cellStyle name="Normal 4 3 3 3 4 4 2" xfId="34216" xr:uid="{00000000-0005-0000-0000-000060130000}"/>
    <cellStyle name="Normal 4 3 3 3 4 5" xfId="23619" xr:uid="{00000000-0005-0000-0000-000061130000}"/>
    <cellStyle name="Normal 4 3 3 3 5" xfId="2826" xr:uid="{00000000-0005-0000-0000-000062130000}"/>
    <cellStyle name="Normal 4 3 3 3 5 2" xfId="2827" xr:uid="{00000000-0005-0000-0000-000063130000}"/>
    <cellStyle name="Normal 4 3 3 3 5 2 2" xfId="37597" xr:uid="{00000000-0005-0000-0000-000064130000}"/>
    <cellStyle name="Normal 4 3 3 3 5 3" xfId="27579" xr:uid="{00000000-0005-0000-0000-000065130000}"/>
    <cellStyle name="Normal 4 3 3 3 6" xfId="2828" xr:uid="{00000000-0005-0000-0000-000066130000}"/>
    <cellStyle name="Normal 4 3 3 3 6 2" xfId="2829" xr:uid="{00000000-0005-0000-0000-000067130000}"/>
    <cellStyle name="Normal 4 3 3 3 6 2 2" xfId="37598" xr:uid="{00000000-0005-0000-0000-000068130000}"/>
    <cellStyle name="Normal 4 3 3 3 6 3" xfId="27580" xr:uid="{00000000-0005-0000-0000-000069130000}"/>
    <cellStyle name="Normal 4 3 3 3 7" xfId="2830" xr:uid="{00000000-0005-0000-0000-00006A130000}"/>
    <cellStyle name="Normal 4 3 3 3 7 2" xfId="34211" xr:uid="{00000000-0005-0000-0000-00006B130000}"/>
    <cellStyle name="Normal 4 3 3 3 8" xfId="23614" xr:uid="{00000000-0005-0000-0000-00006C130000}"/>
    <cellStyle name="Normal 4 3 3 4" xfId="2831" xr:uid="{00000000-0005-0000-0000-00006D130000}"/>
    <cellStyle name="Normal 4 3 3 4 2" xfId="2832" xr:uid="{00000000-0005-0000-0000-00006E130000}"/>
    <cellStyle name="Normal 4 3 3 4 2 2" xfId="2833" xr:uid="{00000000-0005-0000-0000-00006F130000}"/>
    <cellStyle name="Normal 4 3 3 4 2 2 2" xfId="2834" xr:uid="{00000000-0005-0000-0000-000070130000}"/>
    <cellStyle name="Normal 4 3 3 4 2 2 2 2" xfId="2835" xr:uid="{00000000-0005-0000-0000-000071130000}"/>
    <cellStyle name="Normal 4 3 3 4 2 2 2 2 2" xfId="37599" xr:uid="{00000000-0005-0000-0000-000072130000}"/>
    <cellStyle name="Normal 4 3 3 4 2 2 2 3" xfId="27581" xr:uid="{00000000-0005-0000-0000-000073130000}"/>
    <cellStyle name="Normal 4 3 3 4 2 2 3" xfId="2836" xr:uid="{00000000-0005-0000-0000-000074130000}"/>
    <cellStyle name="Normal 4 3 3 4 2 2 3 2" xfId="2837" xr:uid="{00000000-0005-0000-0000-000075130000}"/>
    <cellStyle name="Normal 4 3 3 4 2 2 3 2 2" xfId="37600" xr:uid="{00000000-0005-0000-0000-000076130000}"/>
    <cellStyle name="Normal 4 3 3 4 2 2 3 3" xfId="27582" xr:uid="{00000000-0005-0000-0000-000077130000}"/>
    <cellStyle name="Normal 4 3 3 4 2 2 4" xfId="2838" xr:uid="{00000000-0005-0000-0000-000078130000}"/>
    <cellStyle name="Normal 4 3 3 4 2 2 4 2" xfId="34219" xr:uid="{00000000-0005-0000-0000-000079130000}"/>
    <cellStyle name="Normal 4 3 3 4 2 2 5" xfId="23622" xr:uid="{00000000-0005-0000-0000-00007A130000}"/>
    <cellStyle name="Normal 4 3 3 4 2 3" xfId="2839" xr:uid="{00000000-0005-0000-0000-00007B130000}"/>
    <cellStyle name="Normal 4 3 3 4 2 3 2" xfId="2840" xr:uid="{00000000-0005-0000-0000-00007C130000}"/>
    <cellStyle name="Normal 4 3 3 4 2 3 2 2" xfId="2841" xr:uid="{00000000-0005-0000-0000-00007D130000}"/>
    <cellStyle name="Normal 4 3 3 4 2 3 2 2 2" xfId="37601" xr:uid="{00000000-0005-0000-0000-00007E130000}"/>
    <cellStyle name="Normal 4 3 3 4 2 3 2 3" xfId="27583" xr:uid="{00000000-0005-0000-0000-00007F130000}"/>
    <cellStyle name="Normal 4 3 3 4 2 3 3" xfId="2842" xr:uid="{00000000-0005-0000-0000-000080130000}"/>
    <cellStyle name="Normal 4 3 3 4 2 3 3 2" xfId="2843" xr:uid="{00000000-0005-0000-0000-000081130000}"/>
    <cellStyle name="Normal 4 3 3 4 2 3 3 2 2" xfId="37602" xr:uid="{00000000-0005-0000-0000-000082130000}"/>
    <cellStyle name="Normal 4 3 3 4 2 3 3 3" xfId="27584" xr:uid="{00000000-0005-0000-0000-000083130000}"/>
    <cellStyle name="Normal 4 3 3 4 2 3 4" xfId="2844" xr:uid="{00000000-0005-0000-0000-000084130000}"/>
    <cellStyle name="Normal 4 3 3 4 2 3 4 2" xfId="34220" xr:uid="{00000000-0005-0000-0000-000085130000}"/>
    <cellStyle name="Normal 4 3 3 4 2 3 5" xfId="23623" xr:uid="{00000000-0005-0000-0000-000086130000}"/>
    <cellStyle name="Normal 4 3 3 4 2 4" xfId="2845" xr:uid="{00000000-0005-0000-0000-000087130000}"/>
    <cellStyle name="Normal 4 3 3 4 2 4 2" xfId="2846" xr:uid="{00000000-0005-0000-0000-000088130000}"/>
    <cellStyle name="Normal 4 3 3 4 2 4 2 2" xfId="37603" xr:uid="{00000000-0005-0000-0000-000089130000}"/>
    <cellStyle name="Normal 4 3 3 4 2 4 3" xfId="27585" xr:uid="{00000000-0005-0000-0000-00008A130000}"/>
    <cellStyle name="Normal 4 3 3 4 2 5" xfId="2847" xr:uid="{00000000-0005-0000-0000-00008B130000}"/>
    <cellStyle name="Normal 4 3 3 4 2 5 2" xfId="2848" xr:uid="{00000000-0005-0000-0000-00008C130000}"/>
    <cellStyle name="Normal 4 3 3 4 2 5 2 2" xfId="37604" xr:uid="{00000000-0005-0000-0000-00008D130000}"/>
    <cellStyle name="Normal 4 3 3 4 2 5 3" xfId="27586" xr:uid="{00000000-0005-0000-0000-00008E130000}"/>
    <cellStyle name="Normal 4 3 3 4 2 6" xfId="2849" xr:uid="{00000000-0005-0000-0000-00008F130000}"/>
    <cellStyle name="Normal 4 3 3 4 2 6 2" xfId="34218" xr:uid="{00000000-0005-0000-0000-000090130000}"/>
    <cellStyle name="Normal 4 3 3 4 2 7" xfId="23621" xr:uid="{00000000-0005-0000-0000-000091130000}"/>
    <cellStyle name="Normal 4 3 3 4 3" xfId="2850" xr:uid="{00000000-0005-0000-0000-000092130000}"/>
    <cellStyle name="Normal 4 3 3 4 3 2" xfId="2851" xr:uid="{00000000-0005-0000-0000-000093130000}"/>
    <cellStyle name="Normal 4 3 3 4 3 2 2" xfId="2852" xr:uid="{00000000-0005-0000-0000-000094130000}"/>
    <cellStyle name="Normal 4 3 3 4 3 2 2 2" xfId="37605" xr:uid="{00000000-0005-0000-0000-000095130000}"/>
    <cellStyle name="Normal 4 3 3 4 3 2 3" xfId="27587" xr:uid="{00000000-0005-0000-0000-000096130000}"/>
    <cellStyle name="Normal 4 3 3 4 3 3" xfId="2853" xr:uid="{00000000-0005-0000-0000-000097130000}"/>
    <cellStyle name="Normal 4 3 3 4 3 3 2" xfId="2854" xr:uid="{00000000-0005-0000-0000-000098130000}"/>
    <cellStyle name="Normal 4 3 3 4 3 3 2 2" xfId="37606" xr:uid="{00000000-0005-0000-0000-000099130000}"/>
    <cellStyle name="Normal 4 3 3 4 3 3 3" xfId="27588" xr:uid="{00000000-0005-0000-0000-00009A130000}"/>
    <cellStyle name="Normal 4 3 3 4 3 4" xfId="2855" xr:uid="{00000000-0005-0000-0000-00009B130000}"/>
    <cellStyle name="Normal 4 3 3 4 3 4 2" xfId="34221" xr:uid="{00000000-0005-0000-0000-00009C130000}"/>
    <cellStyle name="Normal 4 3 3 4 3 5" xfId="23624" xr:uid="{00000000-0005-0000-0000-00009D130000}"/>
    <cellStyle name="Normal 4 3 3 4 4" xfId="2856" xr:uid="{00000000-0005-0000-0000-00009E130000}"/>
    <cellStyle name="Normal 4 3 3 4 4 2" xfId="2857" xr:uid="{00000000-0005-0000-0000-00009F130000}"/>
    <cellStyle name="Normal 4 3 3 4 4 2 2" xfId="2858" xr:uid="{00000000-0005-0000-0000-0000A0130000}"/>
    <cellStyle name="Normal 4 3 3 4 4 2 2 2" xfId="37607" xr:uid="{00000000-0005-0000-0000-0000A1130000}"/>
    <cellStyle name="Normal 4 3 3 4 4 2 3" xfId="27589" xr:uid="{00000000-0005-0000-0000-0000A2130000}"/>
    <cellStyle name="Normal 4 3 3 4 4 3" xfId="2859" xr:uid="{00000000-0005-0000-0000-0000A3130000}"/>
    <cellStyle name="Normal 4 3 3 4 4 3 2" xfId="2860" xr:uid="{00000000-0005-0000-0000-0000A4130000}"/>
    <cellStyle name="Normal 4 3 3 4 4 3 2 2" xfId="37608" xr:uid="{00000000-0005-0000-0000-0000A5130000}"/>
    <cellStyle name="Normal 4 3 3 4 4 3 3" xfId="27590" xr:uid="{00000000-0005-0000-0000-0000A6130000}"/>
    <cellStyle name="Normal 4 3 3 4 4 4" xfId="2861" xr:uid="{00000000-0005-0000-0000-0000A7130000}"/>
    <cellStyle name="Normal 4 3 3 4 4 4 2" xfId="34222" xr:uid="{00000000-0005-0000-0000-0000A8130000}"/>
    <cellStyle name="Normal 4 3 3 4 4 5" xfId="23625" xr:uid="{00000000-0005-0000-0000-0000A9130000}"/>
    <cellStyle name="Normal 4 3 3 4 5" xfId="2862" xr:uid="{00000000-0005-0000-0000-0000AA130000}"/>
    <cellStyle name="Normal 4 3 3 4 5 2" xfId="2863" xr:uid="{00000000-0005-0000-0000-0000AB130000}"/>
    <cellStyle name="Normal 4 3 3 4 5 2 2" xfId="37609" xr:uid="{00000000-0005-0000-0000-0000AC130000}"/>
    <cellStyle name="Normal 4 3 3 4 5 3" xfId="27591" xr:uid="{00000000-0005-0000-0000-0000AD130000}"/>
    <cellStyle name="Normal 4 3 3 4 6" xfId="2864" xr:uid="{00000000-0005-0000-0000-0000AE130000}"/>
    <cellStyle name="Normal 4 3 3 4 6 2" xfId="2865" xr:uid="{00000000-0005-0000-0000-0000AF130000}"/>
    <cellStyle name="Normal 4 3 3 4 6 2 2" xfId="37610" xr:uid="{00000000-0005-0000-0000-0000B0130000}"/>
    <cellStyle name="Normal 4 3 3 4 6 3" xfId="27592" xr:uid="{00000000-0005-0000-0000-0000B1130000}"/>
    <cellStyle name="Normal 4 3 3 4 7" xfId="2866" xr:uid="{00000000-0005-0000-0000-0000B2130000}"/>
    <cellStyle name="Normal 4 3 3 4 7 2" xfId="34217" xr:uid="{00000000-0005-0000-0000-0000B3130000}"/>
    <cellStyle name="Normal 4 3 3 4 8" xfId="23620" xr:uid="{00000000-0005-0000-0000-0000B4130000}"/>
    <cellStyle name="Normal 4 3 3 5" xfId="2867" xr:uid="{00000000-0005-0000-0000-0000B5130000}"/>
    <cellStyle name="Normal 4 3 3 5 2" xfId="2868" xr:uid="{00000000-0005-0000-0000-0000B6130000}"/>
    <cellStyle name="Normal 4 3 3 5 2 2" xfId="2869" xr:uid="{00000000-0005-0000-0000-0000B7130000}"/>
    <cellStyle name="Normal 4 3 3 5 2 2 2" xfId="2870" xr:uid="{00000000-0005-0000-0000-0000B8130000}"/>
    <cellStyle name="Normal 4 3 3 5 2 2 2 2" xfId="2871" xr:uid="{00000000-0005-0000-0000-0000B9130000}"/>
    <cellStyle name="Normal 4 3 3 5 2 2 2 2 2" xfId="37611" xr:uid="{00000000-0005-0000-0000-0000BA130000}"/>
    <cellStyle name="Normal 4 3 3 5 2 2 2 3" xfId="27593" xr:uid="{00000000-0005-0000-0000-0000BB130000}"/>
    <cellStyle name="Normal 4 3 3 5 2 2 3" xfId="2872" xr:uid="{00000000-0005-0000-0000-0000BC130000}"/>
    <cellStyle name="Normal 4 3 3 5 2 2 3 2" xfId="2873" xr:uid="{00000000-0005-0000-0000-0000BD130000}"/>
    <cellStyle name="Normal 4 3 3 5 2 2 3 2 2" xfId="37612" xr:uid="{00000000-0005-0000-0000-0000BE130000}"/>
    <cellStyle name="Normal 4 3 3 5 2 2 3 3" xfId="27594" xr:uid="{00000000-0005-0000-0000-0000BF130000}"/>
    <cellStyle name="Normal 4 3 3 5 2 2 4" xfId="2874" xr:uid="{00000000-0005-0000-0000-0000C0130000}"/>
    <cellStyle name="Normal 4 3 3 5 2 2 4 2" xfId="34225" xr:uid="{00000000-0005-0000-0000-0000C1130000}"/>
    <cellStyle name="Normal 4 3 3 5 2 2 5" xfId="23628" xr:uid="{00000000-0005-0000-0000-0000C2130000}"/>
    <cellStyle name="Normal 4 3 3 5 2 3" xfId="2875" xr:uid="{00000000-0005-0000-0000-0000C3130000}"/>
    <cellStyle name="Normal 4 3 3 5 2 3 2" xfId="2876" xr:uid="{00000000-0005-0000-0000-0000C4130000}"/>
    <cellStyle name="Normal 4 3 3 5 2 3 2 2" xfId="2877" xr:uid="{00000000-0005-0000-0000-0000C5130000}"/>
    <cellStyle name="Normal 4 3 3 5 2 3 2 2 2" xfId="37613" xr:uid="{00000000-0005-0000-0000-0000C6130000}"/>
    <cellStyle name="Normal 4 3 3 5 2 3 2 3" xfId="27595" xr:uid="{00000000-0005-0000-0000-0000C7130000}"/>
    <cellStyle name="Normal 4 3 3 5 2 3 3" xfId="2878" xr:uid="{00000000-0005-0000-0000-0000C8130000}"/>
    <cellStyle name="Normal 4 3 3 5 2 3 3 2" xfId="2879" xr:uid="{00000000-0005-0000-0000-0000C9130000}"/>
    <cellStyle name="Normal 4 3 3 5 2 3 3 2 2" xfId="37614" xr:uid="{00000000-0005-0000-0000-0000CA130000}"/>
    <cellStyle name="Normal 4 3 3 5 2 3 3 3" xfId="27596" xr:uid="{00000000-0005-0000-0000-0000CB130000}"/>
    <cellStyle name="Normal 4 3 3 5 2 3 4" xfId="2880" xr:uid="{00000000-0005-0000-0000-0000CC130000}"/>
    <cellStyle name="Normal 4 3 3 5 2 3 4 2" xfId="34226" xr:uid="{00000000-0005-0000-0000-0000CD130000}"/>
    <cellStyle name="Normal 4 3 3 5 2 3 5" xfId="23629" xr:uid="{00000000-0005-0000-0000-0000CE130000}"/>
    <cellStyle name="Normal 4 3 3 5 2 4" xfId="2881" xr:uid="{00000000-0005-0000-0000-0000CF130000}"/>
    <cellStyle name="Normal 4 3 3 5 2 4 2" xfId="2882" xr:uid="{00000000-0005-0000-0000-0000D0130000}"/>
    <cellStyle name="Normal 4 3 3 5 2 4 2 2" xfId="37615" xr:uid="{00000000-0005-0000-0000-0000D1130000}"/>
    <cellStyle name="Normal 4 3 3 5 2 4 3" xfId="27597" xr:uid="{00000000-0005-0000-0000-0000D2130000}"/>
    <cellStyle name="Normal 4 3 3 5 2 5" xfId="2883" xr:uid="{00000000-0005-0000-0000-0000D3130000}"/>
    <cellStyle name="Normal 4 3 3 5 2 5 2" xfId="2884" xr:uid="{00000000-0005-0000-0000-0000D4130000}"/>
    <cellStyle name="Normal 4 3 3 5 2 5 2 2" xfId="37616" xr:uid="{00000000-0005-0000-0000-0000D5130000}"/>
    <cellStyle name="Normal 4 3 3 5 2 5 3" xfId="27598" xr:uid="{00000000-0005-0000-0000-0000D6130000}"/>
    <cellStyle name="Normal 4 3 3 5 2 6" xfId="2885" xr:uid="{00000000-0005-0000-0000-0000D7130000}"/>
    <cellStyle name="Normal 4 3 3 5 2 6 2" xfId="34224" xr:uid="{00000000-0005-0000-0000-0000D8130000}"/>
    <cellStyle name="Normal 4 3 3 5 2 7" xfId="23627" xr:uid="{00000000-0005-0000-0000-0000D9130000}"/>
    <cellStyle name="Normal 4 3 3 5 3" xfId="2886" xr:uid="{00000000-0005-0000-0000-0000DA130000}"/>
    <cellStyle name="Normal 4 3 3 5 3 2" xfId="2887" xr:uid="{00000000-0005-0000-0000-0000DB130000}"/>
    <cellStyle name="Normal 4 3 3 5 3 2 2" xfId="2888" xr:uid="{00000000-0005-0000-0000-0000DC130000}"/>
    <cellStyle name="Normal 4 3 3 5 3 2 2 2" xfId="37617" xr:uid="{00000000-0005-0000-0000-0000DD130000}"/>
    <cellStyle name="Normal 4 3 3 5 3 2 3" xfId="27599" xr:uid="{00000000-0005-0000-0000-0000DE130000}"/>
    <cellStyle name="Normal 4 3 3 5 3 3" xfId="2889" xr:uid="{00000000-0005-0000-0000-0000DF130000}"/>
    <cellStyle name="Normal 4 3 3 5 3 3 2" xfId="2890" xr:uid="{00000000-0005-0000-0000-0000E0130000}"/>
    <cellStyle name="Normal 4 3 3 5 3 3 2 2" xfId="37618" xr:uid="{00000000-0005-0000-0000-0000E1130000}"/>
    <cellStyle name="Normal 4 3 3 5 3 3 3" xfId="27600" xr:uid="{00000000-0005-0000-0000-0000E2130000}"/>
    <cellStyle name="Normal 4 3 3 5 3 4" xfId="2891" xr:uid="{00000000-0005-0000-0000-0000E3130000}"/>
    <cellStyle name="Normal 4 3 3 5 3 4 2" xfId="34227" xr:uid="{00000000-0005-0000-0000-0000E4130000}"/>
    <cellStyle name="Normal 4 3 3 5 3 5" xfId="23630" xr:uid="{00000000-0005-0000-0000-0000E5130000}"/>
    <cellStyle name="Normal 4 3 3 5 4" xfId="2892" xr:uid="{00000000-0005-0000-0000-0000E6130000}"/>
    <cellStyle name="Normal 4 3 3 5 4 2" xfId="2893" xr:uid="{00000000-0005-0000-0000-0000E7130000}"/>
    <cellStyle name="Normal 4 3 3 5 4 2 2" xfId="2894" xr:uid="{00000000-0005-0000-0000-0000E8130000}"/>
    <cellStyle name="Normal 4 3 3 5 4 2 2 2" xfId="37619" xr:uid="{00000000-0005-0000-0000-0000E9130000}"/>
    <cellStyle name="Normal 4 3 3 5 4 2 3" xfId="27601" xr:uid="{00000000-0005-0000-0000-0000EA130000}"/>
    <cellStyle name="Normal 4 3 3 5 4 3" xfId="2895" xr:uid="{00000000-0005-0000-0000-0000EB130000}"/>
    <cellStyle name="Normal 4 3 3 5 4 3 2" xfId="2896" xr:uid="{00000000-0005-0000-0000-0000EC130000}"/>
    <cellStyle name="Normal 4 3 3 5 4 3 2 2" xfId="37620" xr:uid="{00000000-0005-0000-0000-0000ED130000}"/>
    <cellStyle name="Normal 4 3 3 5 4 3 3" xfId="27602" xr:uid="{00000000-0005-0000-0000-0000EE130000}"/>
    <cellStyle name="Normal 4 3 3 5 4 4" xfId="2897" xr:uid="{00000000-0005-0000-0000-0000EF130000}"/>
    <cellStyle name="Normal 4 3 3 5 4 4 2" xfId="34228" xr:uid="{00000000-0005-0000-0000-0000F0130000}"/>
    <cellStyle name="Normal 4 3 3 5 4 5" xfId="23631" xr:uid="{00000000-0005-0000-0000-0000F1130000}"/>
    <cellStyle name="Normal 4 3 3 5 5" xfId="2898" xr:uid="{00000000-0005-0000-0000-0000F2130000}"/>
    <cellStyle name="Normal 4 3 3 5 5 2" xfId="2899" xr:uid="{00000000-0005-0000-0000-0000F3130000}"/>
    <cellStyle name="Normal 4 3 3 5 5 2 2" xfId="37621" xr:uid="{00000000-0005-0000-0000-0000F4130000}"/>
    <cellStyle name="Normal 4 3 3 5 5 3" xfId="27603" xr:uid="{00000000-0005-0000-0000-0000F5130000}"/>
    <cellStyle name="Normal 4 3 3 5 6" xfId="2900" xr:uid="{00000000-0005-0000-0000-0000F6130000}"/>
    <cellStyle name="Normal 4 3 3 5 6 2" xfId="2901" xr:uid="{00000000-0005-0000-0000-0000F7130000}"/>
    <cellStyle name="Normal 4 3 3 5 6 2 2" xfId="37622" xr:uid="{00000000-0005-0000-0000-0000F8130000}"/>
    <cellStyle name="Normal 4 3 3 5 6 3" xfId="27604" xr:uid="{00000000-0005-0000-0000-0000F9130000}"/>
    <cellStyle name="Normal 4 3 3 5 7" xfId="2902" xr:uid="{00000000-0005-0000-0000-0000FA130000}"/>
    <cellStyle name="Normal 4 3 3 5 7 2" xfId="34223" xr:uid="{00000000-0005-0000-0000-0000FB130000}"/>
    <cellStyle name="Normal 4 3 3 5 8" xfId="23626" xr:uid="{00000000-0005-0000-0000-0000FC130000}"/>
    <cellStyle name="Normal 4 3 3 6" xfId="2903" xr:uid="{00000000-0005-0000-0000-0000FD130000}"/>
    <cellStyle name="Normal 4 3 3 6 2" xfId="2904" xr:uid="{00000000-0005-0000-0000-0000FE130000}"/>
    <cellStyle name="Normal 4 3 3 6 2 2" xfId="2905" xr:uid="{00000000-0005-0000-0000-0000FF130000}"/>
    <cellStyle name="Normal 4 3 3 6 2 2 2" xfId="2906" xr:uid="{00000000-0005-0000-0000-000000140000}"/>
    <cellStyle name="Normal 4 3 3 6 2 2 2 2" xfId="37623" xr:uid="{00000000-0005-0000-0000-000001140000}"/>
    <cellStyle name="Normal 4 3 3 6 2 2 3" xfId="27605" xr:uid="{00000000-0005-0000-0000-000002140000}"/>
    <cellStyle name="Normal 4 3 3 6 2 3" xfId="2907" xr:uid="{00000000-0005-0000-0000-000003140000}"/>
    <cellStyle name="Normal 4 3 3 6 2 3 2" xfId="2908" xr:uid="{00000000-0005-0000-0000-000004140000}"/>
    <cellStyle name="Normal 4 3 3 6 2 3 2 2" xfId="37624" xr:uid="{00000000-0005-0000-0000-000005140000}"/>
    <cellStyle name="Normal 4 3 3 6 2 3 3" xfId="27606" xr:uid="{00000000-0005-0000-0000-000006140000}"/>
    <cellStyle name="Normal 4 3 3 6 2 4" xfId="2909" xr:uid="{00000000-0005-0000-0000-000007140000}"/>
    <cellStyle name="Normal 4 3 3 6 2 4 2" xfId="34230" xr:uid="{00000000-0005-0000-0000-000008140000}"/>
    <cellStyle name="Normal 4 3 3 6 2 5" xfId="23633" xr:uid="{00000000-0005-0000-0000-000009140000}"/>
    <cellStyle name="Normal 4 3 3 6 3" xfId="2910" xr:uid="{00000000-0005-0000-0000-00000A140000}"/>
    <cellStyle name="Normal 4 3 3 6 3 2" xfId="2911" xr:uid="{00000000-0005-0000-0000-00000B140000}"/>
    <cellStyle name="Normal 4 3 3 6 3 2 2" xfId="2912" xr:uid="{00000000-0005-0000-0000-00000C140000}"/>
    <cellStyle name="Normal 4 3 3 6 3 2 2 2" xfId="37625" xr:uid="{00000000-0005-0000-0000-00000D140000}"/>
    <cellStyle name="Normal 4 3 3 6 3 2 3" xfId="27607" xr:uid="{00000000-0005-0000-0000-00000E140000}"/>
    <cellStyle name="Normal 4 3 3 6 3 3" xfId="2913" xr:uid="{00000000-0005-0000-0000-00000F140000}"/>
    <cellStyle name="Normal 4 3 3 6 3 3 2" xfId="2914" xr:uid="{00000000-0005-0000-0000-000010140000}"/>
    <cellStyle name="Normal 4 3 3 6 3 3 2 2" xfId="37626" xr:uid="{00000000-0005-0000-0000-000011140000}"/>
    <cellStyle name="Normal 4 3 3 6 3 3 3" xfId="27608" xr:uid="{00000000-0005-0000-0000-000012140000}"/>
    <cellStyle name="Normal 4 3 3 6 3 4" xfId="2915" xr:uid="{00000000-0005-0000-0000-000013140000}"/>
    <cellStyle name="Normal 4 3 3 6 3 4 2" xfId="34231" xr:uid="{00000000-0005-0000-0000-000014140000}"/>
    <cellStyle name="Normal 4 3 3 6 3 5" xfId="23634" xr:uid="{00000000-0005-0000-0000-000015140000}"/>
    <cellStyle name="Normal 4 3 3 6 4" xfId="2916" xr:uid="{00000000-0005-0000-0000-000016140000}"/>
    <cellStyle name="Normal 4 3 3 6 4 2" xfId="2917" xr:uid="{00000000-0005-0000-0000-000017140000}"/>
    <cellStyle name="Normal 4 3 3 6 4 2 2" xfId="37627" xr:uid="{00000000-0005-0000-0000-000018140000}"/>
    <cellStyle name="Normal 4 3 3 6 4 3" xfId="27609" xr:uid="{00000000-0005-0000-0000-000019140000}"/>
    <cellStyle name="Normal 4 3 3 6 5" xfId="2918" xr:uid="{00000000-0005-0000-0000-00001A140000}"/>
    <cellStyle name="Normal 4 3 3 6 5 2" xfId="2919" xr:uid="{00000000-0005-0000-0000-00001B140000}"/>
    <cellStyle name="Normal 4 3 3 6 5 2 2" xfId="37628" xr:uid="{00000000-0005-0000-0000-00001C140000}"/>
    <cellStyle name="Normal 4 3 3 6 5 3" xfId="27610" xr:uid="{00000000-0005-0000-0000-00001D140000}"/>
    <cellStyle name="Normal 4 3 3 6 6" xfId="2920" xr:uid="{00000000-0005-0000-0000-00001E140000}"/>
    <cellStyle name="Normal 4 3 3 6 6 2" xfId="34229" xr:uid="{00000000-0005-0000-0000-00001F140000}"/>
    <cellStyle name="Normal 4 3 3 6 7" xfId="23632" xr:uid="{00000000-0005-0000-0000-000020140000}"/>
    <cellStyle name="Normal 4 3 3 7" xfId="2921" xr:uid="{00000000-0005-0000-0000-000021140000}"/>
    <cellStyle name="Normal 4 3 3 7 2" xfId="2922" xr:uid="{00000000-0005-0000-0000-000022140000}"/>
    <cellStyle name="Normal 4 3 3 7 2 2" xfId="2923" xr:uid="{00000000-0005-0000-0000-000023140000}"/>
    <cellStyle name="Normal 4 3 3 7 2 2 2" xfId="37629" xr:uid="{00000000-0005-0000-0000-000024140000}"/>
    <cellStyle name="Normal 4 3 3 7 2 3" xfId="27611" xr:uid="{00000000-0005-0000-0000-000025140000}"/>
    <cellStyle name="Normal 4 3 3 7 3" xfId="2924" xr:uid="{00000000-0005-0000-0000-000026140000}"/>
    <cellStyle name="Normal 4 3 3 7 3 2" xfId="2925" xr:uid="{00000000-0005-0000-0000-000027140000}"/>
    <cellStyle name="Normal 4 3 3 7 3 2 2" xfId="37630" xr:uid="{00000000-0005-0000-0000-000028140000}"/>
    <cellStyle name="Normal 4 3 3 7 3 3" xfId="27612" xr:uid="{00000000-0005-0000-0000-000029140000}"/>
    <cellStyle name="Normal 4 3 3 7 4" xfId="2926" xr:uid="{00000000-0005-0000-0000-00002A140000}"/>
    <cellStyle name="Normal 4 3 3 7 4 2" xfId="34232" xr:uid="{00000000-0005-0000-0000-00002B140000}"/>
    <cellStyle name="Normal 4 3 3 7 5" xfId="23635" xr:uid="{00000000-0005-0000-0000-00002C140000}"/>
    <cellStyle name="Normal 4 3 3 8" xfId="2927" xr:uid="{00000000-0005-0000-0000-00002D140000}"/>
    <cellStyle name="Normal 4 3 3 8 2" xfId="2928" xr:uid="{00000000-0005-0000-0000-00002E140000}"/>
    <cellStyle name="Normal 4 3 3 8 2 2" xfId="2929" xr:uid="{00000000-0005-0000-0000-00002F140000}"/>
    <cellStyle name="Normal 4 3 3 8 2 2 2" xfId="37631" xr:uid="{00000000-0005-0000-0000-000030140000}"/>
    <cellStyle name="Normal 4 3 3 8 2 3" xfId="27613" xr:uid="{00000000-0005-0000-0000-000031140000}"/>
    <cellStyle name="Normal 4 3 3 8 3" xfId="2930" xr:uid="{00000000-0005-0000-0000-000032140000}"/>
    <cellStyle name="Normal 4 3 3 8 3 2" xfId="2931" xr:uid="{00000000-0005-0000-0000-000033140000}"/>
    <cellStyle name="Normal 4 3 3 8 3 2 2" xfId="37632" xr:uid="{00000000-0005-0000-0000-000034140000}"/>
    <cellStyle name="Normal 4 3 3 8 3 3" xfId="27614" xr:uid="{00000000-0005-0000-0000-000035140000}"/>
    <cellStyle name="Normal 4 3 3 8 4" xfId="2932" xr:uid="{00000000-0005-0000-0000-000036140000}"/>
    <cellStyle name="Normal 4 3 3 8 4 2" xfId="34233" xr:uid="{00000000-0005-0000-0000-000037140000}"/>
    <cellStyle name="Normal 4 3 3 8 5" xfId="23636" xr:uid="{00000000-0005-0000-0000-000038140000}"/>
    <cellStyle name="Normal 4 3 3 9" xfId="2933" xr:uid="{00000000-0005-0000-0000-000039140000}"/>
    <cellStyle name="Normal 4 3 3 9 2" xfId="2934" xr:uid="{00000000-0005-0000-0000-00003A140000}"/>
    <cellStyle name="Normal 4 3 3 9 2 2" xfId="34192" xr:uid="{00000000-0005-0000-0000-00003B140000}"/>
    <cellStyle name="Normal 4 3 3 9 3" xfId="23595" xr:uid="{00000000-0005-0000-0000-00003C140000}"/>
    <cellStyle name="Normal 4 3 4" xfId="2935" xr:uid="{00000000-0005-0000-0000-00003D140000}"/>
    <cellStyle name="Normal 4 3 4 10" xfId="2936" xr:uid="{00000000-0005-0000-0000-00003E140000}"/>
    <cellStyle name="Normal 4 3 4 10 2" xfId="2937" xr:uid="{00000000-0005-0000-0000-00003F140000}"/>
    <cellStyle name="Normal 4 3 4 10 2 2" xfId="37633" xr:uid="{00000000-0005-0000-0000-000040140000}"/>
    <cellStyle name="Normal 4 3 4 10 3" xfId="27615" xr:uid="{00000000-0005-0000-0000-000041140000}"/>
    <cellStyle name="Normal 4 3 4 11" xfId="2938" xr:uid="{00000000-0005-0000-0000-000042140000}"/>
    <cellStyle name="Normal 4 3 4 11 2" xfId="34090" xr:uid="{00000000-0005-0000-0000-000043140000}"/>
    <cellStyle name="Normal 4 3 4 12" xfId="23488" xr:uid="{00000000-0005-0000-0000-000044140000}"/>
    <cellStyle name="Normal 4 3 4 13" xfId="44046" xr:uid="{00000000-0005-0000-0000-000045140000}"/>
    <cellStyle name="Normal 4 3 4 14" xfId="44243" xr:uid="{00000000-0005-0000-0000-000046140000}"/>
    <cellStyle name="Normal 4 3 4 2" xfId="2939" xr:uid="{00000000-0005-0000-0000-000047140000}"/>
    <cellStyle name="Normal 4 3 4 2 10" xfId="23638" xr:uid="{00000000-0005-0000-0000-000048140000}"/>
    <cellStyle name="Normal 4 3 4 2 2" xfId="2940" xr:uid="{00000000-0005-0000-0000-000049140000}"/>
    <cellStyle name="Normal 4 3 4 2 2 2" xfId="2941" xr:uid="{00000000-0005-0000-0000-00004A140000}"/>
    <cellStyle name="Normal 4 3 4 2 2 2 2" xfId="2942" xr:uid="{00000000-0005-0000-0000-00004B140000}"/>
    <cellStyle name="Normal 4 3 4 2 2 2 2 2" xfId="2943" xr:uid="{00000000-0005-0000-0000-00004C140000}"/>
    <cellStyle name="Normal 4 3 4 2 2 2 2 2 2" xfId="2944" xr:uid="{00000000-0005-0000-0000-00004D140000}"/>
    <cellStyle name="Normal 4 3 4 2 2 2 2 2 2 2" xfId="37634" xr:uid="{00000000-0005-0000-0000-00004E140000}"/>
    <cellStyle name="Normal 4 3 4 2 2 2 2 2 3" xfId="27616" xr:uid="{00000000-0005-0000-0000-00004F140000}"/>
    <cellStyle name="Normal 4 3 4 2 2 2 2 3" xfId="2945" xr:uid="{00000000-0005-0000-0000-000050140000}"/>
    <cellStyle name="Normal 4 3 4 2 2 2 2 3 2" xfId="2946" xr:uid="{00000000-0005-0000-0000-000051140000}"/>
    <cellStyle name="Normal 4 3 4 2 2 2 2 3 2 2" xfId="37635" xr:uid="{00000000-0005-0000-0000-000052140000}"/>
    <cellStyle name="Normal 4 3 4 2 2 2 2 3 3" xfId="27617" xr:uid="{00000000-0005-0000-0000-000053140000}"/>
    <cellStyle name="Normal 4 3 4 2 2 2 2 4" xfId="2947" xr:uid="{00000000-0005-0000-0000-000054140000}"/>
    <cellStyle name="Normal 4 3 4 2 2 2 2 4 2" xfId="34238" xr:uid="{00000000-0005-0000-0000-000055140000}"/>
    <cellStyle name="Normal 4 3 4 2 2 2 2 5" xfId="23641" xr:uid="{00000000-0005-0000-0000-000056140000}"/>
    <cellStyle name="Normal 4 3 4 2 2 2 3" xfId="2948" xr:uid="{00000000-0005-0000-0000-000057140000}"/>
    <cellStyle name="Normal 4 3 4 2 2 2 3 2" xfId="2949" xr:uid="{00000000-0005-0000-0000-000058140000}"/>
    <cellStyle name="Normal 4 3 4 2 2 2 3 2 2" xfId="2950" xr:uid="{00000000-0005-0000-0000-000059140000}"/>
    <cellStyle name="Normal 4 3 4 2 2 2 3 2 2 2" xfId="37636" xr:uid="{00000000-0005-0000-0000-00005A140000}"/>
    <cellStyle name="Normal 4 3 4 2 2 2 3 2 3" xfId="27618" xr:uid="{00000000-0005-0000-0000-00005B140000}"/>
    <cellStyle name="Normal 4 3 4 2 2 2 3 3" xfId="2951" xr:uid="{00000000-0005-0000-0000-00005C140000}"/>
    <cellStyle name="Normal 4 3 4 2 2 2 3 3 2" xfId="2952" xr:uid="{00000000-0005-0000-0000-00005D140000}"/>
    <cellStyle name="Normal 4 3 4 2 2 2 3 3 2 2" xfId="37637" xr:uid="{00000000-0005-0000-0000-00005E140000}"/>
    <cellStyle name="Normal 4 3 4 2 2 2 3 3 3" xfId="27619" xr:uid="{00000000-0005-0000-0000-00005F140000}"/>
    <cellStyle name="Normal 4 3 4 2 2 2 3 4" xfId="2953" xr:uid="{00000000-0005-0000-0000-000060140000}"/>
    <cellStyle name="Normal 4 3 4 2 2 2 3 4 2" xfId="34239" xr:uid="{00000000-0005-0000-0000-000061140000}"/>
    <cellStyle name="Normal 4 3 4 2 2 2 3 5" xfId="23642" xr:uid="{00000000-0005-0000-0000-000062140000}"/>
    <cellStyle name="Normal 4 3 4 2 2 2 4" xfId="2954" xr:uid="{00000000-0005-0000-0000-000063140000}"/>
    <cellStyle name="Normal 4 3 4 2 2 2 4 2" xfId="2955" xr:uid="{00000000-0005-0000-0000-000064140000}"/>
    <cellStyle name="Normal 4 3 4 2 2 2 4 2 2" xfId="37638" xr:uid="{00000000-0005-0000-0000-000065140000}"/>
    <cellStyle name="Normal 4 3 4 2 2 2 4 3" xfId="27620" xr:uid="{00000000-0005-0000-0000-000066140000}"/>
    <cellStyle name="Normal 4 3 4 2 2 2 5" xfId="2956" xr:uid="{00000000-0005-0000-0000-000067140000}"/>
    <cellStyle name="Normal 4 3 4 2 2 2 5 2" xfId="2957" xr:uid="{00000000-0005-0000-0000-000068140000}"/>
    <cellStyle name="Normal 4 3 4 2 2 2 5 2 2" xfId="37639" xr:uid="{00000000-0005-0000-0000-000069140000}"/>
    <cellStyle name="Normal 4 3 4 2 2 2 5 3" xfId="27621" xr:uid="{00000000-0005-0000-0000-00006A140000}"/>
    <cellStyle name="Normal 4 3 4 2 2 2 6" xfId="2958" xr:uid="{00000000-0005-0000-0000-00006B140000}"/>
    <cellStyle name="Normal 4 3 4 2 2 2 6 2" xfId="34237" xr:uid="{00000000-0005-0000-0000-00006C140000}"/>
    <cellStyle name="Normal 4 3 4 2 2 2 7" xfId="23640" xr:uid="{00000000-0005-0000-0000-00006D140000}"/>
    <cellStyle name="Normal 4 3 4 2 2 3" xfId="2959" xr:uid="{00000000-0005-0000-0000-00006E140000}"/>
    <cellStyle name="Normal 4 3 4 2 2 3 2" xfId="2960" xr:uid="{00000000-0005-0000-0000-00006F140000}"/>
    <cellStyle name="Normal 4 3 4 2 2 3 2 2" xfId="2961" xr:uid="{00000000-0005-0000-0000-000070140000}"/>
    <cellStyle name="Normal 4 3 4 2 2 3 2 2 2" xfId="37640" xr:uid="{00000000-0005-0000-0000-000071140000}"/>
    <cellStyle name="Normal 4 3 4 2 2 3 2 3" xfId="27622" xr:uid="{00000000-0005-0000-0000-000072140000}"/>
    <cellStyle name="Normal 4 3 4 2 2 3 3" xfId="2962" xr:uid="{00000000-0005-0000-0000-000073140000}"/>
    <cellStyle name="Normal 4 3 4 2 2 3 3 2" xfId="2963" xr:uid="{00000000-0005-0000-0000-000074140000}"/>
    <cellStyle name="Normal 4 3 4 2 2 3 3 2 2" xfId="37641" xr:uid="{00000000-0005-0000-0000-000075140000}"/>
    <cellStyle name="Normal 4 3 4 2 2 3 3 3" xfId="27623" xr:uid="{00000000-0005-0000-0000-000076140000}"/>
    <cellStyle name="Normal 4 3 4 2 2 3 4" xfId="2964" xr:uid="{00000000-0005-0000-0000-000077140000}"/>
    <cellStyle name="Normal 4 3 4 2 2 3 4 2" xfId="34240" xr:uid="{00000000-0005-0000-0000-000078140000}"/>
    <cellStyle name="Normal 4 3 4 2 2 3 5" xfId="23643" xr:uid="{00000000-0005-0000-0000-000079140000}"/>
    <cellStyle name="Normal 4 3 4 2 2 4" xfId="2965" xr:uid="{00000000-0005-0000-0000-00007A140000}"/>
    <cellStyle name="Normal 4 3 4 2 2 4 2" xfId="2966" xr:uid="{00000000-0005-0000-0000-00007B140000}"/>
    <cellStyle name="Normal 4 3 4 2 2 4 2 2" xfId="2967" xr:uid="{00000000-0005-0000-0000-00007C140000}"/>
    <cellStyle name="Normal 4 3 4 2 2 4 2 2 2" xfId="37642" xr:uid="{00000000-0005-0000-0000-00007D140000}"/>
    <cellStyle name="Normal 4 3 4 2 2 4 2 3" xfId="27624" xr:uid="{00000000-0005-0000-0000-00007E140000}"/>
    <cellStyle name="Normal 4 3 4 2 2 4 3" xfId="2968" xr:uid="{00000000-0005-0000-0000-00007F140000}"/>
    <cellStyle name="Normal 4 3 4 2 2 4 3 2" xfId="2969" xr:uid="{00000000-0005-0000-0000-000080140000}"/>
    <cellStyle name="Normal 4 3 4 2 2 4 3 2 2" xfId="37643" xr:uid="{00000000-0005-0000-0000-000081140000}"/>
    <cellStyle name="Normal 4 3 4 2 2 4 3 3" xfId="27625" xr:uid="{00000000-0005-0000-0000-000082140000}"/>
    <cellStyle name="Normal 4 3 4 2 2 4 4" xfId="2970" xr:uid="{00000000-0005-0000-0000-000083140000}"/>
    <cellStyle name="Normal 4 3 4 2 2 4 4 2" xfId="34241" xr:uid="{00000000-0005-0000-0000-000084140000}"/>
    <cellStyle name="Normal 4 3 4 2 2 4 5" xfId="23644" xr:uid="{00000000-0005-0000-0000-000085140000}"/>
    <cellStyle name="Normal 4 3 4 2 2 5" xfId="2971" xr:uid="{00000000-0005-0000-0000-000086140000}"/>
    <cellStyle name="Normal 4 3 4 2 2 5 2" xfId="2972" xr:uid="{00000000-0005-0000-0000-000087140000}"/>
    <cellStyle name="Normal 4 3 4 2 2 5 2 2" xfId="37644" xr:uid="{00000000-0005-0000-0000-000088140000}"/>
    <cellStyle name="Normal 4 3 4 2 2 5 3" xfId="27626" xr:uid="{00000000-0005-0000-0000-000089140000}"/>
    <cellStyle name="Normal 4 3 4 2 2 6" xfId="2973" xr:uid="{00000000-0005-0000-0000-00008A140000}"/>
    <cellStyle name="Normal 4 3 4 2 2 6 2" xfId="2974" xr:uid="{00000000-0005-0000-0000-00008B140000}"/>
    <cellStyle name="Normal 4 3 4 2 2 6 2 2" xfId="37645" xr:uid="{00000000-0005-0000-0000-00008C140000}"/>
    <cellStyle name="Normal 4 3 4 2 2 6 3" xfId="27627" xr:uid="{00000000-0005-0000-0000-00008D140000}"/>
    <cellStyle name="Normal 4 3 4 2 2 7" xfId="2975" xr:uid="{00000000-0005-0000-0000-00008E140000}"/>
    <cellStyle name="Normal 4 3 4 2 2 7 2" xfId="34236" xr:uid="{00000000-0005-0000-0000-00008F140000}"/>
    <cellStyle name="Normal 4 3 4 2 2 8" xfId="23639" xr:uid="{00000000-0005-0000-0000-000090140000}"/>
    <cellStyle name="Normal 4 3 4 2 3" xfId="2976" xr:uid="{00000000-0005-0000-0000-000091140000}"/>
    <cellStyle name="Normal 4 3 4 2 3 2" xfId="2977" xr:uid="{00000000-0005-0000-0000-000092140000}"/>
    <cellStyle name="Normal 4 3 4 2 3 2 2" xfId="2978" xr:uid="{00000000-0005-0000-0000-000093140000}"/>
    <cellStyle name="Normal 4 3 4 2 3 2 2 2" xfId="2979" xr:uid="{00000000-0005-0000-0000-000094140000}"/>
    <cellStyle name="Normal 4 3 4 2 3 2 2 2 2" xfId="2980" xr:uid="{00000000-0005-0000-0000-000095140000}"/>
    <cellStyle name="Normal 4 3 4 2 3 2 2 2 2 2" xfId="37646" xr:uid="{00000000-0005-0000-0000-000096140000}"/>
    <cellStyle name="Normal 4 3 4 2 3 2 2 2 3" xfId="27628" xr:uid="{00000000-0005-0000-0000-000097140000}"/>
    <cellStyle name="Normal 4 3 4 2 3 2 2 3" xfId="2981" xr:uid="{00000000-0005-0000-0000-000098140000}"/>
    <cellStyle name="Normal 4 3 4 2 3 2 2 3 2" xfId="2982" xr:uid="{00000000-0005-0000-0000-000099140000}"/>
    <cellStyle name="Normal 4 3 4 2 3 2 2 3 2 2" xfId="37647" xr:uid="{00000000-0005-0000-0000-00009A140000}"/>
    <cellStyle name="Normal 4 3 4 2 3 2 2 3 3" xfId="27629" xr:uid="{00000000-0005-0000-0000-00009B140000}"/>
    <cellStyle name="Normal 4 3 4 2 3 2 2 4" xfId="2983" xr:uid="{00000000-0005-0000-0000-00009C140000}"/>
    <cellStyle name="Normal 4 3 4 2 3 2 2 4 2" xfId="34244" xr:uid="{00000000-0005-0000-0000-00009D140000}"/>
    <cellStyle name="Normal 4 3 4 2 3 2 2 5" xfId="23647" xr:uid="{00000000-0005-0000-0000-00009E140000}"/>
    <cellStyle name="Normal 4 3 4 2 3 2 3" xfId="2984" xr:uid="{00000000-0005-0000-0000-00009F140000}"/>
    <cellStyle name="Normal 4 3 4 2 3 2 3 2" xfId="2985" xr:uid="{00000000-0005-0000-0000-0000A0140000}"/>
    <cellStyle name="Normal 4 3 4 2 3 2 3 2 2" xfId="2986" xr:uid="{00000000-0005-0000-0000-0000A1140000}"/>
    <cellStyle name="Normal 4 3 4 2 3 2 3 2 2 2" xfId="37648" xr:uid="{00000000-0005-0000-0000-0000A2140000}"/>
    <cellStyle name="Normal 4 3 4 2 3 2 3 2 3" xfId="27630" xr:uid="{00000000-0005-0000-0000-0000A3140000}"/>
    <cellStyle name="Normal 4 3 4 2 3 2 3 3" xfId="2987" xr:uid="{00000000-0005-0000-0000-0000A4140000}"/>
    <cellStyle name="Normal 4 3 4 2 3 2 3 3 2" xfId="2988" xr:uid="{00000000-0005-0000-0000-0000A5140000}"/>
    <cellStyle name="Normal 4 3 4 2 3 2 3 3 2 2" xfId="37649" xr:uid="{00000000-0005-0000-0000-0000A6140000}"/>
    <cellStyle name="Normal 4 3 4 2 3 2 3 3 3" xfId="27631" xr:uid="{00000000-0005-0000-0000-0000A7140000}"/>
    <cellStyle name="Normal 4 3 4 2 3 2 3 4" xfId="2989" xr:uid="{00000000-0005-0000-0000-0000A8140000}"/>
    <cellStyle name="Normal 4 3 4 2 3 2 3 4 2" xfId="34245" xr:uid="{00000000-0005-0000-0000-0000A9140000}"/>
    <cellStyle name="Normal 4 3 4 2 3 2 3 5" xfId="23648" xr:uid="{00000000-0005-0000-0000-0000AA140000}"/>
    <cellStyle name="Normal 4 3 4 2 3 2 4" xfId="2990" xr:uid="{00000000-0005-0000-0000-0000AB140000}"/>
    <cellStyle name="Normal 4 3 4 2 3 2 4 2" xfId="2991" xr:uid="{00000000-0005-0000-0000-0000AC140000}"/>
    <cellStyle name="Normal 4 3 4 2 3 2 4 2 2" xfId="37650" xr:uid="{00000000-0005-0000-0000-0000AD140000}"/>
    <cellStyle name="Normal 4 3 4 2 3 2 4 3" xfId="27632" xr:uid="{00000000-0005-0000-0000-0000AE140000}"/>
    <cellStyle name="Normal 4 3 4 2 3 2 5" xfId="2992" xr:uid="{00000000-0005-0000-0000-0000AF140000}"/>
    <cellStyle name="Normal 4 3 4 2 3 2 5 2" xfId="2993" xr:uid="{00000000-0005-0000-0000-0000B0140000}"/>
    <cellStyle name="Normal 4 3 4 2 3 2 5 2 2" xfId="37651" xr:uid="{00000000-0005-0000-0000-0000B1140000}"/>
    <cellStyle name="Normal 4 3 4 2 3 2 5 3" xfId="27633" xr:uid="{00000000-0005-0000-0000-0000B2140000}"/>
    <cellStyle name="Normal 4 3 4 2 3 2 6" xfId="2994" xr:uid="{00000000-0005-0000-0000-0000B3140000}"/>
    <cellStyle name="Normal 4 3 4 2 3 2 6 2" xfId="34243" xr:uid="{00000000-0005-0000-0000-0000B4140000}"/>
    <cellStyle name="Normal 4 3 4 2 3 2 7" xfId="23646" xr:uid="{00000000-0005-0000-0000-0000B5140000}"/>
    <cellStyle name="Normal 4 3 4 2 3 3" xfId="2995" xr:uid="{00000000-0005-0000-0000-0000B6140000}"/>
    <cellStyle name="Normal 4 3 4 2 3 3 2" xfId="2996" xr:uid="{00000000-0005-0000-0000-0000B7140000}"/>
    <cellStyle name="Normal 4 3 4 2 3 3 2 2" xfId="2997" xr:uid="{00000000-0005-0000-0000-0000B8140000}"/>
    <cellStyle name="Normal 4 3 4 2 3 3 2 2 2" xfId="37652" xr:uid="{00000000-0005-0000-0000-0000B9140000}"/>
    <cellStyle name="Normal 4 3 4 2 3 3 2 3" xfId="27634" xr:uid="{00000000-0005-0000-0000-0000BA140000}"/>
    <cellStyle name="Normal 4 3 4 2 3 3 3" xfId="2998" xr:uid="{00000000-0005-0000-0000-0000BB140000}"/>
    <cellStyle name="Normal 4 3 4 2 3 3 3 2" xfId="2999" xr:uid="{00000000-0005-0000-0000-0000BC140000}"/>
    <cellStyle name="Normal 4 3 4 2 3 3 3 2 2" xfId="37653" xr:uid="{00000000-0005-0000-0000-0000BD140000}"/>
    <cellStyle name="Normal 4 3 4 2 3 3 3 3" xfId="27635" xr:uid="{00000000-0005-0000-0000-0000BE140000}"/>
    <cellStyle name="Normal 4 3 4 2 3 3 4" xfId="3000" xr:uid="{00000000-0005-0000-0000-0000BF140000}"/>
    <cellStyle name="Normal 4 3 4 2 3 3 4 2" xfId="34246" xr:uid="{00000000-0005-0000-0000-0000C0140000}"/>
    <cellStyle name="Normal 4 3 4 2 3 3 5" xfId="23649" xr:uid="{00000000-0005-0000-0000-0000C1140000}"/>
    <cellStyle name="Normal 4 3 4 2 3 4" xfId="3001" xr:uid="{00000000-0005-0000-0000-0000C2140000}"/>
    <cellStyle name="Normal 4 3 4 2 3 4 2" xfId="3002" xr:uid="{00000000-0005-0000-0000-0000C3140000}"/>
    <cellStyle name="Normal 4 3 4 2 3 4 2 2" xfId="3003" xr:uid="{00000000-0005-0000-0000-0000C4140000}"/>
    <cellStyle name="Normal 4 3 4 2 3 4 2 2 2" xfId="37654" xr:uid="{00000000-0005-0000-0000-0000C5140000}"/>
    <cellStyle name="Normal 4 3 4 2 3 4 2 3" xfId="27636" xr:uid="{00000000-0005-0000-0000-0000C6140000}"/>
    <cellStyle name="Normal 4 3 4 2 3 4 3" xfId="3004" xr:uid="{00000000-0005-0000-0000-0000C7140000}"/>
    <cellStyle name="Normal 4 3 4 2 3 4 3 2" xfId="3005" xr:uid="{00000000-0005-0000-0000-0000C8140000}"/>
    <cellStyle name="Normal 4 3 4 2 3 4 3 2 2" xfId="37655" xr:uid="{00000000-0005-0000-0000-0000C9140000}"/>
    <cellStyle name="Normal 4 3 4 2 3 4 3 3" xfId="27637" xr:uid="{00000000-0005-0000-0000-0000CA140000}"/>
    <cellStyle name="Normal 4 3 4 2 3 4 4" xfId="3006" xr:uid="{00000000-0005-0000-0000-0000CB140000}"/>
    <cellStyle name="Normal 4 3 4 2 3 4 4 2" xfId="34247" xr:uid="{00000000-0005-0000-0000-0000CC140000}"/>
    <cellStyle name="Normal 4 3 4 2 3 4 5" xfId="23650" xr:uid="{00000000-0005-0000-0000-0000CD140000}"/>
    <cellStyle name="Normal 4 3 4 2 3 5" xfId="3007" xr:uid="{00000000-0005-0000-0000-0000CE140000}"/>
    <cellStyle name="Normal 4 3 4 2 3 5 2" xfId="3008" xr:uid="{00000000-0005-0000-0000-0000CF140000}"/>
    <cellStyle name="Normal 4 3 4 2 3 5 2 2" xfId="37656" xr:uid="{00000000-0005-0000-0000-0000D0140000}"/>
    <cellStyle name="Normal 4 3 4 2 3 5 3" xfId="27638" xr:uid="{00000000-0005-0000-0000-0000D1140000}"/>
    <cellStyle name="Normal 4 3 4 2 3 6" xfId="3009" xr:uid="{00000000-0005-0000-0000-0000D2140000}"/>
    <cellStyle name="Normal 4 3 4 2 3 6 2" xfId="3010" xr:uid="{00000000-0005-0000-0000-0000D3140000}"/>
    <cellStyle name="Normal 4 3 4 2 3 6 2 2" xfId="37657" xr:uid="{00000000-0005-0000-0000-0000D4140000}"/>
    <cellStyle name="Normal 4 3 4 2 3 6 3" xfId="27639" xr:uid="{00000000-0005-0000-0000-0000D5140000}"/>
    <cellStyle name="Normal 4 3 4 2 3 7" xfId="3011" xr:uid="{00000000-0005-0000-0000-0000D6140000}"/>
    <cellStyle name="Normal 4 3 4 2 3 7 2" xfId="34242" xr:uid="{00000000-0005-0000-0000-0000D7140000}"/>
    <cellStyle name="Normal 4 3 4 2 3 8" xfId="23645" xr:uid="{00000000-0005-0000-0000-0000D8140000}"/>
    <cellStyle name="Normal 4 3 4 2 4" xfId="3012" xr:uid="{00000000-0005-0000-0000-0000D9140000}"/>
    <cellStyle name="Normal 4 3 4 2 4 2" xfId="3013" xr:uid="{00000000-0005-0000-0000-0000DA140000}"/>
    <cellStyle name="Normal 4 3 4 2 4 2 2" xfId="3014" xr:uid="{00000000-0005-0000-0000-0000DB140000}"/>
    <cellStyle name="Normal 4 3 4 2 4 2 2 2" xfId="3015" xr:uid="{00000000-0005-0000-0000-0000DC140000}"/>
    <cellStyle name="Normal 4 3 4 2 4 2 2 2 2" xfId="37658" xr:uid="{00000000-0005-0000-0000-0000DD140000}"/>
    <cellStyle name="Normal 4 3 4 2 4 2 2 3" xfId="27640" xr:uid="{00000000-0005-0000-0000-0000DE140000}"/>
    <cellStyle name="Normal 4 3 4 2 4 2 3" xfId="3016" xr:uid="{00000000-0005-0000-0000-0000DF140000}"/>
    <cellStyle name="Normal 4 3 4 2 4 2 3 2" xfId="3017" xr:uid="{00000000-0005-0000-0000-0000E0140000}"/>
    <cellStyle name="Normal 4 3 4 2 4 2 3 2 2" xfId="37659" xr:uid="{00000000-0005-0000-0000-0000E1140000}"/>
    <cellStyle name="Normal 4 3 4 2 4 2 3 3" xfId="27641" xr:uid="{00000000-0005-0000-0000-0000E2140000}"/>
    <cellStyle name="Normal 4 3 4 2 4 2 4" xfId="3018" xr:uid="{00000000-0005-0000-0000-0000E3140000}"/>
    <cellStyle name="Normal 4 3 4 2 4 2 4 2" xfId="34249" xr:uid="{00000000-0005-0000-0000-0000E4140000}"/>
    <cellStyle name="Normal 4 3 4 2 4 2 5" xfId="23652" xr:uid="{00000000-0005-0000-0000-0000E5140000}"/>
    <cellStyle name="Normal 4 3 4 2 4 3" xfId="3019" xr:uid="{00000000-0005-0000-0000-0000E6140000}"/>
    <cellStyle name="Normal 4 3 4 2 4 3 2" xfId="3020" xr:uid="{00000000-0005-0000-0000-0000E7140000}"/>
    <cellStyle name="Normal 4 3 4 2 4 3 2 2" xfId="3021" xr:uid="{00000000-0005-0000-0000-0000E8140000}"/>
    <cellStyle name="Normal 4 3 4 2 4 3 2 2 2" xfId="37660" xr:uid="{00000000-0005-0000-0000-0000E9140000}"/>
    <cellStyle name="Normal 4 3 4 2 4 3 2 3" xfId="27642" xr:uid="{00000000-0005-0000-0000-0000EA140000}"/>
    <cellStyle name="Normal 4 3 4 2 4 3 3" xfId="3022" xr:uid="{00000000-0005-0000-0000-0000EB140000}"/>
    <cellStyle name="Normal 4 3 4 2 4 3 3 2" xfId="3023" xr:uid="{00000000-0005-0000-0000-0000EC140000}"/>
    <cellStyle name="Normal 4 3 4 2 4 3 3 2 2" xfId="37661" xr:uid="{00000000-0005-0000-0000-0000ED140000}"/>
    <cellStyle name="Normal 4 3 4 2 4 3 3 3" xfId="27643" xr:uid="{00000000-0005-0000-0000-0000EE140000}"/>
    <cellStyle name="Normal 4 3 4 2 4 3 4" xfId="3024" xr:uid="{00000000-0005-0000-0000-0000EF140000}"/>
    <cellStyle name="Normal 4 3 4 2 4 3 4 2" xfId="34250" xr:uid="{00000000-0005-0000-0000-0000F0140000}"/>
    <cellStyle name="Normal 4 3 4 2 4 3 5" xfId="23653" xr:uid="{00000000-0005-0000-0000-0000F1140000}"/>
    <cellStyle name="Normal 4 3 4 2 4 4" xfId="3025" xr:uid="{00000000-0005-0000-0000-0000F2140000}"/>
    <cellStyle name="Normal 4 3 4 2 4 4 2" xfId="3026" xr:uid="{00000000-0005-0000-0000-0000F3140000}"/>
    <cellStyle name="Normal 4 3 4 2 4 4 2 2" xfId="37662" xr:uid="{00000000-0005-0000-0000-0000F4140000}"/>
    <cellStyle name="Normal 4 3 4 2 4 4 3" xfId="27644" xr:uid="{00000000-0005-0000-0000-0000F5140000}"/>
    <cellStyle name="Normal 4 3 4 2 4 5" xfId="3027" xr:uid="{00000000-0005-0000-0000-0000F6140000}"/>
    <cellStyle name="Normal 4 3 4 2 4 5 2" xfId="3028" xr:uid="{00000000-0005-0000-0000-0000F7140000}"/>
    <cellStyle name="Normal 4 3 4 2 4 5 2 2" xfId="37663" xr:uid="{00000000-0005-0000-0000-0000F8140000}"/>
    <cellStyle name="Normal 4 3 4 2 4 5 3" xfId="27645" xr:uid="{00000000-0005-0000-0000-0000F9140000}"/>
    <cellStyle name="Normal 4 3 4 2 4 6" xfId="3029" xr:uid="{00000000-0005-0000-0000-0000FA140000}"/>
    <cellStyle name="Normal 4 3 4 2 4 6 2" xfId="34248" xr:uid="{00000000-0005-0000-0000-0000FB140000}"/>
    <cellStyle name="Normal 4 3 4 2 4 7" xfId="23651" xr:uid="{00000000-0005-0000-0000-0000FC140000}"/>
    <cellStyle name="Normal 4 3 4 2 5" xfId="3030" xr:uid="{00000000-0005-0000-0000-0000FD140000}"/>
    <cellStyle name="Normal 4 3 4 2 5 2" xfId="3031" xr:uid="{00000000-0005-0000-0000-0000FE140000}"/>
    <cellStyle name="Normal 4 3 4 2 5 2 2" xfId="3032" xr:uid="{00000000-0005-0000-0000-0000FF140000}"/>
    <cellStyle name="Normal 4 3 4 2 5 2 2 2" xfId="37664" xr:uid="{00000000-0005-0000-0000-000000150000}"/>
    <cellStyle name="Normal 4 3 4 2 5 2 3" xfId="27646" xr:uid="{00000000-0005-0000-0000-000001150000}"/>
    <cellStyle name="Normal 4 3 4 2 5 3" xfId="3033" xr:uid="{00000000-0005-0000-0000-000002150000}"/>
    <cellStyle name="Normal 4 3 4 2 5 3 2" xfId="3034" xr:uid="{00000000-0005-0000-0000-000003150000}"/>
    <cellStyle name="Normal 4 3 4 2 5 3 2 2" xfId="37665" xr:uid="{00000000-0005-0000-0000-000004150000}"/>
    <cellStyle name="Normal 4 3 4 2 5 3 3" xfId="27647" xr:uid="{00000000-0005-0000-0000-000005150000}"/>
    <cellStyle name="Normal 4 3 4 2 5 4" xfId="3035" xr:uid="{00000000-0005-0000-0000-000006150000}"/>
    <cellStyle name="Normal 4 3 4 2 5 4 2" xfId="34251" xr:uid="{00000000-0005-0000-0000-000007150000}"/>
    <cellStyle name="Normal 4 3 4 2 5 5" xfId="23654" xr:uid="{00000000-0005-0000-0000-000008150000}"/>
    <cellStyle name="Normal 4 3 4 2 6" xfId="3036" xr:uid="{00000000-0005-0000-0000-000009150000}"/>
    <cellStyle name="Normal 4 3 4 2 6 2" xfId="3037" xr:uid="{00000000-0005-0000-0000-00000A150000}"/>
    <cellStyle name="Normal 4 3 4 2 6 2 2" xfId="3038" xr:uid="{00000000-0005-0000-0000-00000B150000}"/>
    <cellStyle name="Normal 4 3 4 2 6 2 2 2" xfId="37666" xr:uid="{00000000-0005-0000-0000-00000C150000}"/>
    <cellStyle name="Normal 4 3 4 2 6 2 3" xfId="27648" xr:uid="{00000000-0005-0000-0000-00000D150000}"/>
    <cellStyle name="Normal 4 3 4 2 6 3" xfId="3039" xr:uid="{00000000-0005-0000-0000-00000E150000}"/>
    <cellStyle name="Normal 4 3 4 2 6 3 2" xfId="3040" xr:uid="{00000000-0005-0000-0000-00000F150000}"/>
    <cellStyle name="Normal 4 3 4 2 6 3 2 2" xfId="37667" xr:uid="{00000000-0005-0000-0000-000010150000}"/>
    <cellStyle name="Normal 4 3 4 2 6 3 3" xfId="27649" xr:uid="{00000000-0005-0000-0000-000011150000}"/>
    <cellStyle name="Normal 4 3 4 2 6 4" xfId="3041" xr:uid="{00000000-0005-0000-0000-000012150000}"/>
    <cellStyle name="Normal 4 3 4 2 6 4 2" xfId="34252" xr:uid="{00000000-0005-0000-0000-000013150000}"/>
    <cellStyle name="Normal 4 3 4 2 6 5" xfId="23655" xr:uid="{00000000-0005-0000-0000-000014150000}"/>
    <cellStyle name="Normal 4 3 4 2 7" xfId="3042" xr:uid="{00000000-0005-0000-0000-000015150000}"/>
    <cellStyle name="Normal 4 3 4 2 7 2" xfId="3043" xr:uid="{00000000-0005-0000-0000-000016150000}"/>
    <cellStyle name="Normal 4 3 4 2 7 2 2" xfId="37668" xr:uid="{00000000-0005-0000-0000-000017150000}"/>
    <cellStyle name="Normal 4 3 4 2 7 3" xfId="27650" xr:uid="{00000000-0005-0000-0000-000018150000}"/>
    <cellStyle name="Normal 4 3 4 2 8" xfId="3044" xr:uid="{00000000-0005-0000-0000-000019150000}"/>
    <cellStyle name="Normal 4 3 4 2 8 2" xfId="3045" xr:uid="{00000000-0005-0000-0000-00001A150000}"/>
    <cellStyle name="Normal 4 3 4 2 8 2 2" xfId="37669" xr:uid="{00000000-0005-0000-0000-00001B150000}"/>
    <cellStyle name="Normal 4 3 4 2 8 3" xfId="27651" xr:uid="{00000000-0005-0000-0000-00001C150000}"/>
    <cellStyle name="Normal 4 3 4 2 9" xfId="3046" xr:uid="{00000000-0005-0000-0000-00001D150000}"/>
    <cellStyle name="Normal 4 3 4 2 9 2" xfId="34235" xr:uid="{00000000-0005-0000-0000-00001E150000}"/>
    <cellStyle name="Normal 4 3 4 3" xfId="3047" xr:uid="{00000000-0005-0000-0000-00001F150000}"/>
    <cellStyle name="Normal 4 3 4 3 2" xfId="3048" xr:uid="{00000000-0005-0000-0000-000020150000}"/>
    <cellStyle name="Normal 4 3 4 3 2 2" xfId="3049" xr:uid="{00000000-0005-0000-0000-000021150000}"/>
    <cellStyle name="Normal 4 3 4 3 2 2 2" xfId="3050" xr:uid="{00000000-0005-0000-0000-000022150000}"/>
    <cellStyle name="Normal 4 3 4 3 2 2 2 2" xfId="3051" xr:uid="{00000000-0005-0000-0000-000023150000}"/>
    <cellStyle name="Normal 4 3 4 3 2 2 2 2 2" xfId="37670" xr:uid="{00000000-0005-0000-0000-000024150000}"/>
    <cellStyle name="Normal 4 3 4 3 2 2 2 3" xfId="27652" xr:uid="{00000000-0005-0000-0000-000025150000}"/>
    <cellStyle name="Normal 4 3 4 3 2 2 3" xfId="3052" xr:uid="{00000000-0005-0000-0000-000026150000}"/>
    <cellStyle name="Normal 4 3 4 3 2 2 3 2" xfId="3053" xr:uid="{00000000-0005-0000-0000-000027150000}"/>
    <cellStyle name="Normal 4 3 4 3 2 2 3 2 2" xfId="37671" xr:uid="{00000000-0005-0000-0000-000028150000}"/>
    <cellStyle name="Normal 4 3 4 3 2 2 3 3" xfId="27653" xr:uid="{00000000-0005-0000-0000-000029150000}"/>
    <cellStyle name="Normal 4 3 4 3 2 2 4" xfId="3054" xr:uid="{00000000-0005-0000-0000-00002A150000}"/>
    <cellStyle name="Normal 4 3 4 3 2 2 4 2" xfId="34255" xr:uid="{00000000-0005-0000-0000-00002B150000}"/>
    <cellStyle name="Normal 4 3 4 3 2 2 5" xfId="23658" xr:uid="{00000000-0005-0000-0000-00002C150000}"/>
    <cellStyle name="Normal 4 3 4 3 2 3" xfId="3055" xr:uid="{00000000-0005-0000-0000-00002D150000}"/>
    <cellStyle name="Normal 4 3 4 3 2 3 2" xfId="3056" xr:uid="{00000000-0005-0000-0000-00002E150000}"/>
    <cellStyle name="Normal 4 3 4 3 2 3 2 2" xfId="3057" xr:uid="{00000000-0005-0000-0000-00002F150000}"/>
    <cellStyle name="Normal 4 3 4 3 2 3 2 2 2" xfId="37672" xr:uid="{00000000-0005-0000-0000-000030150000}"/>
    <cellStyle name="Normal 4 3 4 3 2 3 2 3" xfId="27654" xr:uid="{00000000-0005-0000-0000-000031150000}"/>
    <cellStyle name="Normal 4 3 4 3 2 3 3" xfId="3058" xr:uid="{00000000-0005-0000-0000-000032150000}"/>
    <cellStyle name="Normal 4 3 4 3 2 3 3 2" xfId="3059" xr:uid="{00000000-0005-0000-0000-000033150000}"/>
    <cellStyle name="Normal 4 3 4 3 2 3 3 2 2" xfId="37673" xr:uid="{00000000-0005-0000-0000-000034150000}"/>
    <cellStyle name="Normal 4 3 4 3 2 3 3 3" xfId="27655" xr:uid="{00000000-0005-0000-0000-000035150000}"/>
    <cellStyle name="Normal 4 3 4 3 2 3 4" xfId="3060" xr:uid="{00000000-0005-0000-0000-000036150000}"/>
    <cellStyle name="Normal 4 3 4 3 2 3 4 2" xfId="34256" xr:uid="{00000000-0005-0000-0000-000037150000}"/>
    <cellStyle name="Normal 4 3 4 3 2 3 5" xfId="23659" xr:uid="{00000000-0005-0000-0000-000038150000}"/>
    <cellStyle name="Normal 4 3 4 3 2 4" xfId="3061" xr:uid="{00000000-0005-0000-0000-000039150000}"/>
    <cellStyle name="Normal 4 3 4 3 2 4 2" xfId="3062" xr:uid="{00000000-0005-0000-0000-00003A150000}"/>
    <cellStyle name="Normal 4 3 4 3 2 4 2 2" xfId="37674" xr:uid="{00000000-0005-0000-0000-00003B150000}"/>
    <cellStyle name="Normal 4 3 4 3 2 4 3" xfId="27656" xr:uid="{00000000-0005-0000-0000-00003C150000}"/>
    <cellStyle name="Normal 4 3 4 3 2 5" xfId="3063" xr:uid="{00000000-0005-0000-0000-00003D150000}"/>
    <cellStyle name="Normal 4 3 4 3 2 5 2" xfId="3064" xr:uid="{00000000-0005-0000-0000-00003E150000}"/>
    <cellStyle name="Normal 4 3 4 3 2 5 2 2" xfId="37675" xr:uid="{00000000-0005-0000-0000-00003F150000}"/>
    <cellStyle name="Normal 4 3 4 3 2 5 3" xfId="27657" xr:uid="{00000000-0005-0000-0000-000040150000}"/>
    <cellStyle name="Normal 4 3 4 3 2 6" xfId="3065" xr:uid="{00000000-0005-0000-0000-000041150000}"/>
    <cellStyle name="Normal 4 3 4 3 2 6 2" xfId="34254" xr:uid="{00000000-0005-0000-0000-000042150000}"/>
    <cellStyle name="Normal 4 3 4 3 2 7" xfId="23657" xr:uid="{00000000-0005-0000-0000-000043150000}"/>
    <cellStyle name="Normal 4 3 4 3 3" xfId="3066" xr:uid="{00000000-0005-0000-0000-000044150000}"/>
    <cellStyle name="Normal 4 3 4 3 3 2" xfId="3067" xr:uid="{00000000-0005-0000-0000-000045150000}"/>
    <cellStyle name="Normal 4 3 4 3 3 2 2" xfId="3068" xr:uid="{00000000-0005-0000-0000-000046150000}"/>
    <cellStyle name="Normal 4 3 4 3 3 2 2 2" xfId="37676" xr:uid="{00000000-0005-0000-0000-000047150000}"/>
    <cellStyle name="Normal 4 3 4 3 3 2 3" xfId="27658" xr:uid="{00000000-0005-0000-0000-000048150000}"/>
    <cellStyle name="Normal 4 3 4 3 3 3" xfId="3069" xr:uid="{00000000-0005-0000-0000-000049150000}"/>
    <cellStyle name="Normal 4 3 4 3 3 3 2" xfId="3070" xr:uid="{00000000-0005-0000-0000-00004A150000}"/>
    <cellStyle name="Normal 4 3 4 3 3 3 2 2" xfId="37677" xr:uid="{00000000-0005-0000-0000-00004B150000}"/>
    <cellStyle name="Normal 4 3 4 3 3 3 3" xfId="27659" xr:uid="{00000000-0005-0000-0000-00004C150000}"/>
    <cellStyle name="Normal 4 3 4 3 3 4" xfId="3071" xr:uid="{00000000-0005-0000-0000-00004D150000}"/>
    <cellStyle name="Normal 4 3 4 3 3 4 2" xfId="34257" xr:uid="{00000000-0005-0000-0000-00004E150000}"/>
    <cellStyle name="Normal 4 3 4 3 3 5" xfId="23660" xr:uid="{00000000-0005-0000-0000-00004F150000}"/>
    <cellStyle name="Normal 4 3 4 3 4" xfId="3072" xr:uid="{00000000-0005-0000-0000-000050150000}"/>
    <cellStyle name="Normal 4 3 4 3 4 2" xfId="3073" xr:uid="{00000000-0005-0000-0000-000051150000}"/>
    <cellStyle name="Normal 4 3 4 3 4 2 2" xfId="3074" xr:uid="{00000000-0005-0000-0000-000052150000}"/>
    <cellStyle name="Normal 4 3 4 3 4 2 2 2" xfId="37678" xr:uid="{00000000-0005-0000-0000-000053150000}"/>
    <cellStyle name="Normal 4 3 4 3 4 2 3" xfId="27660" xr:uid="{00000000-0005-0000-0000-000054150000}"/>
    <cellStyle name="Normal 4 3 4 3 4 3" xfId="3075" xr:uid="{00000000-0005-0000-0000-000055150000}"/>
    <cellStyle name="Normal 4 3 4 3 4 3 2" xfId="3076" xr:uid="{00000000-0005-0000-0000-000056150000}"/>
    <cellStyle name="Normal 4 3 4 3 4 3 2 2" xfId="37679" xr:uid="{00000000-0005-0000-0000-000057150000}"/>
    <cellStyle name="Normal 4 3 4 3 4 3 3" xfId="27661" xr:uid="{00000000-0005-0000-0000-000058150000}"/>
    <cellStyle name="Normal 4 3 4 3 4 4" xfId="3077" xr:uid="{00000000-0005-0000-0000-000059150000}"/>
    <cellStyle name="Normal 4 3 4 3 4 4 2" xfId="34258" xr:uid="{00000000-0005-0000-0000-00005A150000}"/>
    <cellStyle name="Normal 4 3 4 3 4 5" xfId="23661" xr:uid="{00000000-0005-0000-0000-00005B150000}"/>
    <cellStyle name="Normal 4 3 4 3 5" xfId="3078" xr:uid="{00000000-0005-0000-0000-00005C150000}"/>
    <cellStyle name="Normal 4 3 4 3 5 2" xfId="3079" xr:uid="{00000000-0005-0000-0000-00005D150000}"/>
    <cellStyle name="Normal 4 3 4 3 5 2 2" xfId="37680" xr:uid="{00000000-0005-0000-0000-00005E150000}"/>
    <cellStyle name="Normal 4 3 4 3 5 3" xfId="27662" xr:uid="{00000000-0005-0000-0000-00005F150000}"/>
    <cellStyle name="Normal 4 3 4 3 6" xfId="3080" xr:uid="{00000000-0005-0000-0000-000060150000}"/>
    <cellStyle name="Normal 4 3 4 3 6 2" xfId="3081" xr:uid="{00000000-0005-0000-0000-000061150000}"/>
    <cellStyle name="Normal 4 3 4 3 6 2 2" xfId="37681" xr:uid="{00000000-0005-0000-0000-000062150000}"/>
    <cellStyle name="Normal 4 3 4 3 6 3" xfId="27663" xr:uid="{00000000-0005-0000-0000-000063150000}"/>
    <cellStyle name="Normal 4 3 4 3 7" xfId="3082" xr:uid="{00000000-0005-0000-0000-000064150000}"/>
    <cellStyle name="Normal 4 3 4 3 7 2" xfId="34253" xr:uid="{00000000-0005-0000-0000-000065150000}"/>
    <cellStyle name="Normal 4 3 4 3 8" xfId="23656" xr:uid="{00000000-0005-0000-0000-000066150000}"/>
    <cellStyle name="Normal 4 3 4 4" xfId="3083" xr:uid="{00000000-0005-0000-0000-000067150000}"/>
    <cellStyle name="Normal 4 3 4 4 2" xfId="3084" xr:uid="{00000000-0005-0000-0000-000068150000}"/>
    <cellStyle name="Normal 4 3 4 4 2 2" xfId="3085" xr:uid="{00000000-0005-0000-0000-000069150000}"/>
    <cellStyle name="Normal 4 3 4 4 2 2 2" xfId="3086" xr:uid="{00000000-0005-0000-0000-00006A150000}"/>
    <cellStyle name="Normal 4 3 4 4 2 2 2 2" xfId="3087" xr:uid="{00000000-0005-0000-0000-00006B150000}"/>
    <cellStyle name="Normal 4 3 4 4 2 2 2 2 2" xfId="37682" xr:uid="{00000000-0005-0000-0000-00006C150000}"/>
    <cellStyle name="Normal 4 3 4 4 2 2 2 3" xfId="27664" xr:uid="{00000000-0005-0000-0000-00006D150000}"/>
    <cellStyle name="Normal 4 3 4 4 2 2 3" xfId="3088" xr:uid="{00000000-0005-0000-0000-00006E150000}"/>
    <cellStyle name="Normal 4 3 4 4 2 2 3 2" xfId="3089" xr:uid="{00000000-0005-0000-0000-00006F150000}"/>
    <cellStyle name="Normal 4 3 4 4 2 2 3 2 2" xfId="37683" xr:uid="{00000000-0005-0000-0000-000070150000}"/>
    <cellStyle name="Normal 4 3 4 4 2 2 3 3" xfId="27665" xr:uid="{00000000-0005-0000-0000-000071150000}"/>
    <cellStyle name="Normal 4 3 4 4 2 2 4" xfId="3090" xr:uid="{00000000-0005-0000-0000-000072150000}"/>
    <cellStyle name="Normal 4 3 4 4 2 2 4 2" xfId="34261" xr:uid="{00000000-0005-0000-0000-000073150000}"/>
    <cellStyle name="Normal 4 3 4 4 2 2 5" xfId="23664" xr:uid="{00000000-0005-0000-0000-000074150000}"/>
    <cellStyle name="Normal 4 3 4 4 2 3" xfId="3091" xr:uid="{00000000-0005-0000-0000-000075150000}"/>
    <cellStyle name="Normal 4 3 4 4 2 3 2" xfId="3092" xr:uid="{00000000-0005-0000-0000-000076150000}"/>
    <cellStyle name="Normal 4 3 4 4 2 3 2 2" xfId="3093" xr:uid="{00000000-0005-0000-0000-000077150000}"/>
    <cellStyle name="Normal 4 3 4 4 2 3 2 2 2" xfId="37684" xr:uid="{00000000-0005-0000-0000-000078150000}"/>
    <cellStyle name="Normal 4 3 4 4 2 3 2 3" xfId="27666" xr:uid="{00000000-0005-0000-0000-000079150000}"/>
    <cellStyle name="Normal 4 3 4 4 2 3 3" xfId="3094" xr:uid="{00000000-0005-0000-0000-00007A150000}"/>
    <cellStyle name="Normal 4 3 4 4 2 3 3 2" xfId="3095" xr:uid="{00000000-0005-0000-0000-00007B150000}"/>
    <cellStyle name="Normal 4 3 4 4 2 3 3 2 2" xfId="37685" xr:uid="{00000000-0005-0000-0000-00007C150000}"/>
    <cellStyle name="Normal 4 3 4 4 2 3 3 3" xfId="27667" xr:uid="{00000000-0005-0000-0000-00007D150000}"/>
    <cellStyle name="Normal 4 3 4 4 2 3 4" xfId="3096" xr:uid="{00000000-0005-0000-0000-00007E150000}"/>
    <cellStyle name="Normal 4 3 4 4 2 3 4 2" xfId="34262" xr:uid="{00000000-0005-0000-0000-00007F150000}"/>
    <cellStyle name="Normal 4 3 4 4 2 3 5" xfId="23665" xr:uid="{00000000-0005-0000-0000-000080150000}"/>
    <cellStyle name="Normal 4 3 4 4 2 4" xfId="3097" xr:uid="{00000000-0005-0000-0000-000081150000}"/>
    <cellStyle name="Normal 4 3 4 4 2 4 2" xfId="3098" xr:uid="{00000000-0005-0000-0000-000082150000}"/>
    <cellStyle name="Normal 4 3 4 4 2 4 2 2" xfId="37686" xr:uid="{00000000-0005-0000-0000-000083150000}"/>
    <cellStyle name="Normal 4 3 4 4 2 4 3" xfId="27668" xr:uid="{00000000-0005-0000-0000-000084150000}"/>
    <cellStyle name="Normal 4 3 4 4 2 5" xfId="3099" xr:uid="{00000000-0005-0000-0000-000085150000}"/>
    <cellStyle name="Normal 4 3 4 4 2 5 2" xfId="3100" xr:uid="{00000000-0005-0000-0000-000086150000}"/>
    <cellStyle name="Normal 4 3 4 4 2 5 2 2" xfId="37687" xr:uid="{00000000-0005-0000-0000-000087150000}"/>
    <cellStyle name="Normal 4 3 4 4 2 5 3" xfId="27669" xr:uid="{00000000-0005-0000-0000-000088150000}"/>
    <cellStyle name="Normal 4 3 4 4 2 6" xfId="3101" xr:uid="{00000000-0005-0000-0000-000089150000}"/>
    <cellStyle name="Normal 4 3 4 4 2 6 2" xfId="34260" xr:uid="{00000000-0005-0000-0000-00008A150000}"/>
    <cellStyle name="Normal 4 3 4 4 2 7" xfId="23663" xr:uid="{00000000-0005-0000-0000-00008B150000}"/>
    <cellStyle name="Normal 4 3 4 4 3" xfId="3102" xr:uid="{00000000-0005-0000-0000-00008C150000}"/>
    <cellStyle name="Normal 4 3 4 4 3 2" xfId="3103" xr:uid="{00000000-0005-0000-0000-00008D150000}"/>
    <cellStyle name="Normal 4 3 4 4 3 2 2" xfId="3104" xr:uid="{00000000-0005-0000-0000-00008E150000}"/>
    <cellStyle name="Normal 4 3 4 4 3 2 2 2" xfId="37688" xr:uid="{00000000-0005-0000-0000-00008F150000}"/>
    <cellStyle name="Normal 4 3 4 4 3 2 3" xfId="27670" xr:uid="{00000000-0005-0000-0000-000090150000}"/>
    <cellStyle name="Normal 4 3 4 4 3 3" xfId="3105" xr:uid="{00000000-0005-0000-0000-000091150000}"/>
    <cellStyle name="Normal 4 3 4 4 3 3 2" xfId="3106" xr:uid="{00000000-0005-0000-0000-000092150000}"/>
    <cellStyle name="Normal 4 3 4 4 3 3 2 2" xfId="37689" xr:uid="{00000000-0005-0000-0000-000093150000}"/>
    <cellStyle name="Normal 4 3 4 4 3 3 3" xfId="27671" xr:uid="{00000000-0005-0000-0000-000094150000}"/>
    <cellStyle name="Normal 4 3 4 4 3 4" xfId="3107" xr:uid="{00000000-0005-0000-0000-000095150000}"/>
    <cellStyle name="Normal 4 3 4 4 3 4 2" xfId="34263" xr:uid="{00000000-0005-0000-0000-000096150000}"/>
    <cellStyle name="Normal 4 3 4 4 3 5" xfId="23666" xr:uid="{00000000-0005-0000-0000-000097150000}"/>
    <cellStyle name="Normal 4 3 4 4 4" xfId="3108" xr:uid="{00000000-0005-0000-0000-000098150000}"/>
    <cellStyle name="Normal 4 3 4 4 4 2" xfId="3109" xr:uid="{00000000-0005-0000-0000-000099150000}"/>
    <cellStyle name="Normal 4 3 4 4 4 2 2" xfId="3110" xr:uid="{00000000-0005-0000-0000-00009A150000}"/>
    <cellStyle name="Normal 4 3 4 4 4 2 2 2" xfId="37690" xr:uid="{00000000-0005-0000-0000-00009B150000}"/>
    <cellStyle name="Normal 4 3 4 4 4 2 3" xfId="27672" xr:uid="{00000000-0005-0000-0000-00009C150000}"/>
    <cellStyle name="Normal 4 3 4 4 4 3" xfId="3111" xr:uid="{00000000-0005-0000-0000-00009D150000}"/>
    <cellStyle name="Normal 4 3 4 4 4 3 2" xfId="3112" xr:uid="{00000000-0005-0000-0000-00009E150000}"/>
    <cellStyle name="Normal 4 3 4 4 4 3 2 2" xfId="37691" xr:uid="{00000000-0005-0000-0000-00009F150000}"/>
    <cellStyle name="Normal 4 3 4 4 4 3 3" xfId="27673" xr:uid="{00000000-0005-0000-0000-0000A0150000}"/>
    <cellStyle name="Normal 4 3 4 4 4 4" xfId="3113" xr:uid="{00000000-0005-0000-0000-0000A1150000}"/>
    <cellStyle name="Normal 4 3 4 4 4 4 2" xfId="34264" xr:uid="{00000000-0005-0000-0000-0000A2150000}"/>
    <cellStyle name="Normal 4 3 4 4 4 5" xfId="23667" xr:uid="{00000000-0005-0000-0000-0000A3150000}"/>
    <cellStyle name="Normal 4 3 4 4 5" xfId="3114" xr:uid="{00000000-0005-0000-0000-0000A4150000}"/>
    <cellStyle name="Normal 4 3 4 4 5 2" xfId="3115" xr:uid="{00000000-0005-0000-0000-0000A5150000}"/>
    <cellStyle name="Normal 4 3 4 4 5 2 2" xfId="37692" xr:uid="{00000000-0005-0000-0000-0000A6150000}"/>
    <cellStyle name="Normal 4 3 4 4 5 3" xfId="27674" xr:uid="{00000000-0005-0000-0000-0000A7150000}"/>
    <cellStyle name="Normal 4 3 4 4 6" xfId="3116" xr:uid="{00000000-0005-0000-0000-0000A8150000}"/>
    <cellStyle name="Normal 4 3 4 4 6 2" xfId="3117" xr:uid="{00000000-0005-0000-0000-0000A9150000}"/>
    <cellStyle name="Normal 4 3 4 4 6 2 2" xfId="37693" xr:uid="{00000000-0005-0000-0000-0000AA150000}"/>
    <cellStyle name="Normal 4 3 4 4 6 3" xfId="27675" xr:uid="{00000000-0005-0000-0000-0000AB150000}"/>
    <cellStyle name="Normal 4 3 4 4 7" xfId="3118" xr:uid="{00000000-0005-0000-0000-0000AC150000}"/>
    <cellStyle name="Normal 4 3 4 4 7 2" xfId="34259" xr:uid="{00000000-0005-0000-0000-0000AD150000}"/>
    <cellStyle name="Normal 4 3 4 4 8" xfId="23662" xr:uid="{00000000-0005-0000-0000-0000AE150000}"/>
    <cellStyle name="Normal 4 3 4 5" xfId="3119" xr:uid="{00000000-0005-0000-0000-0000AF150000}"/>
    <cellStyle name="Normal 4 3 4 5 2" xfId="3120" xr:uid="{00000000-0005-0000-0000-0000B0150000}"/>
    <cellStyle name="Normal 4 3 4 5 2 2" xfId="3121" xr:uid="{00000000-0005-0000-0000-0000B1150000}"/>
    <cellStyle name="Normal 4 3 4 5 2 2 2" xfId="3122" xr:uid="{00000000-0005-0000-0000-0000B2150000}"/>
    <cellStyle name="Normal 4 3 4 5 2 2 2 2" xfId="37694" xr:uid="{00000000-0005-0000-0000-0000B3150000}"/>
    <cellStyle name="Normal 4 3 4 5 2 2 3" xfId="27676" xr:uid="{00000000-0005-0000-0000-0000B4150000}"/>
    <cellStyle name="Normal 4 3 4 5 2 3" xfId="3123" xr:uid="{00000000-0005-0000-0000-0000B5150000}"/>
    <cellStyle name="Normal 4 3 4 5 2 3 2" xfId="3124" xr:uid="{00000000-0005-0000-0000-0000B6150000}"/>
    <cellStyle name="Normal 4 3 4 5 2 3 2 2" xfId="37695" xr:uid="{00000000-0005-0000-0000-0000B7150000}"/>
    <cellStyle name="Normal 4 3 4 5 2 3 3" xfId="27677" xr:uid="{00000000-0005-0000-0000-0000B8150000}"/>
    <cellStyle name="Normal 4 3 4 5 2 4" xfId="3125" xr:uid="{00000000-0005-0000-0000-0000B9150000}"/>
    <cellStyle name="Normal 4 3 4 5 2 4 2" xfId="34266" xr:uid="{00000000-0005-0000-0000-0000BA150000}"/>
    <cellStyle name="Normal 4 3 4 5 2 5" xfId="23669" xr:uid="{00000000-0005-0000-0000-0000BB150000}"/>
    <cellStyle name="Normal 4 3 4 5 3" xfId="3126" xr:uid="{00000000-0005-0000-0000-0000BC150000}"/>
    <cellStyle name="Normal 4 3 4 5 3 2" xfId="3127" xr:uid="{00000000-0005-0000-0000-0000BD150000}"/>
    <cellStyle name="Normal 4 3 4 5 3 2 2" xfId="3128" xr:uid="{00000000-0005-0000-0000-0000BE150000}"/>
    <cellStyle name="Normal 4 3 4 5 3 2 2 2" xfId="37696" xr:uid="{00000000-0005-0000-0000-0000BF150000}"/>
    <cellStyle name="Normal 4 3 4 5 3 2 3" xfId="27678" xr:uid="{00000000-0005-0000-0000-0000C0150000}"/>
    <cellStyle name="Normal 4 3 4 5 3 3" xfId="3129" xr:uid="{00000000-0005-0000-0000-0000C1150000}"/>
    <cellStyle name="Normal 4 3 4 5 3 3 2" xfId="3130" xr:uid="{00000000-0005-0000-0000-0000C2150000}"/>
    <cellStyle name="Normal 4 3 4 5 3 3 2 2" xfId="37697" xr:uid="{00000000-0005-0000-0000-0000C3150000}"/>
    <cellStyle name="Normal 4 3 4 5 3 3 3" xfId="27679" xr:uid="{00000000-0005-0000-0000-0000C4150000}"/>
    <cellStyle name="Normal 4 3 4 5 3 4" xfId="3131" xr:uid="{00000000-0005-0000-0000-0000C5150000}"/>
    <cellStyle name="Normal 4 3 4 5 3 4 2" xfId="34267" xr:uid="{00000000-0005-0000-0000-0000C6150000}"/>
    <cellStyle name="Normal 4 3 4 5 3 5" xfId="23670" xr:uid="{00000000-0005-0000-0000-0000C7150000}"/>
    <cellStyle name="Normal 4 3 4 5 4" xfId="3132" xr:uid="{00000000-0005-0000-0000-0000C8150000}"/>
    <cellStyle name="Normal 4 3 4 5 4 2" xfId="3133" xr:uid="{00000000-0005-0000-0000-0000C9150000}"/>
    <cellStyle name="Normal 4 3 4 5 4 2 2" xfId="37698" xr:uid="{00000000-0005-0000-0000-0000CA150000}"/>
    <cellStyle name="Normal 4 3 4 5 4 3" xfId="27680" xr:uid="{00000000-0005-0000-0000-0000CB150000}"/>
    <cellStyle name="Normal 4 3 4 5 5" xfId="3134" xr:uid="{00000000-0005-0000-0000-0000CC150000}"/>
    <cellStyle name="Normal 4 3 4 5 5 2" xfId="3135" xr:uid="{00000000-0005-0000-0000-0000CD150000}"/>
    <cellStyle name="Normal 4 3 4 5 5 2 2" xfId="37699" xr:uid="{00000000-0005-0000-0000-0000CE150000}"/>
    <cellStyle name="Normal 4 3 4 5 5 3" xfId="27681" xr:uid="{00000000-0005-0000-0000-0000CF150000}"/>
    <cellStyle name="Normal 4 3 4 5 6" xfId="3136" xr:uid="{00000000-0005-0000-0000-0000D0150000}"/>
    <cellStyle name="Normal 4 3 4 5 6 2" xfId="34265" xr:uid="{00000000-0005-0000-0000-0000D1150000}"/>
    <cellStyle name="Normal 4 3 4 5 7" xfId="23668" xr:uid="{00000000-0005-0000-0000-0000D2150000}"/>
    <cellStyle name="Normal 4 3 4 6" xfId="3137" xr:uid="{00000000-0005-0000-0000-0000D3150000}"/>
    <cellStyle name="Normal 4 3 4 6 2" xfId="3138" xr:uid="{00000000-0005-0000-0000-0000D4150000}"/>
    <cellStyle name="Normal 4 3 4 6 2 2" xfId="3139" xr:uid="{00000000-0005-0000-0000-0000D5150000}"/>
    <cellStyle name="Normal 4 3 4 6 2 2 2" xfId="37700" xr:uid="{00000000-0005-0000-0000-0000D6150000}"/>
    <cellStyle name="Normal 4 3 4 6 2 3" xfId="27682" xr:uid="{00000000-0005-0000-0000-0000D7150000}"/>
    <cellStyle name="Normal 4 3 4 6 3" xfId="3140" xr:uid="{00000000-0005-0000-0000-0000D8150000}"/>
    <cellStyle name="Normal 4 3 4 6 3 2" xfId="3141" xr:uid="{00000000-0005-0000-0000-0000D9150000}"/>
    <cellStyle name="Normal 4 3 4 6 3 2 2" xfId="37701" xr:uid="{00000000-0005-0000-0000-0000DA150000}"/>
    <cellStyle name="Normal 4 3 4 6 3 3" xfId="27683" xr:uid="{00000000-0005-0000-0000-0000DB150000}"/>
    <cellStyle name="Normal 4 3 4 6 4" xfId="3142" xr:uid="{00000000-0005-0000-0000-0000DC150000}"/>
    <cellStyle name="Normal 4 3 4 6 4 2" xfId="34268" xr:uid="{00000000-0005-0000-0000-0000DD150000}"/>
    <cellStyle name="Normal 4 3 4 6 5" xfId="23671" xr:uid="{00000000-0005-0000-0000-0000DE150000}"/>
    <cellStyle name="Normal 4 3 4 7" xfId="3143" xr:uid="{00000000-0005-0000-0000-0000DF150000}"/>
    <cellStyle name="Normal 4 3 4 7 2" xfId="3144" xr:uid="{00000000-0005-0000-0000-0000E0150000}"/>
    <cellStyle name="Normal 4 3 4 7 2 2" xfId="3145" xr:uid="{00000000-0005-0000-0000-0000E1150000}"/>
    <cellStyle name="Normal 4 3 4 7 2 2 2" xfId="37702" xr:uid="{00000000-0005-0000-0000-0000E2150000}"/>
    <cellStyle name="Normal 4 3 4 7 2 3" xfId="27684" xr:uid="{00000000-0005-0000-0000-0000E3150000}"/>
    <cellStyle name="Normal 4 3 4 7 3" xfId="3146" xr:uid="{00000000-0005-0000-0000-0000E4150000}"/>
    <cellStyle name="Normal 4 3 4 7 3 2" xfId="3147" xr:uid="{00000000-0005-0000-0000-0000E5150000}"/>
    <cellStyle name="Normal 4 3 4 7 3 2 2" xfId="37703" xr:uid="{00000000-0005-0000-0000-0000E6150000}"/>
    <cellStyle name="Normal 4 3 4 7 3 3" xfId="27685" xr:uid="{00000000-0005-0000-0000-0000E7150000}"/>
    <cellStyle name="Normal 4 3 4 7 4" xfId="3148" xr:uid="{00000000-0005-0000-0000-0000E8150000}"/>
    <cellStyle name="Normal 4 3 4 7 4 2" xfId="34269" xr:uid="{00000000-0005-0000-0000-0000E9150000}"/>
    <cellStyle name="Normal 4 3 4 7 5" xfId="23672" xr:uid="{00000000-0005-0000-0000-0000EA150000}"/>
    <cellStyle name="Normal 4 3 4 8" xfId="3149" xr:uid="{00000000-0005-0000-0000-0000EB150000}"/>
    <cellStyle name="Normal 4 3 4 8 2" xfId="3150" xr:uid="{00000000-0005-0000-0000-0000EC150000}"/>
    <cellStyle name="Normal 4 3 4 8 2 2" xfId="34234" xr:uid="{00000000-0005-0000-0000-0000ED150000}"/>
    <cellStyle name="Normal 4 3 4 8 3" xfId="23637" xr:uid="{00000000-0005-0000-0000-0000EE150000}"/>
    <cellStyle name="Normal 4 3 4 9" xfId="3151" xr:uid="{00000000-0005-0000-0000-0000EF150000}"/>
    <cellStyle name="Normal 4 3 4 9 2" xfId="3152" xr:uid="{00000000-0005-0000-0000-0000F0150000}"/>
    <cellStyle name="Normal 4 3 4 9 2 2" xfId="37704" xr:uid="{00000000-0005-0000-0000-0000F1150000}"/>
    <cellStyle name="Normal 4 3 4 9 3" xfId="27686" xr:uid="{00000000-0005-0000-0000-0000F2150000}"/>
    <cellStyle name="Normal 4 3 5" xfId="3153" xr:uid="{00000000-0005-0000-0000-0000F3150000}"/>
    <cellStyle name="Normal 4 3 5 10" xfId="3154" xr:uid="{00000000-0005-0000-0000-0000F4150000}"/>
    <cellStyle name="Normal 4 3 5 10 2" xfId="34069" xr:uid="{00000000-0005-0000-0000-0000F5150000}"/>
    <cellStyle name="Normal 4 3 5 11" xfId="23448" xr:uid="{00000000-0005-0000-0000-0000F6150000}"/>
    <cellStyle name="Normal 4 3 5 12" xfId="45242" xr:uid="{00000000-0005-0000-0000-0000F7150000}"/>
    <cellStyle name="Normal 4 3 5 2" xfId="3155" xr:uid="{00000000-0005-0000-0000-0000F8150000}"/>
    <cellStyle name="Normal 4 3 5 2 2" xfId="3156" xr:uid="{00000000-0005-0000-0000-0000F9150000}"/>
    <cellStyle name="Normal 4 3 5 2 2 2" xfId="3157" xr:uid="{00000000-0005-0000-0000-0000FA150000}"/>
    <cellStyle name="Normal 4 3 5 2 2 2 2" xfId="3158" xr:uid="{00000000-0005-0000-0000-0000FB150000}"/>
    <cellStyle name="Normal 4 3 5 2 2 2 2 2" xfId="3159" xr:uid="{00000000-0005-0000-0000-0000FC150000}"/>
    <cellStyle name="Normal 4 3 5 2 2 2 2 2 2" xfId="37705" xr:uid="{00000000-0005-0000-0000-0000FD150000}"/>
    <cellStyle name="Normal 4 3 5 2 2 2 2 3" xfId="27687" xr:uid="{00000000-0005-0000-0000-0000FE150000}"/>
    <cellStyle name="Normal 4 3 5 2 2 2 3" xfId="3160" xr:uid="{00000000-0005-0000-0000-0000FF150000}"/>
    <cellStyle name="Normal 4 3 5 2 2 2 3 2" xfId="3161" xr:uid="{00000000-0005-0000-0000-000000160000}"/>
    <cellStyle name="Normal 4 3 5 2 2 2 3 2 2" xfId="37706" xr:uid="{00000000-0005-0000-0000-000001160000}"/>
    <cellStyle name="Normal 4 3 5 2 2 2 3 3" xfId="27688" xr:uid="{00000000-0005-0000-0000-000002160000}"/>
    <cellStyle name="Normal 4 3 5 2 2 2 4" xfId="3162" xr:uid="{00000000-0005-0000-0000-000003160000}"/>
    <cellStyle name="Normal 4 3 5 2 2 2 4 2" xfId="34273" xr:uid="{00000000-0005-0000-0000-000004160000}"/>
    <cellStyle name="Normal 4 3 5 2 2 2 5" xfId="23676" xr:uid="{00000000-0005-0000-0000-000005160000}"/>
    <cellStyle name="Normal 4 3 5 2 2 3" xfId="3163" xr:uid="{00000000-0005-0000-0000-000006160000}"/>
    <cellStyle name="Normal 4 3 5 2 2 3 2" xfId="3164" xr:uid="{00000000-0005-0000-0000-000007160000}"/>
    <cellStyle name="Normal 4 3 5 2 2 3 2 2" xfId="3165" xr:uid="{00000000-0005-0000-0000-000008160000}"/>
    <cellStyle name="Normal 4 3 5 2 2 3 2 2 2" xfId="37707" xr:uid="{00000000-0005-0000-0000-000009160000}"/>
    <cellStyle name="Normal 4 3 5 2 2 3 2 3" xfId="27689" xr:uid="{00000000-0005-0000-0000-00000A160000}"/>
    <cellStyle name="Normal 4 3 5 2 2 3 3" xfId="3166" xr:uid="{00000000-0005-0000-0000-00000B160000}"/>
    <cellStyle name="Normal 4 3 5 2 2 3 3 2" xfId="3167" xr:uid="{00000000-0005-0000-0000-00000C160000}"/>
    <cellStyle name="Normal 4 3 5 2 2 3 3 2 2" xfId="37708" xr:uid="{00000000-0005-0000-0000-00000D160000}"/>
    <cellStyle name="Normal 4 3 5 2 2 3 3 3" xfId="27690" xr:uid="{00000000-0005-0000-0000-00000E160000}"/>
    <cellStyle name="Normal 4 3 5 2 2 3 4" xfId="3168" xr:uid="{00000000-0005-0000-0000-00000F160000}"/>
    <cellStyle name="Normal 4 3 5 2 2 3 4 2" xfId="34274" xr:uid="{00000000-0005-0000-0000-000010160000}"/>
    <cellStyle name="Normal 4 3 5 2 2 3 5" xfId="23677" xr:uid="{00000000-0005-0000-0000-000011160000}"/>
    <cellStyle name="Normal 4 3 5 2 2 4" xfId="3169" xr:uid="{00000000-0005-0000-0000-000012160000}"/>
    <cellStyle name="Normal 4 3 5 2 2 4 2" xfId="3170" xr:uid="{00000000-0005-0000-0000-000013160000}"/>
    <cellStyle name="Normal 4 3 5 2 2 4 2 2" xfId="37709" xr:uid="{00000000-0005-0000-0000-000014160000}"/>
    <cellStyle name="Normal 4 3 5 2 2 4 3" xfId="27691" xr:uid="{00000000-0005-0000-0000-000015160000}"/>
    <cellStyle name="Normal 4 3 5 2 2 5" xfId="3171" xr:uid="{00000000-0005-0000-0000-000016160000}"/>
    <cellStyle name="Normal 4 3 5 2 2 5 2" xfId="3172" xr:uid="{00000000-0005-0000-0000-000017160000}"/>
    <cellStyle name="Normal 4 3 5 2 2 5 2 2" xfId="37710" xr:uid="{00000000-0005-0000-0000-000018160000}"/>
    <cellStyle name="Normal 4 3 5 2 2 5 3" xfId="27692" xr:uid="{00000000-0005-0000-0000-000019160000}"/>
    <cellStyle name="Normal 4 3 5 2 2 6" xfId="3173" xr:uid="{00000000-0005-0000-0000-00001A160000}"/>
    <cellStyle name="Normal 4 3 5 2 2 6 2" xfId="34272" xr:uid="{00000000-0005-0000-0000-00001B160000}"/>
    <cellStyle name="Normal 4 3 5 2 2 7" xfId="23675" xr:uid="{00000000-0005-0000-0000-00001C160000}"/>
    <cellStyle name="Normal 4 3 5 2 3" xfId="3174" xr:uid="{00000000-0005-0000-0000-00001D160000}"/>
    <cellStyle name="Normal 4 3 5 2 3 2" xfId="3175" xr:uid="{00000000-0005-0000-0000-00001E160000}"/>
    <cellStyle name="Normal 4 3 5 2 3 2 2" xfId="3176" xr:uid="{00000000-0005-0000-0000-00001F160000}"/>
    <cellStyle name="Normal 4 3 5 2 3 2 2 2" xfId="37711" xr:uid="{00000000-0005-0000-0000-000020160000}"/>
    <cellStyle name="Normal 4 3 5 2 3 2 3" xfId="27693" xr:uid="{00000000-0005-0000-0000-000021160000}"/>
    <cellStyle name="Normal 4 3 5 2 3 3" xfId="3177" xr:uid="{00000000-0005-0000-0000-000022160000}"/>
    <cellStyle name="Normal 4 3 5 2 3 3 2" xfId="3178" xr:uid="{00000000-0005-0000-0000-000023160000}"/>
    <cellStyle name="Normal 4 3 5 2 3 3 2 2" xfId="37712" xr:uid="{00000000-0005-0000-0000-000024160000}"/>
    <cellStyle name="Normal 4 3 5 2 3 3 3" xfId="27694" xr:uid="{00000000-0005-0000-0000-000025160000}"/>
    <cellStyle name="Normal 4 3 5 2 3 4" xfId="3179" xr:uid="{00000000-0005-0000-0000-000026160000}"/>
    <cellStyle name="Normal 4 3 5 2 3 4 2" xfId="34275" xr:uid="{00000000-0005-0000-0000-000027160000}"/>
    <cellStyle name="Normal 4 3 5 2 3 5" xfId="23678" xr:uid="{00000000-0005-0000-0000-000028160000}"/>
    <cellStyle name="Normal 4 3 5 2 4" xfId="3180" xr:uid="{00000000-0005-0000-0000-000029160000}"/>
    <cellStyle name="Normal 4 3 5 2 4 2" xfId="3181" xr:uid="{00000000-0005-0000-0000-00002A160000}"/>
    <cellStyle name="Normal 4 3 5 2 4 2 2" xfId="3182" xr:uid="{00000000-0005-0000-0000-00002B160000}"/>
    <cellStyle name="Normal 4 3 5 2 4 2 2 2" xfId="37713" xr:uid="{00000000-0005-0000-0000-00002C160000}"/>
    <cellStyle name="Normal 4 3 5 2 4 2 3" xfId="27695" xr:uid="{00000000-0005-0000-0000-00002D160000}"/>
    <cellStyle name="Normal 4 3 5 2 4 3" xfId="3183" xr:uid="{00000000-0005-0000-0000-00002E160000}"/>
    <cellStyle name="Normal 4 3 5 2 4 3 2" xfId="3184" xr:uid="{00000000-0005-0000-0000-00002F160000}"/>
    <cellStyle name="Normal 4 3 5 2 4 3 2 2" xfId="37714" xr:uid="{00000000-0005-0000-0000-000030160000}"/>
    <cellStyle name="Normal 4 3 5 2 4 3 3" xfId="27696" xr:uid="{00000000-0005-0000-0000-000031160000}"/>
    <cellStyle name="Normal 4 3 5 2 4 4" xfId="3185" xr:uid="{00000000-0005-0000-0000-000032160000}"/>
    <cellStyle name="Normal 4 3 5 2 4 4 2" xfId="34276" xr:uid="{00000000-0005-0000-0000-000033160000}"/>
    <cellStyle name="Normal 4 3 5 2 4 5" xfId="23679" xr:uid="{00000000-0005-0000-0000-000034160000}"/>
    <cellStyle name="Normal 4 3 5 2 5" xfId="3186" xr:uid="{00000000-0005-0000-0000-000035160000}"/>
    <cellStyle name="Normal 4 3 5 2 5 2" xfId="3187" xr:uid="{00000000-0005-0000-0000-000036160000}"/>
    <cellStyle name="Normal 4 3 5 2 5 2 2" xfId="37715" xr:uid="{00000000-0005-0000-0000-000037160000}"/>
    <cellStyle name="Normal 4 3 5 2 5 3" xfId="27697" xr:uid="{00000000-0005-0000-0000-000038160000}"/>
    <cellStyle name="Normal 4 3 5 2 6" xfId="3188" xr:uid="{00000000-0005-0000-0000-000039160000}"/>
    <cellStyle name="Normal 4 3 5 2 6 2" xfId="3189" xr:uid="{00000000-0005-0000-0000-00003A160000}"/>
    <cellStyle name="Normal 4 3 5 2 6 2 2" xfId="37716" xr:uid="{00000000-0005-0000-0000-00003B160000}"/>
    <cellStyle name="Normal 4 3 5 2 6 3" xfId="27698" xr:uid="{00000000-0005-0000-0000-00003C160000}"/>
    <cellStyle name="Normal 4 3 5 2 7" xfId="3190" xr:uid="{00000000-0005-0000-0000-00003D160000}"/>
    <cellStyle name="Normal 4 3 5 2 7 2" xfId="34271" xr:uid="{00000000-0005-0000-0000-00003E160000}"/>
    <cellStyle name="Normal 4 3 5 2 8" xfId="23674" xr:uid="{00000000-0005-0000-0000-00003F160000}"/>
    <cellStyle name="Normal 4 3 5 3" xfId="3191" xr:uid="{00000000-0005-0000-0000-000040160000}"/>
    <cellStyle name="Normal 4 3 5 3 2" xfId="3192" xr:uid="{00000000-0005-0000-0000-000041160000}"/>
    <cellStyle name="Normal 4 3 5 3 2 2" xfId="3193" xr:uid="{00000000-0005-0000-0000-000042160000}"/>
    <cellStyle name="Normal 4 3 5 3 2 2 2" xfId="3194" xr:uid="{00000000-0005-0000-0000-000043160000}"/>
    <cellStyle name="Normal 4 3 5 3 2 2 2 2" xfId="3195" xr:uid="{00000000-0005-0000-0000-000044160000}"/>
    <cellStyle name="Normal 4 3 5 3 2 2 2 2 2" xfId="37717" xr:uid="{00000000-0005-0000-0000-000045160000}"/>
    <cellStyle name="Normal 4 3 5 3 2 2 2 3" xfId="27699" xr:uid="{00000000-0005-0000-0000-000046160000}"/>
    <cellStyle name="Normal 4 3 5 3 2 2 3" xfId="3196" xr:uid="{00000000-0005-0000-0000-000047160000}"/>
    <cellStyle name="Normal 4 3 5 3 2 2 3 2" xfId="3197" xr:uid="{00000000-0005-0000-0000-000048160000}"/>
    <cellStyle name="Normal 4 3 5 3 2 2 3 2 2" xfId="37718" xr:uid="{00000000-0005-0000-0000-000049160000}"/>
    <cellStyle name="Normal 4 3 5 3 2 2 3 3" xfId="27700" xr:uid="{00000000-0005-0000-0000-00004A160000}"/>
    <cellStyle name="Normal 4 3 5 3 2 2 4" xfId="3198" xr:uid="{00000000-0005-0000-0000-00004B160000}"/>
    <cellStyle name="Normal 4 3 5 3 2 2 4 2" xfId="34279" xr:uid="{00000000-0005-0000-0000-00004C160000}"/>
    <cellStyle name="Normal 4 3 5 3 2 2 5" xfId="23682" xr:uid="{00000000-0005-0000-0000-00004D160000}"/>
    <cellStyle name="Normal 4 3 5 3 2 3" xfId="3199" xr:uid="{00000000-0005-0000-0000-00004E160000}"/>
    <cellStyle name="Normal 4 3 5 3 2 3 2" xfId="3200" xr:uid="{00000000-0005-0000-0000-00004F160000}"/>
    <cellStyle name="Normal 4 3 5 3 2 3 2 2" xfId="3201" xr:uid="{00000000-0005-0000-0000-000050160000}"/>
    <cellStyle name="Normal 4 3 5 3 2 3 2 2 2" xfId="37719" xr:uid="{00000000-0005-0000-0000-000051160000}"/>
    <cellStyle name="Normal 4 3 5 3 2 3 2 3" xfId="27701" xr:uid="{00000000-0005-0000-0000-000052160000}"/>
    <cellStyle name="Normal 4 3 5 3 2 3 3" xfId="3202" xr:uid="{00000000-0005-0000-0000-000053160000}"/>
    <cellStyle name="Normal 4 3 5 3 2 3 3 2" xfId="3203" xr:uid="{00000000-0005-0000-0000-000054160000}"/>
    <cellStyle name="Normal 4 3 5 3 2 3 3 2 2" xfId="37720" xr:uid="{00000000-0005-0000-0000-000055160000}"/>
    <cellStyle name="Normal 4 3 5 3 2 3 3 3" xfId="27702" xr:uid="{00000000-0005-0000-0000-000056160000}"/>
    <cellStyle name="Normal 4 3 5 3 2 3 4" xfId="3204" xr:uid="{00000000-0005-0000-0000-000057160000}"/>
    <cellStyle name="Normal 4 3 5 3 2 3 4 2" xfId="34280" xr:uid="{00000000-0005-0000-0000-000058160000}"/>
    <cellStyle name="Normal 4 3 5 3 2 3 5" xfId="23683" xr:uid="{00000000-0005-0000-0000-000059160000}"/>
    <cellStyle name="Normal 4 3 5 3 2 4" xfId="3205" xr:uid="{00000000-0005-0000-0000-00005A160000}"/>
    <cellStyle name="Normal 4 3 5 3 2 4 2" xfId="3206" xr:uid="{00000000-0005-0000-0000-00005B160000}"/>
    <cellStyle name="Normal 4 3 5 3 2 4 2 2" xfId="37721" xr:uid="{00000000-0005-0000-0000-00005C160000}"/>
    <cellStyle name="Normal 4 3 5 3 2 4 3" xfId="27703" xr:uid="{00000000-0005-0000-0000-00005D160000}"/>
    <cellStyle name="Normal 4 3 5 3 2 5" xfId="3207" xr:uid="{00000000-0005-0000-0000-00005E160000}"/>
    <cellStyle name="Normal 4 3 5 3 2 5 2" xfId="3208" xr:uid="{00000000-0005-0000-0000-00005F160000}"/>
    <cellStyle name="Normal 4 3 5 3 2 5 2 2" xfId="37722" xr:uid="{00000000-0005-0000-0000-000060160000}"/>
    <cellStyle name="Normal 4 3 5 3 2 5 3" xfId="27704" xr:uid="{00000000-0005-0000-0000-000061160000}"/>
    <cellStyle name="Normal 4 3 5 3 2 6" xfId="3209" xr:uid="{00000000-0005-0000-0000-000062160000}"/>
    <cellStyle name="Normal 4 3 5 3 2 6 2" xfId="34278" xr:uid="{00000000-0005-0000-0000-000063160000}"/>
    <cellStyle name="Normal 4 3 5 3 2 7" xfId="23681" xr:uid="{00000000-0005-0000-0000-000064160000}"/>
    <cellStyle name="Normal 4 3 5 3 3" xfId="3210" xr:uid="{00000000-0005-0000-0000-000065160000}"/>
    <cellStyle name="Normal 4 3 5 3 3 2" xfId="3211" xr:uid="{00000000-0005-0000-0000-000066160000}"/>
    <cellStyle name="Normal 4 3 5 3 3 2 2" xfId="3212" xr:uid="{00000000-0005-0000-0000-000067160000}"/>
    <cellStyle name="Normal 4 3 5 3 3 2 2 2" xfId="37723" xr:uid="{00000000-0005-0000-0000-000068160000}"/>
    <cellStyle name="Normal 4 3 5 3 3 2 3" xfId="27705" xr:uid="{00000000-0005-0000-0000-000069160000}"/>
    <cellStyle name="Normal 4 3 5 3 3 3" xfId="3213" xr:uid="{00000000-0005-0000-0000-00006A160000}"/>
    <cellStyle name="Normal 4 3 5 3 3 3 2" xfId="3214" xr:uid="{00000000-0005-0000-0000-00006B160000}"/>
    <cellStyle name="Normal 4 3 5 3 3 3 2 2" xfId="37724" xr:uid="{00000000-0005-0000-0000-00006C160000}"/>
    <cellStyle name="Normal 4 3 5 3 3 3 3" xfId="27706" xr:uid="{00000000-0005-0000-0000-00006D160000}"/>
    <cellStyle name="Normal 4 3 5 3 3 4" xfId="3215" xr:uid="{00000000-0005-0000-0000-00006E160000}"/>
    <cellStyle name="Normal 4 3 5 3 3 4 2" xfId="34281" xr:uid="{00000000-0005-0000-0000-00006F160000}"/>
    <cellStyle name="Normal 4 3 5 3 3 5" xfId="23684" xr:uid="{00000000-0005-0000-0000-000070160000}"/>
    <cellStyle name="Normal 4 3 5 3 4" xfId="3216" xr:uid="{00000000-0005-0000-0000-000071160000}"/>
    <cellStyle name="Normal 4 3 5 3 4 2" xfId="3217" xr:uid="{00000000-0005-0000-0000-000072160000}"/>
    <cellStyle name="Normal 4 3 5 3 4 2 2" xfId="3218" xr:uid="{00000000-0005-0000-0000-000073160000}"/>
    <cellStyle name="Normal 4 3 5 3 4 2 2 2" xfId="37725" xr:uid="{00000000-0005-0000-0000-000074160000}"/>
    <cellStyle name="Normal 4 3 5 3 4 2 3" xfId="27707" xr:uid="{00000000-0005-0000-0000-000075160000}"/>
    <cellStyle name="Normal 4 3 5 3 4 3" xfId="3219" xr:uid="{00000000-0005-0000-0000-000076160000}"/>
    <cellStyle name="Normal 4 3 5 3 4 3 2" xfId="3220" xr:uid="{00000000-0005-0000-0000-000077160000}"/>
    <cellStyle name="Normal 4 3 5 3 4 3 2 2" xfId="37726" xr:uid="{00000000-0005-0000-0000-000078160000}"/>
    <cellStyle name="Normal 4 3 5 3 4 3 3" xfId="27708" xr:uid="{00000000-0005-0000-0000-000079160000}"/>
    <cellStyle name="Normal 4 3 5 3 4 4" xfId="3221" xr:uid="{00000000-0005-0000-0000-00007A160000}"/>
    <cellStyle name="Normal 4 3 5 3 4 4 2" xfId="34282" xr:uid="{00000000-0005-0000-0000-00007B160000}"/>
    <cellStyle name="Normal 4 3 5 3 4 5" xfId="23685" xr:uid="{00000000-0005-0000-0000-00007C160000}"/>
    <cellStyle name="Normal 4 3 5 3 5" xfId="3222" xr:uid="{00000000-0005-0000-0000-00007D160000}"/>
    <cellStyle name="Normal 4 3 5 3 5 2" xfId="3223" xr:uid="{00000000-0005-0000-0000-00007E160000}"/>
    <cellStyle name="Normal 4 3 5 3 5 2 2" xfId="37727" xr:uid="{00000000-0005-0000-0000-00007F160000}"/>
    <cellStyle name="Normal 4 3 5 3 5 3" xfId="27709" xr:uid="{00000000-0005-0000-0000-000080160000}"/>
    <cellStyle name="Normal 4 3 5 3 6" xfId="3224" xr:uid="{00000000-0005-0000-0000-000081160000}"/>
    <cellStyle name="Normal 4 3 5 3 6 2" xfId="3225" xr:uid="{00000000-0005-0000-0000-000082160000}"/>
    <cellStyle name="Normal 4 3 5 3 6 2 2" xfId="37728" xr:uid="{00000000-0005-0000-0000-000083160000}"/>
    <cellStyle name="Normal 4 3 5 3 6 3" xfId="27710" xr:uid="{00000000-0005-0000-0000-000084160000}"/>
    <cellStyle name="Normal 4 3 5 3 7" xfId="3226" xr:uid="{00000000-0005-0000-0000-000085160000}"/>
    <cellStyle name="Normal 4 3 5 3 7 2" xfId="34277" xr:uid="{00000000-0005-0000-0000-000086160000}"/>
    <cellStyle name="Normal 4 3 5 3 8" xfId="23680" xr:uid="{00000000-0005-0000-0000-000087160000}"/>
    <cellStyle name="Normal 4 3 5 4" xfId="3227" xr:uid="{00000000-0005-0000-0000-000088160000}"/>
    <cellStyle name="Normal 4 3 5 4 2" xfId="3228" xr:uid="{00000000-0005-0000-0000-000089160000}"/>
    <cellStyle name="Normal 4 3 5 4 2 2" xfId="3229" xr:uid="{00000000-0005-0000-0000-00008A160000}"/>
    <cellStyle name="Normal 4 3 5 4 2 2 2" xfId="3230" xr:uid="{00000000-0005-0000-0000-00008B160000}"/>
    <cellStyle name="Normal 4 3 5 4 2 2 2 2" xfId="37729" xr:uid="{00000000-0005-0000-0000-00008C160000}"/>
    <cellStyle name="Normal 4 3 5 4 2 2 3" xfId="27711" xr:uid="{00000000-0005-0000-0000-00008D160000}"/>
    <cellStyle name="Normal 4 3 5 4 2 3" xfId="3231" xr:uid="{00000000-0005-0000-0000-00008E160000}"/>
    <cellStyle name="Normal 4 3 5 4 2 3 2" xfId="3232" xr:uid="{00000000-0005-0000-0000-00008F160000}"/>
    <cellStyle name="Normal 4 3 5 4 2 3 2 2" xfId="37730" xr:uid="{00000000-0005-0000-0000-000090160000}"/>
    <cellStyle name="Normal 4 3 5 4 2 3 3" xfId="27712" xr:uid="{00000000-0005-0000-0000-000091160000}"/>
    <cellStyle name="Normal 4 3 5 4 2 4" xfId="3233" xr:uid="{00000000-0005-0000-0000-000092160000}"/>
    <cellStyle name="Normal 4 3 5 4 2 4 2" xfId="34284" xr:uid="{00000000-0005-0000-0000-000093160000}"/>
    <cellStyle name="Normal 4 3 5 4 2 5" xfId="23687" xr:uid="{00000000-0005-0000-0000-000094160000}"/>
    <cellStyle name="Normal 4 3 5 4 3" xfId="3234" xr:uid="{00000000-0005-0000-0000-000095160000}"/>
    <cellStyle name="Normal 4 3 5 4 3 2" xfId="3235" xr:uid="{00000000-0005-0000-0000-000096160000}"/>
    <cellStyle name="Normal 4 3 5 4 3 2 2" xfId="3236" xr:uid="{00000000-0005-0000-0000-000097160000}"/>
    <cellStyle name="Normal 4 3 5 4 3 2 2 2" xfId="37731" xr:uid="{00000000-0005-0000-0000-000098160000}"/>
    <cellStyle name="Normal 4 3 5 4 3 2 3" xfId="27713" xr:uid="{00000000-0005-0000-0000-000099160000}"/>
    <cellStyle name="Normal 4 3 5 4 3 3" xfId="3237" xr:uid="{00000000-0005-0000-0000-00009A160000}"/>
    <cellStyle name="Normal 4 3 5 4 3 3 2" xfId="3238" xr:uid="{00000000-0005-0000-0000-00009B160000}"/>
    <cellStyle name="Normal 4 3 5 4 3 3 2 2" xfId="37732" xr:uid="{00000000-0005-0000-0000-00009C160000}"/>
    <cellStyle name="Normal 4 3 5 4 3 3 3" xfId="27714" xr:uid="{00000000-0005-0000-0000-00009D160000}"/>
    <cellStyle name="Normal 4 3 5 4 3 4" xfId="3239" xr:uid="{00000000-0005-0000-0000-00009E160000}"/>
    <cellStyle name="Normal 4 3 5 4 3 4 2" xfId="34285" xr:uid="{00000000-0005-0000-0000-00009F160000}"/>
    <cellStyle name="Normal 4 3 5 4 3 5" xfId="23688" xr:uid="{00000000-0005-0000-0000-0000A0160000}"/>
    <cellStyle name="Normal 4 3 5 4 4" xfId="3240" xr:uid="{00000000-0005-0000-0000-0000A1160000}"/>
    <cellStyle name="Normal 4 3 5 4 4 2" xfId="3241" xr:uid="{00000000-0005-0000-0000-0000A2160000}"/>
    <cellStyle name="Normal 4 3 5 4 4 2 2" xfId="37733" xr:uid="{00000000-0005-0000-0000-0000A3160000}"/>
    <cellStyle name="Normal 4 3 5 4 4 3" xfId="27715" xr:uid="{00000000-0005-0000-0000-0000A4160000}"/>
    <cellStyle name="Normal 4 3 5 4 5" xfId="3242" xr:uid="{00000000-0005-0000-0000-0000A5160000}"/>
    <cellStyle name="Normal 4 3 5 4 5 2" xfId="3243" xr:uid="{00000000-0005-0000-0000-0000A6160000}"/>
    <cellStyle name="Normal 4 3 5 4 5 2 2" xfId="37734" xr:uid="{00000000-0005-0000-0000-0000A7160000}"/>
    <cellStyle name="Normal 4 3 5 4 5 3" xfId="27716" xr:uid="{00000000-0005-0000-0000-0000A8160000}"/>
    <cellStyle name="Normal 4 3 5 4 6" xfId="3244" xr:uid="{00000000-0005-0000-0000-0000A9160000}"/>
    <cellStyle name="Normal 4 3 5 4 6 2" xfId="34283" xr:uid="{00000000-0005-0000-0000-0000AA160000}"/>
    <cellStyle name="Normal 4 3 5 4 7" xfId="23686" xr:uid="{00000000-0005-0000-0000-0000AB160000}"/>
    <cellStyle name="Normal 4 3 5 5" xfId="3245" xr:uid="{00000000-0005-0000-0000-0000AC160000}"/>
    <cellStyle name="Normal 4 3 5 5 2" xfId="3246" xr:uid="{00000000-0005-0000-0000-0000AD160000}"/>
    <cellStyle name="Normal 4 3 5 5 2 2" xfId="3247" xr:uid="{00000000-0005-0000-0000-0000AE160000}"/>
    <cellStyle name="Normal 4 3 5 5 2 2 2" xfId="37735" xr:uid="{00000000-0005-0000-0000-0000AF160000}"/>
    <cellStyle name="Normal 4 3 5 5 2 3" xfId="27717" xr:uid="{00000000-0005-0000-0000-0000B0160000}"/>
    <cellStyle name="Normal 4 3 5 5 3" xfId="3248" xr:uid="{00000000-0005-0000-0000-0000B1160000}"/>
    <cellStyle name="Normal 4 3 5 5 3 2" xfId="3249" xr:uid="{00000000-0005-0000-0000-0000B2160000}"/>
    <cellStyle name="Normal 4 3 5 5 3 2 2" xfId="37736" xr:uid="{00000000-0005-0000-0000-0000B3160000}"/>
    <cellStyle name="Normal 4 3 5 5 3 3" xfId="27718" xr:uid="{00000000-0005-0000-0000-0000B4160000}"/>
    <cellStyle name="Normal 4 3 5 5 4" xfId="3250" xr:uid="{00000000-0005-0000-0000-0000B5160000}"/>
    <cellStyle name="Normal 4 3 5 5 4 2" xfId="34286" xr:uid="{00000000-0005-0000-0000-0000B6160000}"/>
    <cellStyle name="Normal 4 3 5 5 5" xfId="23689" xr:uid="{00000000-0005-0000-0000-0000B7160000}"/>
    <cellStyle name="Normal 4 3 5 6" xfId="3251" xr:uid="{00000000-0005-0000-0000-0000B8160000}"/>
    <cellStyle name="Normal 4 3 5 6 2" xfId="3252" xr:uid="{00000000-0005-0000-0000-0000B9160000}"/>
    <cellStyle name="Normal 4 3 5 6 2 2" xfId="3253" xr:uid="{00000000-0005-0000-0000-0000BA160000}"/>
    <cellStyle name="Normal 4 3 5 6 2 2 2" xfId="37737" xr:uid="{00000000-0005-0000-0000-0000BB160000}"/>
    <cellStyle name="Normal 4 3 5 6 2 3" xfId="27719" xr:uid="{00000000-0005-0000-0000-0000BC160000}"/>
    <cellStyle name="Normal 4 3 5 6 3" xfId="3254" xr:uid="{00000000-0005-0000-0000-0000BD160000}"/>
    <cellStyle name="Normal 4 3 5 6 3 2" xfId="3255" xr:uid="{00000000-0005-0000-0000-0000BE160000}"/>
    <cellStyle name="Normal 4 3 5 6 3 2 2" xfId="37738" xr:uid="{00000000-0005-0000-0000-0000BF160000}"/>
    <cellStyle name="Normal 4 3 5 6 3 3" xfId="27720" xr:uid="{00000000-0005-0000-0000-0000C0160000}"/>
    <cellStyle name="Normal 4 3 5 6 4" xfId="3256" xr:uid="{00000000-0005-0000-0000-0000C1160000}"/>
    <cellStyle name="Normal 4 3 5 6 4 2" xfId="34287" xr:uid="{00000000-0005-0000-0000-0000C2160000}"/>
    <cellStyle name="Normal 4 3 5 6 5" xfId="23690" xr:uid="{00000000-0005-0000-0000-0000C3160000}"/>
    <cellStyle name="Normal 4 3 5 7" xfId="3257" xr:uid="{00000000-0005-0000-0000-0000C4160000}"/>
    <cellStyle name="Normal 4 3 5 7 2" xfId="3258" xr:uid="{00000000-0005-0000-0000-0000C5160000}"/>
    <cellStyle name="Normal 4 3 5 7 2 2" xfId="34270" xr:uid="{00000000-0005-0000-0000-0000C6160000}"/>
    <cellStyle name="Normal 4 3 5 7 3" xfId="23673" xr:uid="{00000000-0005-0000-0000-0000C7160000}"/>
    <cellStyle name="Normal 4 3 5 8" xfId="3259" xr:uid="{00000000-0005-0000-0000-0000C8160000}"/>
    <cellStyle name="Normal 4 3 5 8 2" xfId="3260" xr:uid="{00000000-0005-0000-0000-0000C9160000}"/>
    <cellStyle name="Normal 4 3 5 8 2 2" xfId="37739" xr:uid="{00000000-0005-0000-0000-0000CA160000}"/>
    <cellStyle name="Normal 4 3 5 8 3" xfId="27721" xr:uid="{00000000-0005-0000-0000-0000CB160000}"/>
    <cellStyle name="Normal 4 3 5 9" xfId="3261" xr:uid="{00000000-0005-0000-0000-0000CC160000}"/>
    <cellStyle name="Normal 4 3 5 9 2" xfId="3262" xr:uid="{00000000-0005-0000-0000-0000CD160000}"/>
    <cellStyle name="Normal 4 3 5 9 2 2" xfId="37740" xr:uid="{00000000-0005-0000-0000-0000CE160000}"/>
    <cellStyle name="Normal 4 3 5 9 3" xfId="27722" xr:uid="{00000000-0005-0000-0000-0000CF160000}"/>
    <cellStyle name="Normal 4 3 6" xfId="3263" xr:uid="{00000000-0005-0000-0000-0000D0160000}"/>
    <cellStyle name="Normal 4 3 6 2" xfId="3264" xr:uid="{00000000-0005-0000-0000-0000D1160000}"/>
    <cellStyle name="Normal 4 3 6 2 2" xfId="3265" xr:uid="{00000000-0005-0000-0000-0000D2160000}"/>
    <cellStyle name="Normal 4 3 6 2 2 2" xfId="3266" xr:uid="{00000000-0005-0000-0000-0000D3160000}"/>
    <cellStyle name="Normal 4 3 6 2 2 2 2" xfId="3267" xr:uid="{00000000-0005-0000-0000-0000D4160000}"/>
    <cellStyle name="Normal 4 3 6 2 2 2 2 2" xfId="37741" xr:uid="{00000000-0005-0000-0000-0000D5160000}"/>
    <cellStyle name="Normal 4 3 6 2 2 2 3" xfId="27723" xr:uid="{00000000-0005-0000-0000-0000D6160000}"/>
    <cellStyle name="Normal 4 3 6 2 2 3" xfId="3268" xr:uid="{00000000-0005-0000-0000-0000D7160000}"/>
    <cellStyle name="Normal 4 3 6 2 2 3 2" xfId="3269" xr:uid="{00000000-0005-0000-0000-0000D8160000}"/>
    <cellStyle name="Normal 4 3 6 2 2 3 2 2" xfId="37742" xr:uid="{00000000-0005-0000-0000-0000D9160000}"/>
    <cellStyle name="Normal 4 3 6 2 2 3 3" xfId="27724" xr:uid="{00000000-0005-0000-0000-0000DA160000}"/>
    <cellStyle name="Normal 4 3 6 2 2 4" xfId="3270" xr:uid="{00000000-0005-0000-0000-0000DB160000}"/>
    <cellStyle name="Normal 4 3 6 2 2 4 2" xfId="34290" xr:uid="{00000000-0005-0000-0000-0000DC160000}"/>
    <cellStyle name="Normal 4 3 6 2 2 5" xfId="23693" xr:uid="{00000000-0005-0000-0000-0000DD160000}"/>
    <cellStyle name="Normal 4 3 6 2 3" xfId="3271" xr:uid="{00000000-0005-0000-0000-0000DE160000}"/>
    <cellStyle name="Normal 4 3 6 2 3 2" xfId="3272" xr:uid="{00000000-0005-0000-0000-0000DF160000}"/>
    <cellStyle name="Normal 4 3 6 2 3 2 2" xfId="3273" xr:uid="{00000000-0005-0000-0000-0000E0160000}"/>
    <cellStyle name="Normal 4 3 6 2 3 2 2 2" xfId="37743" xr:uid="{00000000-0005-0000-0000-0000E1160000}"/>
    <cellStyle name="Normal 4 3 6 2 3 2 3" xfId="27725" xr:uid="{00000000-0005-0000-0000-0000E2160000}"/>
    <cellStyle name="Normal 4 3 6 2 3 3" xfId="3274" xr:uid="{00000000-0005-0000-0000-0000E3160000}"/>
    <cellStyle name="Normal 4 3 6 2 3 3 2" xfId="3275" xr:uid="{00000000-0005-0000-0000-0000E4160000}"/>
    <cellStyle name="Normal 4 3 6 2 3 3 2 2" xfId="37744" xr:uid="{00000000-0005-0000-0000-0000E5160000}"/>
    <cellStyle name="Normal 4 3 6 2 3 3 3" xfId="27726" xr:uid="{00000000-0005-0000-0000-0000E6160000}"/>
    <cellStyle name="Normal 4 3 6 2 3 4" xfId="3276" xr:uid="{00000000-0005-0000-0000-0000E7160000}"/>
    <cellStyle name="Normal 4 3 6 2 3 4 2" xfId="34291" xr:uid="{00000000-0005-0000-0000-0000E8160000}"/>
    <cellStyle name="Normal 4 3 6 2 3 5" xfId="23694" xr:uid="{00000000-0005-0000-0000-0000E9160000}"/>
    <cellStyle name="Normal 4 3 6 2 4" xfId="3277" xr:uid="{00000000-0005-0000-0000-0000EA160000}"/>
    <cellStyle name="Normal 4 3 6 2 4 2" xfId="3278" xr:uid="{00000000-0005-0000-0000-0000EB160000}"/>
    <cellStyle name="Normal 4 3 6 2 4 2 2" xfId="37745" xr:uid="{00000000-0005-0000-0000-0000EC160000}"/>
    <cellStyle name="Normal 4 3 6 2 4 3" xfId="27727" xr:uid="{00000000-0005-0000-0000-0000ED160000}"/>
    <cellStyle name="Normal 4 3 6 2 5" xfId="3279" xr:uid="{00000000-0005-0000-0000-0000EE160000}"/>
    <cellStyle name="Normal 4 3 6 2 5 2" xfId="3280" xr:uid="{00000000-0005-0000-0000-0000EF160000}"/>
    <cellStyle name="Normal 4 3 6 2 5 2 2" xfId="37746" xr:uid="{00000000-0005-0000-0000-0000F0160000}"/>
    <cellStyle name="Normal 4 3 6 2 5 3" xfId="27728" xr:uid="{00000000-0005-0000-0000-0000F1160000}"/>
    <cellStyle name="Normal 4 3 6 2 6" xfId="3281" xr:uid="{00000000-0005-0000-0000-0000F2160000}"/>
    <cellStyle name="Normal 4 3 6 2 6 2" xfId="34289" xr:uid="{00000000-0005-0000-0000-0000F3160000}"/>
    <cellStyle name="Normal 4 3 6 2 7" xfId="23692" xr:uid="{00000000-0005-0000-0000-0000F4160000}"/>
    <cellStyle name="Normal 4 3 6 3" xfId="3282" xr:uid="{00000000-0005-0000-0000-0000F5160000}"/>
    <cellStyle name="Normal 4 3 6 3 2" xfId="3283" xr:uid="{00000000-0005-0000-0000-0000F6160000}"/>
    <cellStyle name="Normal 4 3 6 3 2 2" xfId="3284" xr:uid="{00000000-0005-0000-0000-0000F7160000}"/>
    <cellStyle name="Normal 4 3 6 3 2 2 2" xfId="37747" xr:uid="{00000000-0005-0000-0000-0000F8160000}"/>
    <cellStyle name="Normal 4 3 6 3 2 3" xfId="27729" xr:uid="{00000000-0005-0000-0000-0000F9160000}"/>
    <cellStyle name="Normal 4 3 6 3 3" xfId="3285" xr:uid="{00000000-0005-0000-0000-0000FA160000}"/>
    <cellStyle name="Normal 4 3 6 3 3 2" xfId="3286" xr:uid="{00000000-0005-0000-0000-0000FB160000}"/>
    <cellStyle name="Normal 4 3 6 3 3 2 2" xfId="37748" xr:uid="{00000000-0005-0000-0000-0000FC160000}"/>
    <cellStyle name="Normal 4 3 6 3 3 3" xfId="27730" xr:uid="{00000000-0005-0000-0000-0000FD160000}"/>
    <cellStyle name="Normal 4 3 6 3 4" xfId="3287" xr:uid="{00000000-0005-0000-0000-0000FE160000}"/>
    <cellStyle name="Normal 4 3 6 3 4 2" xfId="34292" xr:uid="{00000000-0005-0000-0000-0000FF160000}"/>
    <cellStyle name="Normal 4 3 6 3 5" xfId="23695" xr:uid="{00000000-0005-0000-0000-000000170000}"/>
    <cellStyle name="Normal 4 3 6 4" xfId="3288" xr:uid="{00000000-0005-0000-0000-000001170000}"/>
    <cellStyle name="Normal 4 3 6 4 2" xfId="3289" xr:uid="{00000000-0005-0000-0000-000002170000}"/>
    <cellStyle name="Normal 4 3 6 4 2 2" xfId="3290" xr:uid="{00000000-0005-0000-0000-000003170000}"/>
    <cellStyle name="Normal 4 3 6 4 2 2 2" xfId="37749" xr:uid="{00000000-0005-0000-0000-000004170000}"/>
    <cellStyle name="Normal 4 3 6 4 2 3" xfId="27731" xr:uid="{00000000-0005-0000-0000-000005170000}"/>
    <cellStyle name="Normal 4 3 6 4 3" xfId="3291" xr:uid="{00000000-0005-0000-0000-000006170000}"/>
    <cellStyle name="Normal 4 3 6 4 3 2" xfId="3292" xr:uid="{00000000-0005-0000-0000-000007170000}"/>
    <cellStyle name="Normal 4 3 6 4 3 2 2" xfId="37750" xr:uid="{00000000-0005-0000-0000-000008170000}"/>
    <cellStyle name="Normal 4 3 6 4 3 3" xfId="27732" xr:uid="{00000000-0005-0000-0000-000009170000}"/>
    <cellStyle name="Normal 4 3 6 4 4" xfId="3293" xr:uid="{00000000-0005-0000-0000-00000A170000}"/>
    <cellStyle name="Normal 4 3 6 4 4 2" xfId="34293" xr:uid="{00000000-0005-0000-0000-00000B170000}"/>
    <cellStyle name="Normal 4 3 6 4 5" xfId="23696" xr:uid="{00000000-0005-0000-0000-00000C170000}"/>
    <cellStyle name="Normal 4 3 6 5" xfId="3294" xr:uid="{00000000-0005-0000-0000-00000D170000}"/>
    <cellStyle name="Normal 4 3 6 5 2" xfId="3295" xr:uid="{00000000-0005-0000-0000-00000E170000}"/>
    <cellStyle name="Normal 4 3 6 5 2 2" xfId="37751" xr:uid="{00000000-0005-0000-0000-00000F170000}"/>
    <cellStyle name="Normal 4 3 6 5 3" xfId="27733" xr:uid="{00000000-0005-0000-0000-000010170000}"/>
    <cellStyle name="Normal 4 3 6 6" xfId="3296" xr:uid="{00000000-0005-0000-0000-000011170000}"/>
    <cellStyle name="Normal 4 3 6 6 2" xfId="3297" xr:uid="{00000000-0005-0000-0000-000012170000}"/>
    <cellStyle name="Normal 4 3 6 6 2 2" xfId="37752" xr:uid="{00000000-0005-0000-0000-000013170000}"/>
    <cellStyle name="Normal 4 3 6 6 3" xfId="27734" xr:uid="{00000000-0005-0000-0000-000014170000}"/>
    <cellStyle name="Normal 4 3 6 7" xfId="3298" xr:uid="{00000000-0005-0000-0000-000015170000}"/>
    <cellStyle name="Normal 4 3 6 7 2" xfId="34288" xr:uid="{00000000-0005-0000-0000-000016170000}"/>
    <cellStyle name="Normal 4 3 6 8" xfId="23691" xr:uid="{00000000-0005-0000-0000-000017170000}"/>
    <cellStyle name="Normal 4 3 6 9" xfId="45243" xr:uid="{00000000-0005-0000-0000-000018170000}"/>
    <cellStyle name="Normal 4 3 7" xfId="3299" xr:uid="{00000000-0005-0000-0000-000019170000}"/>
    <cellStyle name="Normal 4 3 7 2" xfId="3300" xr:uid="{00000000-0005-0000-0000-00001A170000}"/>
    <cellStyle name="Normal 4 3 7 2 2" xfId="3301" xr:uid="{00000000-0005-0000-0000-00001B170000}"/>
    <cellStyle name="Normal 4 3 7 2 2 2" xfId="3302" xr:uid="{00000000-0005-0000-0000-00001C170000}"/>
    <cellStyle name="Normal 4 3 7 2 2 2 2" xfId="3303" xr:uid="{00000000-0005-0000-0000-00001D170000}"/>
    <cellStyle name="Normal 4 3 7 2 2 2 2 2" xfId="37753" xr:uid="{00000000-0005-0000-0000-00001E170000}"/>
    <cellStyle name="Normal 4 3 7 2 2 2 3" xfId="27735" xr:uid="{00000000-0005-0000-0000-00001F170000}"/>
    <cellStyle name="Normal 4 3 7 2 2 3" xfId="3304" xr:uid="{00000000-0005-0000-0000-000020170000}"/>
    <cellStyle name="Normal 4 3 7 2 2 3 2" xfId="3305" xr:uid="{00000000-0005-0000-0000-000021170000}"/>
    <cellStyle name="Normal 4 3 7 2 2 3 2 2" xfId="37754" xr:uid="{00000000-0005-0000-0000-000022170000}"/>
    <cellStyle name="Normal 4 3 7 2 2 3 3" xfId="27736" xr:uid="{00000000-0005-0000-0000-000023170000}"/>
    <cellStyle name="Normal 4 3 7 2 2 4" xfId="3306" xr:uid="{00000000-0005-0000-0000-000024170000}"/>
    <cellStyle name="Normal 4 3 7 2 2 4 2" xfId="34296" xr:uid="{00000000-0005-0000-0000-000025170000}"/>
    <cellStyle name="Normal 4 3 7 2 2 5" xfId="23699" xr:uid="{00000000-0005-0000-0000-000026170000}"/>
    <cellStyle name="Normal 4 3 7 2 3" xfId="3307" xr:uid="{00000000-0005-0000-0000-000027170000}"/>
    <cellStyle name="Normal 4 3 7 2 3 2" xfId="3308" xr:uid="{00000000-0005-0000-0000-000028170000}"/>
    <cellStyle name="Normal 4 3 7 2 3 2 2" xfId="3309" xr:uid="{00000000-0005-0000-0000-000029170000}"/>
    <cellStyle name="Normal 4 3 7 2 3 2 2 2" xfId="37755" xr:uid="{00000000-0005-0000-0000-00002A170000}"/>
    <cellStyle name="Normal 4 3 7 2 3 2 3" xfId="27737" xr:uid="{00000000-0005-0000-0000-00002B170000}"/>
    <cellStyle name="Normal 4 3 7 2 3 3" xfId="3310" xr:uid="{00000000-0005-0000-0000-00002C170000}"/>
    <cellStyle name="Normal 4 3 7 2 3 3 2" xfId="3311" xr:uid="{00000000-0005-0000-0000-00002D170000}"/>
    <cellStyle name="Normal 4 3 7 2 3 3 2 2" xfId="37756" xr:uid="{00000000-0005-0000-0000-00002E170000}"/>
    <cellStyle name="Normal 4 3 7 2 3 3 3" xfId="27738" xr:uid="{00000000-0005-0000-0000-00002F170000}"/>
    <cellStyle name="Normal 4 3 7 2 3 4" xfId="3312" xr:uid="{00000000-0005-0000-0000-000030170000}"/>
    <cellStyle name="Normal 4 3 7 2 3 4 2" xfId="34297" xr:uid="{00000000-0005-0000-0000-000031170000}"/>
    <cellStyle name="Normal 4 3 7 2 3 5" xfId="23700" xr:uid="{00000000-0005-0000-0000-000032170000}"/>
    <cellStyle name="Normal 4 3 7 2 4" xfId="3313" xr:uid="{00000000-0005-0000-0000-000033170000}"/>
    <cellStyle name="Normal 4 3 7 2 4 2" xfId="3314" xr:uid="{00000000-0005-0000-0000-000034170000}"/>
    <cellStyle name="Normal 4 3 7 2 4 2 2" xfId="37757" xr:uid="{00000000-0005-0000-0000-000035170000}"/>
    <cellStyle name="Normal 4 3 7 2 4 3" xfId="27739" xr:uid="{00000000-0005-0000-0000-000036170000}"/>
    <cellStyle name="Normal 4 3 7 2 5" xfId="3315" xr:uid="{00000000-0005-0000-0000-000037170000}"/>
    <cellStyle name="Normal 4 3 7 2 5 2" xfId="3316" xr:uid="{00000000-0005-0000-0000-000038170000}"/>
    <cellStyle name="Normal 4 3 7 2 5 2 2" xfId="37758" xr:uid="{00000000-0005-0000-0000-000039170000}"/>
    <cellStyle name="Normal 4 3 7 2 5 3" xfId="27740" xr:uid="{00000000-0005-0000-0000-00003A170000}"/>
    <cellStyle name="Normal 4 3 7 2 6" xfId="3317" xr:uid="{00000000-0005-0000-0000-00003B170000}"/>
    <cellStyle name="Normal 4 3 7 2 6 2" xfId="34295" xr:uid="{00000000-0005-0000-0000-00003C170000}"/>
    <cellStyle name="Normal 4 3 7 2 7" xfId="23698" xr:uid="{00000000-0005-0000-0000-00003D170000}"/>
    <cellStyle name="Normal 4 3 7 3" xfId="3318" xr:uid="{00000000-0005-0000-0000-00003E170000}"/>
    <cellStyle name="Normal 4 3 7 3 2" xfId="3319" xr:uid="{00000000-0005-0000-0000-00003F170000}"/>
    <cellStyle name="Normal 4 3 7 3 2 2" xfId="3320" xr:uid="{00000000-0005-0000-0000-000040170000}"/>
    <cellStyle name="Normal 4 3 7 3 2 2 2" xfId="37759" xr:uid="{00000000-0005-0000-0000-000041170000}"/>
    <cellStyle name="Normal 4 3 7 3 2 3" xfId="27741" xr:uid="{00000000-0005-0000-0000-000042170000}"/>
    <cellStyle name="Normal 4 3 7 3 3" xfId="3321" xr:uid="{00000000-0005-0000-0000-000043170000}"/>
    <cellStyle name="Normal 4 3 7 3 3 2" xfId="3322" xr:uid="{00000000-0005-0000-0000-000044170000}"/>
    <cellStyle name="Normal 4 3 7 3 3 2 2" xfId="37760" xr:uid="{00000000-0005-0000-0000-000045170000}"/>
    <cellStyle name="Normal 4 3 7 3 3 3" xfId="27742" xr:uid="{00000000-0005-0000-0000-000046170000}"/>
    <cellStyle name="Normal 4 3 7 3 4" xfId="3323" xr:uid="{00000000-0005-0000-0000-000047170000}"/>
    <cellStyle name="Normal 4 3 7 3 4 2" xfId="34298" xr:uid="{00000000-0005-0000-0000-000048170000}"/>
    <cellStyle name="Normal 4 3 7 3 5" xfId="23701" xr:uid="{00000000-0005-0000-0000-000049170000}"/>
    <cellStyle name="Normal 4 3 7 4" xfId="3324" xr:uid="{00000000-0005-0000-0000-00004A170000}"/>
    <cellStyle name="Normal 4 3 7 4 2" xfId="3325" xr:uid="{00000000-0005-0000-0000-00004B170000}"/>
    <cellStyle name="Normal 4 3 7 4 2 2" xfId="3326" xr:uid="{00000000-0005-0000-0000-00004C170000}"/>
    <cellStyle name="Normal 4 3 7 4 2 2 2" xfId="37761" xr:uid="{00000000-0005-0000-0000-00004D170000}"/>
    <cellStyle name="Normal 4 3 7 4 2 3" xfId="27743" xr:uid="{00000000-0005-0000-0000-00004E170000}"/>
    <cellStyle name="Normal 4 3 7 4 3" xfId="3327" xr:uid="{00000000-0005-0000-0000-00004F170000}"/>
    <cellStyle name="Normal 4 3 7 4 3 2" xfId="3328" xr:uid="{00000000-0005-0000-0000-000050170000}"/>
    <cellStyle name="Normal 4 3 7 4 3 2 2" xfId="37762" xr:uid="{00000000-0005-0000-0000-000051170000}"/>
    <cellStyle name="Normal 4 3 7 4 3 3" xfId="27744" xr:uid="{00000000-0005-0000-0000-000052170000}"/>
    <cellStyle name="Normal 4 3 7 4 4" xfId="3329" xr:uid="{00000000-0005-0000-0000-000053170000}"/>
    <cellStyle name="Normal 4 3 7 4 4 2" xfId="34299" xr:uid="{00000000-0005-0000-0000-000054170000}"/>
    <cellStyle name="Normal 4 3 7 4 5" xfId="23702" xr:uid="{00000000-0005-0000-0000-000055170000}"/>
    <cellStyle name="Normal 4 3 7 5" xfId="3330" xr:uid="{00000000-0005-0000-0000-000056170000}"/>
    <cellStyle name="Normal 4 3 7 5 2" xfId="3331" xr:uid="{00000000-0005-0000-0000-000057170000}"/>
    <cellStyle name="Normal 4 3 7 5 2 2" xfId="37763" xr:uid="{00000000-0005-0000-0000-000058170000}"/>
    <cellStyle name="Normal 4 3 7 5 3" xfId="27745" xr:uid="{00000000-0005-0000-0000-000059170000}"/>
    <cellStyle name="Normal 4 3 7 6" xfId="3332" xr:uid="{00000000-0005-0000-0000-00005A170000}"/>
    <cellStyle name="Normal 4 3 7 6 2" xfId="3333" xr:uid="{00000000-0005-0000-0000-00005B170000}"/>
    <cellStyle name="Normal 4 3 7 6 2 2" xfId="37764" xr:uid="{00000000-0005-0000-0000-00005C170000}"/>
    <cellStyle name="Normal 4 3 7 6 3" xfId="27746" xr:uid="{00000000-0005-0000-0000-00005D170000}"/>
    <cellStyle name="Normal 4 3 7 7" xfId="3334" xr:uid="{00000000-0005-0000-0000-00005E170000}"/>
    <cellStyle name="Normal 4 3 7 7 2" xfId="34294" xr:uid="{00000000-0005-0000-0000-00005F170000}"/>
    <cellStyle name="Normal 4 3 7 8" xfId="23697" xr:uid="{00000000-0005-0000-0000-000060170000}"/>
    <cellStyle name="Normal 4 3 7 9" xfId="46355" xr:uid="{00000000-0005-0000-0000-000061170000}"/>
    <cellStyle name="Normal 4 3 8" xfId="3335" xr:uid="{00000000-0005-0000-0000-000062170000}"/>
    <cellStyle name="Normal 4 3 8 2" xfId="3336" xr:uid="{00000000-0005-0000-0000-000063170000}"/>
    <cellStyle name="Normal 4 3 8 2 2" xfId="3337" xr:uid="{00000000-0005-0000-0000-000064170000}"/>
    <cellStyle name="Normal 4 3 8 2 2 2" xfId="3338" xr:uid="{00000000-0005-0000-0000-000065170000}"/>
    <cellStyle name="Normal 4 3 8 2 2 2 2" xfId="3339" xr:uid="{00000000-0005-0000-0000-000066170000}"/>
    <cellStyle name="Normal 4 3 8 2 2 2 2 2" xfId="37765" xr:uid="{00000000-0005-0000-0000-000067170000}"/>
    <cellStyle name="Normal 4 3 8 2 2 2 3" xfId="27747" xr:uid="{00000000-0005-0000-0000-000068170000}"/>
    <cellStyle name="Normal 4 3 8 2 2 3" xfId="3340" xr:uid="{00000000-0005-0000-0000-000069170000}"/>
    <cellStyle name="Normal 4 3 8 2 2 3 2" xfId="3341" xr:uid="{00000000-0005-0000-0000-00006A170000}"/>
    <cellStyle name="Normal 4 3 8 2 2 3 2 2" xfId="37766" xr:uid="{00000000-0005-0000-0000-00006B170000}"/>
    <cellStyle name="Normal 4 3 8 2 2 3 3" xfId="27748" xr:uid="{00000000-0005-0000-0000-00006C170000}"/>
    <cellStyle name="Normal 4 3 8 2 2 4" xfId="3342" xr:uid="{00000000-0005-0000-0000-00006D170000}"/>
    <cellStyle name="Normal 4 3 8 2 2 4 2" xfId="34302" xr:uid="{00000000-0005-0000-0000-00006E170000}"/>
    <cellStyle name="Normal 4 3 8 2 2 5" xfId="23705" xr:uid="{00000000-0005-0000-0000-00006F170000}"/>
    <cellStyle name="Normal 4 3 8 2 3" xfId="3343" xr:uid="{00000000-0005-0000-0000-000070170000}"/>
    <cellStyle name="Normal 4 3 8 2 3 2" xfId="3344" xr:uid="{00000000-0005-0000-0000-000071170000}"/>
    <cellStyle name="Normal 4 3 8 2 3 2 2" xfId="3345" xr:uid="{00000000-0005-0000-0000-000072170000}"/>
    <cellStyle name="Normal 4 3 8 2 3 2 2 2" xfId="37767" xr:uid="{00000000-0005-0000-0000-000073170000}"/>
    <cellStyle name="Normal 4 3 8 2 3 2 3" xfId="27749" xr:uid="{00000000-0005-0000-0000-000074170000}"/>
    <cellStyle name="Normal 4 3 8 2 3 3" xfId="3346" xr:uid="{00000000-0005-0000-0000-000075170000}"/>
    <cellStyle name="Normal 4 3 8 2 3 3 2" xfId="3347" xr:uid="{00000000-0005-0000-0000-000076170000}"/>
    <cellStyle name="Normal 4 3 8 2 3 3 2 2" xfId="37768" xr:uid="{00000000-0005-0000-0000-000077170000}"/>
    <cellStyle name="Normal 4 3 8 2 3 3 3" xfId="27750" xr:uid="{00000000-0005-0000-0000-000078170000}"/>
    <cellStyle name="Normal 4 3 8 2 3 4" xfId="3348" xr:uid="{00000000-0005-0000-0000-000079170000}"/>
    <cellStyle name="Normal 4 3 8 2 3 4 2" xfId="34303" xr:uid="{00000000-0005-0000-0000-00007A170000}"/>
    <cellStyle name="Normal 4 3 8 2 3 5" xfId="23706" xr:uid="{00000000-0005-0000-0000-00007B170000}"/>
    <cellStyle name="Normal 4 3 8 2 4" xfId="3349" xr:uid="{00000000-0005-0000-0000-00007C170000}"/>
    <cellStyle name="Normal 4 3 8 2 4 2" xfId="3350" xr:uid="{00000000-0005-0000-0000-00007D170000}"/>
    <cellStyle name="Normal 4 3 8 2 4 2 2" xfId="37769" xr:uid="{00000000-0005-0000-0000-00007E170000}"/>
    <cellStyle name="Normal 4 3 8 2 4 3" xfId="27751" xr:uid="{00000000-0005-0000-0000-00007F170000}"/>
    <cellStyle name="Normal 4 3 8 2 5" xfId="3351" xr:uid="{00000000-0005-0000-0000-000080170000}"/>
    <cellStyle name="Normal 4 3 8 2 5 2" xfId="3352" xr:uid="{00000000-0005-0000-0000-000081170000}"/>
    <cellStyle name="Normal 4 3 8 2 5 2 2" xfId="37770" xr:uid="{00000000-0005-0000-0000-000082170000}"/>
    <cellStyle name="Normal 4 3 8 2 5 3" xfId="27752" xr:uid="{00000000-0005-0000-0000-000083170000}"/>
    <cellStyle name="Normal 4 3 8 2 6" xfId="3353" xr:uid="{00000000-0005-0000-0000-000084170000}"/>
    <cellStyle name="Normal 4 3 8 2 6 2" xfId="34301" xr:uid="{00000000-0005-0000-0000-000085170000}"/>
    <cellStyle name="Normal 4 3 8 2 7" xfId="23704" xr:uid="{00000000-0005-0000-0000-000086170000}"/>
    <cellStyle name="Normal 4 3 8 3" xfId="3354" xr:uid="{00000000-0005-0000-0000-000087170000}"/>
    <cellStyle name="Normal 4 3 8 3 2" xfId="3355" xr:uid="{00000000-0005-0000-0000-000088170000}"/>
    <cellStyle name="Normal 4 3 8 3 2 2" xfId="3356" xr:uid="{00000000-0005-0000-0000-000089170000}"/>
    <cellStyle name="Normal 4 3 8 3 2 2 2" xfId="37771" xr:uid="{00000000-0005-0000-0000-00008A170000}"/>
    <cellStyle name="Normal 4 3 8 3 2 3" xfId="27753" xr:uid="{00000000-0005-0000-0000-00008B170000}"/>
    <cellStyle name="Normal 4 3 8 3 3" xfId="3357" xr:uid="{00000000-0005-0000-0000-00008C170000}"/>
    <cellStyle name="Normal 4 3 8 3 3 2" xfId="3358" xr:uid="{00000000-0005-0000-0000-00008D170000}"/>
    <cellStyle name="Normal 4 3 8 3 3 2 2" xfId="37772" xr:uid="{00000000-0005-0000-0000-00008E170000}"/>
    <cellStyle name="Normal 4 3 8 3 3 3" xfId="27754" xr:uid="{00000000-0005-0000-0000-00008F170000}"/>
    <cellStyle name="Normal 4 3 8 3 4" xfId="3359" xr:uid="{00000000-0005-0000-0000-000090170000}"/>
    <cellStyle name="Normal 4 3 8 3 4 2" xfId="34304" xr:uid="{00000000-0005-0000-0000-000091170000}"/>
    <cellStyle name="Normal 4 3 8 3 5" xfId="23707" xr:uid="{00000000-0005-0000-0000-000092170000}"/>
    <cellStyle name="Normal 4 3 8 4" xfId="3360" xr:uid="{00000000-0005-0000-0000-000093170000}"/>
    <cellStyle name="Normal 4 3 8 4 2" xfId="3361" xr:uid="{00000000-0005-0000-0000-000094170000}"/>
    <cellStyle name="Normal 4 3 8 4 2 2" xfId="3362" xr:uid="{00000000-0005-0000-0000-000095170000}"/>
    <cellStyle name="Normal 4 3 8 4 2 2 2" xfId="37773" xr:uid="{00000000-0005-0000-0000-000096170000}"/>
    <cellStyle name="Normal 4 3 8 4 2 3" xfId="27755" xr:uid="{00000000-0005-0000-0000-000097170000}"/>
    <cellStyle name="Normal 4 3 8 4 3" xfId="3363" xr:uid="{00000000-0005-0000-0000-000098170000}"/>
    <cellStyle name="Normal 4 3 8 4 3 2" xfId="3364" xr:uid="{00000000-0005-0000-0000-000099170000}"/>
    <cellStyle name="Normal 4 3 8 4 3 2 2" xfId="37774" xr:uid="{00000000-0005-0000-0000-00009A170000}"/>
    <cellStyle name="Normal 4 3 8 4 3 3" xfId="27756" xr:uid="{00000000-0005-0000-0000-00009B170000}"/>
    <cellStyle name="Normal 4 3 8 4 4" xfId="3365" xr:uid="{00000000-0005-0000-0000-00009C170000}"/>
    <cellStyle name="Normal 4 3 8 4 4 2" xfId="34305" xr:uid="{00000000-0005-0000-0000-00009D170000}"/>
    <cellStyle name="Normal 4 3 8 4 5" xfId="23708" xr:uid="{00000000-0005-0000-0000-00009E170000}"/>
    <cellStyle name="Normal 4 3 8 5" xfId="3366" xr:uid="{00000000-0005-0000-0000-00009F170000}"/>
    <cellStyle name="Normal 4 3 8 5 2" xfId="3367" xr:uid="{00000000-0005-0000-0000-0000A0170000}"/>
    <cellStyle name="Normal 4 3 8 5 2 2" xfId="37775" xr:uid="{00000000-0005-0000-0000-0000A1170000}"/>
    <cellStyle name="Normal 4 3 8 5 3" xfId="27757" xr:uid="{00000000-0005-0000-0000-0000A2170000}"/>
    <cellStyle name="Normal 4 3 8 6" xfId="3368" xr:uid="{00000000-0005-0000-0000-0000A3170000}"/>
    <cellStyle name="Normal 4 3 8 6 2" xfId="3369" xr:uid="{00000000-0005-0000-0000-0000A4170000}"/>
    <cellStyle name="Normal 4 3 8 6 2 2" xfId="37776" xr:uid="{00000000-0005-0000-0000-0000A5170000}"/>
    <cellStyle name="Normal 4 3 8 6 3" xfId="27758" xr:uid="{00000000-0005-0000-0000-0000A6170000}"/>
    <cellStyle name="Normal 4 3 8 7" xfId="3370" xr:uid="{00000000-0005-0000-0000-0000A7170000}"/>
    <cellStyle name="Normal 4 3 8 7 2" xfId="34300" xr:uid="{00000000-0005-0000-0000-0000A8170000}"/>
    <cellStyle name="Normal 4 3 8 8" xfId="23703" xr:uid="{00000000-0005-0000-0000-0000A9170000}"/>
    <cellStyle name="Normal 4 3 9" xfId="3371" xr:uid="{00000000-0005-0000-0000-0000AA170000}"/>
    <cellStyle name="Normal 4 3 9 2" xfId="3372" xr:uid="{00000000-0005-0000-0000-0000AB170000}"/>
    <cellStyle name="Normal 4 3 9 2 2" xfId="3373" xr:uid="{00000000-0005-0000-0000-0000AC170000}"/>
    <cellStyle name="Normal 4 3 9 2 2 2" xfId="3374" xr:uid="{00000000-0005-0000-0000-0000AD170000}"/>
    <cellStyle name="Normal 4 3 9 2 2 2 2" xfId="37777" xr:uid="{00000000-0005-0000-0000-0000AE170000}"/>
    <cellStyle name="Normal 4 3 9 2 2 3" xfId="27759" xr:uid="{00000000-0005-0000-0000-0000AF170000}"/>
    <cellStyle name="Normal 4 3 9 2 3" xfId="3375" xr:uid="{00000000-0005-0000-0000-0000B0170000}"/>
    <cellStyle name="Normal 4 3 9 2 3 2" xfId="3376" xr:uid="{00000000-0005-0000-0000-0000B1170000}"/>
    <cellStyle name="Normal 4 3 9 2 3 2 2" xfId="37778" xr:uid="{00000000-0005-0000-0000-0000B2170000}"/>
    <cellStyle name="Normal 4 3 9 2 3 3" xfId="27760" xr:uid="{00000000-0005-0000-0000-0000B3170000}"/>
    <cellStyle name="Normal 4 3 9 2 4" xfId="3377" xr:uid="{00000000-0005-0000-0000-0000B4170000}"/>
    <cellStyle name="Normal 4 3 9 2 4 2" xfId="34307" xr:uid="{00000000-0005-0000-0000-0000B5170000}"/>
    <cellStyle name="Normal 4 3 9 2 5" xfId="23710" xr:uid="{00000000-0005-0000-0000-0000B6170000}"/>
    <cellStyle name="Normal 4 3 9 3" xfId="3378" xr:uid="{00000000-0005-0000-0000-0000B7170000}"/>
    <cellStyle name="Normal 4 3 9 3 2" xfId="3379" xr:uid="{00000000-0005-0000-0000-0000B8170000}"/>
    <cellStyle name="Normal 4 3 9 3 2 2" xfId="3380" xr:uid="{00000000-0005-0000-0000-0000B9170000}"/>
    <cellStyle name="Normal 4 3 9 3 2 2 2" xfId="37779" xr:uid="{00000000-0005-0000-0000-0000BA170000}"/>
    <cellStyle name="Normal 4 3 9 3 2 3" xfId="27761" xr:uid="{00000000-0005-0000-0000-0000BB170000}"/>
    <cellStyle name="Normal 4 3 9 3 3" xfId="3381" xr:uid="{00000000-0005-0000-0000-0000BC170000}"/>
    <cellStyle name="Normal 4 3 9 3 3 2" xfId="3382" xr:uid="{00000000-0005-0000-0000-0000BD170000}"/>
    <cellStyle name="Normal 4 3 9 3 3 2 2" xfId="37780" xr:uid="{00000000-0005-0000-0000-0000BE170000}"/>
    <cellStyle name="Normal 4 3 9 3 3 3" xfId="27762" xr:uid="{00000000-0005-0000-0000-0000BF170000}"/>
    <cellStyle name="Normal 4 3 9 3 4" xfId="3383" xr:uid="{00000000-0005-0000-0000-0000C0170000}"/>
    <cellStyle name="Normal 4 3 9 3 4 2" xfId="34308" xr:uid="{00000000-0005-0000-0000-0000C1170000}"/>
    <cellStyle name="Normal 4 3 9 3 5" xfId="23711" xr:uid="{00000000-0005-0000-0000-0000C2170000}"/>
    <cellStyle name="Normal 4 3 9 4" xfId="3384" xr:uid="{00000000-0005-0000-0000-0000C3170000}"/>
    <cellStyle name="Normal 4 3 9 4 2" xfId="3385" xr:uid="{00000000-0005-0000-0000-0000C4170000}"/>
    <cellStyle name="Normal 4 3 9 4 2 2" xfId="37781" xr:uid="{00000000-0005-0000-0000-0000C5170000}"/>
    <cellStyle name="Normal 4 3 9 4 3" xfId="27763" xr:uid="{00000000-0005-0000-0000-0000C6170000}"/>
    <cellStyle name="Normal 4 3 9 5" xfId="3386" xr:uid="{00000000-0005-0000-0000-0000C7170000}"/>
    <cellStyle name="Normal 4 3 9 5 2" xfId="3387" xr:uid="{00000000-0005-0000-0000-0000C8170000}"/>
    <cellStyle name="Normal 4 3 9 5 2 2" xfId="37782" xr:uid="{00000000-0005-0000-0000-0000C9170000}"/>
    <cellStyle name="Normal 4 3 9 5 3" xfId="27764" xr:uid="{00000000-0005-0000-0000-0000CA170000}"/>
    <cellStyle name="Normal 4 3 9 6" xfId="3388" xr:uid="{00000000-0005-0000-0000-0000CB170000}"/>
    <cellStyle name="Normal 4 3 9 6 2" xfId="34306" xr:uid="{00000000-0005-0000-0000-0000CC170000}"/>
    <cellStyle name="Normal 4 3 9 7" xfId="23709" xr:uid="{00000000-0005-0000-0000-0000CD170000}"/>
    <cellStyle name="Normal 4 4" xfId="3" xr:uid="{00000000-0005-0000-0000-0000CE170000}"/>
    <cellStyle name="Normal 4 4 10" xfId="3389" xr:uid="{00000000-0005-0000-0000-0000CF170000}"/>
    <cellStyle name="Normal 4 4 10 2" xfId="43891" xr:uid="{00000000-0005-0000-0000-0000D0170000}"/>
    <cellStyle name="Normal 4 4 11" xfId="3390" xr:uid="{00000000-0005-0000-0000-0000D1170000}"/>
    <cellStyle name="Normal 4 4 12" xfId="23133" xr:uid="{00000000-0005-0000-0000-0000D2170000}"/>
    <cellStyle name="Normal 4 4 13" xfId="44027" xr:uid="{00000000-0005-0000-0000-0000D3170000}"/>
    <cellStyle name="Normal 4 4 2" xfId="3391" xr:uid="{00000000-0005-0000-0000-0000D4170000}"/>
    <cellStyle name="Normal 4 4 2 10" xfId="44047" xr:uid="{00000000-0005-0000-0000-0000D5170000}"/>
    <cellStyle name="Normal 4 4 2 11" xfId="44070" xr:uid="{00000000-0005-0000-0000-0000D6170000}"/>
    <cellStyle name="Normal 4 4 2 2" xfId="3392" xr:uid="{00000000-0005-0000-0000-0000D7170000}"/>
    <cellStyle name="Normal 4 4 2 2 2" xfId="3393" xr:uid="{00000000-0005-0000-0000-0000D8170000}"/>
    <cellStyle name="Normal 4 4 2 2 3" xfId="3394" xr:uid="{00000000-0005-0000-0000-0000D9170000}"/>
    <cellStyle name="Normal 4 4 2 2 3 2" xfId="3395" xr:uid="{00000000-0005-0000-0000-0000DA170000}"/>
    <cellStyle name="Normal 4 4 2 2 3 2 2" xfId="34052" xr:uid="{00000000-0005-0000-0000-0000DB170000}"/>
    <cellStyle name="Normal 4 4 2 2 3 2 3" xfId="46451" xr:uid="{00000000-0005-0000-0000-0000DC170000}"/>
    <cellStyle name="Normal 4 4 2 2 3 3" xfId="23423" xr:uid="{00000000-0005-0000-0000-0000DD170000}"/>
    <cellStyle name="Normal 4 4 2 2 3 4" xfId="44161" xr:uid="{00000000-0005-0000-0000-0000DE170000}"/>
    <cellStyle name="Normal 4 4 2 2 4" xfId="3396" xr:uid="{00000000-0005-0000-0000-0000DF170000}"/>
    <cellStyle name="Normal 4 4 2 2 4 2" xfId="3397" xr:uid="{00000000-0005-0000-0000-0000E0170000}"/>
    <cellStyle name="Normal 4 4 2 2 4 2 2" xfId="43869" xr:uid="{00000000-0005-0000-0000-0000E1170000}"/>
    <cellStyle name="Normal 4 4 2 2 4 3" xfId="33854" xr:uid="{00000000-0005-0000-0000-0000E2170000}"/>
    <cellStyle name="Normal 4 4 2 2 4 4" xfId="45244" xr:uid="{00000000-0005-0000-0000-0000E3170000}"/>
    <cellStyle name="Normal 4 4 2 2 5" xfId="3398" xr:uid="{00000000-0005-0000-0000-0000E4170000}"/>
    <cellStyle name="Normal 4 4 2 2 5 2" xfId="33997" xr:uid="{00000000-0005-0000-0000-0000E5170000}"/>
    <cellStyle name="Normal 4 4 2 2 5 3" xfId="45245" xr:uid="{00000000-0005-0000-0000-0000E6170000}"/>
    <cellStyle name="Normal 4 4 2 2 6" xfId="23326" xr:uid="{00000000-0005-0000-0000-0000E7170000}"/>
    <cellStyle name="Normal 4 4 2 2 6 2" xfId="46397" xr:uid="{00000000-0005-0000-0000-0000E8170000}"/>
    <cellStyle name="Normal 4 4 2 2 7" xfId="44115" xr:uid="{00000000-0005-0000-0000-0000E9170000}"/>
    <cellStyle name="Normal 4 4 2 3" xfId="3399" xr:uid="{00000000-0005-0000-0000-0000EA170000}"/>
    <cellStyle name="Normal 4 4 2 4" xfId="3400" xr:uid="{00000000-0005-0000-0000-0000EB170000}"/>
    <cellStyle name="Normal 4 4 2 4 2" xfId="3401" xr:uid="{00000000-0005-0000-0000-0000EC170000}"/>
    <cellStyle name="Normal 4 4 2 4 2 2" xfId="33996" xr:uid="{00000000-0005-0000-0000-0000ED170000}"/>
    <cellStyle name="Normal 4 4 2 4 2 3" xfId="45246" xr:uid="{00000000-0005-0000-0000-0000EE170000}"/>
    <cellStyle name="Normal 4 4 2 4 3" xfId="23325" xr:uid="{00000000-0005-0000-0000-0000EF170000}"/>
    <cellStyle name="Normal 4 4 2 4 3 2" xfId="46398" xr:uid="{00000000-0005-0000-0000-0000F0170000}"/>
    <cellStyle name="Normal 4 4 2 4 4" xfId="44114" xr:uid="{00000000-0005-0000-0000-0000F1170000}"/>
    <cellStyle name="Normal 4 4 2 5" xfId="3402" xr:uid="{00000000-0005-0000-0000-0000F2170000}"/>
    <cellStyle name="Normal 4 4 2 5 2" xfId="3403" xr:uid="{00000000-0005-0000-0000-0000F3170000}"/>
    <cellStyle name="Normal 4 4 2 5 2 2" xfId="34051" xr:uid="{00000000-0005-0000-0000-0000F4170000}"/>
    <cellStyle name="Normal 4 4 2 5 2 3" xfId="46452" xr:uid="{00000000-0005-0000-0000-0000F5170000}"/>
    <cellStyle name="Normal 4 4 2 5 3" xfId="23422" xr:uid="{00000000-0005-0000-0000-0000F6170000}"/>
    <cellStyle name="Normal 4 4 2 5 4" xfId="44160" xr:uid="{00000000-0005-0000-0000-0000F7170000}"/>
    <cellStyle name="Normal 4 4 2 6" xfId="3404" xr:uid="{00000000-0005-0000-0000-0000F8170000}"/>
    <cellStyle name="Normal 4 4 2 6 2" xfId="3405" xr:uid="{00000000-0005-0000-0000-0000F9170000}"/>
    <cellStyle name="Normal 4 4 2 6 2 2" xfId="34091" xr:uid="{00000000-0005-0000-0000-0000FA170000}"/>
    <cellStyle name="Normal 4 4 2 6 3" xfId="23489" xr:uid="{00000000-0005-0000-0000-0000FB170000}"/>
    <cellStyle name="Normal 4 4 2 6 4" xfId="44356" xr:uid="{00000000-0005-0000-0000-0000FC170000}"/>
    <cellStyle name="Normal 4 4 2 7" xfId="3406" xr:uid="{00000000-0005-0000-0000-0000FD170000}"/>
    <cellStyle name="Normal 4 4 2 7 2" xfId="3407" xr:uid="{00000000-0005-0000-0000-0000FE170000}"/>
    <cellStyle name="Normal 4 4 2 7 2 2" xfId="43822" xr:uid="{00000000-0005-0000-0000-0000FF170000}"/>
    <cellStyle name="Normal 4 4 2 7 3" xfId="33806" xr:uid="{00000000-0005-0000-0000-000000180000}"/>
    <cellStyle name="Normal 4 4 2 7 4" xfId="45247" xr:uid="{00000000-0005-0000-0000-000001180000}"/>
    <cellStyle name="Normal 4 4 2 8" xfId="3408" xr:uid="{00000000-0005-0000-0000-000002180000}"/>
    <cellStyle name="Normal 4 4 2 8 2" xfId="33886" xr:uid="{00000000-0005-0000-0000-000003180000}"/>
    <cellStyle name="Normal 4 4 2 8 3" xfId="46396" xr:uid="{00000000-0005-0000-0000-000004180000}"/>
    <cellStyle name="Normal 4 4 2 9" xfId="23262" xr:uid="{00000000-0005-0000-0000-000005180000}"/>
    <cellStyle name="Normal 4 4 3" xfId="3409" xr:uid="{00000000-0005-0000-0000-000006180000}"/>
    <cellStyle name="Normal 4 4 3 2" xfId="3410" xr:uid="{00000000-0005-0000-0000-000007180000}"/>
    <cellStyle name="Normal 4 4 3 3" xfId="3411" xr:uid="{00000000-0005-0000-0000-000008180000}"/>
    <cellStyle name="Normal 4 4 3 3 2" xfId="3412" xr:uid="{00000000-0005-0000-0000-000009180000}"/>
    <cellStyle name="Normal 4 4 3 3 2 2" xfId="34053" xr:uid="{00000000-0005-0000-0000-00000A180000}"/>
    <cellStyle name="Normal 4 4 3 3 2 3" xfId="46453" xr:uid="{00000000-0005-0000-0000-00000B180000}"/>
    <cellStyle name="Normal 4 4 3 3 3" xfId="23424" xr:uid="{00000000-0005-0000-0000-00000C180000}"/>
    <cellStyle name="Normal 4 4 3 3 4" xfId="44162" xr:uid="{00000000-0005-0000-0000-00000D180000}"/>
    <cellStyle name="Normal 4 4 3 4" xfId="3413" xr:uid="{00000000-0005-0000-0000-00000E180000}"/>
    <cellStyle name="Normal 4 4 3 4 2" xfId="3414" xr:uid="{00000000-0005-0000-0000-00000F180000}"/>
    <cellStyle name="Normal 4 4 3 4 2 2" xfId="43870" xr:uid="{00000000-0005-0000-0000-000010180000}"/>
    <cellStyle name="Normal 4 4 3 4 3" xfId="33855" xr:uid="{00000000-0005-0000-0000-000011180000}"/>
    <cellStyle name="Normal 4 4 3 4 4" xfId="45248" xr:uid="{00000000-0005-0000-0000-000012180000}"/>
    <cellStyle name="Normal 4 4 3 5" xfId="3415" xr:uid="{00000000-0005-0000-0000-000013180000}"/>
    <cellStyle name="Normal 4 4 3 5 2" xfId="33998" xr:uid="{00000000-0005-0000-0000-000014180000}"/>
    <cellStyle name="Normal 4 4 3 5 3" xfId="45249" xr:uid="{00000000-0005-0000-0000-000015180000}"/>
    <cellStyle name="Normal 4 4 3 6" xfId="23327" xr:uid="{00000000-0005-0000-0000-000016180000}"/>
    <cellStyle name="Normal 4 4 3 6 2" xfId="46399" xr:uid="{00000000-0005-0000-0000-000017180000}"/>
    <cellStyle name="Normal 4 4 3 7" xfId="44116" xr:uid="{00000000-0005-0000-0000-000018180000}"/>
    <cellStyle name="Normal 4 4 4" xfId="3416" xr:uid="{00000000-0005-0000-0000-000019180000}"/>
    <cellStyle name="Normal 4 4 4 2" xfId="3417" xr:uid="{00000000-0005-0000-0000-00001A180000}"/>
    <cellStyle name="Normal 4 4 4 3" xfId="3418" xr:uid="{00000000-0005-0000-0000-00001B180000}"/>
    <cellStyle name="Normal 4 4 4 3 2" xfId="3419" xr:uid="{00000000-0005-0000-0000-00001C180000}"/>
    <cellStyle name="Normal 4 4 4 3 2 2" xfId="34054" xr:uid="{00000000-0005-0000-0000-00001D180000}"/>
    <cellStyle name="Normal 4 4 4 3 2 3" xfId="46454" xr:uid="{00000000-0005-0000-0000-00001E180000}"/>
    <cellStyle name="Normal 4 4 4 3 3" xfId="23425" xr:uid="{00000000-0005-0000-0000-00001F180000}"/>
    <cellStyle name="Normal 4 4 4 3 4" xfId="44163" xr:uid="{00000000-0005-0000-0000-000020180000}"/>
    <cellStyle name="Normal 4 4 4 4" xfId="3420" xr:uid="{00000000-0005-0000-0000-000021180000}"/>
    <cellStyle name="Normal 4 4 4 4 2" xfId="3421" xr:uid="{00000000-0005-0000-0000-000022180000}"/>
    <cellStyle name="Normal 4 4 4 4 2 2" xfId="43871" xr:uid="{00000000-0005-0000-0000-000023180000}"/>
    <cellStyle name="Normal 4 4 4 4 3" xfId="33856" xr:uid="{00000000-0005-0000-0000-000024180000}"/>
    <cellStyle name="Normal 4 4 4 4 4" xfId="45250" xr:uid="{00000000-0005-0000-0000-000025180000}"/>
    <cellStyle name="Normal 4 4 4 5" xfId="3422" xr:uid="{00000000-0005-0000-0000-000026180000}"/>
    <cellStyle name="Normal 4 4 4 5 2" xfId="33999" xr:uid="{00000000-0005-0000-0000-000027180000}"/>
    <cellStyle name="Normal 4 4 4 5 3" xfId="45251" xr:uid="{00000000-0005-0000-0000-000028180000}"/>
    <cellStyle name="Normal 4 4 4 6" xfId="23328" xr:uid="{00000000-0005-0000-0000-000029180000}"/>
    <cellStyle name="Normal 4 4 4 6 2" xfId="46400" xr:uid="{00000000-0005-0000-0000-00002A180000}"/>
    <cellStyle name="Normal 4 4 4 7" xfId="44117" xr:uid="{00000000-0005-0000-0000-00002B180000}"/>
    <cellStyle name="Normal 4 4 5" xfId="3423" xr:uid="{00000000-0005-0000-0000-00002C180000}"/>
    <cellStyle name="Normal 4 4 6" xfId="3424" xr:uid="{00000000-0005-0000-0000-00002D180000}"/>
    <cellStyle name="Normal 4 4 6 2" xfId="3425" xr:uid="{00000000-0005-0000-0000-00002E180000}"/>
    <cellStyle name="Normal 4 4 6 2 2" xfId="33995" xr:uid="{00000000-0005-0000-0000-00002F180000}"/>
    <cellStyle name="Normal 4 4 6 2 3" xfId="45252" xr:uid="{00000000-0005-0000-0000-000030180000}"/>
    <cellStyle name="Normal 4 4 6 3" xfId="23324" xr:uid="{00000000-0005-0000-0000-000031180000}"/>
    <cellStyle name="Normal 4 4 6 3 2" xfId="46401" xr:uid="{00000000-0005-0000-0000-000032180000}"/>
    <cellStyle name="Normal 4 4 6 4" xfId="44113" xr:uid="{00000000-0005-0000-0000-000033180000}"/>
    <cellStyle name="Normal 4 4 7" xfId="3426" xr:uid="{00000000-0005-0000-0000-000034180000}"/>
    <cellStyle name="Normal 4 4 7 2" xfId="3427" xr:uid="{00000000-0005-0000-0000-000035180000}"/>
    <cellStyle name="Normal 4 4 7 2 2" xfId="34050" xr:uid="{00000000-0005-0000-0000-000036180000}"/>
    <cellStyle name="Normal 4 4 7 2 3" xfId="46455" xr:uid="{00000000-0005-0000-0000-000037180000}"/>
    <cellStyle name="Normal 4 4 7 3" xfId="23421" xr:uid="{00000000-0005-0000-0000-000038180000}"/>
    <cellStyle name="Normal 4 4 7 4" xfId="44159" xr:uid="{00000000-0005-0000-0000-000039180000}"/>
    <cellStyle name="Normal 4 4 8" xfId="3428" xr:uid="{00000000-0005-0000-0000-00003A180000}"/>
    <cellStyle name="Normal 4 4 8 2" xfId="3429" xr:uid="{00000000-0005-0000-0000-00003B180000}"/>
    <cellStyle name="Normal 4 4 8 2 2" xfId="34070" xr:uid="{00000000-0005-0000-0000-00003C180000}"/>
    <cellStyle name="Normal 4 4 8 3" xfId="23449" xr:uid="{00000000-0005-0000-0000-00003D180000}"/>
    <cellStyle name="Normal 4 4 8 4" xfId="44244" xr:uid="{00000000-0005-0000-0000-00003E180000}"/>
    <cellStyle name="Normal 4 4 9" xfId="3430" xr:uid="{00000000-0005-0000-0000-00003F180000}"/>
    <cellStyle name="Normal 4 4 9 2" xfId="3431" xr:uid="{00000000-0005-0000-0000-000040180000}"/>
    <cellStyle name="Normal 4 4 9 2 2" xfId="43810" xr:uid="{00000000-0005-0000-0000-000041180000}"/>
    <cellStyle name="Normal 4 4 9 3" xfId="33794" xr:uid="{00000000-0005-0000-0000-000042180000}"/>
    <cellStyle name="Normal 4 5" xfId="3432" xr:uid="{00000000-0005-0000-0000-000043180000}"/>
    <cellStyle name="Normal 4 5 2" xfId="3433" xr:uid="{00000000-0005-0000-0000-000044180000}"/>
    <cellStyle name="Normal 4 5 2 2" xfId="3434" xr:uid="{00000000-0005-0000-0000-000045180000}"/>
    <cellStyle name="Normal 4 5 2 2 2" xfId="43892" xr:uid="{00000000-0005-0000-0000-000046180000}"/>
    <cellStyle name="Normal 4 5 2 2 3" xfId="44357" xr:uid="{00000000-0005-0000-0000-000047180000}"/>
    <cellStyle name="Normal 4 5 2 3" xfId="3435" xr:uid="{00000000-0005-0000-0000-000048180000}"/>
    <cellStyle name="Normal 4 5 2 4" xfId="23134" xr:uid="{00000000-0005-0000-0000-000049180000}"/>
    <cellStyle name="Normal 4 5 3" xfId="3436" xr:uid="{00000000-0005-0000-0000-00004A180000}"/>
    <cellStyle name="Normal 4 5 3 2" xfId="3437" xr:uid="{00000000-0005-0000-0000-00004B180000}"/>
    <cellStyle name="Normal 4 5 3 2 2" xfId="34000" xr:uid="{00000000-0005-0000-0000-00004C180000}"/>
    <cellStyle name="Normal 4 5 3 2 3" xfId="45253" xr:uid="{00000000-0005-0000-0000-00004D180000}"/>
    <cellStyle name="Normal 4 5 3 3" xfId="23329" xr:uid="{00000000-0005-0000-0000-00004E180000}"/>
    <cellStyle name="Normal 4 5 3 3 2" xfId="45254" xr:uid="{00000000-0005-0000-0000-00004F180000}"/>
    <cellStyle name="Normal 4 5 3 4" xfId="46402" xr:uid="{00000000-0005-0000-0000-000050180000}"/>
    <cellStyle name="Normal 4 5 3 5" xfId="44118" xr:uid="{00000000-0005-0000-0000-000051180000}"/>
    <cellStyle name="Normal 4 5 4" xfId="3438" xr:uid="{00000000-0005-0000-0000-000052180000}"/>
    <cellStyle name="Normal 4 5 4 2" xfId="3439" xr:uid="{00000000-0005-0000-0000-000053180000}"/>
    <cellStyle name="Normal 4 5 4 2 2" xfId="34055" xr:uid="{00000000-0005-0000-0000-000054180000}"/>
    <cellStyle name="Normal 4 5 4 2 3" xfId="46456" xr:uid="{00000000-0005-0000-0000-000055180000}"/>
    <cellStyle name="Normal 4 5 4 3" xfId="23426" xr:uid="{00000000-0005-0000-0000-000056180000}"/>
    <cellStyle name="Normal 4 5 4 4" xfId="44164" xr:uid="{00000000-0005-0000-0000-000057180000}"/>
    <cellStyle name="Normal 4 5 5" xfId="3440" xr:uid="{00000000-0005-0000-0000-000058180000}"/>
    <cellStyle name="Normal 4 5 6" xfId="3441" xr:uid="{00000000-0005-0000-0000-000059180000}"/>
    <cellStyle name="Normal 4 5 6 2" xfId="3442" xr:uid="{00000000-0005-0000-0000-00005A180000}"/>
    <cellStyle name="Normal 4 5 6 2 2" xfId="43872" xr:uid="{00000000-0005-0000-0000-00005B180000}"/>
    <cellStyle name="Normal 4 5 6 3" xfId="33857" xr:uid="{00000000-0005-0000-0000-00005C180000}"/>
    <cellStyle name="Normal 4 6" xfId="3443" xr:uid="{00000000-0005-0000-0000-00005D180000}"/>
    <cellStyle name="Normal 4 6 2" xfId="3444" xr:uid="{00000000-0005-0000-0000-00005E180000}"/>
    <cellStyle name="Normal 4 6 2 2" xfId="43893" xr:uid="{00000000-0005-0000-0000-00005F180000}"/>
    <cellStyle name="Normal 4 6 2 3" xfId="45255" xr:uid="{00000000-0005-0000-0000-000060180000}"/>
    <cellStyle name="Normal 4 6 3" xfId="3445" xr:uid="{00000000-0005-0000-0000-000061180000}"/>
    <cellStyle name="Normal 4 6 4" xfId="23135" xr:uid="{00000000-0005-0000-0000-000062180000}"/>
    <cellStyle name="Normal 4 7" xfId="3446" xr:uid="{00000000-0005-0000-0000-000063180000}"/>
    <cellStyle name="Normal 4 7 2" xfId="3447" xr:uid="{00000000-0005-0000-0000-000064180000}"/>
    <cellStyle name="Normal 4 7 2 2" xfId="34088" xr:uid="{00000000-0005-0000-0000-000065180000}"/>
    <cellStyle name="Normal 4 7 3" xfId="23486" xr:uid="{00000000-0005-0000-0000-000066180000}"/>
    <cellStyle name="Normal 4 7 4" xfId="44044" xr:uid="{00000000-0005-0000-0000-000067180000}"/>
    <cellStyle name="Normal 4 7 5" xfId="44245" xr:uid="{00000000-0005-0000-0000-000068180000}"/>
    <cellStyle name="Normal 4 8" xfId="3448" xr:uid="{00000000-0005-0000-0000-000069180000}"/>
    <cellStyle name="Normal 4 8 2" xfId="3449" xr:uid="{00000000-0005-0000-0000-00006A180000}"/>
    <cellStyle name="Normal 4 8 2 2" xfId="34067" xr:uid="{00000000-0005-0000-0000-00006B180000}"/>
    <cellStyle name="Normal 4 8 2 3" xfId="45256" xr:uid="{00000000-0005-0000-0000-00006C180000}"/>
    <cellStyle name="Normal 4 8 3" xfId="23446" xr:uid="{00000000-0005-0000-0000-00006D180000}"/>
    <cellStyle name="Normal 4 8 4" xfId="44353" xr:uid="{00000000-0005-0000-0000-00006E180000}"/>
    <cellStyle name="Normal 4 9" xfId="3450" xr:uid="{00000000-0005-0000-0000-00006F180000}"/>
    <cellStyle name="Normal 4 9 2" xfId="33882" xr:uid="{00000000-0005-0000-0000-000070180000}"/>
    <cellStyle name="Normal 4 9 3" xfId="44241" xr:uid="{00000000-0005-0000-0000-000071180000}"/>
    <cellStyle name="Normal 40" xfId="3451" xr:uid="{00000000-0005-0000-0000-000072180000}"/>
    <cellStyle name="Normal 40 2" xfId="3452" xr:uid="{00000000-0005-0000-0000-000073180000}"/>
    <cellStyle name="Normal 40 2 2" xfId="45257" xr:uid="{00000000-0005-0000-0000-000074180000}"/>
    <cellStyle name="Normal 40 3" xfId="3453" xr:uid="{00000000-0005-0000-0000-000075180000}"/>
    <cellStyle name="Normal 40 3 2" xfId="45258" xr:uid="{00000000-0005-0000-0000-000076180000}"/>
    <cellStyle name="Normal 40 4" xfId="3454" xr:uid="{00000000-0005-0000-0000-000077180000}"/>
    <cellStyle name="Normal 40 4 2" xfId="3455" xr:uid="{00000000-0005-0000-0000-000078180000}"/>
    <cellStyle name="Normal 40 4 2 2" xfId="34001" xr:uid="{00000000-0005-0000-0000-000079180000}"/>
    <cellStyle name="Normal 40 4 2 3" xfId="45259" xr:uid="{00000000-0005-0000-0000-00007A180000}"/>
    <cellStyle name="Normal 40 4 3" xfId="23330" xr:uid="{00000000-0005-0000-0000-00007B180000}"/>
    <cellStyle name="Normal 40 4 3 2" xfId="45260" xr:uid="{00000000-0005-0000-0000-00007C180000}"/>
    <cellStyle name="Normal 40 4 4" xfId="46403" xr:uid="{00000000-0005-0000-0000-00007D180000}"/>
    <cellStyle name="Normal 40 4 5" xfId="44119" xr:uid="{00000000-0005-0000-0000-00007E180000}"/>
    <cellStyle name="Normal 40 5" xfId="3456" xr:uid="{00000000-0005-0000-0000-00007F180000}"/>
    <cellStyle name="Normal 40 5 2" xfId="3457" xr:uid="{00000000-0005-0000-0000-000080180000}"/>
    <cellStyle name="Normal 40 5 2 2" xfId="34056" xr:uid="{00000000-0005-0000-0000-000081180000}"/>
    <cellStyle name="Normal 40 5 2 3" xfId="46457" xr:uid="{00000000-0005-0000-0000-000082180000}"/>
    <cellStyle name="Normal 40 5 3" xfId="23427" xr:uid="{00000000-0005-0000-0000-000083180000}"/>
    <cellStyle name="Normal 40 5 4" xfId="44165" xr:uid="{00000000-0005-0000-0000-000084180000}"/>
    <cellStyle name="Normal 40 6" xfId="3458" xr:uid="{00000000-0005-0000-0000-000085180000}"/>
    <cellStyle name="Normal 40 6 2" xfId="3459" xr:uid="{00000000-0005-0000-0000-000086180000}"/>
    <cellStyle name="Normal 40 6 2 2" xfId="43873" xr:uid="{00000000-0005-0000-0000-000087180000}"/>
    <cellStyle name="Normal 40 6 3" xfId="33858" xr:uid="{00000000-0005-0000-0000-000088180000}"/>
    <cellStyle name="Normal 40 6 4" xfId="45261" xr:uid="{00000000-0005-0000-0000-000089180000}"/>
    <cellStyle name="Normal 41" xfId="3460" xr:uid="{00000000-0005-0000-0000-00008A180000}"/>
    <cellStyle name="Normal 41 2" xfId="3461" xr:uid="{00000000-0005-0000-0000-00008B180000}"/>
    <cellStyle name="Normal 41 2 2" xfId="45262" xr:uid="{00000000-0005-0000-0000-00008C180000}"/>
    <cellStyle name="Normal 41 3" xfId="3462" xr:uid="{00000000-0005-0000-0000-00008D180000}"/>
    <cellStyle name="Normal 41 3 2" xfId="45263" xr:uid="{00000000-0005-0000-0000-00008E180000}"/>
    <cellStyle name="Normal 41 4" xfId="3463" xr:uid="{00000000-0005-0000-0000-00008F180000}"/>
    <cellStyle name="Normal 41 4 2" xfId="3464" xr:uid="{00000000-0005-0000-0000-000090180000}"/>
    <cellStyle name="Normal 41 4 2 2" xfId="34002" xr:uid="{00000000-0005-0000-0000-000091180000}"/>
    <cellStyle name="Normal 41 4 2 3" xfId="45264" xr:uid="{00000000-0005-0000-0000-000092180000}"/>
    <cellStyle name="Normal 41 4 3" xfId="23331" xr:uid="{00000000-0005-0000-0000-000093180000}"/>
    <cellStyle name="Normal 41 4 3 2" xfId="45265" xr:uid="{00000000-0005-0000-0000-000094180000}"/>
    <cellStyle name="Normal 41 4 4" xfId="46404" xr:uid="{00000000-0005-0000-0000-000095180000}"/>
    <cellStyle name="Normal 41 4 5" xfId="44120" xr:uid="{00000000-0005-0000-0000-000096180000}"/>
    <cellStyle name="Normal 41 5" xfId="3465" xr:uid="{00000000-0005-0000-0000-000097180000}"/>
    <cellStyle name="Normal 41 5 2" xfId="3466" xr:uid="{00000000-0005-0000-0000-000098180000}"/>
    <cellStyle name="Normal 41 5 2 2" xfId="34057" xr:uid="{00000000-0005-0000-0000-000099180000}"/>
    <cellStyle name="Normal 41 5 2 3" xfId="45266" xr:uid="{00000000-0005-0000-0000-00009A180000}"/>
    <cellStyle name="Normal 41 5 3" xfId="23428" xr:uid="{00000000-0005-0000-0000-00009B180000}"/>
    <cellStyle name="Normal 41 5 3 2" xfId="46458" xr:uid="{00000000-0005-0000-0000-00009C180000}"/>
    <cellStyle name="Normal 41 5 4" xfId="44166" xr:uid="{00000000-0005-0000-0000-00009D180000}"/>
    <cellStyle name="Normal 41 6" xfId="3467" xr:uid="{00000000-0005-0000-0000-00009E180000}"/>
    <cellStyle name="Normal 41 6 2" xfId="3468" xr:uid="{00000000-0005-0000-0000-00009F180000}"/>
    <cellStyle name="Normal 41 6 2 2" xfId="43874" xr:uid="{00000000-0005-0000-0000-0000A0180000}"/>
    <cellStyle name="Normal 41 6 3" xfId="33859" xr:uid="{00000000-0005-0000-0000-0000A1180000}"/>
    <cellStyle name="Normal 42" xfId="3469" xr:uid="{00000000-0005-0000-0000-0000A2180000}"/>
    <cellStyle name="Normal 42 2" xfId="3470" xr:uid="{00000000-0005-0000-0000-0000A3180000}"/>
    <cellStyle name="Normal 42 3" xfId="3471" xr:uid="{00000000-0005-0000-0000-0000A4180000}"/>
    <cellStyle name="Normal 42 4" xfId="3472" xr:uid="{00000000-0005-0000-0000-0000A5180000}"/>
    <cellStyle name="Normal 42 4 2" xfId="3473" xr:uid="{00000000-0005-0000-0000-0000A6180000}"/>
    <cellStyle name="Normal 42 4 2 2" xfId="34003" xr:uid="{00000000-0005-0000-0000-0000A7180000}"/>
    <cellStyle name="Normal 42 4 2 3" xfId="45267" xr:uid="{00000000-0005-0000-0000-0000A8180000}"/>
    <cellStyle name="Normal 42 4 3" xfId="23332" xr:uid="{00000000-0005-0000-0000-0000A9180000}"/>
    <cellStyle name="Normal 42 4 3 2" xfId="45268" xr:uid="{00000000-0005-0000-0000-0000AA180000}"/>
    <cellStyle name="Normal 42 4 4" xfId="46405" xr:uid="{00000000-0005-0000-0000-0000AB180000}"/>
    <cellStyle name="Normal 42 4 5" xfId="44121" xr:uid="{00000000-0005-0000-0000-0000AC180000}"/>
    <cellStyle name="Normal 42 5" xfId="3474" xr:uid="{00000000-0005-0000-0000-0000AD180000}"/>
    <cellStyle name="Normal 42 5 2" xfId="3475" xr:uid="{00000000-0005-0000-0000-0000AE180000}"/>
    <cellStyle name="Normal 42 5 2 2" xfId="34058" xr:uid="{00000000-0005-0000-0000-0000AF180000}"/>
    <cellStyle name="Normal 42 5 2 3" xfId="45269" xr:uid="{00000000-0005-0000-0000-0000B0180000}"/>
    <cellStyle name="Normal 42 5 3" xfId="23429" xr:uid="{00000000-0005-0000-0000-0000B1180000}"/>
    <cellStyle name="Normal 42 5 3 2" xfId="46459" xr:uid="{00000000-0005-0000-0000-0000B2180000}"/>
    <cellStyle name="Normal 42 5 4" xfId="44167" xr:uid="{00000000-0005-0000-0000-0000B3180000}"/>
    <cellStyle name="Normal 42 6" xfId="3476" xr:uid="{00000000-0005-0000-0000-0000B4180000}"/>
    <cellStyle name="Normal 42 6 2" xfId="3477" xr:uid="{00000000-0005-0000-0000-0000B5180000}"/>
    <cellStyle name="Normal 42 6 2 2" xfId="43875" xr:uid="{00000000-0005-0000-0000-0000B6180000}"/>
    <cellStyle name="Normal 42 6 3" xfId="33860" xr:uid="{00000000-0005-0000-0000-0000B7180000}"/>
    <cellStyle name="Normal 42 6 4" xfId="45270" xr:uid="{00000000-0005-0000-0000-0000B8180000}"/>
    <cellStyle name="Normal 43" xfId="3478" xr:uid="{00000000-0005-0000-0000-0000B9180000}"/>
    <cellStyle name="Normal 43 2" xfId="45271" xr:uid="{00000000-0005-0000-0000-0000BA180000}"/>
    <cellStyle name="Normal 44" xfId="3479" xr:uid="{00000000-0005-0000-0000-0000BB180000}"/>
    <cellStyle name="Normal 44 2" xfId="3480" xr:uid="{00000000-0005-0000-0000-0000BC180000}"/>
    <cellStyle name="Normal 44 3" xfId="3481" xr:uid="{00000000-0005-0000-0000-0000BD180000}"/>
    <cellStyle name="Normal 44 3 2" xfId="3482" xr:uid="{00000000-0005-0000-0000-0000BE180000}"/>
    <cellStyle name="Normal 44 3 2 2" xfId="34059" xr:uid="{00000000-0005-0000-0000-0000BF180000}"/>
    <cellStyle name="Normal 44 3 2 3" xfId="45272" xr:uid="{00000000-0005-0000-0000-0000C0180000}"/>
    <cellStyle name="Normal 44 3 3" xfId="23430" xr:uid="{00000000-0005-0000-0000-0000C1180000}"/>
    <cellStyle name="Normal 44 3 3 2" xfId="46460" xr:uid="{00000000-0005-0000-0000-0000C2180000}"/>
    <cellStyle name="Normal 44 3 4" xfId="44168" xr:uid="{00000000-0005-0000-0000-0000C3180000}"/>
    <cellStyle name="Normal 44 4" xfId="3483" xr:uid="{00000000-0005-0000-0000-0000C4180000}"/>
    <cellStyle name="Normal 44 4 2" xfId="3484" xr:uid="{00000000-0005-0000-0000-0000C5180000}"/>
    <cellStyle name="Normal 44 4 2 2" xfId="43876" xr:uid="{00000000-0005-0000-0000-0000C6180000}"/>
    <cellStyle name="Normal 44 4 3" xfId="33861" xr:uid="{00000000-0005-0000-0000-0000C7180000}"/>
    <cellStyle name="Normal 44 4 4" xfId="45273" xr:uid="{00000000-0005-0000-0000-0000C8180000}"/>
    <cellStyle name="Normal 44 5" xfId="3485" xr:uid="{00000000-0005-0000-0000-0000C9180000}"/>
    <cellStyle name="Normal 44 5 2" xfId="34004" xr:uid="{00000000-0005-0000-0000-0000CA180000}"/>
    <cellStyle name="Normal 44 5 3" xfId="45274" xr:uid="{00000000-0005-0000-0000-0000CB180000}"/>
    <cellStyle name="Normal 44 6" xfId="23333" xr:uid="{00000000-0005-0000-0000-0000CC180000}"/>
    <cellStyle name="Normal 44 6 2" xfId="46406" xr:uid="{00000000-0005-0000-0000-0000CD180000}"/>
    <cellStyle name="Normal 44 7" xfId="44122" xr:uid="{00000000-0005-0000-0000-0000CE180000}"/>
    <cellStyle name="Normal 45" xfId="3486" xr:uid="{00000000-0005-0000-0000-0000CF180000}"/>
    <cellStyle name="Normal 45 2" xfId="3487" xr:uid="{00000000-0005-0000-0000-0000D0180000}"/>
    <cellStyle name="Normal 45 3" xfId="3488" xr:uid="{00000000-0005-0000-0000-0000D1180000}"/>
    <cellStyle name="Normal 45 3 2" xfId="3489" xr:uid="{00000000-0005-0000-0000-0000D2180000}"/>
    <cellStyle name="Normal 45 3 2 2" xfId="34060" xr:uid="{00000000-0005-0000-0000-0000D3180000}"/>
    <cellStyle name="Normal 45 3 2 3" xfId="45275" xr:uid="{00000000-0005-0000-0000-0000D4180000}"/>
    <cellStyle name="Normal 45 3 3" xfId="23431" xr:uid="{00000000-0005-0000-0000-0000D5180000}"/>
    <cellStyle name="Normal 45 3 3 2" xfId="46461" xr:uid="{00000000-0005-0000-0000-0000D6180000}"/>
    <cellStyle name="Normal 45 3 4" xfId="44169" xr:uid="{00000000-0005-0000-0000-0000D7180000}"/>
    <cellStyle name="Normal 45 4" xfId="3490" xr:uid="{00000000-0005-0000-0000-0000D8180000}"/>
    <cellStyle name="Normal 45 4 2" xfId="3491" xr:uid="{00000000-0005-0000-0000-0000D9180000}"/>
    <cellStyle name="Normal 45 4 2 2" xfId="43877" xr:uid="{00000000-0005-0000-0000-0000DA180000}"/>
    <cellStyle name="Normal 45 4 3" xfId="33862" xr:uid="{00000000-0005-0000-0000-0000DB180000}"/>
    <cellStyle name="Normal 45 4 4" xfId="45276" xr:uid="{00000000-0005-0000-0000-0000DC180000}"/>
    <cellStyle name="Normal 45 5" xfId="3492" xr:uid="{00000000-0005-0000-0000-0000DD180000}"/>
    <cellStyle name="Normal 45 5 2" xfId="34005" xr:uid="{00000000-0005-0000-0000-0000DE180000}"/>
    <cellStyle name="Normal 45 5 3" xfId="45277" xr:uid="{00000000-0005-0000-0000-0000DF180000}"/>
    <cellStyle name="Normal 45 6" xfId="23334" xr:uid="{00000000-0005-0000-0000-0000E0180000}"/>
    <cellStyle name="Normal 45 6 2" xfId="46407" xr:uid="{00000000-0005-0000-0000-0000E1180000}"/>
    <cellStyle name="Normal 45 7" xfId="44123" xr:uid="{00000000-0005-0000-0000-0000E2180000}"/>
    <cellStyle name="Normal 46" xfId="3493" xr:uid="{00000000-0005-0000-0000-0000E3180000}"/>
    <cellStyle name="Normal 46 2" xfId="45278" xr:uid="{00000000-0005-0000-0000-0000E4180000}"/>
    <cellStyle name="Normal 47" xfId="3494" xr:uid="{00000000-0005-0000-0000-0000E5180000}"/>
    <cellStyle name="Normal 47 2" xfId="3495" xr:uid="{00000000-0005-0000-0000-0000E6180000}"/>
    <cellStyle name="Normal 47 3" xfId="3496" xr:uid="{00000000-0005-0000-0000-0000E7180000}"/>
    <cellStyle name="Normal 47 3 2" xfId="3497" xr:uid="{00000000-0005-0000-0000-0000E8180000}"/>
    <cellStyle name="Normal 47 3 2 2" xfId="34061" xr:uid="{00000000-0005-0000-0000-0000E9180000}"/>
    <cellStyle name="Normal 47 3 2 3" xfId="46462" xr:uid="{00000000-0005-0000-0000-0000EA180000}"/>
    <cellStyle name="Normal 47 3 3" xfId="23432" xr:uid="{00000000-0005-0000-0000-0000EB180000}"/>
    <cellStyle name="Normal 47 3 4" xfId="44170" xr:uid="{00000000-0005-0000-0000-0000EC180000}"/>
    <cellStyle name="Normal 47 4" xfId="3498" xr:uid="{00000000-0005-0000-0000-0000ED180000}"/>
    <cellStyle name="Normal 47 4 2" xfId="3499" xr:uid="{00000000-0005-0000-0000-0000EE180000}"/>
    <cellStyle name="Normal 47 4 2 2" xfId="43878" xr:uid="{00000000-0005-0000-0000-0000EF180000}"/>
    <cellStyle name="Normal 47 4 3" xfId="33863" xr:uid="{00000000-0005-0000-0000-0000F0180000}"/>
    <cellStyle name="Normal 47 4 4" xfId="45279" xr:uid="{00000000-0005-0000-0000-0000F1180000}"/>
    <cellStyle name="Normal 47 5" xfId="3500" xr:uid="{00000000-0005-0000-0000-0000F2180000}"/>
    <cellStyle name="Normal 47 5 2" xfId="34006" xr:uid="{00000000-0005-0000-0000-0000F3180000}"/>
    <cellStyle name="Normal 47 5 3" xfId="45280" xr:uid="{00000000-0005-0000-0000-0000F4180000}"/>
    <cellStyle name="Normal 47 6" xfId="23335" xr:uid="{00000000-0005-0000-0000-0000F5180000}"/>
    <cellStyle name="Normal 47 6 2" xfId="46408" xr:uid="{00000000-0005-0000-0000-0000F6180000}"/>
    <cellStyle name="Normal 47 7" xfId="44124" xr:uid="{00000000-0005-0000-0000-0000F7180000}"/>
    <cellStyle name="Normal 48" xfId="3501" xr:uid="{00000000-0005-0000-0000-0000F8180000}"/>
    <cellStyle name="Normal 49" xfId="3502" xr:uid="{00000000-0005-0000-0000-0000F9180000}"/>
    <cellStyle name="Normal 5" xfId="3503" xr:uid="{00000000-0005-0000-0000-0000FA180000}"/>
    <cellStyle name="Normal 5 10" xfId="44028" xr:uid="{00000000-0005-0000-0000-0000FB180000}"/>
    <cellStyle name="Normal 5 2" xfId="3504" xr:uid="{00000000-0005-0000-0000-0000FC180000}"/>
    <cellStyle name="Normal 5 2 2" xfId="3505" xr:uid="{00000000-0005-0000-0000-0000FD180000}"/>
    <cellStyle name="Normal 5 2 2 2" xfId="3506" xr:uid="{00000000-0005-0000-0000-0000FE180000}"/>
    <cellStyle name="Normal 5 2 2 2 2" xfId="3507" xr:uid="{00000000-0005-0000-0000-0000FF180000}"/>
    <cellStyle name="Normal 5 2 2 2 2 2" xfId="3508" xr:uid="{00000000-0005-0000-0000-000000190000}"/>
    <cellStyle name="Normal 5 2 2 2 2 2 2" xfId="43830" xr:uid="{00000000-0005-0000-0000-000001190000}"/>
    <cellStyle name="Normal 5 2 2 2 2 3" xfId="33814" xr:uid="{00000000-0005-0000-0000-000002190000}"/>
    <cellStyle name="Normal 5 2 2 3" xfId="3509" xr:uid="{00000000-0005-0000-0000-000003190000}"/>
    <cellStyle name="Normal 5 2 2 4" xfId="3510" xr:uid="{00000000-0005-0000-0000-000004190000}"/>
    <cellStyle name="Normal 5 2 2 4 2" xfId="3511" xr:uid="{00000000-0005-0000-0000-000005190000}"/>
    <cellStyle name="Normal 5 2 2 4 2 2" xfId="43818" xr:uid="{00000000-0005-0000-0000-000006190000}"/>
    <cellStyle name="Normal 5 2 2 4 3" xfId="33802" xr:uid="{00000000-0005-0000-0000-000007190000}"/>
    <cellStyle name="Normal 5 2 3" xfId="3512" xr:uid="{00000000-0005-0000-0000-000008190000}"/>
    <cellStyle name="Normal 5 2 3 2" xfId="3513" xr:uid="{00000000-0005-0000-0000-000009190000}"/>
    <cellStyle name="Normal 5 2 3 2 2" xfId="3514" xr:uid="{00000000-0005-0000-0000-00000A190000}"/>
    <cellStyle name="Normal 5 2 3 2 2 2" xfId="3515" xr:uid="{00000000-0005-0000-0000-00000B190000}"/>
    <cellStyle name="Normal 5 2 3 2 2 2 2" xfId="43825" xr:uid="{00000000-0005-0000-0000-00000C190000}"/>
    <cellStyle name="Normal 5 2 3 2 2 3" xfId="33809" xr:uid="{00000000-0005-0000-0000-00000D190000}"/>
    <cellStyle name="Normal 5 2 3 2 2 4" xfId="45281" xr:uid="{00000000-0005-0000-0000-00000E190000}"/>
    <cellStyle name="Normal 5 2 3 3" xfId="3516" xr:uid="{00000000-0005-0000-0000-00000F190000}"/>
    <cellStyle name="Normal 5 2 3 3 2" xfId="3517" xr:uid="{00000000-0005-0000-0000-000010190000}"/>
    <cellStyle name="Normal 5 2 3 3 3" xfId="3518" xr:uid="{00000000-0005-0000-0000-000011190000}"/>
    <cellStyle name="Normal 5 2 3 3 3 2" xfId="34093" xr:uid="{00000000-0005-0000-0000-000012190000}"/>
    <cellStyle name="Normal 5 2 3 3 4" xfId="23491" xr:uid="{00000000-0005-0000-0000-000013190000}"/>
    <cellStyle name="Normal 5 2 3 3 5" xfId="44359" xr:uid="{00000000-0005-0000-0000-000014190000}"/>
    <cellStyle name="Normal 5 2 3 4" xfId="3519" xr:uid="{00000000-0005-0000-0000-000015190000}"/>
    <cellStyle name="Normal 5 2 3 4 2" xfId="3520" xr:uid="{00000000-0005-0000-0000-000016190000}"/>
    <cellStyle name="Normal 5 2 3 4 2 2" xfId="43813" xr:uid="{00000000-0005-0000-0000-000017190000}"/>
    <cellStyle name="Normal 5 2 3 4 3" xfId="33797" xr:uid="{00000000-0005-0000-0000-000018190000}"/>
    <cellStyle name="Normal 5 2 3 4 4" xfId="45282" xr:uid="{00000000-0005-0000-0000-000019190000}"/>
    <cellStyle name="Normal 5 2 3 5" xfId="3521" xr:uid="{00000000-0005-0000-0000-00001A190000}"/>
    <cellStyle name="Normal 5 2 3 5 2" xfId="33887" xr:uid="{00000000-0005-0000-0000-00001B190000}"/>
    <cellStyle name="Normal 5 2 3 5 3" xfId="46409" xr:uid="{00000000-0005-0000-0000-00001C190000}"/>
    <cellStyle name="Normal 5 2 3 6" xfId="23263" xr:uid="{00000000-0005-0000-0000-00001D190000}"/>
    <cellStyle name="Normal 5 2 3 7" xfId="44049" xr:uid="{00000000-0005-0000-0000-00001E190000}"/>
    <cellStyle name="Normal 5 2 3 8" xfId="44071" xr:uid="{00000000-0005-0000-0000-00001F190000}"/>
    <cellStyle name="Normal 5 2 4" xfId="3522" xr:uid="{00000000-0005-0000-0000-000020190000}"/>
    <cellStyle name="Normal 5 2 4 2" xfId="45283" xr:uid="{00000000-0005-0000-0000-000021190000}"/>
    <cellStyle name="Normal 5 2 5" xfId="3523" xr:uid="{00000000-0005-0000-0000-000022190000}"/>
    <cellStyle name="Normal 5 2 5 2" xfId="3524" xr:uid="{00000000-0005-0000-0000-000023190000}"/>
    <cellStyle name="Normal 5 2 5 2 2" xfId="34072" xr:uid="{00000000-0005-0000-0000-000024190000}"/>
    <cellStyle name="Normal 5 2 5 3" xfId="23451" xr:uid="{00000000-0005-0000-0000-000025190000}"/>
    <cellStyle name="Normal 5 2 5 4" xfId="44247" xr:uid="{00000000-0005-0000-0000-000026190000}"/>
    <cellStyle name="Normal 5 2 6" xfId="3525" xr:uid="{00000000-0005-0000-0000-000027190000}"/>
    <cellStyle name="Normal 5 2 6 2" xfId="43895" xr:uid="{00000000-0005-0000-0000-000028190000}"/>
    <cellStyle name="Normal 5 2 7" xfId="3526" xr:uid="{00000000-0005-0000-0000-000029190000}"/>
    <cellStyle name="Normal 5 2 8" xfId="23137" xr:uid="{00000000-0005-0000-0000-00002A190000}"/>
    <cellStyle name="Normal 5 2 9" xfId="44029" xr:uid="{00000000-0005-0000-0000-00002B190000}"/>
    <cellStyle name="Normal 5 3" xfId="3527" xr:uid="{00000000-0005-0000-0000-00002C190000}"/>
    <cellStyle name="Normal 5 3 10" xfId="23138" xr:uid="{00000000-0005-0000-0000-00002D190000}"/>
    <cellStyle name="Normal 5 3 11" xfId="23264" xr:uid="{00000000-0005-0000-0000-00002E190000}"/>
    <cellStyle name="Normal 5 3 12" xfId="44030" xr:uid="{00000000-0005-0000-0000-00002F190000}"/>
    <cellStyle name="Normal 5 3 13" xfId="44072" xr:uid="{00000000-0005-0000-0000-000030190000}"/>
    <cellStyle name="Normal 5 3 2" xfId="3528" xr:uid="{00000000-0005-0000-0000-000031190000}"/>
    <cellStyle name="Normal 5 3 2 2" xfId="3529" xr:uid="{00000000-0005-0000-0000-000032190000}"/>
    <cellStyle name="Normal 5 3 2 2 2" xfId="3530" xr:uid="{00000000-0005-0000-0000-000033190000}"/>
    <cellStyle name="Normal 5 3 2 2 2 2" xfId="34094" xr:uid="{00000000-0005-0000-0000-000034190000}"/>
    <cellStyle name="Normal 5 3 2 2 3" xfId="23492" xr:uid="{00000000-0005-0000-0000-000035190000}"/>
    <cellStyle name="Normal 5 3 2 2 4" xfId="44360" xr:uid="{00000000-0005-0000-0000-000036190000}"/>
    <cellStyle name="Normal 5 3 2 3" xfId="3531" xr:uid="{00000000-0005-0000-0000-000037190000}"/>
    <cellStyle name="Normal 5 3 2 3 2" xfId="3532" xr:uid="{00000000-0005-0000-0000-000038190000}"/>
    <cellStyle name="Normal 5 3 2 3 2 2" xfId="43828" xr:uid="{00000000-0005-0000-0000-000039190000}"/>
    <cellStyle name="Normal 5 3 2 3 3" xfId="33812" xr:uid="{00000000-0005-0000-0000-00003A190000}"/>
    <cellStyle name="Normal 5 3 2 4" xfId="44050" xr:uid="{00000000-0005-0000-0000-00003B190000}"/>
    <cellStyle name="Normal 5 3 3" xfId="3533" xr:uid="{00000000-0005-0000-0000-00003C190000}"/>
    <cellStyle name="Normal 5 3 3 2" xfId="3534" xr:uid="{00000000-0005-0000-0000-00003D190000}"/>
    <cellStyle name="Normal 5 3 3 3" xfId="3535" xr:uid="{00000000-0005-0000-0000-00003E190000}"/>
    <cellStyle name="Normal 5 3 3 3 2" xfId="34073" xr:uid="{00000000-0005-0000-0000-00003F190000}"/>
    <cellStyle name="Normal 5 3 3 4" xfId="23452" xr:uid="{00000000-0005-0000-0000-000040190000}"/>
    <cellStyle name="Normal 5 3 3 5" xfId="44248" xr:uid="{00000000-0005-0000-0000-000041190000}"/>
    <cellStyle name="Normal 5 3 4" xfId="3536" xr:uid="{00000000-0005-0000-0000-000042190000}"/>
    <cellStyle name="Normal 5 3 4 2" xfId="3537" xr:uid="{00000000-0005-0000-0000-000043190000}"/>
    <cellStyle name="Normal 5 3 4 2 2" xfId="34309" xr:uid="{00000000-0005-0000-0000-000044190000}"/>
    <cellStyle name="Normal 5 3 4 3" xfId="23712" xr:uid="{00000000-0005-0000-0000-000045190000}"/>
    <cellStyle name="Normal 5 3 4 4" xfId="45284" xr:uid="{00000000-0005-0000-0000-000046190000}"/>
    <cellStyle name="Normal 5 3 5" xfId="3538" xr:uid="{00000000-0005-0000-0000-000047190000}"/>
    <cellStyle name="Normal 5 3 5 2" xfId="3539" xr:uid="{00000000-0005-0000-0000-000048190000}"/>
    <cellStyle name="Normal 5 3 5 2 2" xfId="37783" xr:uid="{00000000-0005-0000-0000-000049190000}"/>
    <cellStyle name="Normal 5 3 5 3" xfId="27765" xr:uid="{00000000-0005-0000-0000-00004A190000}"/>
    <cellStyle name="Normal 5 3 5 4" xfId="46410" xr:uid="{00000000-0005-0000-0000-00004B190000}"/>
    <cellStyle name="Normal 5 3 6" xfId="3540" xr:uid="{00000000-0005-0000-0000-00004C190000}"/>
    <cellStyle name="Normal 5 3 6 2" xfId="3541" xr:uid="{00000000-0005-0000-0000-00004D190000}"/>
    <cellStyle name="Normal 5 3 6 2 2" xfId="37784" xr:uid="{00000000-0005-0000-0000-00004E190000}"/>
    <cellStyle name="Normal 5 3 6 3" xfId="27766" xr:uid="{00000000-0005-0000-0000-00004F190000}"/>
    <cellStyle name="Normal 5 3 7" xfId="3542" xr:uid="{00000000-0005-0000-0000-000050190000}"/>
    <cellStyle name="Normal 5 3 7 2" xfId="3543" xr:uid="{00000000-0005-0000-0000-000051190000}"/>
    <cellStyle name="Normal 5 3 7 2 2" xfId="43816" xr:uid="{00000000-0005-0000-0000-000052190000}"/>
    <cellStyle name="Normal 5 3 7 3" xfId="33800" xr:uid="{00000000-0005-0000-0000-000053190000}"/>
    <cellStyle name="Normal 5 3 8" xfId="3544" xr:uid="{00000000-0005-0000-0000-000054190000}"/>
    <cellStyle name="Normal 5 3 8 2" xfId="33888" xr:uid="{00000000-0005-0000-0000-000055190000}"/>
    <cellStyle name="Normal 5 3 9" xfId="3545" xr:uid="{00000000-0005-0000-0000-000056190000}"/>
    <cellStyle name="Normal 5 3 9 2" xfId="43896" xr:uid="{00000000-0005-0000-0000-000057190000}"/>
    <cellStyle name="Normal 5 4" xfId="3546" xr:uid="{00000000-0005-0000-0000-000058190000}"/>
    <cellStyle name="Normal 5 4 10" xfId="23139" xr:uid="{00000000-0005-0000-0000-000059190000}"/>
    <cellStyle name="Normal 5 4 11" xfId="23265" xr:uid="{00000000-0005-0000-0000-00005A190000}"/>
    <cellStyle name="Normal 5 4 12" xfId="44031" xr:uid="{00000000-0005-0000-0000-00005B190000}"/>
    <cellStyle name="Normal 5 4 13" xfId="44073" xr:uid="{00000000-0005-0000-0000-00005C190000}"/>
    <cellStyle name="Normal 5 4 2" xfId="3547" xr:uid="{00000000-0005-0000-0000-00005D190000}"/>
    <cellStyle name="Normal 5 4 2 2" xfId="3548" xr:uid="{00000000-0005-0000-0000-00005E190000}"/>
    <cellStyle name="Normal 5 4 2 2 2" xfId="34095" xr:uid="{00000000-0005-0000-0000-00005F190000}"/>
    <cellStyle name="Normal 5 4 2 3" xfId="23493" xr:uid="{00000000-0005-0000-0000-000060190000}"/>
    <cellStyle name="Normal 5 4 2 4" xfId="44051" xr:uid="{00000000-0005-0000-0000-000061190000}"/>
    <cellStyle name="Normal 5 4 2 5" xfId="44361" xr:uid="{00000000-0005-0000-0000-000062190000}"/>
    <cellStyle name="Normal 5 4 3" xfId="3549" xr:uid="{00000000-0005-0000-0000-000063190000}"/>
    <cellStyle name="Normal 5 4 3 2" xfId="3550" xr:uid="{00000000-0005-0000-0000-000064190000}"/>
    <cellStyle name="Normal 5 4 3 2 2" xfId="34074" xr:uid="{00000000-0005-0000-0000-000065190000}"/>
    <cellStyle name="Normal 5 4 3 3" xfId="23453" xr:uid="{00000000-0005-0000-0000-000066190000}"/>
    <cellStyle name="Normal 5 4 3 4" xfId="44249" xr:uid="{00000000-0005-0000-0000-000067190000}"/>
    <cellStyle name="Normal 5 4 4" xfId="3551" xr:uid="{00000000-0005-0000-0000-000068190000}"/>
    <cellStyle name="Normal 5 4 4 2" xfId="3552" xr:uid="{00000000-0005-0000-0000-000069190000}"/>
    <cellStyle name="Normal 5 4 4 2 2" xfId="34310" xr:uid="{00000000-0005-0000-0000-00006A190000}"/>
    <cellStyle name="Normal 5 4 4 3" xfId="23713" xr:uid="{00000000-0005-0000-0000-00006B190000}"/>
    <cellStyle name="Normal 5 4 4 4" xfId="46411" xr:uid="{00000000-0005-0000-0000-00006C190000}"/>
    <cellStyle name="Normal 5 4 5" xfId="3553" xr:uid="{00000000-0005-0000-0000-00006D190000}"/>
    <cellStyle name="Normal 5 4 5 2" xfId="3554" xr:uid="{00000000-0005-0000-0000-00006E190000}"/>
    <cellStyle name="Normal 5 4 5 2 2" xfId="37785" xr:uid="{00000000-0005-0000-0000-00006F190000}"/>
    <cellStyle name="Normal 5 4 5 3" xfId="27767" xr:uid="{00000000-0005-0000-0000-000070190000}"/>
    <cellStyle name="Normal 5 4 6" xfId="3555" xr:uid="{00000000-0005-0000-0000-000071190000}"/>
    <cellStyle name="Normal 5 4 6 2" xfId="3556" xr:uid="{00000000-0005-0000-0000-000072190000}"/>
    <cellStyle name="Normal 5 4 6 2 2" xfId="37786" xr:uid="{00000000-0005-0000-0000-000073190000}"/>
    <cellStyle name="Normal 5 4 6 3" xfId="27768" xr:uid="{00000000-0005-0000-0000-000074190000}"/>
    <cellStyle name="Normal 5 4 7" xfId="3557" xr:uid="{00000000-0005-0000-0000-000075190000}"/>
    <cellStyle name="Normal 5 4 8" xfId="3558" xr:uid="{00000000-0005-0000-0000-000076190000}"/>
    <cellStyle name="Normal 5 4 8 2" xfId="33889" xr:uid="{00000000-0005-0000-0000-000077190000}"/>
    <cellStyle name="Normal 5 4 9" xfId="3559" xr:uid="{00000000-0005-0000-0000-000078190000}"/>
    <cellStyle name="Normal 5 4 9 2" xfId="43897" xr:uid="{00000000-0005-0000-0000-000079190000}"/>
    <cellStyle name="Normal 5 5" xfId="3560" xr:uid="{00000000-0005-0000-0000-00007A190000}"/>
    <cellStyle name="Normal 5 5 2" xfId="3561" xr:uid="{00000000-0005-0000-0000-00007B190000}"/>
    <cellStyle name="Normal 5 5 2 2" xfId="3562" xr:uid="{00000000-0005-0000-0000-00007C190000}"/>
    <cellStyle name="Normal 5 5 2 2 2" xfId="3563" xr:uid="{00000000-0005-0000-0000-00007D190000}"/>
    <cellStyle name="Normal 5 5 2 2 2 2" xfId="43823" xr:uid="{00000000-0005-0000-0000-00007E190000}"/>
    <cellStyle name="Normal 5 5 2 2 3" xfId="33807" xr:uid="{00000000-0005-0000-0000-00007F190000}"/>
    <cellStyle name="Normal 5 5 2 3" xfId="3564" xr:uid="{00000000-0005-0000-0000-000080190000}"/>
    <cellStyle name="Normal 5 5 2 3 2" xfId="43898" xr:uid="{00000000-0005-0000-0000-000081190000}"/>
    <cellStyle name="Normal 5 5 2 4" xfId="3565" xr:uid="{00000000-0005-0000-0000-000082190000}"/>
    <cellStyle name="Normal 5 5 2 5" xfId="23140" xr:uid="{00000000-0005-0000-0000-000083190000}"/>
    <cellStyle name="Normal 5 5 2 6" xfId="44362" xr:uid="{00000000-0005-0000-0000-000084190000}"/>
    <cellStyle name="Normal 5 5 3" xfId="3566" xr:uid="{00000000-0005-0000-0000-000085190000}"/>
    <cellStyle name="Normal 5 5 3 2" xfId="3567" xr:uid="{00000000-0005-0000-0000-000086190000}"/>
    <cellStyle name="Normal 5 5 3 2 2" xfId="43811" xr:uid="{00000000-0005-0000-0000-000087190000}"/>
    <cellStyle name="Normal 5 5 3 3" xfId="33795" xr:uid="{00000000-0005-0000-0000-000088190000}"/>
    <cellStyle name="Normal 5 6" xfId="3568" xr:uid="{00000000-0005-0000-0000-000089190000}"/>
    <cellStyle name="Normal 5 6 2" xfId="3569" xr:uid="{00000000-0005-0000-0000-00008A190000}"/>
    <cellStyle name="Normal 5 6 2 2" xfId="3570" xr:uid="{00000000-0005-0000-0000-00008B190000}"/>
    <cellStyle name="Normal 5 6 2 2 2" xfId="34092" xr:uid="{00000000-0005-0000-0000-00008C190000}"/>
    <cellStyle name="Normal 5 6 2 3" xfId="23490" xr:uid="{00000000-0005-0000-0000-00008D190000}"/>
    <cellStyle name="Normal 5 6 2 4" xfId="44250" xr:uid="{00000000-0005-0000-0000-00008E190000}"/>
    <cellStyle name="Normal 5 6 3" xfId="3571" xr:uid="{00000000-0005-0000-0000-00008F190000}"/>
    <cellStyle name="Normal 5 6 3 2" xfId="33890" xr:uid="{00000000-0005-0000-0000-000090190000}"/>
    <cellStyle name="Normal 5 6 3 3" xfId="45285" xr:uid="{00000000-0005-0000-0000-000091190000}"/>
    <cellStyle name="Normal 5 6 4" xfId="3572" xr:uid="{00000000-0005-0000-0000-000092190000}"/>
    <cellStyle name="Normal 5 6 4 2" xfId="43899" xr:uid="{00000000-0005-0000-0000-000093190000}"/>
    <cellStyle name="Normal 5 6 4 3" xfId="46412" xr:uid="{00000000-0005-0000-0000-000094190000}"/>
    <cellStyle name="Normal 5 6 5" xfId="23141" xr:uid="{00000000-0005-0000-0000-000095190000}"/>
    <cellStyle name="Normal 5 6 6" xfId="23266" xr:uid="{00000000-0005-0000-0000-000096190000}"/>
    <cellStyle name="Normal 5 6 7" xfId="44048" xr:uid="{00000000-0005-0000-0000-000097190000}"/>
    <cellStyle name="Normal 5 6 8" xfId="44074" xr:uid="{00000000-0005-0000-0000-000098190000}"/>
    <cellStyle name="Normal 5 7" xfId="3573" xr:uid="{00000000-0005-0000-0000-000099190000}"/>
    <cellStyle name="Normal 5 7 2" xfId="3574" xr:uid="{00000000-0005-0000-0000-00009A190000}"/>
    <cellStyle name="Normal 5 7 2 2" xfId="34071" xr:uid="{00000000-0005-0000-0000-00009B190000}"/>
    <cellStyle name="Normal 5 7 2 3" xfId="45286" xr:uid="{00000000-0005-0000-0000-00009C190000}"/>
    <cellStyle name="Normal 5 7 3" xfId="23450" xr:uid="{00000000-0005-0000-0000-00009D190000}"/>
    <cellStyle name="Normal 5 7 4" xfId="44358" xr:uid="{00000000-0005-0000-0000-00009E190000}"/>
    <cellStyle name="Normal 5 8" xfId="3575" xr:uid="{00000000-0005-0000-0000-00009F190000}"/>
    <cellStyle name="Normal 5 8 2" xfId="43894" xr:uid="{00000000-0005-0000-0000-0000A0190000}"/>
    <cellStyle name="Normal 5 8 3" xfId="44246" xr:uid="{00000000-0005-0000-0000-0000A1190000}"/>
    <cellStyle name="Normal 5 9" xfId="23136" xr:uid="{00000000-0005-0000-0000-0000A2190000}"/>
    <cellStyle name="Normal 50" xfId="3576" xr:uid="{00000000-0005-0000-0000-0000A3190000}"/>
    <cellStyle name="Normal 51" xfId="3577" xr:uid="{00000000-0005-0000-0000-0000A4190000}"/>
    <cellStyle name="Normal 52" xfId="3578" xr:uid="{00000000-0005-0000-0000-0000A5190000}"/>
    <cellStyle name="Normal 53" xfId="3579" xr:uid="{00000000-0005-0000-0000-0000A6190000}"/>
    <cellStyle name="Normal 54" xfId="3580" xr:uid="{00000000-0005-0000-0000-0000A7190000}"/>
    <cellStyle name="Normal 55" xfId="3581" xr:uid="{00000000-0005-0000-0000-0000A8190000}"/>
    <cellStyle name="Normal 56" xfId="3582" xr:uid="{00000000-0005-0000-0000-0000A9190000}"/>
    <cellStyle name="Normal 57" xfId="3583" xr:uid="{00000000-0005-0000-0000-0000AA190000}"/>
    <cellStyle name="Normal 58" xfId="3584" xr:uid="{00000000-0005-0000-0000-0000AB190000}"/>
    <cellStyle name="Normal 59" xfId="3585" xr:uid="{00000000-0005-0000-0000-0000AC190000}"/>
    <cellStyle name="Normal 6" xfId="3586" xr:uid="{00000000-0005-0000-0000-0000AD190000}"/>
    <cellStyle name="Normal 6 10" xfId="3587" xr:uid="{00000000-0005-0000-0000-0000AE190000}"/>
    <cellStyle name="Normal 6 10 10" xfId="3588" xr:uid="{00000000-0005-0000-0000-0000AF190000}"/>
    <cellStyle name="Normal 6 10 10 2" xfId="34312" xr:uid="{00000000-0005-0000-0000-0000B0190000}"/>
    <cellStyle name="Normal 6 10 11" xfId="23715" xr:uid="{00000000-0005-0000-0000-0000B1190000}"/>
    <cellStyle name="Normal 6 10 2" xfId="3589" xr:uid="{00000000-0005-0000-0000-0000B2190000}"/>
    <cellStyle name="Normal 6 10 2 10" xfId="23716" xr:uid="{00000000-0005-0000-0000-0000B3190000}"/>
    <cellStyle name="Normal 6 10 2 2" xfId="3590" xr:uid="{00000000-0005-0000-0000-0000B4190000}"/>
    <cellStyle name="Normal 6 10 2 2 2" xfId="3591" xr:uid="{00000000-0005-0000-0000-0000B5190000}"/>
    <cellStyle name="Normal 6 10 2 2 2 2" xfId="3592" xr:uid="{00000000-0005-0000-0000-0000B6190000}"/>
    <cellStyle name="Normal 6 10 2 2 2 2 2" xfId="3593" xr:uid="{00000000-0005-0000-0000-0000B7190000}"/>
    <cellStyle name="Normal 6 10 2 2 2 2 2 2" xfId="3594" xr:uid="{00000000-0005-0000-0000-0000B8190000}"/>
    <cellStyle name="Normal 6 10 2 2 2 2 2 2 2" xfId="37787" xr:uid="{00000000-0005-0000-0000-0000B9190000}"/>
    <cellStyle name="Normal 6 10 2 2 2 2 2 3" xfId="27769" xr:uid="{00000000-0005-0000-0000-0000BA190000}"/>
    <cellStyle name="Normal 6 10 2 2 2 2 3" xfId="3595" xr:uid="{00000000-0005-0000-0000-0000BB190000}"/>
    <cellStyle name="Normal 6 10 2 2 2 2 3 2" xfId="3596" xr:uid="{00000000-0005-0000-0000-0000BC190000}"/>
    <cellStyle name="Normal 6 10 2 2 2 2 3 2 2" xfId="37788" xr:uid="{00000000-0005-0000-0000-0000BD190000}"/>
    <cellStyle name="Normal 6 10 2 2 2 2 3 3" xfId="27770" xr:uid="{00000000-0005-0000-0000-0000BE190000}"/>
    <cellStyle name="Normal 6 10 2 2 2 2 4" xfId="3597" xr:uid="{00000000-0005-0000-0000-0000BF190000}"/>
    <cellStyle name="Normal 6 10 2 2 2 2 4 2" xfId="34316" xr:uid="{00000000-0005-0000-0000-0000C0190000}"/>
    <cellStyle name="Normal 6 10 2 2 2 2 5" xfId="23719" xr:uid="{00000000-0005-0000-0000-0000C1190000}"/>
    <cellStyle name="Normal 6 10 2 2 2 3" xfId="3598" xr:uid="{00000000-0005-0000-0000-0000C2190000}"/>
    <cellStyle name="Normal 6 10 2 2 2 3 2" xfId="3599" xr:uid="{00000000-0005-0000-0000-0000C3190000}"/>
    <cellStyle name="Normal 6 10 2 2 2 3 2 2" xfId="3600" xr:uid="{00000000-0005-0000-0000-0000C4190000}"/>
    <cellStyle name="Normal 6 10 2 2 2 3 2 2 2" xfId="37789" xr:uid="{00000000-0005-0000-0000-0000C5190000}"/>
    <cellStyle name="Normal 6 10 2 2 2 3 2 3" xfId="27771" xr:uid="{00000000-0005-0000-0000-0000C6190000}"/>
    <cellStyle name="Normal 6 10 2 2 2 3 3" xfId="3601" xr:uid="{00000000-0005-0000-0000-0000C7190000}"/>
    <cellStyle name="Normal 6 10 2 2 2 3 3 2" xfId="3602" xr:uid="{00000000-0005-0000-0000-0000C8190000}"/>
    <cellStyle name="Normal 6 10 2 2 2 3 3 2 2" xfId="37790" xr:uid="{00000000-0005-0000-0000-0000C9190000}"/>
    <cellStyle name="Normal 6 10 2 2 2 3 3 3" xfId="27772" xr:uid="{00000000-0005-0000-0000-0000CA190000}"/>
    <cellStyle name="Normal 6 10 2 2 2 3 4" xfId="3603" xr:uid="{00000000-0005-0000-0000-0000CB190000}"/>
    <cellStyle name="Normal 6 10 2 2 2 3 4 2" xfId="34317" xr:uid="{00000000-0005-0000-0000-0000CC190000}"/>
    <cellStyle name="Normal 6 10 2 2 2 3 5" xfId="23720" xr:uid="{00000000-0005-0000-0000-0000CD190000}"/>
    <cellStyle name="Normal 6 10 2 2 2 4" xfId="3604" xr:uid="{00000000-0005-0000-0000-0000CE190000}"/>
    <cellStyle name="Normal 6 10 2 2 2 4 2" xfId="3605" xr:uid="{00000000-0005-0000-0000-0000CF190000}"/>
    <cellStyle name="Normal 6 10 2 2 2 4 2 2" xfId="37791" xr:uid="{00000000-0005-0000-0000-0000D0190000}"/>
    <cellStyle name="Normal 6 10 2 2 2 4 3" xfId="27773" xr:uid="{00000000-0005-0000-0000-0000D1190000}"/>
    <cellStyle name="Normal 6 10 2 2 2 5" xfId="3606" xr:uid="{00000000-0005-0000-0000-0000D2190000}"/>
    <cellStyle name="Normal 6 10 2 2 2 5 2" xfId="3607" xr:uid="{00000000-0005-0000-0000-0000D3190000}"/>
    <cellStyle name="Normal 6 10 2 2 2 5 2 2" xfId="37792" xr:uid="{00000000-0005-0000-0000-0000D4190000}"/>
    <cellStyle name="Normal 6 10 2 2 2 5 3" xfId="27774" xr:uid="{00000000-0005-0000-0000-0000D5190000}"/>
    <cellStyle name="Normal 6 10 2 2 2 6" xfId="3608" xr:uid="{00000000-0005-0000-0000-0000D6190000}"/>
    <cellStyle name="Normal 6 10 2 2 2 6 2" xfId="34315" xr:uid="{00000000-0005-0000-0000-0000D7190000}"/>
    <cellStyle name="Normal 6 10 2 2 2 7" xfId="23718" xr:uid="{00000000-0005-0000-0000-0000D8190000}"/>
    <cellStyle name="Normal 6 10 2 2 3" xfId="3609" xr:uid="{00000000-0005-0000-0000-0000D9190000}"/>
    <cellStyle name="Normal 6 10 2 2 3 2" xfId="3610" xr:uid="{00000000-0005-0000-0000-0000DA190000}"/>
    <cellStyle name="Normal 6 10 2 2 3 2 2" xfId="3611" xr:uid="{00000000-0005-0000-0000-0000DB190000}"/>
    <cellStyle name="Normal 6 10 2 2 3 2 2 2" xfId="37793" xr:uid="{00000000-0005-0000-0000-0000DC190000}"/>
    <cellStyle name="Normal 6 10 2 2 3 2 3" xfId="27775" xr:uid="{00000000-0005-0000-0000-0000DD190000}"/>
    <cellStyle name="Normal 6 10 2 2 3 3" xfId="3612" xr:uid="{00000000-0005-0000-0000-0000DE190000}"/>
    <cellStyle name="Normal 6 10 2 2 3 3 2" xfId="3613" xr:uid="{00000000-0005-0000-0000-0000DF190000}"/>
    <cellStyle name="Normal 6 10 2 2 3 3 2 2" xfId="37794" xr:uid="{00000000-0005-0000-0000-0000E0190000}"/>
    <cellStyle name="Normal 6 10 2 2 3 3 3" xfId="27776" xr:uid="{00000000-0005-0000-0000-0000E1190000}"/>
    <cellStyle name="Normal 6 10 2 2 3 4" xfId="3614" xr:uid="{00000000-0005-0000-0000-0000E2190000}"/>
    <cellStyle name="Normal 6 10 2 2 3 4 2" xfId="34318" xr:uid="{00000000-0005-0000-0000-0000E3190000}"/>
    <cellStyle name="Normal 6 10 2 2 3 5" xfId="23721" xr:uid="{00000000-0005-0000-0000-0000E4190000}"/>
    <cellStyle name="Normal 6 10 2 2 4" xfId="3615" xr:uid="{00000000-0005-0000-0000-0000E5190000}"/>
    <cellStyle name="Normal 6 10 2 2 4 2" xfId="3616" xr:uid="{00000000-0005-0000-0000-0000E6190000}"/>
    <cellStyle name="Normal 6 10 2 2 4 2 2" xfId="3617" xr:uid="{00000000-0005-0000-0000-0000E7190000}"/>
    <cellStyle name="Normal 6 10 2 2 4 2 2 2" xfId="37795" xr:uid="{00000000-0005-0000-0000-0000E8190000}"/>
    <cellStyle name="Normal 6 10 2 2 4 2 3" xfId="27777" xr:uid="{00000000-0005-0000-0000-0000E9190000}"/>
    <cellStyle name="Normal 6 10 2 2 4 3" xfId="3618" xr:uid="{00000000-0005-0000-0000-0000EA190000}"/>
    <cellStyle name="Normal 6 10 2 2 4 3 2" xfId="3619" xr:uid="{00000000-0005-0000-0000-0000EB190000}"/>
    <cellStyle name="Normal 6 10 2 2 4 3 2 2" xfId="37796" xr:uid="{00000000-0005-0000-0000-0000EC190000}"/>
    <cellStyle name="Normal 6 10 2 2 4 3 3" xfId="27778" xr:uid="{00000000-0005-0000-0000-0000ED190000}"/>
    <cellStyle name="Normal 6 10 2 2 4 4" xfId="3620" xr:uid="{00000000-0005-0000-0000-0000EE190000}"/>
    <cellStyle name="Normal 6 10 2 2 4 4 2" xfId="34319" xr:uid="{00000000-0005-0000-0000-0000EF190000}"/>
    <cellStyle name="Normal 6 10 2 2 4 5" xfId="23722" xr:uid="{00000000-0005-0000-0000-0000F0190000}"/>
    <cellStyle name="Normal 6 10 2 2 5" xfId="3621" xr:uid="{00000000-0005-0000-0000-0000F1190000}"/>
    <cellStyle name="Normal 6 10 2 2 5 2" xfId="3622" xr:uid="{00000000-0005-0000-0000-0000F2190000}"/>
    <cellStyle name="Normal 6 10 2 2 5 2 2" xfId="37797" xr:uid="{00000000-0005-0000-0000-0000F3190000}"/>
    <cellStyle name="Normal 6 10 2 2 5 3" xfId="27779" xr:uid="{00000000-0005-0000-0000-0000F4190000}"/>
    <cellStyle name="Normal 6 10 2 2 6" xfId="3623" xr:uid="{00000000-0005-0000-0000-0000F5190000}"/>
    <cellStyle name="Normal 6 10 2 2 6 2" xfId="3624" xr:uid="{00000000-0005-0000-0000-0000F6190000}"/>
    <cellStyle name="Normal 6 10 2 2 6 2 2" xfId="37798" xr:uid="{00000000-0005-0000-0000-0000F7190000}"/>
    <cellStyle name="Normal 6 10 2 2 6 3" xfId="27780" xr:uid="{00000000-0005-0000-0000-0000F8190000}"/>
    <cellStyle name="Normal 6 10 2 2 7" xfId="3625" xr:uid="{00000000-0005-0000-0000-0000F9190000}"/>
    <cellStyle name="Normal 6 10 2 2 7 2" xfId="34314" xr:uid="{00000000-0005-0000-0000-0000FA190000}"/>
    <cellStyle name="Normal 6 10 2 2 8" xfId="23717" xr:uid="{00000000-0005-0000-0000-0000FB190000}"/>
    <cellStyle name="Normal 6 10 2 3" xfId="3626" xr:uid="{00000000-0005-0000-0000-0000FC190000}"/>
    <cellStyle name="Normal 6 10 2 3 2" xfId="3627" xr:uid="{00000000-0005-0000-0000-0000FD190000}"/>
    <cellStyle name="Normal 6 10 2 3 2 2" xfId="3628" xr:uid="{00000000-0005-0000-0000-0000FE190000}"/>
    <cellStyle name="Normal 6 10 2 3 2 2 2" xfId="3629" xr:uid="{00000000-0005-0000-0000-0000FF190000}"/>
    <cellStyle name="Normal 6 10 2 3 2 2 2 2" xfId="3630" xr:uid="{00000000-0005-0000-0000-0000001A0000}"/>
    <cellStyle name="Normal 6 10 2 3 2 2 2 2 2" xfId="37799" xr:uid="{00000000-0005-0000-0000-0000011A0000}"/>
    <cellStyle name="Normal 6 10 2 3 2 2 2 3" xfId="27781" xr:uid="{00000000-0005-0000-0000-0000021A0000}"/>
    <cellStyle name="Normal 6 10 2 3 2 2 3" xfId="3631" xr:uid="{00000000-0005-0000-0000-0000031A0000}"/>
    <cellStyle name="Normal 6 10 2 3 2 2 3 2" xfId="3632" xr:uid="{00000000-0005-0000-0000-0000041A0000}"/>
    <cellStyle name="Normal 6 10 2 3 2 2 3 2 2" xfId="37800" xr:uid="{00000000-0005-0000-0000-0000051A0000}"/>
    <cellStyle name="Normal 6 10 2 3 2 2 3 3" xfId="27782" xr:uid="{00000000-0005-0000-0000-0000061A0000}"/>
    <cellStyle name="Normal 6 10 2 3 2 2 4" xfId="3633" xr:uid="{00000000-0005-0000-0000-0000071A0000}"/>
    <cellStyle name="Normal 6 10 2 3 2 2 4 2" xfId="34322" xr:uid="{00000000-0005-0000-0000-0000081A0000}"/>
    <cellStyle name="Normal 6 10 2 3 2 2 5" xfId="23725" xr:uid="{00000000-0005-0000-0000-0000091A0000}"/>
    <cellStyle name="Normal 6 10 2 3 2 3" xfId="3634" xr:uid="{00000000-0005-0000-0000-00000A1A0000}"/>
    <cellStyle name="Normal 6 10 2 3 2 3 2" xfId="3635" xr:uid="{00000000-0005-0000-0000-00000B1A0000}"/>
    <cellStyle name="Normal 6 10 2 3 2 3 2 2" xfId="3636" xr:uid="{00000000-0005-0000-0000-00000C1A0000}"/>
    <cellStyle name="Normal 6 10 2 3 2 3 2 2 2" xfId="37801" xr:uid="{00000000-0005-0000-0000-00000D1A0000}"/>
    <cellStyle name="Normal 6 10 2 3 2 3 2 3" xfId="27783" xr:uid="{00000000-0005-0000-0000-00000E1A0000}"/>
    <cellStyle name="Normal 6 10 2 3 2 3 3" xfId="3637" xr:uid="{00000000-0005-0000-0000-00000F1A0000}"/>
    <cellStyle name="Normal 6 10 2 3 2 3 3 2" xfId="3638" xr:uid="{00000000-0005-0000-0000-0000101A0000}"/>
    <cellStyle name="Normal 6 10 2 3 2 3 3 2 2" xfId="37802" xr:uid="{00000000-0005-0000-0000-0000111A0000}"/>
    <cellStyle name="Normal 6 10 2 3 2 3 3 3" xfId="27784" xr:uid="{00000000-0005-0000-0000-0000121A0000}"/>
    <cellStyle name="Normal 6 10 2 3 2 3 4" xfId="3639" xr:uid="{00000000-0005-0000-0000-0000131A0000}"/>
    <cellStyle name="Normal 6 10 2 3 2 3 4 2" xfId="34323" xr:uid="{00000000-0005-0000-0000-0000141A0000}"/>
    <cellStyle name="Normal 6 10 2 3 2 3 5" xfId="23726" xr:uid="{00000000-0005-0000-0000-0000151A0000}"/>
    <cellStyle name="Normal 6 10 2 3 2 4" xfId="3640" xr:uid="{00000000-0005-0000-0000-0000161A0000}"/>
    <cellStyle name="Normal 6 10 2 3 2 4 2" xfId="3641" xr:uid="{00000000-0005-0000-0000-0000171A0000}"/>
    <cellStyle name="Normal 6 10 2 3 2 4 2 2" xfId="37803" xr:uid="{00000000-0005-0000-0000-0000181A0000}"/>
    <cellStyle name="Normal 6 10 2 3 2 4 3" xfId="27785" xr:uid="{00000000-0005-0000-0000-0000191A0000}"/>
    <cellStyle name="Normal 6 10 2 3 2 5" xfId="3642" xr:uid="{00000000-0005-0000-0000-00001A1A0000}"/>
    <cellStyle name="Normal 6 10 2 3 2 5 2" xfId="3643" xr:uid="{00000000-0005-0000-0000-00001B1A0000}"/>
    <cellStyle name="Normal 6 10 2 3 2 5 2 2" xfId="37804" xr:uid="{00000000-0005-0000-0000-00001C1A0000}"/>
    <cellStyle name="Normal 6 10 2 3 2 5 3" xfId="27786" xr:uid="{00000000-0005-0000-0000-00001D1A0000}"/>
    <cellStyle name="Normal 6 10 2 3 2 6" xfId="3644" xr:uid="{00000000-0005-0000-0000-00001E1A0000}"/>
    <cellStyle name="Normal 6 10 2 3 2 6 2" xfId="34321" xr:uid="{00000000-0005-0000-0000-00001F1A0000}"/>
    <cellStyle name="Normal 6 10 2 3 2 7" xfId="23724" xr:uid="{00000000-0005-0000-0000-0000201A0000}"/>
    <cellStyle name="Normal 6 10 2 3 3" xfId="3645" xr:uid="{00000000-0005-0000-0000-0000211A0000}"/>
    <cellStyle name="Normal 6 10 2 3 3 2" xfId="3646" xr:uid="{00000000-0005-0000-0000-0000221A0000}"/>
    <cellStyle name="Normal 6 10 2 3 3 2 2" xfId="3647" xr:uid="{00000000-0005-0000-0000-0000231A0000}"/>
    <cellStyle name="Normal 6 10 2 3 3 2 2 2" xfId="37805" xr:uid="{00000000-0005-0000-0000-0000241A0000}"/>
    <cellStyle name="Normal 6 10 2 3 3 2 3" xfId="27787" xr:uid="{00000000-0005-0000-0000-0000251A0000}"/>
    <cellStyle name="Normal 6 10 2 3 3 3" xfId="3648" xr:uid="{00000000-0005-0000-0000-0000261A0000}"/>
    <cellStyle name="Normal 6 10 2 3 3 3 2" xfId="3649" xr:uid="{00000000-0005-0000-0000-0000271A0000}"/>
    <cellStyle name="Normal 6 10 2 3 3 3 2 2" xfId="37806" xr:uid="{00000000-0005-0000-0000-0000281A0000}"/>
    <cellStyle name="Normal 6 10 2 3 3 3 3" xfId="27788" xr:uid="{00000000-0005-0000-0000-0000291A0000}"/>
    <cellStyle name="Normal 6 10 2 3 3 4" xfId="3650" xr:uid="{00000000-0005-0000-0000-00002A1A0000}"/>
    <cellStyle name="Normal 6 10 2 3 3 4 2" xfId="34324" xr:uid="{00000000-0005-0000-0000-00002B1A0000}"/>
    <cellStyle name="Normal 6 10 2 3 3 5" xfId="23727" xr:uid="{00000000-0005-0000-0000-00002C1A0000}"/>
    <cellStyle name="Normal 6 10 2 3 4" xfId="3651" xr:uid="{00000000-0005-0000-0000-00002D1A0000}"/>
    <cellStyle name="Normal 6 10 2 3 4 2" xfId="3652" xr:uid="{00000000-0005-0000-0000-00002E1A0000}"/>
    <cellStyle name="Normal 6 10 2 3 4 2 2" xfId="3653" xr:uid="{00000000-0005-0000-0000-00002F1A0000}"/>
    <cellStyle name="Normal 6 10 2 3 4 2 2 2" xfId="37807" xr:uid="{00000000-0005-0000-0000-0000301A0000}"/>
    <cellStyle name="Normal 6 10 2 3 4 2 3" xfId="27789" xr:uid="{00000000-0005-0000-0000-0000311A0000}"/>
    <cellStyle name="Normal 6 10 2 3 4 3" xfId="3654" xr:uid="{00000000-0005-0000-0000-0000321A0000}"/>
    <cellStyle name="Normal 6 10 2 3 4 3 2" xfId="3655" xr:uid="{00000000-0005-0000-0000-0000331A0000}"/>
    <cellStyle name="Normal 6 10 2 3 4 3 2 2" xfId="37808" xr:uid="{00000000-0005-0000-0000-0000341A0000}"/>
    <cellStyle name="Normal 6 10 2 3 4 3 3" xfId="27790" xr:uid="{00000000-0005-0000-0000-0000351A0000}"/>
    <cellStyle name="Normal 6 10 2 3 4 4" xfId="3656" xr:uid="{00000000-0005-0000-0000-0000361A0000}"/>
    <cellStyle name="Normal 6 10 2 3 4 4 2" xfId="34325" xr:uid="{00000000-0005-0000-0000-0000371A0000}"/>
    <cellStyle name="Normal 6 10 2 3 4 5" xfId="23728" xr:uid="{00000000-0005-0000-0000-0000381A0000}"/>
    <cellStyle name="Normal 6 10 2 3 5" xfId="3657" xr:uid="{00000000-0005-0000-0000-0000391A0000}"/>
    <cellStyle name="Normal 6 10 2 3 5 2" xfId="3658" xr:uid="{00000000-0005-0000-0000-00003A1A0000}"/>
    <cellStyle name="Normal 6 10 2 3 5 2 2" xfId="37809" xr:uid="{00000000-0005-0000-0000-00003B1A0000}"/>
    <cellStyle name="Normal 6 10 2 3 5 3" xfId="27791" xr:uid="{00000000-0005-0000-0000-00003C1A0000}"/>
    <cellStyle name="Normal 6 10 2 3 6" xfId="3659" xr:uid="{00000000-0005-0000-0000-00003D1A0000}"/>
    <cellStyle name="Normal 6 10 2 3 6 2" xfId="3660" xr:uid="{00000000-0005-0000-0000-00003E1A0000}"/>
    <cellStyle name="Normal 6 10 2 3 6 2 2" xfId="37810" xr:uid="{00000000-0005-0000-0000-00003F1A0000}"/>
    <cellStyle name="Normal 6 10 2 3 6 3" xfId="27792" xr:uid="{00000000-0005-0000-0000-0000401A0000}"/>
    <cellStyle name="Normal 6 10 2 3 7" xfId="3661" xr:uid="{00000000-0005-0000-0000-0000411A0000}"/>
    <cellStyle name="Normal 6 10 2 3 7 2" xfId="34320" xr:uid="{00000000-0005-0000-0000-0000421A0000}"/>
    <cellStyle name="Normal 6 10 2 3 8" xfId="23723" xr:uid="{00000000-0005-0000-0000-0000431A0000}"/>
    <cellStyle name="Normal 6 10 2 4" xfId="3662" xr:uid="{00000000-0005-0000-0000-0000441A0000}"/>
    <cellStyle name="Normal 6 10 2 4 2" xfId="3663" xr:uid="{00000000-0005-0000-0000-0000451A0000}"/>
    <cellStyle name="Normal 6 10 2 4 2 2" xfId="3664" xr:uid="{00000000-0005-0000-0000-0000461A0000}"/>
    <cellStyle name="Normal 6 10 2 4 2 2 2" xfId="3665" xr:uid="{00000000-0005-0000-0000-0000471A0000}"/>
    <cellStyle name="Normal 6 10 2 4 2 2 2 2" xfId="37811" xr:uid="{00000000-0005-0000-0000-0000481A0000}"/>
    <cellStyle name="Normal 6 10 2 4 2 2 3" xfId="27793" xr:uid="{00000000-0005-0000-0000-0000491A0000}"/>
    <cellStyle name="Normal 6 10 2 4 2 3" xfId="3666" xr:uid="{00000000-0005-0000-0000-00004A1A0000}"/>
    <cellStyle name="Normal 6 10 2 4 2 3 2" xfId="3667" xr:uid="{00000000-0005-0000-0000-00004B1A0000}"/>
    <cellStyle name="Normal 6 10 2 4 2 3 2 2" xfId="37812" xr:uid="{00000000-0005-0000-0000-00004C1A0000}"/>
    <cellStyle name="Normal 6 10 2 4 2 3 3" xfId="27794" xr:uid="{00000000-0005-0000-0000-00004D1A0000}"/>
    <cellStyle name="Normal 6 10 2 4 2 4" xfId="3668" xr:uid="{00000000-0005-0000-0000-00004E1A0000}"/>
    <cellStyle name="Normal 6 10 2 4 2 4 2" xfId="34327" xr:uid="{00000000-0005-0000-0000-00004F1A0000}"/>
    <cellStyle name="Normal 6 10 2 4 2 5" xfId="23730" xr:uid="{00000000-0005-0000-0000-0000501A0000}"/>
    <cellStyle name="Normal 6 10 2 4 3" xfId="3669" xr:uid="{00000000-0005-0000-0000-0000511A0000}"/>
    <cellStyle name="Normal 6 10 2 4 3 2" xfId="3670" xr:uid="{00000000-0005-0000-0000-0000521A0000}"/>
    <cellStyle name="Normal 6 10 2 4 3 2 2" xfId="3671" xr:uid="{00000000-0005-0000-0000-0000531A0000}"/>
    <cellStyle name="Normal 6 10 2 4 3 2 2 2" xfId="37813" xr:uid="{00000000-0005-0000-0000-0000541A0000}"/>
    <cellStyle name="Normal 6 10 2 4 3 2 3" xfId="27795" xr:uid="{00000000-0005-0000-0000-0000551A0000}"/>
    <cellStyle name="Normal 6 10 2 4 3 3" xfId="3672" xr:uid="{00000000-0005-0000-0000-0000561A0000}"/>
    <cellStyle name="Normal 6 10 2 4 3 3 2" xfId="3673" xr:uid="{00000000-0005-0000-0000-0000571A0000}"/>
    <cellStyle name="Normal 6 10 2 4 3 3 2 2" xfId="37814" xr:uid="{00000000-0005-0000-0000-0000581A0000}"/>
    <cellStyle name="Normal 6 10 2 4 3 3 3" xfId="27796" xr:uid="{00000000-0005-0000-0000-0000591A0000}"/>
    <cellStyle name="Normal 6 10 2 4 3 4" xfId="3674" xr:uid="{00000000-0005-0000-0000-00005A1A0000}"/>
    <cellStyle name="Normal 6 10 2 4 3 4 2" xfId="34328" xr:uid="{00000000-0005-0000-0000-00005B1A0000}"/>
    <cellStyle name="Normal 6 10 2 4 3 5" xfId="23731" xr:uid="{00000000-0005-0000-0000-00005C1A0000}"/>
    <cellStyle name="Normal 6 10 2 4 4" xfId="3675" xr:uid="{00000000-0005-0000-0000-00005D1A0000}"/>
    <cellStyle name="Normal 6 10 2 4 4 2" xfId="3676" xr:uid="{00000000-0005-0000-0000-00005E1A0000}"/>
    <cellStyle name="Normal 6 10 2 4 4 2 2" xfId="37815" xr:uid="{00000000-0005-0000-0000-00005F1A0000}"/>
    <cellStyle name="Normal 6 10 2 4 4 3" xfId="27797" xr:uid="{00000000-0005-0000-0000-0000601A0000}"/>
    <cellStyle name="Normal 6 10 2 4 5" xfId="3677" xr:uid="{00000000-0005-0000-0000-0000611A0000}"/>
    <cellStyle name="Normal 6 10 2 4 5 2" xfId="3678" xr:uid="{00000000-0005-0000-0000-0000621A0000}"/>
    <cellStyle name="Normal 6 10 2 4 5 2 2" xfId="37816" xr:uid="{00000000-0005-0000-0000-0000631A0000}"/>
    <cellStyle name="Normal 6 10 2 4 5 3" xfId="27798" xr:uid="{00000000-0005-0000-0000-0000641A0000}"/>
    <cellStyle name="Normal 6 10 2 4 6" xfId="3679" xr:uid="{00000000-0005-0000-0000-0000651A0000}"/>
    <cellStyle name="Normal 6 10 2 4 6 2" xfId="34326" xr:uid="{00000000-0005-0000-0000-0000661A0000}"/>
    <cellStyle name="Normal 6 10 2 4 7" xfId="23729" xr:uid="{00000000-0005-0000-0000-0000671A0000}"/>
    <cellStyle name="Normal 6 10 2 5" xfId="3680" xr:uid="{00000000-0005-0000-0000-0000681A0000}"/>
    <cellStyle name="Normal 6 10 2 5 2" xfId="3681" xr:uid="{00000000-0005-0000-0000-0000691A0000}"/>
    <cellStyle name="Normal 6 10 2 5 2 2" xfId="3682" xr:uid="{00000000-0005-0000-0000-00006A1A0000}"/>
    <cellStyle name="Normal 6 10 2 5 2 2 2" xfId="37817" xr:uid="{00000000-0005-0000-0000-00006B1A0000}"/>
    <cellStyle name="Normal 6 10 2 5 2 3" xfId="27799" xr:uid="{00000000-0005-0000-0000-00006C1A0000}"/>
    <cellStyle name="Normal 6 10 2 5 3" xfId="3683" xr:uid="{00000000-0005-0000-0000-00006D1A0000}"/>
    <cellStyle name="Normal 6 10 2 5 3 2" xfId="3684" xr:uid="{00000000-0005-0000-0000-00006E1A0000}"/>
    <cellStyle name="Normal 6 10 2 5 3 2 2" xfId="37818" xr:uid="{00000000-0005-0000-0000-00006F1A0000}"/>
    <cellStyle name="Normal 6 10 2 5 3 3" xfId="27800" xr:uid="{00000000-0005-0000-0000-0000701A0000}"/>
    <cellStyle name="Normal 6 10 2 5 4" xfId="3685" xr:uid="{00000000-0005-0000-0000-0000711A0000}"/>
    <cellStyle name="Normal 6 10 2 5 4 2" xfId="34329" xr:uid="{00000000-0005-0000-0000-0000721A0000}"/>
    <cellStyle name="Normal 6 10 2 5 5" xfId="23732" xr:uid="{00000000-0005-0000-0000-0000731A0000}"/>
    <cellStyle name="Normal 6 10 2 6" xfId="3686" xr:uid="{00000000-0005-0000-0000-0000741A0000}"/>
    <cellStyle name="Normal 6 10 2 6 2" xfId="3687" xr:uid="{00000000-0005-0000-0000-0000751A0000}"/>
    <cellStyle name="Normal 6 10 2 6 2 2" xfId="3688" xr:uid="{00000000-0005-0000-0000-0000761A0000}"/>
    <cellStyle name="Normal 6 10 2 6 2 2 2" xfId="37819" xr:uid="{00000000-0005-0000-0000-0000771A0000}"/>
    <cellStyle name="Normal 6 10 2 6 2 3" xfId="27801" xr:uid="{00000000-0005-0000-0000-0000781A0000}"/>
    <cellStyle name="Normal 6 10 2 6 3" xfId="3689" xr:uid="{00000000-0005-0000-0000-0000791A0000}"/>
    <cellStyle name="Normal 6 10 2 6 3 2" xfId="3690" xr:uid="{00000000-0005-0000-0000-00007A1A0000}"/>
    <cellStyle name="Normal 6 10 2 6 3 2 2" xfId="37820" xr:uid="{00000000-0005-0000-0000-00007B1A0000}"/>
    <cellStyle name="Normal 6 10 2 6 3 3" xfId="27802" xr:uid="{00000000-0005-0000-0000-00007C1A0000}"/>
    <cellStyle name="Normal 6 10 2 6 4" xfId="3691" xr:uid="{00000000-0005-0000-0000-00007D1A0000}"/>
    <cellStyle name="Normal 6 10 2 6 4 2" xfId="34330" xr:uid="{00000000-0005-0000-0000-00007E1A0000}"/>
    <cellStyle name="Normal 6 10 2 6 5" xfId="23733" xr:uid="{00000000-0005-0000-0000-00007F1A0000}"/>
    <cellStyle name="Normal 6 10 2 7" xfId="3692" xr:uid="{00000000-0005-0000-0000-0000801A0000}"/>
    <cellStyle name="Normal 6 10 2 7 2" xfId="3693" xr:uid="{00000000-0005-0000-0000-0000811A0000}"/>
    <cellStyle name="Normal 6 10 2 7 2 2" xfId="37821" xr:uid="{00000000-0005-0000-0000-0000821A0000}"/>
    <cellStyle name="Normal 6 10 2 7 3" xfId="27803" xr:uid="{00000000-0005-0000-0000-0000831A0000}"/>
    <cellStyle name="Normal 6 10 2 8" xfId="3694" xr:uid="{00000000-0005-0000-0000-0000841A0000}"/>
    <cellStyle name="Normal 6 10 2 8 2" xfId="3695" xr:uid="{00000000-0005-0000-0000-0000851A0000}"/>
    <cellStyle name="Normal 6 10 2 8 2 2" xfId="37822" xr:uid="{00000000-0005-0000-0000-0000861A0000}"/>
    <cellStyle name="Normal 6 10 2 8 3" xfId="27804" xr:uid="{00000000-0005-0000-0000-0000871A0000}"/>
    <cellStyle name="Normal 6 10 2 9" xfId="3696" xr:uid="{00000000-0005-0000-0000-0000881A0000}"/>
    <cellStyle name="Normal 6 10 2 9 2" xfId="34313" xr:uid="{00000000-0005-0000-0000-0000891A0000}"/>
    <cellStyle name="Normal 6 10 3" xfId="3697" xr:uid="{00000000-0005-0000-0000-00008A1A0000}"/>
    <cellStyle name="Normal 6 10 3 2" xfId="3698" xr:uid="{00000000-0005-0000-0000-00008B1A0000}"/>
    <cellStyle name="Normal 6 10 3 2 2" xfId="3699" xr:uid="{00000000-0005-0000-0000-00008C1A0000}"/>
    <cellStyle name="Normal 6 10 3 2 2 2" xfId="3700" xr:uid="{00000000-0005-0000-0000-00008D1A0000}"/>
    <cellStyle name="Normal 6 10 3 2 2 2 2" xfId="3701" xr:uid="{00000000-0005-0000-0000-00008E1A0000}"/>
    <cellStyle name="Normal 6 10 3 2 2 2 2 2" xfId="37823" xr:uid="{00000000-0005-0000-0000-00008F1A0000}"/>
    <cellStyle name="Normal 6 10 3 2 2 2 3" xfId="27805" xr:uid="{00000000-0005-0000-0000-0000901A0000}"/>
    <cellStyle name="Normal 6 10 3 2 2 3" xfId="3702" xr:uid="{00000000-0005-0000-0000-0000911A0000}"/>
    <cellStyle name="Normal 6 10 3 2 2 3 2" xfId="3703" xr:uid="{00000000-0005-0000-0000-0000921A0000}"/>
    <cellStyle name="Normal 6 10 3 2 2 3 2 2" xfId="37824" xr:uid="{00000000-0005-0000-0000-0000931A0000}"/>
    <cellStyle name="Normal 6 10 3 2 2 3 3" xfId="27806" xr:uid="{00000000-0005-0000-0000-0000941A0000}"/>
    <cellStyle name="Normal 6 10 3 2 2 4" xfId="3704" xr:uid="{00000000-0005-0000-0000-0000951A0000}"/>
    <cellStyle name="Normal 6 10 3 2 2 4 2" xfId="34333" xr:uid="{00000000-0005-0000-0000-0000961A0000}"/>
    <cellStyle name="Normal 6 10 3 2 2 5" xfId="23736" xr:uid="{00000000-0005-0000-0000-0000971A0000}"/>
    <cellStyle name="Normal 6 10 3 2 3" xfId="3705" xr:uid="{00000000-0005-0000-0000-0000981A0000}"/>
    <cellStyle name="Normal 6 10 3 2 3 2" xfId="3706" xr:uid="{00000000-0005-0000-0000-0000991A0000}"/>
    <cellStyle name="Normal 6 10 3 2 3 2 2" xfId="3707" xr:uid="{00000000-0005-0000-0000-00009A1A0000}"/>
    <cellStyle name="Normal 6 10 3 2 3 2 2 2" xfId="37825" xr:uid="{00000000-0005-0000-0000-00009B1A0000}"/>
    <cellStyle name="Normal 6 10 3 2 3 2 3" xfId="27807" xr:uid="{00000000-0005-0000-0000-00009C1A0000}"/>
    <cellStyle name="Normal 6 10 3 2 3 3" xfId="3708" xr:uid="{00000000-0005-0000-0000-00009D1A0000}"/>
    <cellStyle name="Normal 6 10 3 2 3 3 2" xfId="3709" xr:uid="{00000000-0005-0000-0000-00009E1A0000}"/>
    <cellStyle name="Normal 6 10 3 2 3 3 2 2" xfId="37826" xr:uid="{00000000-0005-0000-0000-00009F1A0000}"/>
    <cellStyle name="Normal 6 10 3 2 3 3 3" xfId="27808" xr:uid="{00000000-0005-0000-0000-0000A01A0000}"/>
    <cellStyle name="Normal 6 10 3 2 3 4" xfId="3710" xr:uid="{00000000-0005-0000-0000-0000A11A0000}"/>
    <cellStyle name="Normal 6 10 3 2 3 4 2" xfId="34334" xr:uid="{00000000-0005-0000-0000-0000A21A0000}"/>
    <cellStyle name="Normal 6 10 3 2 3 5" xfId="23737" xr:uid="{00000000-0005-0000-0000-0000A31A0000}"/>
    <cellStyle name="Normal 6 10 3 2 4" xfId="3711" xr:uid="{00000000-0005-0000-0000-0000A41A0000}"/>
    <cellStyle name="Normal 6 10 3 2 4 2" xfId="3712" xr:uid="{00000000-0005-0000-0000-0000A51A0000}"/>
    <cellStyle name="Normal 6 10 3 2 4 2 2" xfId="37827" xr:uid="{00000000-0005-0000-0000-0000A61A0000}"/>
    <cellStyle name="Normal 6 10 3 2 4 3" xfId="27809" xr:uid="{00000000-0005-0000-0000-0000A71A0000}"/>
    <cellStyle name="Normal 6 10 3 2 5" xfId="3713" xr:uid="{00000000-0005-0000-0000-0000A81A0000}"/>
    <cellStyle name="Normal 6 10 3 2 5 2" xfId="3714" xr:uid="{00000000-0005-0000-0000-0000A91A0000}"/>
    <cellStyle name="Normal 6 10 3 2 5 2 2" xfId="37828" xr:uid="{00000000-0005-0000-0000-0000AA1A0000}"/>
    <cellStyle name="Normal 6 10 3 2 5 3" xfId="27810" xr:uid="{00000000-0005-0000-0000-0000AB1A0000}"/>
    <cellStyle name="Normal 6 10 3 2 6" xfId="3715" xr:uid="{00000000-0005-0000-0000-0000AC1A0000}"/>
    <cellStyle name="Normal 6 10 3 2 6 2" xfId="34332" xr:uid="{00000000-0005-0000-0000-0000AD1A0000}"/>
    <cellStyle name="Normal 6 10 3 2 7" xfId="23735" xr:uid="{00000000-0005-0000-0000-0000AE1A0000}"/>
    <cellStyle name="Normal 6 10 3 3" xfId="3716" xr:uid="{00000000-0005-0000-0000-0000AF1A0000}"/>
    <cellStyle name="Normal 6 10 3 3 2" xfId="3717" xr:uid="{00000000-0005-0000-0000-0000B01A0000}"/>
    <cellStyle name="Normal 6 10 3 3 2 2" xfId="3718" xr:uid="{00000000-0005-0000-0000-0000B11A0000}"/>
    <cellStyle name="Normal 6 10 3 3 2 2 2" xfId="37829" xr:uid="{00000000-0005-0000-0000-0000B21A0000}"/>
    <cellStyle name="Normal 6 10 3 3 2 3" xfId="27811" xr:uid="{00000000-0005-0000-0000-0000B31A0000}"/>
    <cellStyle name="Normal 6 10 3 3 3" xfId="3719" xr:uid="{00000000-0005-0000-0000-0000B41A0000}"/>
    <cellStyle name="Normal 6 10 3 3 3 2" xfId="3720" xr:uid="{00000000-0005-0000-0000-0000B51A0000}"/>
    <cellStyle name="Normal 6 10 3 3 3 2 2" xfId="37830" xr:uid="{00000000-0005-0000-0000-0000B61A0000}"/>
    <cellStyle name="Normal 6 10 3 3 3 3" xfId="27812" xr:uid="{00000000-0005-0000-0000-0000B71A0000}"/>
    <cellStyle name="Normal 6 10 3 3 4" xfId="3721" xr:uid="{00000000-0005-0000-0000-0000B81A0000}"/>
    <cellStyle name="Normal 6 10 3 3 4 2" xfId="34335" xr:uid="{00000000-0005-0000-0000-0000B91A0000}"/>
    <cellStyle name="Normal 6 10 3 3 5" xfId="23738" xr:uid="{00000000-0005-0000-0000-0000BA1A0000}"/>
    <cellStyle name="Normal 6 10 3 4" xfId="3722" xr:uid="{00000000-0005-0000-0000-0000BB1A0000}"/>
    <cellStyle name="Normal 6 10 3 4 2" xfId="3723" xr:uid="{00000000-0005-0000-0000-0000BC1A0000}"/>
    <cellStyle name="Normal 6 10 3 4 2 2" xfId="3724" xr:uid="{00000000-0005-0000-0000-0000BD1A0000}"/>
    <cellStyle name="Normal 6 10 3 4 2 2 2" xfId="37831" xr:uid="{00000000-0005-0000-0000-0000BE1A0000}"/>
    <cellStyle name="Normal 6 10 3 4 2 3" xfId="27813" xr:uid="{00000000-0005-0000-0000-0000BF1A0000}"/>
    <cellStyle name="Normal 6 10 3 4 3" xfId="3725" xr:uid="{00000000-0005-0000-0000-0000C01A0000}"/>
    <cellStyle name="Normal 6 10 3 4 3 2" xfId="3726" xr:uid="{00000000-0005-0000-0000-0000C11A0000}"/>
    <cellStyle name="Normal 6 10 3 4 3 2 2" xfId="37832" xr:uid="{00000000-0005-0000-0000-0000C21A0000}"/>
    <cellStyle name="Normal 6 10 3 4 3 3" xfId="27814" xr:uid="{00000000-0005-0000-0000-0000C31A0000}"/>
    <cellStyle name="Normal 6 10 3 4 4" xfId="3727" xr:uid="{00000000-0005-0000-0000-0000C41A0000}"/>
    <cellStyle name="Normal 6 10 3 4 4 2" xfId="34336" xr:uid="{00000000-0005-0000-0000-0000C51A0000}"/>
    <cellStyle name="Normal 6 10 3 4 5" xfId="23739" xr:uid="{00000000-0005-0000-0000-0000C61A0000}"/>
    <cellStyle name="Normal 6 10 3 5" xfId="3728" xr:uid="{00000000-0005-0000-0000-0000C71A0000}"/>
    <cellStyle name="Normal 6 10 3 5 2" xfId="3729" xr:uid="{00000000-0005-0000-0000-0000C81A0000}"/>
    <cellStyle name="Normal 6 10 3 5 2 2" xfId="37833" xr:uid="{00000000-0005-0000-0000-0000C91A0000}"/>
    <cellStyle name="Normal 6 10 3 5 3" xfId="27815" xr:uid="{00000000-0005-0000-0000-0000CA1A0000}"/>
    <cellStyle name="Normal 6 10 3 6" xfId="3730" xr:uid="{00000000-0005-0000-0000-0000CB1A0000}"/>
    <cellStyle name="Normal 6 10 3 6 2" xfId="3731" xr:uid="{00000000-0005-0000-0000-0000CC1A0000}"/>
    <cellStyle name="Normal 6 10 3 6 2 2" xfId="37834" xr:uid="{00000000-0005-0000-0000-0000CD1A0000}"/>
    <cellStyle name="Normal 6 10 3 6 3" xfId="27816" xr:uid="{00000000-0005-0000-0000-0000CE1A0000}"/>
    <cellStyle name="Normal 6 10 3 7" xfId="3732" xr:uid="{00000000-0005-0000-0000-0000CF1A0000}"/>
    <cellStyle name="Normal 6 10 3 7 2" xfId="34331" xr:uid="{00000000-0005-0000-0000-0000D01A0000}"/>
    <cellStyle name="Normal 6 10 3 8" xfId="23734" xr:uid="{00000000-0005-0000-0000-0000D11A0000}"/>
    <cellStyle name="Normal 6 10 4" xfId="3733" xr:uid="{00000000-0005-0000-0000-0000D21A0000}"/>
    <cellStyle name="Normal 6 10 4 2" xfId="3734" xr:uid="{00000000-0005-0000-0000-0000D31A0000}"/>
    <cellStyle name="Normal 6 10 4 2 2" xfId="3735" xr:uid="{00000000-0005-0000-0000-0000D41A0000}"/>
    <cellStyle name="Normal 6 10 4 2 2 2" xfId="3736" xr:uid="{00000000-0005-0000-0000-0000D51A0000}"/>
    <cellStyle name="Normal 6 10 4 2 2 2 2" xfId="3737" xr:uid="{00000000-0005-0000-0000-0000D61A0000}"/>
    <cellStyle name="Normal 6 10 4 2 2 2 2 2" xfId="37835" xr:uid="{00000000-0005-0000-0000-0000D71A0000}"/>
    <cellStyle name="Normal 6 10 4 2 2 2 3" xfId="27817" xr:uid="{00000000-0005-0000-0000-0000D81A0000}"/>
    <cellStyle name="Normal 6 10 4 2 2 3" xfId="3738" xr:uid="{00000000-0005-0000-0000-0000D91A0000}"/>
    <cellStyle name="Normal 6 10 4 2 2 3 2" xfId="3739" xr:uid="{00000000-0005-0000-0000-0000DA1A0000}"/>
    <cellStyle name="Normal 6 10 4 2 2 3 2 2" xfId="37836" xr:uid="{00000000-0005-0000-0000-0000DB1A0000}"/>
    <cellStyle name="Normal 6 10 4 2 2 3 3" xfId="27818" xr:uid="{00000000-0005-0000-0000-0000DC1A0000}"/>
    <cellStyle name="Normal 6 10 4 2 2 4" xfId="3740" xr:uid="{00000000-0005-0000-0000-0000DD1A0000}"/>
    <cellStyle name="Normal 6 10 4 2 2 4 2" xfId="34339" xr:uid="{00000000-0005-0000-0000-0000DE1A0000}"/>
    <cellStyle name="Normal 6 10 4 2 2 5" xfId="23742" xr:uid="{00000000-0005-0000-0000-0000DF1A0000}"/>
    <cellStyle name="Normal 6 10 4 2 3" xfId="3741" xr:uid="{00000000-0005-0000-0000-0000E01A0000}"/>
    <cellStyle name="Normal 6 10 4 2 3 2" xfId="3742" xr:uid="{00000000-0005-0000-0000-0000E11A0000}"/>
    <cellStyle name="Normal 6 10 4 2 3 2 2" xfId="3743" xr:uid="{00000000-0005-0000-0000-0000E21A0000}"/>
    <cellStyle name="Normal 6 10 4 2 3 2 2 2" xfId="37837" xr:uid="{00000000-0005-0000-0000-0000E31A0000}"/>
    <cellStyle name="Normal 6 10 4 2 3 2 3" xfId="27819" xr:uid="{00000000-0005-0000-0000-0000E41A0000}"/>
    <cellStyle name="Normal 6 10 4 2 3 3" xfId="3744" xr:uid="{00000000-0005-0000-0000-0000E51A0000}"/>
    <cellStyle name="Normal 6 10 4 2 3 3 2" xfId="3745" xr:uid="{00000000-0005-0000-0000-0000E61A0000}"/>
    <cellStyle name="Normal 6 10 4 2 3 3 2 2" xfId="37838" xr:uid="{00000000-0005-0000-0000-0000E71A0000}"/>
    <cellStyle name="Normal 6 10 4 2 3 3 3" xfId="27820" xr:uid="{00000000-0005-0000-0000-0000E81A0000}"/>
    <cellStyle name="Normal 6 10 4 2 3 4" xfId="3746" xr:uid="{00000000-0005-0000-0000-0000E91A0000}"/>
    <cellStyle name="Normal 6 10 4 2 3 4 2" xfId="34340" xr:uid="{00000000-0005-0000-0000-0000EA1A0000}"/>
    <cellStyle name="Normal 6 10 4 2 3 5" xfId="23743" xr:uid="{00000000-0005-0000-0000-0000EB1A0000}"/>
    <cellStyle name="Normal 6 10 4 2 4" xfId="3747" xr:uid="{00000000-0005-0000-0000-0000EC1A0000}"/>
    <cellStyle name="Normal 6 10 4 2 4 2" xfId="3748" xr:uid="{00000000-0005-0000-0000-0000ED1A0000}"/>
    <cellStyle name="Normal 6 10 4 2 4 2 2" xfId="37839" xr:uid="{00000000-0005-0000-0000-0000EE1A0000}"/>
    <cellStyle name="Normal 6 10 4 2 4 3" xfId="27821" xr:uid="{00000000-0005-0000-0000-0000EF1A0000}"/>
    <cellStyle name="Normal 6 10 4 2 5" xfId="3749" xr:uid="{00000000-0005-0000-0000-0000F01A0000}"/>
    <cellStyle name="Normal 6 10 4 2 5 2" xfId="3750" xr:uid="{00000000-0005-0000-0000-0000F11A0000}"/>
    <cellStyle name="Normal 6 10 4 2 5 2 2" xfId="37840" xr:uid="{00000000-0005-0000-0000-0000F21A0000}"/>
    <cellStyle name="Normal 6 10 4 2 5 3" xfId="27822" xr:uid="{00000000-0005-0000-0000-0000F31A0000}"/>
    <cellStyle name="Normal 6 10 4 2 6" xfId="3751" xr:uid="{00000000-0005-0000-0000-0000F41A0000}"/>
    <cellStyle name="Normal 6 10 4 2 6 2" xfId="34338" xr:uid="{00000000-0005-0000-0000-0000F51A0000}"/>
    <cellStyle name="Normal 6 10 4 2 7" xfId="23741" xr:uid="{00000000-0005-0000-0000-0000F61A0000}"/>
    <cellStyle name="Normal 6 10 4 3" xfId="3752" xr:uid="{00000000-0005-0000-0000-0000F71A0000}"/>
    <cellStyle name="Normal 6 10 4 3 2" xfId="3753" xr:uid="{00000000-0005-0000-0000-0000F81A0000}"/>
    <cellStyle name="Normal 6 10 4 3 2 2" xfId="3754" xr:uid="{00000000-0005-0000-0000-0000F91A0000}"/>
    <cellStyle name="Normal 6 10 4 3 2 2 2" xfId="37841" xr:uid="{00000000-0005-0000-0000-0000FA1A0000}"/>
    <cellStyle name="Normal 6 10 4 3 2 3" xfId="27823" xr:uid="{00000000-0005-0000-0000-0000FB1A0000}"/>
    <cellStyle name="Normal 6 10 4 3 3" xfId="3755" xr:uid="{00000000-0005-0000-0000-0000FC1A0000}"/>
    <cellStyle name="Normal 6 10 4 3 3 2" xfId="3756" xr:uid="{00000000-0005-0000-0000-0000FD1A0000}"/>
    <cellStyle name="Normal 6 10 4 3 3 2 2" xfId="37842" xr:uid="{00000000-0005-0000-0000-0000FE1A0000}"/>
    <cellStyle name="Normal 6 10 4 3 3 3" xfId="27824" xr:uid="{00000000-0005-0000-0000-0000FF1A0000}"/>
    <cellStyle name="Normal 6 10 4 3 4" xfId="3757" xr:uid="{00000000-0005-0000-0000-0000001B0000}"/>
    <cellStyle name="Normal 6 10 4 3 4 2" xfId="34341" xr:uid="{00000000-0005-0000-0000-0000011B0000}"/>
    <cellStyle name="Normal 6 10 4 3 5" xfId="23744" xr:uid="{00000000-0005-0000-0000-0000021B0000}"/>
    <cellStyle name="Normal 6 10 4 4" xfId="3758" xr:uid="{00000000-0005-0000-0000-0000031B0000}"/>
    <cellStyle name="Normal 6 10 4 4 2" xfId="3759" xr:uid="{00000000-0005-0000-0000-0000041B0000}"/>
    <cellStyle name="Normal 6 10 4 4 2 2" xfId="3760" xr:uid="{00000000-0005-0000-0000-0000051B0000}"/>
    <cellStyle name="Normal 6 10 4 4 2 2 2" xfId="37843" xr:uid="{00000000-0005-0000-0000-0000061B0000}"/>
    <cellStyle name="Normal 6 10 4 4 2 3" xfId="27825" xr:uid="{00000000-0005-0000-0000-0000071B0000}"/>
    <cellStyle name="Normal 6 10 4 4 3" xfId="3761" xr:uid="{00000000-0005-0000-0000-0000081B0000}"/>
    <cellStyle name="Normal 6 10 4 4 3 2" xfId="3762" xr:uid="{00000000-0005-0000-0000-0000091B0000}"/>
    <cellStyle name="Normal 6 10 4 4 3 2 2" xfId="37844" xr:uid="{00000000-0005-0000-0000-00000A1B0000}"/>
    <cellStyle name="Normal 6 10 4 4 3 3" xfId="27826" xr:uid="{00000000-0005-0000-0000-00000B1B0000}"/>
    <cellStyle name="Normal 6 10 4 4 4" xfId="3763" xr:uid="{00000000-0005-0000-0000-00000C1B0000}"/>
    <cellStyle name="Normal 6 10 4 4 4 2" xfId="34342" xr:uid="{00000000-0005-0000-0000-00000D1B0000}"/>
    <cellStyle name="Normal 6 10 4 4 5" xfId="23745" xr:uid="{00000000-0005-0000-0000-00000E1B0000}"/>
    <cellStyle name="Normal 6 10 4 5" xfId="3764" xr:uid="{00000000-0005-0000-0000-00000F1B0000}"/>
    <cellStyle name="Normal 6 10 4 5 2" xfId="3765" xr:uid="{00000000-0005-0000-0000-0000101B0000}"/>
    <cellStyle name="Normal 6 10 4 5 2 2" xfId="37845" xr:uid="{00000000-0005-0000-0000-0000111B0000}"/>
    <cellStyle name="Normal 6 10 4 5 3" xfId="27827" xr:uid="{00000000-0005-0000-0000-0000121B0000}"/>
    <cellStyle name="Normal 6 10 4 6" xfId="3766" xr:uid="{00000000-0005-0000-0000-0000131B0000}"/>
    <cellStyle name="Normal 6 10 4 6 2" xfId="3767" xr:uid="{00000000-0005-0000-0000-0000141B0000}"/>
    <cellStyle name="Normal 6 10 4 6 2 2" xfId="37846" xr:uid="{00000000-0005-0000-0000-0000151B0000}"/>
    <cellStyle name="Normal 6 10 4 6 3" xfId="27828" xr:uid="{00000000-0005-0000-0000-0000161B0000}"/>
    <cellStyle name="Normal 6 10 4 7" xfId="3768" xr:uid="{00000000-0005-0000-0000-0000171B0000}"/>
    <cellStyle name="Normal 6 10 4 7 2" xfId="34337" xr:uid="{00000000-0005-0000-0000-0000181B0000}"/>
    <cellStyle name="Normal 6 10 4 8" xfId="23740" xr:uid="{00000000-0005-0000-0000-0000191B0000}"/>
    <cellStyle name="Normal 6 10 5" xfId="3769" xr:uid="{00000000-0005-0000-0000-00001A1B0000}"/>
    <cellStyle name="Normal 6 10 5 2" xfId="3770" xr:uid="{00000000-0005-0000-0000-00001B1B0000}"/>
    <cellStyle name="Normal 6 10 5 2 2" xfId="3771" xr:uid="{00000000-0005-0000-0000-00001C1B0000}"/>
    <cellStyle name="Normal 6 10 5 2 2 2" xfId="3772" xr:uid="{00000000-0005-0000-0000-00001D1B0000}"/>
    <cellStyle name="Normal 6 10 5 2 2 2 2" xfId="37847" xr:uid="{00000000-0005-0000-0000-00001E1B0000}"/>
    <cellStyle name="Normal 6 10 5 2 2 3" xfId="27829" xr:uid="{00000000-0005-0000-0000-00001F1B0000}"/>
    <cellStyle name="Normal 6 10 5 2 3" xfId="3773" xr:uid="{00000000-0005-0000-0000-0000201B0000}"/>
    <cellStyle name="Normal 6 10 5 2 3 2" xfId="3774" xr:uid="{00000000-0005-0000-0000-0000211B0000}"/>
    <cellStyle name="Normal 6 10 5 2 3 2 2" xfId="37848" xr:uid="{00000000-0005-0000-0000-0000221B0000}"/>
    <cellStyle name="Normal 6 10 5 2 3 3" xfId="27830" xr:uid="{00000000-0005-0000-0000-0000231B0000}"/>
    <cellStyle name="Normal 6 10 5 2 4" xfId="3775" xr:uid="{00000000-0005-0000-0000-0000241B0000}"/>
    <cellStyle name="Normal 6 10 5 2 4 2" xfId="34344" xr:uid="{00000000-0005-0000-0000-0000251B0000}"/>
    <cellStyle name="Normal 6 10 5 2 5" xfId="23747" xr:uid="{00000000-0005-0000-0000-0000261B0000}"/>
    <cellStyle name="Normal 6 10 5 3" xfId="3776" xr:uid="{00000000-0005-0000-0000-0000271B0000}"/>
    <cellStyle name="Normal 6 10 5 3 2" xfId="3777" xr:uid="{00000000-0005-0000-0000-0000281B0000}"/>
    <cellStyle name="Normal 6 10 5 3 2 2" xfId="3778" xr:uid="{00000000-0005-0000-0000-0000291B0000}"/>
    <cellStyle name="Normal 6 10 5 3 2 2 2" xfId="37849" xr:uid="{00000000-0005-0000-0000-00002A1B0000}"/>
    <cellStyle name="Normal 6 10 5 3 2 3" xfId="27831" xr:uid="{00000000-0005-0000-0000-00002B1B0000}"/>
    <cellStyle name="Normal 6 10 5 3 3" xfId="3779" xr:uid="{00000000-0005-0000-0000-00002C1B0000}"/>
    <cellStyle name="Normal 6 10 5 3 3 2" xfId="3780" xr:uid="{00000000-0005-0000-0000-00002D1B0000}"/>
    <cellStyle name="Normal 6 10 5 3 3 2 2" xfId="37850" xr:uid="{00000000-0005-0000-0000-00002E1B0000}"/>
    <cellStyle name="Normal 6 10 5 3 3 3" xfId="27832" xr:uid="{00000000-0005-0000-0000-00002F1B0000}"/>
    <cellStyle name="Normal 6 10 5 3 4" xfId="3781" xr:uid="{00000000-0005-0000-0000-0000301B0000}"/>
    <cellStyle name="Normal 6 10 5 3 4 2" xfId="34345" xr:uid="{00000000-0005-0000-0000-0000311B0000}"/>
    <cellStyle name="Normal 6 10 5 3 5" xfId="23748" xr:uid="{00000000-0005-0000-0000-0000321B0000}"/>
    <cellStyle name="Normal 6 10 5 4" xfId="3782" xr:uid="{00000000-0005-0000-0000-0000331B0000}"/>
    <cellStyle name="Normal 6 10 5 4 2" xfId="3783" xr:uid="{00000000-0005-0000-0000-0000341B0000}"/>
    <cellStyle name="Normal 6 10 5 4 2 2" xfId="37851" xr:uid="{00000000-0005-0000-0000-0000351B0000}"/>
    <cellStyle name="Normal 6 10 5 4 3" xfId="27833" xr:uid="{00000000-0005-0000-0000-0000361B0000}"/>
    <cellStyle name="Normal 6 10 5 5" xfId="3784" xr:uid="{00000000-0005-0000-0000-0000371B0000}"/>
    <cellStyle name="Normal 6 10 5 5 2" xfId="3785" xr:uid="{00000000-0005-0000-0000-0000381B0000}"/>
    <cellStyle name="Normal 6 10 5 5 2 2" xfId="37852" xr:uid="{00000000-0005-0000-0000-0000391B0000}"/>
    <cellStyle name="Normal 6 10 5 5 3" xfId="27834" xr:uid="{00000000-0005-0000-0000-00003A1B0000}"/>
    <cellStyle name="Normal 6 10 5 6" xfId="3786" xr:uid="{00000000-0005-0000-0000-00003B1B0000}"/>
    <cellStyle name="Normal 6 10 5 6 2" xfId="34343" xr:uid="{00000000-0005-0000-0000-00003C1B0000}"/>
    <cellStyle name="Normal 6 10 5 7" xfId="23746" xr:uid="{00000000-0005-0000-0000-00003D1B0000}"/>
    <cellStyle name="Normal 6 10 6" xfId="3787" xr:uid="{00000000-0005-0000-0000-00003E1B0000}"/>
    <cellStyle name="Normal 6 10 6 2" xfId="3788" xr:uid="{00000000-0005-0000-0000-00003F1B0000}"/>
    <cellStyle name="Normal 6 10 6 2 2" xfId="3789" xr:uid="{00000000-0005-0000-0000-0000401B0000}"/>
    <cellStyle name="Normal 6 10 6 2 2 2" xfId="37853" xr:uid="{00000000-0005-0000-0000-0000411B0000}"/>
    <cellStyle name="Normal 6 10 6 2 3" xfId="27835" xr:uid="{00000000-0005-0000-0000-0000421B0000}"/>
    <cellStyle name="Normal 6 10 6 3" xfId="3790" xr:uid="{00000000-0005-0000-0000-0000431B0000}"/>
    <cellStyle name="Normal 6 10 6 3 2" xfId="3791" xr:uid="{00000000-0005-0000-0000-0000441B0000}"/>
    <cellStyle name="Normal 6 10 6 3 2 2" xfId="37854" xr:uid="{00000000-0005-0000-0000-0000451B0000}"/>
    <cellStyle name="Normal 6 10 6 3 3" xfId="27836" xr:uid="{00000000-0005-0000-0000-0000461B0000}"/>
    <cellStyle name="Normal 6 10 6 4" xfId="3792" xr:uid="{00000000-0005-0000-0000-0000471B0000}"/>
    <cellStyle name="Normal 6 10 6 4 2" xfId="34346" xr:uid="{00000000-0005-0000-0000-0000481B0000}"/>
    <cellStyle name="Normal 6 10 6 5" xfId="23749" xr:uid="{00000000-0005-0000-0000-0000491B0000}"/>
    <cellStyle name="Normal 6 10 7" xfId="3793" xr:uid="{00000000-0005-0000-0000-00004A1B0000}"/>
    <cellStyle name="Normal 6 10 7 2" xfId="3794" xr:uid="{00000000-0005-0000-0000-00004B1B0000}"/>
    <cellStyle name="Normal 6 10 7 2 2" xfId="3795" xr:uid="{00000000-0005-0000-0000-00004C1B0000}"/>
    <cellStyle name="Normal 6 10 7 2 2 2" xfId="37855" xr:uid="{00000000-0005-0000-0000-00004D1B0000}"/>
    <cellStyle name="Normal 6 10 7 2 3" xfId="27837" xr:uid="{00000000-0005-0000-0000-00004E1B0000}"/>
    <cellStyle name="Normal 6 10 7 3" xfId="3796" xr:uid="{00000000-0005-0000-0000-00004F1B0000}"/>
    <cellStyle name="Normal 6 10 7 3 2" xfId="3797" xr:uid="{00000000-0005-0000-0000-0000501B0000}"/>
    <cellStyle name="Normal 6 10 7 3 2 2" xfId="37856" xr:uid="{00000000-0005-0000-0000-0000511B0000}"/>
    <cellStyle name="Normal 6 10 7 3 3" xfId="27838" xr:uid="{00000000-0005-0000-0000-0000521B0000}"/>
    <cellStyle name="Normal 6 10 7 4" xfId="3798" xr:uid="{00000000-0005-0000-0000-0000531B0000}"/>
    <cellStyle name="Normal 6 10 7 4 2" xfId="34347" xr:uid="{00000000-0005-0000-0000-0000541B0000}"/>
    <cellStyle name="Normal 6 10 7 5" xfId="23750" xr:uid="{00000000-0005-0000-0000-0000551B0000}"/>
    <cellStyle name="Normal 6 10 8" xfId="3799" xr:uid="{00000000-0005-0000-0000-0000561B0000}"/>
    <cellStyle name="Normal 6 10 8 2" xfId="3800" xr:uid="{00000000-0005-0000-0000-0000571B0000}"/>
    <cellStyle name="Normal 6 10 8 2 2" xfId="37857" xr:uid="{00000000-0005-0000-0000-0000581B0000}"/>
    <cellStyle name="Normal 6 10 8 3" xfId="27839" xr:uid="{00000000-0005-0000-0000-0000591B0000}"/>
    <cellStyle name="Normal 6 10 9" xfId="3801" xr:uid="{00000000-0005-0000-0000-00005A1B0000}"/>
    <cellStyle name="Normal 6 10 9 2" xfId="3802" xr:uid="{00000000-0005-0000-0000-00005B1B0000}"/>
    <cellStyle name="Normal 6 10 9 2 2" xfId="37858" xr:uid="{00000000-0005-0000-0000-00005C1B0000}"/>
    <cellStyle name="Normal 6 10 9 3" xfId="27840" xr:uid="{00000000-0005-0000-0000-00005D1B0000}"/>
    <cellStyle name="Normal 6 11" xfId="3803" xr:uid="{00000000-0005-0000-0000-00005E1B0000}"/>
    <cellStyle name="Normal 6 11 10" xfId="23751" xr:uid="{00000000-0005-0000-0000-00005F1B0000}"/>
    <cellStyle name="Normal 6 11 2" xfId="3804" xr:uid="{00000000-0005-0000-0000-0000601B0000}"/>
    <cellStyle name="Normal 6 11 2 2" xfId="3805" xr:uid="{00000000-0005-0000-0000-0000611B0000}"/>
    <cellStyle name="Normal 6 11 2 2 2" xfId="3806" xr:uid="{00000000-0005-0000-0000-0000621B0000}"/>
    <cellStyle name="Normal 6 11 2 2 2 2" xfId="3807" xr:uid="{00000000-0005-0000-0000-0000631B0000}"/>
    <cellStyle name="Normal 6 11 2 2 2 2 2" xfId="3808" xr:uid="{00000000-0005-0000-0000-0000641B0000}"/>
    <cellStyle name="Normal 6 11 2 2 2 2 2 2" xfId="37859" xr:uid="{00000000-0005-0000-0000-0000651B0000}"/>
    <cellStyle name="Normal 6 11 2 2 2 2 3" xfId="27841" xr:uid="{00000000-0005-0000-0000-0000661B0000}"/>
    <cellStyle name="Normal 6 11 2 2 2 3" xfId="3809" xr:uid="{00000000-0005-0000-0000-0000671B0000}"/>
    <cellStyle name="Normal 6 11 2 2 2 3 2" xfId="3810" xr:uid="{00000000-0005-0000-0000-0000681B0000}"/>
    <cellStyle name="Normal 6 11 2 2 2 3 2 2" xfId="37860" xr:uid="{00000000-0005-0000-0000-0000691B0000}"/>
    <cellStyle name="Normal 6 11 2 2 2 3 3" xfId="27842" xr:uid="{00000000-0005-0000-0000-00006A1B0000}"/>
    <cellStyle name="Normal 6 11 2 2 2 4" xfId="3811" xr:uid="{00000000-0005-0000-0000-00006B1B0000}"/>
    <cellStyle name="Normal 6 11 2 2 2 4 2" xfId="34351" xr:uid="{00000000-0005-0000-0000-00006C1B0000}"/>
    <cellStyle name="Normal 6 11 2 2 2 5" xfId="23754" xr:uid="{00000000-0005-0000-0000-00006D1B0000}"/>
    <cellStyle name="Normal 6 11 2 2 3" xfId="3812" xr:uid="{00000000-0005-0000-0000-00006E1B0000}"/>
    <cellStyle name="Normal 6 11 2 2 3 2" xfId="3813" xr:uid="{00000000-0005-0000-0000-00006F1B0000}"/>
    <cellStyle name="Normal 6 11 2 2 3 2 2" xfId="3814" xr:uid="{00000000-0005-0000-0000-0000701B0000}"/>
    <cellStyle name="Normal 6 11 2 2 3 2 2 2" xfId="37861" xr:uid="{00000000-0005-0000-0000-0000711B0000}"/>
    <cellStyle name="Normal 6 11 2 2 3 2 3" xfId="27843" xr:uid="{00000000-0005-0000-0000-0000721B0000}"/>
    <cellStyle name="Normal 6 11 2 2 3 3" xfId="3815" xr:uid="{00000000-0005-0000-0000-0000731B0000}"/>
    <cellStyle name="Normal 6 11 2 2 3 3 2" xfId="3816" xr:uid="{00000000-0005-0000-0000-0000741B0000}"/>
    <cellStyle name="Normal 6 11 2 2 3 3 2 2" xfId="37862" xr:uid="{00000000-0005-0000-0000-0000751B0000}"/>
    <cellStyle name="Normal 6 11 2 2 3 3 3" xfId="27844" xr:uid="{00000000-0005-0000-0000-0000761B0000}"/>
    <cellStyle name="Normal 6 11 2 2 3 4" xfId="3817" xr:uid="{00000000-0005-0000-0000-0000771B0000}"/>
    <cellStyle name="Normal 6 11 2 2 3 4 2" xfId="34352" xr:uid="{00000000-0005-0000-0000-0000781B0000}"/>
    <cellStyle name="Normal 6 11 2 2 3 5" xfId="23755" xr:uid="{00000000-0005-0000-0000-0000791B0000}"/>
    <cellStyle name="Normal 6 11 2 2 4" xfId="3818" xr:uid="{00000000-0005-0000-0000-00007A1B0000}"/>
    <cellStyle name="Normal 6 11 2 2 4 2" xfId="3819" xr:uid="{00000000-0005-0000-0000-00007B1B0000}"/>
    <cellStyle name="Normal 6 11 2 2 4 2 2" xfId="37863" xr:uid="{00000000-0005-0000-0000-00007C1B0000}"/>
    <cellStyle name="Normal 6 11 2 2 4 3" xfId="27845" xr:uid="{00000000-0005-0000-0000-00007D1B0000}"/>
    <cellStyle name="Normal 6 11 2 2 5" xfId="3820" xr:uid="{00000000-0005-0000-0000-00007E1B0000}"/>
    <cellStyle name="Normal 6 11 2 2 5 2" xfId="3821" xr:uid="{00000000-0005-0000-0000-00007F1B0000}"/>
    <cellStyle name="Normal 6 11 2 2 5 2 2" xfId="37864" xr:uid="{00000000-0005-0000-0000-0000801B0000}"/>
    <cellStyle name="Normal 6 11 2 2 5 3" xfId="27846" xr:uid="{00000000-0005-0000-0000-0000811B0000}"/>
    <cellStyle name="Normal 6 11 2 2 6" xfId="3822" xr:uid="{00000000-0005-0000-0000-0000821B0000}"/>
    <cellStyle name="Normal 6 11 2 2 6 2" xfId="34350" xr:uid="{00000000-0005-0000-0000-0000831B0000}"/>
    <cellStyle name="Normal 6 11 2 2 7" xfId="23753" xr:uid="{00000000-0005-0000-0000-0000841B0000}"/>
    <cellStyle name="Normal 6 11 2 3" xfId="3823" xr:uid="{00000000-0005-0000-0000-0000851B0000}"/>
    <cellStyle name="Normal 6 11 2 3 2" xfId="3824" xr:uid="{00000000-0005-0000-0000-0000861B0000}"/>
    <cellStyle name="Normal 6 11 2 3 2 2" xfId="3825" xr:uid="{00000000-0005-0000-0000-0000871B0000}"/>
    <cellStyle name="Normal 6 11 2 3 2 2 2" xfId="37865" xr:uid="{00000000-0005-0000-0000-0000881B0000}"/>
    <cellStyle name="Normal 6 11 2 3 2 3" xfId="27847" xr:uid="{00000000-0005-0000-0000-0000891B0000}"/>
    <cellStyle name="Normal 6 11 2 3 3" xfId="3826" xr:uid="{00000000-0005-0000-0000-00008A1B0000}"/>
    <cellStyle name="Normal 6 11 2 3 3 2" xfId="3827" xr:uid="{00000000-0005-0000-0000-00008B1B0000}"/>
    <cellStyle name="Normal 6 11 2 3 3 2 2" xfId="37866" xr:uid="{00000000-0005-0000-0000-00008C1B0000}"/>
    <cellStyle name="Normal 6 11 2 3 3 3" xfId="27848" xr:uid="{00000000-0005-0000-0000-00008D1B0000}"/>
    <cellStyle name="Normal 6 11 2 3 4" xfId="3828" xr:uid="{00000000-0005-0000-0000-00008E1B0000}"/>
    <cellStyle name="Normal 6 11 2 3 4 2" xfId="34353" xr:uid="{00000000-0005-0000-0000-00008F1B0000}"/>
    <cellStyle name="Normal 6 11 2 3 5" xfId="23756" xr:uid="{00000000-0005-0000-0000-0000901B0000}"/>
    <cellStyle name="Normal 6 11 2 4" xfId="3829" xr:uid="{00000000-0005-0000-0000-0000911B0000}"/>
    <cellStyle name="Normal 6 11 2 4 2" xfId="3830" xr:uid="{00000000-0005-0000-0000-0000921B0000}"/>
    <cellStyle name="Normal 6 11 2 4 2 2" xfId="3831" xr:uid="{00000000-0005-0000-0000-0000931B0000}"/>
    <cellStyle name="Normal 6 11 2 4 2 2 2" xfId="37867" xr:uid="{00000000-0005-0000-0000-0000941B0000}"/>
    <cellStyle name="Normal 6 11 2 4 2 3" xfId="27849" xr:uid="{00000000-0005-0000-0000-0000951B0000}"/>
    <cellStyle name="Normal 6 11 2 4 3" xfId="3832" xr:uid="{00000000-0005-0000-0000-0000961B0000}"/>
    <cellStyle name="Normal 6 11 2 4 3 2" xfId="3833" xr:uid="{00000000-0005-0000-0000-0000971B0000}"/>
    <cellStyle name="Normal 6 11 2 4 3 2 2" xfId="37868" xr:uid="{00000000-0005-0000-0000-0000981B0000}"/>
    <cellStyle name="Normal 6 11 2 4 3 3" xfId="27850" xr:uid="{00000000-0005-0000-0000-0000991B0000}"/>
    <cellStyle name="Normal 6 11 2 4 4" xfId="3834" xr:uid="{00000000-0005-0000-0000-00009A1B0000}"/>
    <cellStyle name="Normal 6 11 2 4 4 2" xfId="34354" xr:uid="{00000000-0005-0000-0000-00009B1B0000}"/>
    <cellStyle name="Normal 6 11 2 4 5" xfId="23757" xr:uid="{00000000-0005-0000-0000-00009C1B0000}"/>
    <cellStyle name="Normal 6 11 2 5" xfId="3835" xr:uid="{00000000-0005-0000-0000-00009D1B0000}"/>
    <cellStyle name="Normal 6 11 2 5 2" xfId="3836" xr:uid="{00000000-0005-0000-0000-00009E1B0000}"/>
    <cellStyle name="Normal 6 11 2 5 2 2" xfId="37869" xr:uid="{00000000-0005-0000-0000-00009F1B0000}"/>
    <cellStyle name="Normal 6 11 2 5 3" xfId="27851" xr:uid="{00000000-0005-0000-0000-0000A01B0000}"/>
    <cellStyle name="Normal 6 11 2 6" xfId="3837" xr:uid="{00000000-0005-0000-0000-0000A11B0000}"/>
    <cellStyle name="Normal 6 11 2 6 2" xfId="3838" xr:uid="{00000000-0005-0000-0000-0000A21B0000}"/>
    <cellStyle name="Normal 6 11 2 6 2 2" xfId="37870" xr:uid="{00000000-0005-0000-0000-0000A31B0000}"/>
    <cellStyle name="Normal 6 11 2 6 3" xfId="27852" xr:uid="{00000000-0005-0000-0000-0000A41B0000}"/>
    <cellStyle name="Normal 6 11 2 7" xfId="3839" xr:uid="{00000000-0005-0000-0000-0000A51B0000}"/>
    <cellStyle name="Normal 6 11 2 7 2" xfId="34349" xr:uid="{00000000-0005-0000-0000-0000A61B0000}"/>
    <cellStyle name="Normal 6 11 2 8" xfId="23752" xr:uid="{00000000-0005-0000-0000-0000A71B0000}"/>
    <cellStyle name="Normal 6 11 3" xfId="3840" xr:uid="{00000000-0005-0000-0000-0000A81B0000}"/>
    <cellStyle name="Normal 6 11 3 2" xfId="3841" xr:uid="{00000000-0005-0000-0000-0000A91B0000}"/>
    <cellStyle name="Normal 6 11 3 2 2" xfId="3842" xr:uid="{00000000-0005-0000-0000-0000AA1B0000}"/>
    <cellStyle name="Normal 6 11 3 2 2 2" xfId="3843" xr:uid="{00000000-0005-0000-0000-0000AB1B0000}"/>
    <cellStyle name="Normal 6 11 3 2 2 2 2" xfId="3844" xr:uid="{00000000-0005-0000-0000-0000AC1B0000}"/>
    <cellStyle name="Normal 6 11 3 2 2 2 2 2" xfId="37871" xr:uid="{00000000-0005-0000-0000-0000AD1B0000}"/>
    <cellStyle name="Normal 6 11 3 2 2 2 3" xfId="27853" xr:uid="{00000000-0005-0000-0000-0000AE1B0000}"/>
    <cellStyle name="Normal 6 11 3 2 2 3" xfId="3845" xr:uid="{00000000-0005-0000-0000-0000AF1B0000}"/>
    <cellStyle name="Normal 6 11 3 2 2 3 2" xfId="3846" xr:uid="{00000000-0005-0000-0000-0000B01B0000}"/>
    <cellStyle name="Normal 6 11 3 2 2 3 2 2" xfId="37872" xr:uid="{00000000-0005-0000-0000-0000B11B0000}"/>
    <cellStyle name="Normal 6 11 3 2 2 3 3" xfId="27854" xr:uid="{00000000-0005-0000-0000-0000B21B0000}"/>
    <cellStyle name="Normal 6 11 3 2 2 4" xfId="3847" xr:uid="{00000000-0005-0000-0000-0000B31B0000}"/>
    <cellStyle name="Normal 6 11 3 2 2 4 2" xfId="34357" xr:uid="{00000000-0005-0000-0000-0000B41B0000}"/>
    <cellStyle name="Normal 6 11 3 2 2 5" xfId="23760" xr:uid="{00000000-0005-0000-0000-0000B51B0000}"/>
    <cellStyle name="Normal 6 11 3 2 3" xfId="3848" xr:uid="{00000000-0005-0000-0000-0000B61B0000}"/>
    <cellStyle name="Normal 6 11 3 2 3 2" xfId="3849" xr:uid="{00000000-0005-0000-0000-0000B71B0000}"/>
    <cellStyle name="Normal 6 11 3 2 3 2 2" xfId="3850" xr:uid="{00000000-0005-0000-0000-0000B81B0000}"/>
    <cellStyle name="Normal 6 11 3 2 3 2 2 2" xfId="37873" xr:uid="{00000000-0005-0000-0000-0000B91B0000}"/>
    <cellStyle name="Normal 6 11 3 2 3 2 3" xfId="27855" xr:uid="{00000000-0005-0000-0000-0000BA1B0000}"/>
    <cellStyle name="Normal 6 11 3 2 3 3" xfId="3851" xr:uid="{00000000-0005-0000-0000-0000BB1B0000}"/>
    <cellStyle name="Normal 6 11 3 2 3 3 2" xfId="3852" xr:uid="{00000000-0005-0000-0000-0000BC1B0000}"/>
    <cellStyle name="Normal 6 11 3 2 3 3 2 2" xfId="37874" xr:uid="{00000000-0005-0000-0000-0000BD1B0000}"/>
    <cellStyle name="Normal 6 11 3 2 3 3 3" xfId="27856" xr:uid="{00000000-0005-0000-0000-0000BE1B0000}"/>
    <cellStyle name="Normal 6 11 3 2 3 4" xfId="3853" xr:uid="{00000000-0005-0000-0000-0000BF1B0000}"/>
    <cellStyle name="Normal 6 11 3 2 3 4 2" xfId="34358" xr:uid="{00000000-0005-0000-0000-0000C01B0000}"/>
    <cellStyle name="Normal 6 11 3 2 3 5" xfId="23761" xr:uid="{00000000-0005-0000-0000-0000C11B0000}"/>
    <cellStyle name="Normal 6 11 3 2 4" xfId="3854" xr:uid="{00000000-0005-0000-0000-0000C21B0000}"/>
    <cellStyle name="Normal 6 11 3 2 4 2" xfId="3855" xr:uid="{00000000-0005-0000-0000-0000C31B0000}"/>
    <cellStyle name="Normal 6 11 3 2 4 2 2" xfId="37875" xr:uid="{00000000-0005-0000-0000-0000C41B0000}"/>
    <cellStyle name="Normal 6 11 3 2 4 3" xfId="27857" xr:uid="{00000000-0005-0000-0000-0000C51B0000}"/>
    <cellStyle name="Normal 6 11 3 2 5" xfId="3856" xr:uid="{00000000-0005-0000-0000-0000C61B0000}"/>
    <cellStyle name="Normal 6 11 3 2 5 2" xfId="3857" xr:uid="{00000000-0005-0000-0000-0000C71B0000}"/>
    <cellStyle name="Normal 6 11 3 2 5 2 2" xfId="37876" xr:uid="{00000000-0005-0000-0000-0000C81B0000}"/>
    <cellStyle name="Normal 6 11 3 2 5 3" xfId="27858" xr:uid="{00000000-0005-0000-0000-0000C91B0000}"/>
    <cellStyle name="Normal 6 11 3 2 6" xfId="3858" xr:uid="{00000000-0005-0000-0000-0000CA1B0000}"/>
    <cellStyle name="Normal 6 11 3 2 6 2" xfId="34356" xr:uid="{00000000-0005-0000-0000-0000CB1B0000}"/>
    <cellStyle name="Normal 6 11 3 2 7" xfId="23759" xr:uid="{00000000-0005-0000-0000-0000CC1B0000}"/>
    <cellStyle name="Normal 6 11 3 3" xfId="3859" xr:uid="{00000000-0005-0000-0000-0000CD1B0000}"/>
    <cellStyle name="Normal 6 11 3 3 2" xfId="3860" xr:uid="{00000000-0005-0000-0000-0000CE1B0000}"/>
    <cellStyle name="Normal 6 11 3 3 2 2" xfId="3861" xr:uid="{00000000-0005-0000-0000-0000CF1B0000}"/>
    <cellStyle name="Normal 6 11 3 3 2 2 2" xfId="37877" xr:uid="{00000000-0005-0000-0000-0000D01B0000}"/>
    <cellStyle name="Normal 6 11 3 3 2 3" xfId="27859" xr:uid="{00000000-0005-0000-0000-0000D11B0000}"/>
    <cellStyle name="Normal 6 11 3 3 3" xfId="3862" xr:uid="{00000000-0005-0000-0000-0000D21B0000}"/>
    <cellStyle name="Normal 6 11 3 3 3 2" xfId="3863" xr:uid="{00000000-0005-0000-0000-0000D31B0000}"/>
    <cellStyle name="Normal 6 11 3 3 3 2 2" xfId="37878" xr:uid="{00000000-0005-0000-0000-0000D41B0000}"/>
    <cellStyle name="Normal 6 11 3 3 3 3" xfId="27860" xr:uid="{00000000-0005-0000-0000-0000D51B0000}"/>
    <cellStyle name="Normal 6 11 3 3 4" xfId="3864" xr:uid="{00000000-0005-0000-0000-0000D61B0000}"/>
    <cellStyle name="Normal 6 11 3 3 4 2" xfId="34359" xr:uid="{00000000-0005-0000-0000-0000D71B0000}"/>
    <cellStyle name="Normal 6 11 3 3 5" xfId="23762" xr:uid="{00000000-0005-0000-0000-0000D81B0000}"/>
    <cellStyle name="Normal 6 11 3 4" xfId="3865" xr:uid="{00000000-0005-0000-0000-0000D91B0000}"/>
    <cellStyle name="Normal 6 11 3 4 2" xfId="3866" xr:uid="{00000000-0005-0000-0000-0000DA1B0000}"/>
    <cellStyle name="Normal 6 11 3 4 2 2" xfId="3867" xr:uid="{00000000-0005-0000-0000-0000DB1B0000}"/>
    <cellStyle name="Normal 6 11 3 4 2 2 2" xfId="37879" xr:uid="{00000000-0005-0000-0000-0000DC1B0000}"/>
    <cellStyle name="Normal 6 11 3 4 2 3" xfId="27861" xr:uid="{00000000-0005-0000-0000-0000DD1B0000}"/>
    <cellStyle name="Normal 6 11 3 4 3" xfId="3868" xr:uid="{00000000-0005-0000-0000-0000DE1B0000}"/>
    <cellStyle name="Normal 6 11 3 4 3 2" xfId="3869" xr:uid="{00000000-0005-0000-0000-0000DF1B0000}"/>
    <cellStyle name="Normal 6 11 3 4 3 2 2" xfId="37880" xr:uid="{00000000-0005-0000-0000-0000E01B0000}"/>
    <cellStyle name="Normal 6 11 3 4 3 3" xfId="27862" xr:uid="{00000000-0005-0000-0000-0000E11B0000}"/>
    <cellStyle name="Normal 6 11 3 4 4" xfId="3870" xr:uid="{00000000-0005-0000-0000-0000E21B0000}"/>
    <cellStyle name="Normal 6 11 3 4 4 2" xfId="34360" xr:uid="{00000000-0005-0000-0000-0000E31B0000}"/>
    <cellStyle name="Normal 6 11 3 4 5" xfId="23763" xr:uid="{00000000-0005-0000-0000-0000E41B0000}"/>
    <cellStyle name="Normal 6 11 3 5" xfId="3871" xr:uid="{00000000-0005-0000-0000-0000E51B0000}"/>
    <cellStyle name="Normal 6 11 3 5 2" xfId="3872" xr:uid="{00000000-0005-0000-0000-0000E61B0000}"/>
    <cellStyle name="Normal 6 11 3 5 2 2" xfId="37881" xr:uid="{00000000-0005-0000-0000-0000E71B0000}"/>
    <cellStyle name="Normal 6 11 3 5 3" xfId="27863" xr:uid="{00000000-0005-0000-0000-0000E81B0000}"/>
    <cellStyle name="Normal 6 11 3 6" xfId="3873" xr:uid="{00000000-0005-0000-0000-0000E91B0000}"/>
    <cellStyle name="Normal 6 11 3 6 2" xfId="3874" xr:uid="{00000000-0005-0000-0000-0000EA1B0000}"/>
    <cellStyle name="Normal 6 11 3 6 2 2" xfId="37882" xr:uid="{00000000-0005-0000-0000-0000EB1B0000}"/>
    <cellStyle name="Normal 6 11 3 6 3" xfId="27864" xr:uid="{00000000-0005-0000-0000-0000EC1B0000}"/>
    <cellStyle name="Normal 6 11 3 7" xfId="3875" xr:uid="{00000000-0005-0000-0000-0000ED1B0000}"/>
    <cellStyle name="Normal 6 11 3 7 2" xfId="34355" xr:uid="{00000000-0005-0000-0000-0000EE1B0000}"/>
    <cellStyle name="Normal 6 11 3 8" xfId="23758" xr:uid="{00000000-0005-0000-0000-0000EF1B0000}"/>
    <cellStyle name="Normal 6 11 4" xfId="3876" xr:uid="{00000000-0005-0000-0000-0000F01B0000}"/>
    <cellStyle name="Normal 6 11 4 2" xfId="3877" xr:uid="{00000000-0005-0000-0000-0000F11B0000}"/>
    <cellStyle name="Normal 6 11 4 2 2" xfId="3878" xr:uid="{00000000-0005-0000-0000-0000F21B0000}"/>
    <cellStyle name="Normal 6 11 4 2 2 2" xfId="3879" xr:uid="{00000000-0005-0000-0000-0000F31B0000}"/>
    <cellStyle name="Normal 6 11 4 2 2 2 2" xfId="37883" xr:uid="{00000000-0005-0000-0000-0000F41B0000}"/>
    <cellStyle name="Normal 6 11 4 2 2 3" xfId="27865" xr:uid="{00000000-0005-0000-0000-0000F51B0000}"/>
    <cellStyle name="Normal 6 11 4 2 3" xfId="3880" xr:uid="{00000000-0005-0000-0000-0000F61B0000}"/>
    <cellStyle name="Normal 6 11 4 2 3 2" xfId="3881" xr:uid="{00000000-0005-0000-0000-0000F71B0000}"/>
    <cellStyle name="Normal 6 11 4 2 3 2 2" xfId="37884" xr:uid="{00000000-0005-0000-0000-0000F81B0000}"/>
    <cellStyle name="Normal 6 11 4 2 3 3" xfId="27866" xr:uid="{00000000-0005-0000-0000-0000F91B0000}"/>
    <cellStyle name="Normal 6 11 4 2 4" xfId="3882" xr:uid="{00000000-0005-0000-0000-0000FA1B0000}"/>
    <cellStyle name="Normal 6 11 4 2 4 2" xfId="34362" xr:uid="{00000000-0005-0000-0000-0000FB1B0000}"/>
    <cellStyle name="Normal 6 11 4 2 5" xfId="23765" xr:uid="{00000000-0005-0000-0000-0000FC1B0000}"/>
    <cellStyle name="Normal 6 11 4 3" xfId="3883" xr:uid="{00000000-0005-0000-0000-0000FD1B0000}"/>
    <cellStyle name="Normal 6 11 4 3 2" xfId="3884" xr:uid="{00000000-0005-0000-0000-0000FE1B0000}"/>
    <cellStyle name="Normal 6 11 4 3 2 2" xfId="3885" xr:uid="{00000000-0005-0000-0000-0000FF1B0000}"/>
    <cellStyle name="Normal 6 11 4 3 2 2 2" xfId="37885" xr:uid="{00000000-0005-0000-0000-0000001C0000}"/>
    <cellStyle name="Normal 6 11 4 3 2 3" xfId="27867" xr:uid="{00000000-0005-0000-0000-0000011C0000}"/>
    <cellStyle name="Normal 6 11 4 3 3" xfId="3886" xr:uid="{00000000-0005-0000-0000-0000021C0000}"/>
    <cellStyle name="Normal 6 11 4 3 3 2" xfId="3887" xr:uid="{00000000-0005-0000-0000-0000031C0000}"/>
    <cellStyle name="Normal 6 11 4 3 3 2 2" xfId="37886" xr:uid="{00000000-0005-0000-0000-0000041C0000}"/>
    <cellStyle name="Normal 6 11 4 3 3 3" xfId="27868" xr:uid="{00000000-0005-0000-0000-0000051C0000}"/>
    <cellStyle name="Normal 6 11 4 3 4" xfId="3888" xr:uid="{00000000-0005-0000-0000-0000061C0000}"/>
    <cellStyle name="Normal 6 11 4 3 4 2" xfId="34363" xr:uid="{00000000-0005-0000-0000-0000071C0000}"/>
    <cellStyle name="Normal 6 11 4 3 5" xfId="23766" xr:uid="{00000000-0005-0000-0000-0000081C0000}"/>
    <cellStyle name="Normal 6 11 4 4" xfId="3889" xr:uid="{00000000-0005-0000-0000-0000091C0000}"/>
    <cellStyle name="Normal 6 11 4 4 2" xfId="3890" xr:uid="{00000000-0005-0000-0000-00000A1C0000}"/>
    <cellStyle name="Normal 6 11 4 4 2 2" xfId="37887" xr:uid="{00000000-0005-0000-0000-00000B1C0000}"/>
    <cellStyle name="Normal 6 11 4 4 3" xfId="27869" xr:uid="{00000000-0005-0000-0000-00000C1C0000}"/>
    <cellStyle name="Normal 6 11 4 5" xfId="3891" xr:uid="{00000000-0005-0000-0000-00000D1C0000}"/>
    <cellStyle name="Normal 6 11 4 5 2" xfId="3892" xr:uid="{00000000-0005-0000-0000-00000E1C0000}"/>
    <cellStyle name="Normal 6 11 4 5 2 2" xfId="37888" xr:uid="{00000000-0005-0000-0000-00000F1C0000}"/>
    <cellStyle name="Normal 6 11 4 5 3" xfId="27870" xr:uid="{00000000-0005-0000-0000-0000101C0000}"/>
    <cellStyle name="Normal 6 11 4 6" xfId="3893" xr:uid="{00000000-0005-0000-0000-0000111C0000}"/>
    <cellStyle name="Normal 6 11 4 6 2" xfId="34361" xr:uid="{00000000-0005-0000-0000-0000121C0000}"/>
    <cellStyle name="Normal 6 11 4 7" xfId="23764" xr:uid="{00000000-0005-0000-0000-0000131C0000}"/>
    <cellStyle name="Normal 6 11 5" xfId="3894" xr:uid="{00000000-0005-0000-0000-0000141C0000}"/>
    <cellStyle name="Normal 6 11 5 2" xfId="3895" xr:uid="{00000000-0005-0000-0000-0000151C0000}"/>
    <cellStyle name="Normal 6 11 5 2 2" xfId="3896" xr:uid="{00000000-0005-0000-0000-0000161C0000}"/>
    <cellStyle name="Normal 6 11 5 2 2 2" xfId="37889" xr:uid="{00000000-0005-0000-0000-0000171C0000}"/>
    <cellStyle name="Normal 6 11 5 2 3" xfId="27871" xr:uid="{00000000-0005-0000-0000-0000181C0000}"/>
    <cellStyle name="Normal 6 11 5 3" xfId="3897" xr:uid="{00000000-0005-0000-0000-0000191C0000}"/>
    <cellStyle name="Normal 6 11 5 3 2" xfId="3898" xr:uid="{00000000-0005-0000-0000-00001A1C0000}"/>
    <cellStyle name="Normal 6 11 5 3 2 2" xfId="37890" xr:uid="{00000000-0005-0000-0000-00001B1C0000}"/>
    <cellStyle name="Normal 6 11 5 3 3" xfId="27872" xr:uid="{00000000-0005-0000-0000-00001C1C0000}"/>
    <cellStyle name="Normal 6 11 5 4" xfId="3899" xr:uid="{00000000-0005-0000-0000-00001D1C0000}"/>
    <cellStyle name="Normal 6 11 5 4 2" xfId="34364" xr:uid="{00000000-0005-0000-0000-00001E1C0000}"/>
    <cellStyle name="Normal 6 11 5 5" xfId="23767" xr:uid="{00000000-0005-0000-0000-00001F1C0000}"/>
    <cellStyle name="Normal 6 11 6" xfId="3900" xr:uid="{00000000-0005-0000-0000-0000201C0000}"/>
    <cellStyle name="Normal 6 11 6 2" xfId="3901" xr:uid="{00000000-0005-0000-0000-0000211C0000}"/>
    <cellStyle name="Normal 6 11 6 2 2" xfId="3902" xr:uid="{00000000-0005-0000-0000-0000221C0000}"/>
    <cellStyle name="Normal 6 11 6 2 2 2" xfId="37891" xr:uid="{00000000-0005-0000-0000-0000231C0000}"/>
    <cellStyle name="Normal 6 11 6 2 3" xfId="27873" xr:uid="{00000000-0005-0000-0000-0000241C0000}"/>
    <cellStyle name="Normal 6 11 6 3" xfId="3903" xr:uid="{00000000-0005-0000-0000-0000251C0000}"/>
    <cellStyle name="Normal 6 11 6 3 2" xfId="3904" xr:uid="{00000000-0005-0000-0000-0000261C0000}"/>
    <cellStyle name="Normal 6 11 6 3 2 2" xfId="37892" xr:uid="{00000000-0005-0000-0000-0000271C0000}"/>
    <cellStyle name="Normal 6 11 6 3 3" xfId="27874" xr:uid="{00000000-0005-0000-0000-0000281C0000}"/>
    <cellStyle name="Normal 6 11 6 4" xfId="3905" xr:uid="{00000000-0005-0000-0000-0000291C0000}"/>
    <cellStyle name="Normal 6 11 6 4 2" xfId="34365" xr:uid="{00000000-0005-0000-0000-00002A1C0000}"/>
    <cellStyle name="Normal 6 11 6 5" xfId="23768" xr:uid="{00000000-0005-0000-0000-00002B1C0000}"/>
    <cellStyle name="Normal 6 11 7" xfId="3906" xr:uid="{00000000-0005-0000-0000-00002C1C0000}"/>
    <cellStyle name="Normal 6 11 7 2" xfId="3907" xr:uid="{00000000-0005-0000-0000-00002D1C0000}"/>
    <cellStyle name="Normal 6 11 7 2 2" xfId="37893" xr:uid="{00000000-0005-0000-0000-00002E1C0000}"/>
    <cellStyle name="Normal 6 11 7 3" xfId="27875" xr:uid="{00000000-0005-0000-0000-00002F1C0000}"/>
    <cellStyle name="Normal 6 11 8" xfId="3908" xr:uid="{00000000-0005-0000-0000-0000301C0000}"/>
    <cellStyle name="Normal 6 11 8 2" xfId="3909" xr:uid="{00000000-0005-0000-0000-0000311C0000}"/>
    <cellStyle name="Normal 6 11 8 2 2" xfId="37894" xr:uid="{00000000-0005-0000-0000-0000321C0000}"/>
    <cellStyle name="Normal 6 11 8 3" xfId="27876" xr:uid="{00000000-0005-0000-0000-0000331C0000}"/>
    <cellStyle name="Normal 6 11 9" xfId="3910" xr:uid="{00000000-0005-0000-0000-0000341C0000}"/>
    <cellStyle name="Normal 6 11 9 2" xfId="34348" xr:uid="{00000000-0005-0000-0000-0000351C0000}"/>
    <cellStyle name="Normal 6 12" xfId="3911" xr:uid="{00000000-0005-0000-0000-0000361C0000}"/>
    <cellStyle name="Normal 6 12 10" xfId="23769" xr:uid="{00000000-0005-0000-0000-0000371C0000}"/>
    <cellStyle name="Normal 6 12 2" xfId="3912" xr:uid="{00000000-0005-0000-0000-0000381C0000}"/>
    <cellStyle name="Normal 6 12 2 2" xfId="3913" xr:uid="{00000000-0005-0000-0000-0000391C0000}"/>
    <cellStyle name="Normal 6 12 2 2 2" xfId="3914" xr:uid="{00000000-0005-0000-0000-00003A1C0000}"/>
    <cellStyle name="Normal 6 12 2 2 2 2" xfId="3915" xr:uid="{00000000-0005-0000-0000-00003B1C0000}"/>
    <cellStyle name="Normal 6 12 2 2 2 2 2" xfId="3916" xr:uid="{00000000-0005-0000-0000-00003C1C0000}"/>
    <cellStyle name="Normal 6 12 2 2 2 2 2 2" xfId="37895" xr:uid="{00000000-0005-0000-0000-00003D1C0000}"/>
    <cellStyle name="Normal 6 12 2 2 2 2 3" xfId="27877" xr:uid="{00000000-0005-0000-0000-00003E1C0000}"/>
    <cellStyle name="Normal 6 12 2 2 2 3" xfId="3917" xr:uid="{00000000-0005-0000-0000-00003F1C0000}"/>
    <cellStyle name="Normal 6 12 2 2 2 3 2" xfId="3918" xr:uid="{00000000-0005-0000-0000-0000401C0000}"/>
    <cellStyle name="Normal 6 12 2 2 2 3 2 2" xfId="37896" xr:uid="{00000000-0005-0000-0000-0000411C0000}"/>
    <cellStyle name="Normal 6 12 2 2 2 3 3" xfId="27878" xr:uid="{00000000-0005-0000-0000-0000421C0000}"/>
    <cellStyle name="Normal 6 12 2 2 2 4" xfId="3919" xr:uid="{00000000-0005-0000-0000-0000431C0000}"/>
    <cellStyle name="Normal 6 12 2 2 2 4 2" xfId="34369" xr:uid="{00000000-0005-0000-0000-0000441C0000}"/>
    <cellStyle name="Normal 6 12 2 2 2 5" xfId="23772" xr:uid="{00000000-0005-0000-0000-0000451C0000}"/>
    <cellStyle name="Normal 6 12 2 2 3" xfId="3920" xr:uid="{00000000-0005-0000-0000-0000461C0000}"/>
    <cellStyle name="Normal 6 12 2 2 3 2" xfId="3921" xr:uid="{00000000-0005-0000-0000-0000471C0000}"/>
    <cellStyle name="Normal 6 12 2 2 3 2 2" xfId="3922" xr:uid="{00000000-0005-0000-0000-0000481C0000}"/>
    <cellStyle name="Normal 6 12 2 2 3 2 2 2" xfId="37897" xr:uid="{00000000-0005-0000-0000-0000491C0000}"/>
    <cellStyle name="Normal 6 12 2 2 3 2 3" xfId="27879" xr:uid="{00000000-0005-0000-0000-00004A1C0000}"/>
    <cellStyle name="Normal 6 12 2 2 3 3" xfId="3923" xr:uid="{00000000-0005-0000-0000-00004B1C0000}"/>
    <cellStyle name="Normal 6 12 2 2 3 3 2" xfId="3924" xr:uid="{00000000-0005-0000-0000-00004C1C0000}"/>
    <cellStyle name="Normal 6 12 2 2 3 3 2 2" xfId="37898" xr:uid="{00000000-0005-0000-0000-00004D1C0000}"/>
    <cellStyle name="Normal 6 12 2 2 3 3 3" xfId="27880" xr:uid="{00000000-0005-0000-0000-00004E1C0000}"/>
    <cellStyle name="Normal 6 12 2 2 3 4" xfId="3925" xr:uid="{00000000-0005-0000-0000-00004F1C0000}"/>
    <cellStyle name="Normal 6 12 2 2 3 4 2" xfId="34370" xr:uid="{00000000-0005-0000-0000-0000501C0000}"/>
    <cellStyle name="Normal 6 12 2 2 3 5" xfId="23773" xr:uid="{00000000-0005-0000-0000-0000511C0000}"/>
    <cellStyle name="Normal 6 12 2 2 4" xfId="3926" xr:uid="{00000000-0005-0000-0000-0000521C0000}"/>
    <cellStyle name="Normal 6 12 2 2 4 2" xfId="3927" xr:uid="{00000000-0005-0000-0000-0000531C0000}"/>
    <cellStyle name="Normal 6 12 2 2 4 2 2" xfId="37899" xr:uid="{00000000-0005-0000-0000-0000541C0000}"/>
    <cellStyle name="Normal 6 12 2 2 4 3" xfId="27881" xr:uid="{00000000-0005-0000-0000-0000551C0000}"/>
    <cellStyle name="Normal 6 12 2 2 5" xfId="3928" xr:uid="{00000000-0005-0000-0000-0000561C0000}"/>
    <cellStyle name="Normal 6 12 2 2 5 2" xfId="3929" xr:uid="{00000000-0005-0000-0000-0000571C0000}"/>
    <cellStyle name="Normal 6 12 2 2 5 2 2" xfId="37900" xr:uid="{00000000-0005-0000-0000-0000581C0000}"/>
    <cellStyle name="Normal 6 12 2 2 5 3" xfId="27882" xr:uid="{00000000-0005-0000-0000-0000591C0000}"/>
    <cellStyle name="Normal 6 12 2 2 6" xfId="3930" xr:uid="{00000000-0005-0000-0000-00005A1C0000}"/>
    <cellStyle name="Normal 6 12 2 2 6 2" xfId="34368" xr:uid="{00000000-0005-0000-0000-00005B1C0000}"/>
    <cellStyle name="Normal 6 12 2 2 7" xfId="23771" xr:uid="{00000000-0005-0000-0000-00005C1C0000}"/>
    <cellStyle name="Normal 6 12 2 3" xfId="3931" xr:uid="{00000000-0005-0000-0000-00005D1C0000}"/>
    <cellStyle name="Normal 6 12 2 3 2" xfId="3932" xr:uid="{00000000-0005-0000-0000-00005E1C0000}"/>
    <cellStyle name="Normal 6 12 2 3 2 2" xfId="3933" xr:uid="{00000000-0005-0000-0000-00005F1C0000}"/>
    <cellStyle name="Normal 6 12 2 3 2 2 2" xfId="37901" xr:uid="{00000000-0005-0000-0000-0000601C0000}"/>
    <cellStyle name="Normal 6 12 2 3 2 3" xfId="27883" xr:uid="{00000000-0005-0000-0000-0000611C0000}"/>
    <cellStyle name="Normal 6 12 2 3 3" xfId="3934" xr:uid="{00000000-0005-0000-0000-0000621C0000}"/>
    <cellStyle name="Normal 6 12 2 3 3 2" xfId="3935" xr:uid="{00000000-0005-0000-0000-0000631C0000}"/>
    <cellStyle name="Normal 6 12 2 3 3 2 2" xfId="37902" xr:uid="{00000000-0005-0000-0000-0000641C0000}"/>
    <cellStyle name="Normal 6 12 2 3 3 3" xfId="27884" xr:uid="{00000000-0005-0000-0000-0000651C0000}"/>
    <cellStyle name="Normal 6 12 2 3 4" xfId="3936" xr:uid="{00000000-0005-0000-0000-0000661C0000}"/>
    <cellStyle name="Normal 6 12 2 3 4 2" xfId="34371" xr:uid="{00000000-0005-0000-0000-0000671C0000}"/>
    <cellStyle name="Normal 6 12 2 3 5" xfId="23774" xr:uid="{00000000-0005-0000-0000-0000681C0000}"/>
    <cellStyle name="Normal 6 12 2 4" xfId="3937" xr:uid="{00000000-0005-0000-0000-0000691C0000}"/>
    <cellStyle name="Normal 6 12 2 4 2" xfId="3938" xr:uid="{00000000-0005-0000-0000-00006A1C0000}"/>
    <cellStyle name="Normal 6 12 2 4 2 2" xfId="3939" xr:uid="{00000000-0005-0000-0000-00006B1C0000}"/>
    <cellStyle name="Normal 6 12 2 4 2 2 2" xfId="37903" xr:uid="{00000000-0005-0000-0000-00006C1C0000}"/>
    <cellStyle name="Normal 6 12 2 4 2 3" xfId="27885" xr:uid="{00000000-0005-0000-0000-00006D1C0000}"/>
    <cellStyle name="Normal 6 12 2 4 3" xfId="3940" xr:uid="{00000000-0005-0000-0000-00006E1C0000}"/>
    <cellStyle name="Normal 6 12 2 4 3 2" xfId="3941" xr:uid="{00000000-0005-0000-0000-00006F1C0000}"/>
    <cellStyle name="Normal 6 12 2 4 3 2 2" xfId="37904" xr:uid="{00000000-0005-0000-0000-0000701C0000}"/>
    <cellStyle name="Normal 6 12 2 4 3 3" xfId="27886" xr:uid="{00000000-0005-0000-0000-0000711C0000}"/>
    <cellStyle name="Normal 6 12 2 4 4" xfId="3942" xr:uid="{00000000-0005-0000-0000-0000721C0000}"/>
    <cellStyle name="Normal 6 12 2 4 4 2" xfId="34372" xr:uid="{00000000-0005-0000-0000-0000731C0000}"/>
    <cellStyle name="Normal 6 12 2 4 5" xfId="23775" xr:uid="{00000000-0005-0000-0000-0000741C0000}"/>
    <cellStyle name="Normal 6 12 2 5" xfId="3943" xr:uid="{00000000-0005-0000-0000-0000751C0000}"/>
    <cellStyle name="Normal 6 12 2 5 2" xfId="3944" xr:uid="{00000000-0005-0000-0000-0000761C0000}"/>
    <cellStyle name="Normal 6 12 2 5 2 2" xfId="37905" xr:uid="{00000000-0005-0000-0000-0000771C0000}"/>
    <cellStyle name="Normal 6 12 2 5 3" xfId="27887" xr:uid="{00000000-0005-0000-0000-0000781C0000}"/>
    <cellStyle name="Normal 6 12 2 6" xfId="3945" xr:uid="{00000000-0005-0000-0000-0000791C0000}"/>
    <cellStyle name="Normal 6 12 2 6 2" xfId="3946" xr:uid="{00000000-0005-0000-0000-00007A1C0000}"/>
    <cellStyle name="Normal 6 12 2 6 2 2" xfId="37906" xr:uid="{00000000-0005-0000-0000-00007B1C0000}"/>
    <cellStyle name="Normal 6 12 2 6 3" xfId="27888" xr:uid="{00000000-0005-0000-0000-00007C1C0000}"/>
    <cellStyle name="Normal 6 12 2 7" xfId="3947" xr:uid="{00000000-0005-0000-0000-00007D1C0000}"/>
    <cellStyle name="Normal 6 12 2 7 2" xfId="34367" xr:uid="{00000000-0005-0000-0000-00007E1C0000}"/>
    <cellStyle name="Normal 6 12 2 8" xfId="23770" xr:uid="{00000000-0005-0000-0000-00007F1C0000}"/>
    <cellStyle name="Normal 6 12 3" xfId="3948" xr:uid="{00000000-0005-0000-0000-0000801C0000}"/>
    <cellStyle name="Normal 6 12 3 2" xfId="3949" xr:uid="{00000000-0005-0000-0000-0000811C0000}"/>
    <cellStyle name="Normal 6 12 3 2 2" xfId="3950" xr:uid="{00000000-0005-0000-0000-0000821C0000}"/>
    <cellStyle name="Normal 6 12 3 2 2 2" xfId="3951" xr:uid="{00000000-0005-0000-0000-0000831C0000}"/>
    <cellStyle name="Normal 6 12 3 2 2 2 2" xfId="3952" xr:uid="{00000000-0005-0000-0000-0000841C0000}"/>
    <cellStyle name="Normal 6 12 3 2 2 2 2 2" xfId="37907" xr:uid="{00000000-0005-0000-0000-0000851C0000}"/>
    <cellStyle name="Normal 6 12 3 2 2 2 3" xfId="27889" xr:uid="{00000000-0005-0000-0000-0000861C0000}"/>
    <cellStyle name="Normal 6 12 3 2 2 3" xfId="3953" xr:uid="{00000000-0005-0000-0000-0000871C0000}"/>
    <cellStyle name="Normal 6 12 3 2 2 3 2" xfId="3954" xr:uid="{00000000-0005-0000-0000-0000881C0000}"/>
    <cellStyle name="Normal 6 12 3 2 2 3 2 2" xfId="37908" xr:uid="{00000000-0005-0000-0000-0000891C0000}"/>
    <cellStyle name="Normal 6 12 3 2 2 3 3" xfId="27890" xr:uid="{00000000-0005-0000-0000-00008A1C0000}"/>
    <cellStyle name="Normal 6 12 3 2 2 4" xfId="3955" xr:uid="{00000000-0005-0000-0000-00008B1C0000}"/>
    <cellStyle name="Normal 6 12 3 2 2 4 2" xfId="34375" xr:uid="{00000000-0005-0000-0000-00008C1C0000}"/>
    <cellStyle name="Normal 6 12 3 2 2 5" xfId="23778" xr:uid="{00000000-0005-0000-0000-00008D1C0000}"/>
    <cellStyle name="Normal 6 12 3 2 3" xfId="3956" xr:uid="{00000000-0005-0000-0000-00008E1C0000}"/>
    <cellStyle name="Normal 6 12 3 2 3 2" xfId="3957" xr:uid="{00000000-0005-0000-0000-00008F1C0000}"/>
    <cellStyle name="Normal 6 12 3 2 3 2 2" xfId="3958" xr:uid="{00000000-0005-0000-0000-0000901C0000}"/>
    <cellStyle name="Normal 6 12 3 2 3 2 2 2" xfId="37909" xr:uid="{00000000-0005-0000-0000-0000911C0000}"/>
    <cellStyle name="Normal 6 12 3 2 3 2 3" xfId="27891" xr:uid="{00000000-0005-0000-0000-0000921C0000}"/>
    <cellStyle name="Normal 6 12 3 2 3 3" xfId="3959" xr:uid="{00000000-0005-0000-0000-0000931C0000}"/>
    <cellStyle name="Normal 6 12 3 2 3 3 2" xfId="3960" xr:uid="{00000000-0005-0000-0000-0000941C0000}"/>
    <cellStyle name="Normal 6 12 3 2 3 3 2 2" xfId="37910" xr:uid="{00000000-0005-0000-0000-0000951C0000}"/>
    <cellStyle name="Normal 6 12 3 2 3 3 3" xfId="27892" xr:uid="{00000000-0005-0000-0000-0000961C0000}"/>
    <cellStyle name="Normal 6 12 3 2 3 4" xfId="3961" xr:uid="{00000000-0005-0000-0000-0000971C0000}"/>
    <cellStyle name="Normal 6 12 3 2 3 4 2" xfId="34376" xr:uid="{00000000-0005-0000-0000-0000981C0000}"/>
    <cellStyle name="Normal 6 12 3 2 3 5" xfId="23779" xr:uid="{00000000-0005-0000-0000-0000991C0000}"/>
    <cellStyle name="Normal 6 12 3 2 4" xfId="3962" xr:uid="{00000000-0005-0000-0000-00009A1C0000}"/>
    <cellStyle name="Normal 6 12 3 2 4 2" xfId="3963" xr:uid="{00000000-0005-0000-0000-00009B1C0000}"/>
    <cellStyle name="Normal 6 12 3 2 4 2 2" xfId="37911" xr:uid="{00000000-0005-0000-0000-00009C1C0000}"/>
    <cellStyle name="Normal 6 12 3 2 4 3" xfId="27893" xr:uid="{00000000-0005-0000-0000-00009D1C0000}"/>
    <cellStyle name="Normal 6 12 3 2 5" xfId="3964" xr:uid="{00000000-0005-0000-0000-00009E1C0000}"/>
    <cellStyle name="Normal 6 12 3 2 5 2" xfId="3965" xr:uid="{00000000-0005-0000-0000-00009F1C0000}"/>
    <cellStyle name="Normal 6 12 3 2 5 2 2" xfId="37912" xr:uid="{00000000-0005-0000-0000-0000A01C0000}"/>
    <cellStyle name="Normal 6 12 3 2 5 3" xfId="27894" xr:uid="{00000000-0005-0000-0000-0000A11C0000}"/>
    <cellStyle name="Normal 6 12 3 2 6" xfId="3966" xr:uid="{00000000-0005-0000-0000-0000A21C0000}"/>
    <cellStyle name="Normal 6 12 3 2 6 2" xfId="34374" xr:uid="{00000000-0005-0000-0000-0000A31C0000}"/>
    <cellStyle name="Normal 6 12 3 2 7" xfId="23777" xr:uid="{00000000-0005-0000-0000-0000A41C0000}"/>
    <cellStyle name="Normal 6 12 3 3" xfId="3967" xr:uid="{00000000-0005-0000-0000-0000A51C0000}"/>
    <cellStyle name="Normal 6 12 3 3 2" xfId="3968" xr:uid="{00000000-0005-0000-0000-0000A61C0000}"/>
    <cellStyle name="Normal 6 12 3 3 2 2" xfId="3969" xr:uid="{00000000-0005-0000-0000-0000A71C0000}"/>
    <cellStyle name="Normal 6 12 3 3 2 2 2" xfId="37913" xr:uid="{00000000-0005-0000-0000-0000A81C0000}"/>
    <cellStyle name="Normal 6 12 3 3 2 3" xfId="27895" xr:uid="{00000000-0005-0000-0000-0000A91C0000}"/>
    <cellStyle name="Normal 6 12 3 3 3" xfId="3970" xr:uid="{00000000-0005-0000-0000-0000AA1C0000}"/>
    <cellStyle name="Normal 6 12 3 3 3 2" xfId="3971" xr:uid="{00000000-0005-0000-0000-0000AB1C0000}"/>
    <cellStyle name="Normal 6 12 3 3 3 2 2" xfId="37914" xr:uid="{00000000-0005-0000-0000-0000AC1C0000}"/>
    <cellStyle name="Normal 6 12 3 3 3 3" xfId="27896" xr:uid="{00000000-0005-0000-0000-0000AD1C0000}"/>
    <cellStyle name="Normal 6 12 3 3 4" xfId="3972" xr:uid="{00000000-0005-0000-0000-0000AE1C0000}"/>
    <cellStyle name="Normal 6 12 3 3 4 2" xfId="34377" xr:uid="{00000000-0005-0000-0000-0000AF1C0000}"/>
    <cellStyle name="Normal 6 12 3 3 5" xfId="23780" xr:uid="{00000000-0005-0000-0000-0000B01C0000}"/>
    <cellStyle name="Normal 6 12 3 4" xfId="3973" xr:uid="{00000000-0005-0000-0000-0000B11C0000}"/>
    <cellStyle name="Normal 6 12 3 4 2" xfId="3974" xr:uid="{00000000-0005-0000-0000-0000B21C0000}"/>
    <cellStyle name="Normal 6 12 3 4 2 2" xfId="3975" xr:uid="{00000000-0005-0000-0000-0000B31C0000}"/>
    <cellStyle name="Normal 6 12 3 4 2 2 2" xfId="37915" xr:uid="{00000000-0005-0000-0000-0000B41C0000}"/>
    <cellStyle name="Normal 6 12 3 4 2 3" xfId="27897" xr:uid="{00000000-0005-0000-0000-0000B51C0000}"/>
    <cellStyle name="Normal 6 12 3 4 3" xfId="3976" xr:uid="{00000000-0005-0000-0000-0000B61C0000}"/>
    <cellStyle name="Normal 6 12 3 4 3 2" xfId="3977" xr:uid="{00000000-0005-0000-0000-0000B71C0000}"/>
    <cellStyle name="Normal 6 12 3 4 3 2 2" xfId="37916" xr:uid="{00000000-0005-0000-0000-0000B81C0000}"/>
    <cellStyle name="Normal 6 12 3 4 3 3" xfId="27898" xr:uid="{00000000-0005-0000-0000-0000B91C0000}"/>
    <cellStyle name="Normal 6 12 3 4 4" xfId="3978" xr:uid="{00000000-0005-0000-0000-0000BA1C0000}"/>
    <cellStyle name="Normal 6 12 3 4 4 2" xfId="34378" xr:uid="{00000000-0005-0000-0000-0000BB1C0000}"/>
    <cellStyle name="Normal 6 12 3 4 5" xfId="23781" xr:uid="{00000000-0005-0000-0000-0000BC1C0000}"/>
    <cellStyle name="Normal 6 12 3 5" xfId="3979" xr:uid="{00000000-0005-0000-0000-0000BD1C0000}"/>
    <cellStyle name="Normal 6 12 3 5 2" xfId="3980" xr:uid="{00000000-0005-0000-0000-0000BE1C0000}"/>
    <cellStyle name="Normal 6 12 3 5 2 2" xfId="37917" xr:uid="{00000000-0005-0000-0000-0000BF1C0000}"/>
    <cellStyle name="Normal 6 12 3 5 3" xfId="27899" xr:uid="{00000000-0005-0000-0000-0000C01C0000}"/>
    <cellStyle name="Normal 6 12 3 6" xfId="3981" xr:uid="{00000000-0005-0000-0000-0000C11C0000}"/>
    <cellStyle name="Normal 6 12 3 6 2" xfId="3982" xr:uid="{00000000-0005-0000-0000-0000C21C0000}"/>
    <cellStyle name="Normal 6 12 3 6 2 2" xfId="37918" xr:uid="{00000000-0005-0000-0000-0000C31C0000}"/>
    <cellStyle name="Normal 6 12 3 6 3" xfId="27900" xr:uid="{00000000-0005-0000-0000-0000C41C0000}"/>
    <cellStyle name="Normal 6 12 3 7" xfId="3983" xr:uid="{00000000-0005-0000-0000-0000C51C0000}"/>
    <cellStyle name="Normal 6 12 3 7 2" xfId="34373" xr:uid="{00000000-0005-0000-0000-0000C61C0000}"/>
    <cellStyle name="Normal 6 12 3 8" xfId="23776" xr:uid="{00000000-0005-0000-0000-0000C71C0000}"/>
    <cellStyle name="Normal 6 12 4" xfId="3984" xr:uid="{00000000-0005-0000-0000-0000C81C0000}"/>
    <cellStyle name="Normal 6 12 4 2" xfId="3985" xr:uid="{00000000-0005-0000-0000-0000C91C0000}"/>
    <cellStyle name="Normal 6 12 4 2 2" xfId="3986" xr:uid="{00000000-0005-0000-0000-0000CA1C0000}"/>
    <cellStyle name="Normal 6 12 4 2 2 2" xfId="3987" xr:uid="{00000000-0005-0000-0000-0000CB1C0000}"/>
    <cellStyle name="Normal 6 12 4 2 2 2 2" xfId="37919" xr:uid="{00000000-0005-0000-0000-0000CC1C0000}"/>
    <cellStyle name="Normal 6 12 4 2 2 3" xfId="27901" xr:uid="{00000000-0005-0000-0000-0000CD1C0000}"/>
    <cellStyle name="Normal 6 12 4 2 3" xfId="3988" xr:uid="{00000000-0005-0000-0000-0000CE1C0000}"/>
    <cellStyle name="Normal 6 12 4 2 3 2" xfId="3989" xr:uid="{00000000-0005-0000-0000-0000CF1C0000}"/>
    <cellStyle name="Normal 6 12 4 2 3 2 2" xfId="37920" xr:uid="{00000000-0005-0000-0000-0000D01C0000}"/>
    <cellStyle name="Normal 6 12 4 2 3 3" xfId="27902" xr:uid="{00000000-0005-0000-0000-0000D11C0000}"/>
    <cellStyle name="Normal 6 12 4 2 4" xfId="3990" xr:uid="{00000000-0005-0000-0000-0000D21C0000}"/>
    <cellStyle name="Normal 6 12 4 2 4 2" xfId="34380" xr:uid="{00000000-0005-0000-0000-0000D31C0000}"/>
    <cellStyle name="Normal 6 12 4 2 5" xfId="23783" xr:uid="{00000000-0005-0000-0000-0000D41C0000}"/>
    <cellStyle name="Normal 6 12 4 3" xfId="3991" xr:uid="{00000000-0005-0000-0000-0000D51C0000}"/>
    <cellStyle name="Normal 6 12 4 3 2" xfId="3992" xr:uid="{00000000-0005-0000-0000-0000D61C0000}"/>
    <cellStyle name="Normal 6 12 4 3 2 2" xfId="3993" xr:uid="{00000000-0005-0000-0000-0000D71C0000}"/>
    <cellStyle name="Normal 6 12 4 3 2 2 2" xfId="37921" xr:uid="{00000000-0005-0000-0000-0000D81C0000}"/>
    <cellStyle name="Normal 6 12 4 3 2 3" xfId="27903" xr:uid="{00000000-0005-0000-0000-0000D91C0000}"/>
    <cellStyle name="Normal 6 12 4 3 3" xfId="3994" xr:uid="{00000000-0005-0000-0000-0000DA1C0000}"/>
    <cellStyle name="Normal 6 12 4 3 3 2" xfId="3995" xr:uid="{00000000-0005-0000-0000-0000DB1C0000}"/>
    <cellStyle name="Normal 6 12 4 3 3 2 2" xfId="37922" xr:uid="{00000000-0005-0000-0000-0000DC1C0000}"/>
    <cellStyle name="Normal 6 12 4 3 3 3" xfId="27904" xr:uid="{00000000-0005-0000-0000-0000DD1C0000}"/>
    <cellStyle name="Normal 6 12 4 3 4" xfId="3996" xr:uid="{00000000-0005-0000-0000-0000DE1C0000}"/>
    <cellStyle name="Normal 6 12 4 3 4 2" xfId="34381" xr:uid="{00000000-0005-0000-0000-0000DF1C0000}"/>
    <cellStyle name="Normal 6 12 4 3 5" xfId="23784" xr:uid="{00000000-0005-0000-0000-0000E01C0000}"/>
    <cellStyle name="Normal 6 12 4 4" xfId="3997" xr:uid="{00000000-0005-0000-0000-0000E11C0000}"/>
    <cellStyle name="Normal 6 12 4 4 2" xfId="3998" xr:uid="{00000000-0005-0000-0000-0000E21C0000}"/>
    <cellStyle name="Normal 6 12 4 4 2 2" xfId="37923" xr:uid="{00000000-0005-0000-0000-0000E31C0000}"/>
    <cellStyle name="Normal 6 12 4 4 3" xfId="27905" xr:uid="{00000000-0005-0000-0000-0000E41C0000}"/>
    <cellStyle name="Normal 6 12 4 5" xfId="3999" xr:uid="{00000000-0005-0000-0000-0000E51C0000}"/>
    <cellStyle name="Normal 6 12 4 5 2" xfId="4000" xr:uid="{00000000-0005-0000-0000-0000E61C0000}"/>
    <cellStyle name="Normal 6 12 4 5 2 2" xfId="37924" xr:uid="{00000000-0005-0000-0000-0000E71C0000}"/>
    <cellStyle name="Normal 6 12 4 5 3" xfId="27906" xr:uid="{00000000-0005-0000-0000-0000E81C0000}"/>
    <cellStyle name="Normal 6 12 4 6" xfId="4001" xr:uid="{00000000-0005-0000-0000-0000E91C0000}"/>
    <cellStyle name="Normal 6 12 4 6 2" xfId="34379" xr:uid="{00000000-0005-0000-0000-0000EA1C0000}"/>
    <cellStyle name="Normal 6 12 4 7" xfId="23782" xr:uid="{00000000-0005-0000-0000-0000EB1C0000}"/>
    <cellStyle name="Normal 6 12 5" xfId="4002" xr:uid="{00000000-0005-0000-0000-0000EC1C0000}"/>
    <cellStyle name="Normal 6 12 5 2" xfId="4003" xr:uid="{00000000-0005-0000-0000-0000ED1C0000}"/>
    <cellStyle name="Normal 6 12 5 2 2" xfId="4004" xr:uid="{00000000-0005-0000-0000-0000EE1C0000}"/>
    <cellStyle name="Normal 6 12 5 2 2 2" xfId="37925" xr:uid="{00000000-0005-0000-0000-0000EF1C0000}"/>
    <cellStyle name="Normal 6 12 5 2 3" xfId="27907" xr:uid="{00000000-0005-0000-0000-0000F01C0000}"/>
    <cellStyle name="Normal 6 12 5 3" xfId="4005" xr:uid="{00000000-0005-0000-0000-0000F11C0000}"/>
    <cellStyle name="Normal 6 12 5 3 2" xfId="4006" xr:uid="{00000000-0005-0000-0000-0000F21C0000}"/>
    <cellStyle name="Normal 6 12 5 3 2 2" xfId="37926" xr:uid="{00000000-0005-0000-0000-0000F31C0000}"/>
    <cellStyle name="Normal 6 12 5 3 3" xfId="27908" xr:uid="{00000000-0005-0000-0000-0000F41C0000}"/>
    <cellStyle name="Normal 6 12 5 4" xfId="4007" xr:uid="{00000000-0005-0000-0000-0000F51C0000}"/>
    <cellStyle name="Normal 6 12 5 4 2" xfId="34382" xr:uid="{00000000-0005-0000-0000-0000F61C0000}"/>
    <cellStyle name="Normal 6 12 5 5" xfId="23785" xr:uid="{00000000-0005-0000-0000-0000F71C0000}"/>
    <cellStyle name="Normal 6 12 6" xfId="4008" xr:uid="{00000000-0005-0000-0000-0000F81C0000}"/>
    <cellStyle name="Normal 6 12 6 2" xfId="4009" xr:uid="{00000000-0005-0000-0000-0000F91C0000}"/>
    <cellStyle name="Normal 6 12 6 2 2" xfId="4010" xr:uid="{00000000-0005-0000-0000-0000FA1C0000}"/>
    <cellStyle name="Normal 6 12 6 2 2 2" xfId="37927" xr:uid="{00000000-0005-0000-0000-0000FB1C0000}"/>
    <cellStyle name="Normal 6 12 6 2 3" xfId="27909" xr:uid="{00000000-0005-0000-0000-0000FC1C0000}"/>
    <cellStyle name="Normal 6 12 6 3" xfId="4011" xr:uid="{00000000-0005-0000-0000-0000FD1C0000}"/>
    <cellStyle name="Normal 6 12 6 3 2" xfId="4012" xr:uid="{00000000-0005-0000-0000-0000FE1C0000}"/>
    <cellStyle name="Normal 6 12 6 3 2 2" xfId="37928" xr:uid="{00000000-0005-0000-0000-0000FF1C0000}"/>
    <cellStyle name="Normal 6 12 6 3 3" xfId="27910" xr:uid="{00000000-0005-0000-0000-0000001D0000}"/>
    <cellStyle name="Normal 6 12 6 4" xfId="4013" xr:uid="{00000000-0005-0000-0000-0000011D0000}"/>
    <cellStyle name="Normal 6 12 6 4 2" xfId="34383" xr:uid="{00000000-0005-0000-0000-0000021D0000}"/>
    <cellStyle name="Normal 6 12 6 5" xfId="23786" xr:uid="{00000000-0005-0000-0000-0000031D0000}"/>
    <cellStyle name="Normal 6 12 7" xfId="4014" xr:uid="{00000000-0005-0000-0000-0000041D0000}"/>
    <cellStyle name="Normal 6 12 7 2" xfId="4015" xr:uid="{00000000-0005-0000-0000-0000051D0000}"/>
    <cellStyle name="Normal 6 12 7 2 2" xfId="37929" xr:uid="{00000000-0005-0000-0000-0000061D0000}"/>
    <cellStyle name="Normal 6 12 7 3" xfId="27911" xr:uid="{00000000-0005-0000-0000-0000071D0000}"/>
    <cellStyle name="Normal 6 12 8" xfId="4016" xr:uid="{00000000-0005-0000-0000-0000081D0000}"/>
    <cellStyle name="Normal 6 12 8 2" xfId="4017" xr:uid="{00000000-0005-0000-0000-0000091D0000}"/>
    <cellStyle name="Normal 6 12 8 2 2" xfId="37930" xr:uid="{00000000-0005-0000-0000-00000A1D0000}"/>
    <cellStyle name="Normal 6 12 8 3" xfId="27912" xr:uid="{00000000-0005-0000-0000-00000B1D0000}"/>
    <cellStyle name="Normal 6 12 9" xfId="4018" xr:uid="{00000000-0005-0000-0000-00000C1D0000}"/>
    <cellStyle name="Normal 6 12 9 2" xfId="34366" xr:uid="{00000000-0005-0000-0000-00000D1D0000}"/>
    <cellStyle name="Normal 6 13" xfId="4019" xr:uid="{00000000-0005-0000-0000-00000E1D0000}"/>
    <cellStyle name="Normal 6 13 2" xfId="4020" xr:uid="{00000000-0005-0000-0000-00000F1D0000}"/>
    <cellStyle name="Normal 6 13 2 2" xfId="4021" xr:uid="{00000000-0005-0000-0000-0000101D0000}"/>
    <cellStyle name="Normal 6 13 2 2 2" xfId="4022" xr:uid="{00000000-0005-0000-0000-0000111D0000}"/>
    <cellStyle name="Normal 6 13 2 2 2 2" xfId="4023" xr:uid="{00000000-0005-0000-0000-0000121D0000}"/>
    <cellStyle name="Normal 6 13 2 2 2 2 2" xfId="37931" xr:uid="{00000000-0005-0000-0000-0000131D0000}"/>
    <cellStyle name="Normal 6 13 2 2 2 3" xfId="27913" xr:uid="{00000000-0005-0000-0000-0000141D0000}"/>
    <cellStyle name="Normal 6 13 2 2 3" xfId="4024" xr:uid="{00000000-0005-0000-0000-0000151D0000}"/>
    <cellStyle name="Normal 6 13 2 2 3 2" xfId="4025" xr:uid="{00000000-0005-0000-0000-0000161D0000}"/>
    <cellStyle name="Normal 6 13 2 2 3 2 2" xfId="37932" xr:uid="{00000000-0005-0000-0000-0000171D0000}"/>
    <cellStyle name="Normal 6 13 2 2 3 3" xfId="27914" xr:uid="{00000000-0005-0000-0000-0000181D0000}"/>
    <cellStyle name="Normal 6 13 2 2 4" xfId="4026" xr:uid="{00000000-0005-0000-0000-0000191D0000}"/>
    <cellStyle name="Normal 6 13 2 2 4 2" xfId="34386" xr:uid="{00000000-0005-0000-0000-00001A1D0000}"/>
    <cellStyle name="Normal 6 13 2 2 5" xfId="23789" xr:uid="{00000000-0005-0000-0000-00001B1D0000}"/>
    <cellStyle name="Normal 6 13 2 3" xfId="4027" xr:uid="{00000000-0005-0000-0000-00001C1D0000}"/>
    <cellStyle name="Normal 6 13 2 3 2" xfId="4028" xr:uid="{00000000-0005-0000-0000-00001D1D0000}"/>
    <cellStyle name="Normal 6 13 2 3 2 2" xfId="4029" xr:uid="{00000000-0005-0000-0000-00001E1D0000}"/>
    <cellStyle name="Normal 6 13 2 3 2 2 2" xfId="37933" xr:uid="{00000000-0005-0000-0000-00001F1D0000}"/>
    <cellStyle name="Normal 6 13 2 3 2 3" xfId="27915" xr:uid="{00000000-0005-0000-0000-0000201D0000}"/>
    <cellStyle name="Normal 6 13 2 3 3" xfId="4030" xr:uid="{00000000-0005-0000-0000-0000211D0000}"/>
    <cellStyle name="Normal 6 13 2 3 3 2" xfId="4031" xr:uid="{00000000-0005-0000-0000-0000221D0000}"/>
    <cellStyle name="Normal 6 13 2 3 3 2 2" xfId="37934" xr:uid="{00000000-0005-0000-0000-0000231D0000}"/>
    <cellStyle name="Normal 6 13 2 3 3 3" xfId="27916" xr:uid="{00000000-0005-0000-0000-0000241D0000}"/>
    <cellStyle name="Normal 6 13 2 3 4" xfId="4032" xr:uid="{00000000-0005-0000-0000-0000251D0000}"/>
    <cellStyle name="Normal 6 13 2 3 4 2" xfId="34387" xr:uid="{00000000-0005-0000-0000-0000261D0000}"/>
    <cellStyle name="Normal 6 13 2 3 5" xfId="23790" xr:uid="{00000000-0005-0000-0000-0000271D0000}"/>
    <cellStyle name="Normal 6 13 2 4" xfId="4033" xr:uid="{00000000-0005-0000-0000-0000281D0000}"/>
    <cellStyle name="Normal 6 13 2 4 2" xfId="4034" xr:uid="{00000000-0005-0000-0000-0000291D0000}"/>
    <cellStyle name="Normal 6 13 2 4 2 2" xfId="37935" xr:uid="{00000000-0005-0000-0000-00002A1D0000}"/>
    <cellStyle name="Normal 6 13 2 4 3" xfId="27917" xr:uid="{00000000-0005-0000-0000-00002B1D0000}"/>
    <cellStyle name="Normal 6 13 2 5" xfId="4035" xr:uid="{00000000-0005-0000-0000-00002C1D0000}"/>
    <cellStyle name="Normal 6 13 2 5 2" xfId="4036" xr:uid="{00000000-0005-0000-0000-00002D1D0000}"/>
    <cellStyle name="Normal 6 13 2 5 2 2" xfId="37936" xr:uid="{00000000-0005-0000-0000-00002E1D0000}"/>
    <cellStyle name="Normal 6 13 2 5 3" xfId="27918" xr:uid="{00000000-0005-0000-0000-00002F1D0000}"/>
    <cellStyle name="Normal 6 13 2 6" xfId="4037" xr:uid="{00000000-0005-0000-0000-0000301D0000}"/>
    <cellStyle name="Normal 6 13 2 6 2" xfId="34385" xr:uid="{00000000-0005-0000-0000-0000311D0000}"/>
    <cellStyle name="Normal 6 13 2 7" xfId="23788" xr:uid="{00000000-0005-0000-0000-0000321D0000}"/>
    <cellStyle name="Normal 6 13 3" xfId="4038" xr:uid="{00000000-0005-0000-0000-0000331D0000}"/>
    <cellStyle name="Normal 6 13 3 2" xfId="4039" xr:uid="{00000000-0005-0000-0000-0000341D0000}"/>
    <cellStyle name="Normal 6 13 3 2 2" xfId="4040" xr:uid="{00000000-0005-0000-0000-0000351D0000}"/>
    <cellStyle name="Normal 6 13 3 2 2 2" xfId="37937" xr:uid="{00000000-0005-0000-0000-0000361D0000}"/>
    <cellStyle name="Normal 6 13 3 2 3" xfId="27919" xr:uid="{00000000-0005-0000-0000-0000371D0000}"/>
    <cellStyle name="Normal 6 13 3 3" xfId="4041" xr:uid="{00000000-0005-0000-0000-0000381D0000}"/>
    <cellStyle name="Normal 6 13 3 3 2" xfId="4042" xr:uid="{00000000-0005-0000-0000-0000391D0000}"/>
    <cellStyle name="Normal 6 13 3 3 2 2" xfId="37938" xr:uid="{00000000-0005-0000-0000-00003A1D0000}"/>
    <cellStyle name="Normal 6 13 3 3 3" xfId="27920" xr:uid="{00000000-0005-0000-0000-00003B1D0000}"/>
    <cellStyle name="Normal 6 13 3 4" xfId="4043" xr:uid="{00000000-0005-0000-0000-00003C1D0000}"/>
    <cellStyle name="Normal 6 13 3 4 2" xfId="34388" xr:uid="{00000000-0005-0000-0000-00003D1D0000}"/>
    <cellStyle name="Normal 6 13 3 5" xfId="23791" xr:uid="{00000000-0005-0000-0000-00003E1D0000}"/>
    <cellStyle name="Normal 6 13 4" xfId="4044" xr:uid="{00000000-0005-0000-0000-00003F1D0000}"/>
    <cellStyle name="Normal 6 13 4 2" xfId="4045" xr:uid="{00000000-0005-0000-0000-0000401D0000}"/>
    <cellStyle name="Normal 6 13 4 2 2" xfId="4046" xr:uid="{00000000-0005-0000-0000-0000411D0000}"/>
    <cellStyle name="Normal 6 13 4 2 2 2" xfId="37939" xr:uid="{00000000-0005-0000-0000-0000421D0000}"/>
    <cellStyle name="Normal 6 13 4 2 3" xfId="27921" xr:uid="{00000000-0005-0000-0000-0000431D0000}"/>
    <cellStyle name="Normal 6 13 4 3" xfId="4047" xr:uid="{00000000-0005-0000-0000-0000441D0000}"/>
    <cellStyle name="Normal 6 13 4 3 2" xfId="4048" xr:uid="{00000000-0005-0000-0000-0000451D0000}"/>
    <cellStyle name="Normal 6 13 4 3 2 2" xfId="37940" xr:uid="{00000000-0005-0000-0000-0000461D0000}"/>
    <cellStyle name="Normal 6 13 4 3 3" xfId="27922" xr:uid="{00000000-0005-0000-0000-0000471D0000}"/>
    <cellStyle name="Normal 6 13 4 4" xfId="4049" xr:uid="{00000000-0005-0000-0000-0000481D0000}"/>
    <cellStyle name="Normal 6 13 4 4 2" xfId="34389" xr:uid="{00000000-0005-0000-0000-0000491D0000}"/>
    <cellStyle name="Normal 6 13 4 5" xfId="23792" xr:uid="{00000000-0005-0000-0000-00004A1D0000}"/>
    <cellStyle name="Normal 6 13 5" xfId="4050" xr:uid="{00000000-0005-0000-0000-00004B1D0000}"/>
    <cellStyle name="Normal 6 13 5 2" xfId="4051" xr:uid="{00000000-0005-0000-0000-00004C1D0000}"/>
    <cellStyle name="Normal 6 13 5 2 2" xfId="37941" xr:uid="{00000000-0005-0000-0000-00004D1D0000}"/>
    <cellStyle name="Normal 6 13 5 3" xfId="27923" xr:uid="{00000000-0005-0000-0000-00004E1D0000}"/>
    <cellStyle name="Normal 6 13 6" xfId="4052" xr:uid="{00000000-0005-0000-0000-00004F1D0000}"/>
    <cellStyle name="Normal 6 13 6 2" xfId="4053" xr:uid="{00000000-0005-0000-0000-0000501D0000}"/>
    <cellStyle name="Normal 6 13 6 2 2" xfId="37942" xr:uid="{00000000-0005-0000-0000-0000511D0000}"/>
    <cellStyle name="Normal 6 13 6 3" xfId="27924" xr:uid="{00000000-0005-0000-0000-0000521D0000}"/>
    <cellStyle name="Normal 6 13 7" xfId="4054" xr:uid="{00000000-0005-0000-0000-0000531D0000}"/>
    <cellStyle name="Normal 6 13 7 2" xfId="34384" xr:uid="{00000000-0005-0000-0000-0000541D0000}"/>
    <cellStyle name="Normal 6 13 8" xfId="23787" xr:uid="{00000000-0005-0000-0000-0000551D0000}"/>
    <cellStyle name="Normal 6 14" xfId="4055" xr:uid="{00000000-0005-0000-0000-0000561D0000}"/>
    <cellStyle name="Normal 6 14 2" xfId="4056" xr:uid="{00000000-0005-0000-0000-0000571D0000}"/>
    <cellStyle name="Normal 6 14 2 2" xfId="4057" xr:uid="{00000000-0005-0000-0000-0000581D0000}"/>
    <cellStyle name="Normal 6 14 2 2 2" xfId="4058" xr:uid="{00000000-0005-0000-0000-0000591D0000}"/>
    <cellStyle name="Normal 6 14 2 2 2 2" xfId="4059" xr:uid="{00000000-0005-0000-0000-00005A1D0000}"/>
    <cellStyle name="Normal 6 14 2 2 2 2 2" xfId="37943" xr:uid="{00000000-0005-0000-0000-00005B1D0000}"/>
    <cellStyle name="Normal 6 14 2 2 2 3" xfId="27925" xr:uid="{00000000-0005-0000-0000-00005C1D0000}"/>
    <cellStyle name="Normal 6 14 2 2 3" xfId="4060" xr:uid="{00000000-0005-0000-0000-00005D1D0000}"/>
    <cellStyle name="Normal 6 14 2 2 3 2" xfId="4061" xr:uid="{00000000-0005-0000-0000-00005E1D0000}"/>
    <cellStyle name="Normal 6 14 2 2 3 2 2" xfId="37944" xr:uid="{00000000-0005-0000-0000-00005F1D0000}"/>
    <cellStyle name="Normal 6 14 2 2 3 3" xfId="27926" xr:uid="{00000000-0005-0000-0000-0000601D0000}"/>
    <cellStyle name="Normal 6 14 2 2 4" xfId="4062" xr:uid="{00000000-0005-0000-0000-0000611D0000}"/>
    <cellStyle name="Normal 6 14 2 2 4 2" xfId="34392" xr:uid="{00000000-0005-0000-0000-0000621D0000}"/>
    <cellStyle name="Normal 6 14 2 2 5" xfId="23795" xr:uid="{00000000-0005-0000-0000-0000631D0000}"/>
    <cellStyle name="Normal 6 14 2 3" xfId="4063" xr:uid="{00000000-0005-0000-0000-0000641D0000}"/>
    <cellStyle name="Normal 6 14 2 3 2" xfId="4064" xr:uid="{00000000-0005-0000-0000-0000651D0000}"/>
    <cellStyle name="Normal 6 14 2 3 2 2" xfId="4065" xr:uid="{00000000-0005-0000-0000-0000661D0000}"/>
    <cellStyle name="Normal 6 14 2 3 2 2 2" xfId="37945" xr:uid="{00000000-0005-0000-0000-0000671D0000}"/>
    <cellStyle name="Normal 6 14 2 3 2 3" xfId="27927" xr:uid="{00000000-0005-0000-0000-0000681D0000}"/>
    <cellStyle name="Normal 6 14 2 3 3" xfId="4066" xr:uid="{00000000-0005-0000-0000-0000691D0000}"/>
    <cellStyle name="Normal 6 14 2 3 3 2" xfId="4067" xr:uid="{00000000-0005-0000-0000-00006A1D0000}"/>
    <cellStyle name="Normal 6 14 2 3 3 2 2" xfId="37946" xr:uid="{00000000-0005-0000-0000-00006B1D0000}"/>
    <cellStyle name="Normal 6 14 2 3 3 3" xfId="27928" xr:uid="{00000000-0005-0000-0000-00006C1D0000}"/>
    <cellStyle name="Normal 6 14 2 3 4" xfId="4068" xr:uid="{00000000-0005-0000-0000-00006D1D0000}"/>
    <cellStyle name="Normal 6 14 2 3 4 2" xfId="34393" xr:uid="{00000000-0005-0000-0000-00006E1D0000}"/>
    <cellStyle name="Normal 6 14 2 3 5" xfId="23796" xr:uid="{00000000-0005-0000-0000-00006F1D0000}"/>
    <cellStyle name="Normal 6 14 2 4" xfId="4069" xr:uid="{00000000-0005-0000-0000-0000701D0000}"/>
    <cellStyle name="Normal 6 14 2 4 2" xfId="4070" xr:uid="{00000000-0005-0000-0000-0000711D0000}"/>
    <cellStyle name="Normal 6 14 2 4 2 2" xfId="37947" xr:uid="{00000000-0005-0000-0000-0000721D0000}"/>
    <cellStyle name="Normal 6 14 2 4 3" xfId="27929" xr:uid="{00000000-0005-0000-0000-0000731D0000}"/>
    <cellStyle name="Normal 6 14 2 5" xfId="4071" xr:uid="{00000000-0005-0000-0000-0000741D0000}"/>
    <cellStyle name="Normal 6 14 2 5 2" xfId="4072" xr:uid="{00000000-0005-0000-0000-0000751D0000}"/>
    <cellStyle name="Normal 6 14 2 5 2 2" xfId="37948" xr:uid="{00000000-0005-0000-0000-0000761D0000}"/>
    <cellStyle name="Normal 6 14 2 5 3" xfId="27930" xr:uid="{00000000-0005-0000-0000-0000771D0000}"/>
    <cellStyle name="Normal 6 14 2 6" xfId="4073" xr:uid="{00000000-0005-0000-0000-0000781D0000}"/>
    <cellStyle name="Normal 6 14 2 6 2" xfId="34391" xr:uid="{00000000-0005-0000-0000-0000791D0000}"/>
    <cellStyle name="Normal 6 14 2 7" xfId="23794" xr:uid="{00000000-0005-0000-0000-00007A1D0000}"/>
    <cellStyle name="Normal 6 14 3" xfId="4074" xr:uid="{00000000-0005-0000-0000-00007B1D0000}"/>
    <cellStyle name="Normal 6 14 3 2" xfId="4075" xr:uid="{00000000-0005-0000-0000-00007C1D0000}"/>
    <cellStyle name="Normal 6 14 3 2 2" xfId="4076" xr:uid="{00000000-0005-0000-0000-00007D1D0000}"/>
    <cellStyle name="Normal 6 14 3 2 2 2" xfId="37949" xr:uid="{00000000-0005-0000-0000-00007E1D0000}"/>
    <cellStyle name="Normal 6 14 3 2 3" xfId="27931" xr:uid="{00000000-0005-0000-0000-00007F1D0000}"/>
    <cellStyle name="Normal 6 14 3 3" xfId="4077" xr:uid="{00000000-0005-0000-0000-0000801D0000}"/>
    <cellStyle name="Normal 6 14 3 3 2" xfId="4078" xr:uid="{00000000-0005-0000-0000-0000811D0000}"/>
    <cellStyle name="Normal 6 14 3 3 2 2" xfId="37950" xr:uid="{00000000-0005-0000-0000-0000821D0000}"/>
    <cellStyle name="Normal 6 14 3 3 3" xfId="27932" xr:uid="{00000000-0005-0000-0000-0000831D0000}"/>
    <cellStyle name="Normal 6 14 3 4" xfId="4079" xr:uid="{00000000-0005-0000-0000-0000841D0000}"/>
    <cellStyle name="Normal 6 14 3 4 2" xfId="34394" xr:uid="{00000000-0005-0000-0000-0000851D0000}"/>
    <cellStyle name="Normal 6 14 3 5" xfId="23797" xr:uid="{00000000-0005-0000-0000-0000861D0000}"/>
    <cellStyle name="Normal 6 14 4" xfId="4080" xr:uid="{00000000-0005-0000-0000-0000871D0000}"/>
    <cellStyle name="Normal 6 14 4 2" xfId="4081" xr:uid="{00000000-0005-0000-0000-0000881D0000}"/>
    <cellStyle name="Normal 6 14 4 2 2" xfId="4082" xr:uid="{00000000-0005-0000-0000-0000891D0000}"/>
    <cellStyle name="Normal 6 14 4 2 2 2" xfId="37951" xr:uid="{00000000-0005-0000-0000-00008A1D0000}"/>
    <cellStyle name="Normal 6 14 4 2 3" xfId="27933" xr:uid="{00000000-0005-0000-0000-00008B1D0000}"/>
    <cellStyle name="Normal 6 14 4 3" xfId="4083" xr:uid="{00000000-0005-0000-0000-00008C1D0000}"/>
    <cellStyle name="Normal 6 14 4 3 2" xfId="4084" xr:uid="{00000000-0005-0000-0000-00008D1D0000}"/>
    <cellStyle name="Normal 6 14 4 3 2 2" xfId="37952" xr:uid="{00000000-0005-0000-0000-00008E1D0000}"/>
    <cellStyle name="Normal 6 14 4 3 3" xfId="27934" xr:uid="{00000000-0005-0000-0000-00008F1D0000}"/>
    <cellStyle name="Normal 6 14 4 4" xfId="4085" xr:uid="{00000000-0005-0000-0000-0000901D0000}"/>
    <cellStyle name="Normal 6 14 4 4 2" xfId="34395" xr:uid="{00000000-0005-0000-0000-0000911D0000}"/>
    <cellStyle name="Normal 6 14 4 5" xfId="23798" xr:uid="{00000000-0005-0000-0000-0000921D0000}"/>
    <cellStyle name="Normal 6 14 5" xfId="4086" xr:uid="{00000000-0005-0000-0000-0000931D0000}"/>
    <cellStyle name="Normal 6 14 5 2" xfId="4087" xr:uid="{00000000-0005-0000-0000-0000941D0000}"/>
    <cellStyle name="Normal 6 14 5 2 2" xfId="37953" xr:uid="{00000000-0005-0000-0000-0000951D0000}"/>
    <cellStyle name="Normal 6 14 5 3" xfId="27935" xr:uid="{00000000-0005-0000-0000-0000961D0000}"/>
    <cellStyle name="Normal 6 14 6" xfId="4088" xr:uid="{00000000-0005-0000-0000-0000971D0000}"/>
    <cellStyle name="Normal 6 14 6 2" xfId="4089" xr:uid="{00000000-0005-0000-0000-0000981D0000}"/>
    <cellStyle name="Normal 6 14 6 2 2" xfId="37954" xr:uid="{00000000-0005-0000-0000-0000991D0000}"/>
    <cellStyle name="Normal 6 14 6 3" xfId="27936" xr:uid="{00000000-0005-0000-0000-00009A1D0000}"/>
    <cellStyle name="Normal 6 14 7" xfId="4090" xr:uid="{00000000-0005-0000-0000-00009B1D0000}"/>
    <cellStyle name="Normal 6 14 7 2" xfId="34390" xr:uid="{00000000-0005-0000-0000-00009C1D0000}"/>
    <cellStyle name="Normal 6 14 8" xfId="23793" xr:uid="{00000000-0005-0000-0000-00009D1D0000}"/>
    <cellStyle name="Normal 6 15" xfId="4091" xr:uid="{00000000-0005-0000-0000-00009E1D0000}"/>
    <cellStyle name="Normal 6 15 2" xfId="4092" xr:uid="{00000000-0005-0000-0000-00009F1D0000}"/>
    <cellStyle name="Normal 6 15 2 2" xfId="4093" xr:uid="{00000000-0005-0000-0000-0000A01D0000}"/>
    <cellStyle name="Normal 6 15 2 2 2" xfId="4094" xr:uid="{00000000-0005-0000-0000-0000A11D0000}"/>
    <cellStyle name="Normal 6 15 2 2 2 2" xfId="37955" xr:uid="{00000000-0005-0000-0000-0000A21D0000}"/>
    <cellStyle name="Normal 6 15 2 2 3" xfId="27937" xr:uid="{00000000-0005-0000-0000-0000A31D0000}"/>
    <cellStyle name="Normal 6 15 2 3" xfId="4095" xr:uid="{00000000-0005-0000-0000-0000A41D0000}"/>
    <cellStyle name="Normal 6 15 2 3 2" xfId="4096" xr:uid="{00000000-0005-0000-0000-0000A51D0000}"/>
    <cellStyle name="Normal 6 15 2 3 2 2" xfId="37956" xr:uid="{00000000-0005-0000-0000-0000A61D0000}"/>
    <cellStyle name="Normal 6 15 2 3 3" xfId="27938" xr:uid="{00000000-0005-0000-0000-0000A71D0000}"/>
    <cellStyle name="Normal 6 15 2 4" xfId="4097" xr:uid="{00000000-0005-0000-0000-0000A81D0000}"/>
    <cellStyle name="Normal 6 15 2 4 2" xfId="34397" xr:uid="{00000000-0005-0000-0000-0000A91D0000}"/>
    <cellStyle name="Normal 6 15 2 5" xfId="23800" xr:uid="{00000000-0005-0000-0000-0000AA1D0000}"/>
    <cellStyle name="Normal 6 15 3" xfId="4098" xr:uid="{00000000-0005-0000-0000-0000AB1D0000}"/>
    <cellStyle name="Normal 6 15 3 2" xfId="4099" xr:uid="{00000000-0005-0000-0000-0000AC1D0000}"/>
    <cellStyle name="Normal 6 15 3 2 2" xfId="4100" xr:uid="{00000000-0005-0000-0000-0000AD1D0000}"/>
    <cellStyle name="Normal 6 15 3 2 2 2" xfId="37957" xr:uid="{00000000-0005-0000-0000-0000AE1D0000}"/>
    <cellStyle name="Normal 6 15 3 2 3" xfId="27939" xr:uid="{00000000-0005-0000-0000-0000AF1D0000}"/>
    <cellStyle name="Normal 6 15 3 3" xfId="4101" xr:uid="{00000000-0005-0000-0000-0000B01D0000}"/>
    <cellStyle name="Normal 6 15 3 3 2" xfId="4102" xr:uid="{00000000-0005-0000-0000-0000B11D0000}"/>
    <cellStyle name="Normal 6 15 3 3 2 2" xfId="37958" xr:uid="{00000000-0005-0000-0000-0000B21D0000}"/>
    <cellStyle name="Normal 6 15 3 3 3" xfId="27940" xr:uid="{00000000-0005-0000-0000-0000B31D0000}"/>
    <cellStyle name="Normal 6 15 3 4" xfId="4103" xr:uid="{00000000-0005-0000-0000-0000B41D0000}"/>
    <cellStyle name="Normal 6 15 3 4 2" xfId="34398" xr:uid="{00000000-0005-0000-0000-0000B51D0000}"/>
    <cellStyle name="Normal 6 15 3 5" xfId="23801" xr:uid="{00000000-0005-0000-0000-0000B61D0000}"/>
    <cellStyle name="Normal 6 15 4" xfId="4104" xr:uid="{00000000-0005-0000-0000-0000B71D0000}"/>
    <cellStyle name="Normal 6 15 4 2" xfId="4105" xr:uid="{00000000-0005-0000-0000-0000B81D0000}"/>
    <cellStyle name="Normal 6 15 4 2 2" xfId="37959" xr:uid="{00000000-0005-0000-0000-0000B91D0000}"/>
    <cellStyle name="Normal 6 15 4 3" xfId="27941" xr:uid="{00000000-0005-0000-0000-0000BA1D0000}"/>
    <cellStyle name="Normal 6 15 5" xfId="4106" xr:uid="{00000000-0005-0000-0000-0000BB1D0000}"/>
    <cellStyle name="Normal 6 15 5 2" xfId="4107" xr:uid="{00000000-0005-0000-0000-0000BC1D0000}"/>
    <cellStyle name="Normal 6 15 5 2 2" xfId="37960" xr:uid="{00000000-0005-0000-0000-0000BD1D0000}"/>
    <cellStyle name="Normal 6 15 5 3" xfId="27942" xr:uid="{00000000-0005-0000-0000-0000BE1D0000}"/>
    <cellStyle name="Normal 6 15 6" xfId="4108" xr:uid="{00000000-0005-0000-0000-0000BF1D0000}"/>
    <cellStyle name="Normal 6 15 6 2" xfId="34396" xr:uid="{00000000-0005-0000-0000-0000C01D0000}"/>
    <cellStyle name="Normal 6 15 7" xfId="23799" xr:uid="{00000000-0005-0000-0000-0000C11D0000}"/>
    <cellStyle name="Normal 6 16" xfId="4109" xr:uid="{00000000-0005-0000-0000-0000C21D0000}"/>
    <cellStyle name="Normal 6 16 2" xfId="4110" xr:uid="{00000000-0005-0000-0000-0000C31D0000}"/>
    <cellStyle name="Normal 6 16 2 2" xfId="4111" xr:uid="{00000000-0005-0000-0000-0000C41D0000}"/>
    <cellStyle name="Normal 6 16 2 2 2" xfId="4112" xr:uid="{00000000-0005-0000-0000-0000C51D0000}"/>
    <cellStyle name="Normal 6 16 2 2 2 2" xfId="37961" xr:uid="{00000000-0005-0000-0000-0000C61D0000}"/>
    <cellStyle name="Normal 6 16 2 2 3" xfId="27943" xr:uid="{00000000-0005-0000-0000-0000C71D0000}"/>
    <cellStyle name="Normal 6 16 2 3" xfId="4113" xr:uid="{00000000-0005-0000-0000-0000C81D0000}"/>
    <cellStyle name="Normal 6 16 2 3 2" xfId="4114" xr:uid="{00000000-0005-0000-0000-0000C91D0000}"/>
    <cellStyle name="Normal 6 16 2 3 2 2" xfId="37962" xr:uid="{00000000-0005-0000-0000-0000CA1D0000}"/>
    <cellStyle name="Normal 6 16 2 3 3" xfId="27944" xr:uid="{00000000-0005-0000-0000-0000CB1D0000}"/>
    <cellStyle name="Normal 6 16 2 4" xfId="4115" xr:uid="{00000000-0005-0000-0000-0000CC1D0000}"/>
    <cellStyle name="Normal 6 16 2 4 2" xfId="34400" xr:uid="{00000000-0005-0000-0000-0000CD1D0000}"/>
    <cellStyle name="Normal 6 16 2 5" xfId="23803" xr:uid="{00000000-0005-0000-0000-0000CE1D0000}"/>
    <cellStyle name="Normal 6 16 3" xfId="4116" xr:uid="{00000000-0005-0000-0000-0000CF1D0000}"/>
    <cellStyle name="Normal 6 16 3 2" xfId="4117" xr:uid="{00000000-0005-0000-0000-0000D01D0000}"/>
    <cellStyle name="Normal 6 16 3 2 2" xfId="4118" xr:uid="{00000000-0005-0000-0000-0000D11D0000}"/>
    <cellStyle name="Normal 6 16 3 2 2 2" xfId="37963" xr:uid="{00000000-0005-0000-0000-0000D21D0000}"/>
    <cellStyle name="Normal 6 16 3 2 3" xfId="27945" xr:uid="{00000000-0005-0000-0000-0000D31D0000}"/>
    <cellStyle name="Normal 6 16 3 3" xfId="4119" xr:uid="{00000000-0005-0000-0000-0000D41D0000}"/>
    <cellStyle name="Normal 6 16 3 3 2" xfId="4120" xr:uid="{00000000-0005-0000-0000-0000D51D0000}"/>
    <cellStyle name="Normal 6 16 3 3 2 2" xfId="37964" xr:uid="{00000000-0005-0000-0000-0000D61D0000}"/>
    <cellStyle name="Normal 6 16 3 3 3" xfId="27946" xr:uid="{00000000-0005-0000-0000-0000D71D0000}"/>
    <cellStyle name="Normal 6 16 3 4" xfId="4121" xr:uid="{00000000-0005-0000-0000-0000D81D0000}"/>
    <cellStyle name="Normal 6 16 3 4 2" xfId="34401" xr:uid="{00000000-0005-0000-0000-0000D91D0000}"/>
    <cellStyle name="Normal 6 16 3 5" xfId="23804" xr:uid="{00000000-0005-0000-0000-0000DA1D0000}"/>
    <cellStyle name="Normal 6 16 4" xfId="4122" xr:uid="{00000000-0005-0000-0000-0000DB1D0000}"/>
    <cellStyle name="Normal 6 16 4 2" xfId="4123" xr:uid="{00000000-0005-0000-0000-0000DC1D0000}"/>
    <cellStyle name="Normal 6 16 4 2 2" xfId="37965" xr:uid="{00000000-0005-0000-0000-0000DD1D0000}"/>
    <cellStyle name="Normal 6 16 4 3" xfId="27947" xr:uid="{00000000-0005-0000-0000-0000DE1D0000}"/>
    <cellStyle name="Normal 6 16 5" xfId="4124" xr:uid="{00000000-0005-0000-0000-0000DF1D0000}"/>
    <cellStyle name="Normal 6 16 5 2" xfId="4125" xr:uid="{00000000-0005-0000-0000-0000E01D0000}"/>
    <cellStyle name="Normal 6 16 5 2 2" xfId="37966" xr:uid="{00000000-0005-0000-0000-0000E11D0000}"/>
    <cellStyle name="Normal 6 16 5 3" xfId="27948" xr:uid="{00000000-0005-0000-0000-0000E21D0000}"/>
    <cellStyle name="Normal 6 16 6" xfId="4126" xr:uid="{00000000-0005-0000-0000-0000E31D0000}"/>
    <cellStyle name="Normal 6 16 6 2" xfId="34399" xr:uid="{00000000-0005-0000-0000-0000E41D0000}"/>
    <cellStyle name="Normal 6 16 7" xfId="23802" xr:uid="{00000000-0005-0000-0000-0000E51D0000}"/>
    <cellStyle name="Normal 6 17" xfId="4127" xr:uid="{00000000-0005-0000-0000-0000E61D0000}"/>
    <cellStyle name="Normal 6 17 2" xfId="23805" xr:uid="{00000000-0005-0000-0000-0000E71D0000}"/>
    <cellStyle name="Normal 6 18" xfId="4128" xr:uid="{00000000-0005-0000-0000-0000E81D0000}"/>
    <cellStyle name="Normal 6 18 2" xfId="4129" xr:uid="{00000000-0005-0000-0000-0000E91D0000}"/>
    <cellStyle name="Normal 6 18 2 2" xfId="34311" xr:uid="{00000000-0005-0000-0000-0000EA1D0000}"/>
    <cellStyle name="Normal 6 18 3" xfId="23714" xr:uid="{00000000-0005-0000-0000-0000EB1D0000}"/>
    <cellStyle name="Normal 6 19" xfId="4130" xr:uid="{00000000-0005-0000-0000-0000EC1D0000}"/>
    <cellStyle name="Normal 6 19 2" xfId="4131" xr:uid="{00000000-0005-0000-0000-0000ED1D0000}"/>
    <cellStyle name="Normal 6 19 2 2" xfId="37967" xr:uid="{00000000-0005-0000-0000-0000EE1D0000}"/>
    <cellStyle name="Normal 6 19 3" xfId="27949" xr:uid="{00000000-0005-0000-0000-0000EF1D0000}"/>
    <cellStyle name="Normal 6 2" xfId="4132" xr:uid="{00000000-0005-0000-0000-0000F01D0000}"/>
    <cellStyle name="Normal 6 2 10" xfId="4133" xr:uid="{00000000-0005-0000-0000-0000F11D0000}"/>
    <cellStyle name="Normal 6 2 10 2" xfId="4134" xr:uid="{00000000-0005-0000-0000-0000F21D0000}"/>
    <cellStyle name="Normal 6 2 10 2 2" xfId="4135" xr:uid="{00000000-0005-0000-0000-0000F31D0000}"/>
    <cellStyle name="Normal 6 2 10 2 2 2" xfId="4136" xr:uid="{00000000-0005-0000-0000-0000F41D0000}"/>
    <cellStyle name="Normal 6 2 10 2 2 2 2" xfId="4137" xr:uid="{00000000-0005-0000-0000-0000F51D0000}"/>
    <cellStyle name="Normal 6 2 10 2 2 2 2 2" xfId="37968" xr:uid="{00000000-0005-0000-0000-0000F61D0000}"/>
    <cellStyle name="Normal 6 2 10 2 2 2 3" xfId="27950" xr:uid="{00000000-0005-0000-0000-0000F71D0000}"/>
    <cellStyle name="Normal 6 2 10 2 2 3" xfId="4138" xr:uid="{00000000-0005-0000-0000-0000F81D0000}"/>
    <cellStyle name="Normal 6 2 10 2 2 3 2" xfId="4139" xr:uid="{00000000-0005-0000-0000-0000F91D0000}"/>
    <cellStyle name="Normal 6 2 10 2 2 3 2 2" xfId="37969" xr:uid="{00000000-0005-0000-0000-0000FA1D0000}"/>
    <cellStyle name="Normal 6 2 10 2 2 3 3" xfId="27951" xr:uid="{00000000-0005-0000-0000-0000FB1D0000}"/>
    <cellStyle name="Normal 6 2 10 2 2 4" xfId="4140" xr:uid="{00000000-0005-0000-0000-0000FC1D0000}"/>
    <cellStyle name="Normal 6 2 10 2 2 4 2" xfId="34405" xr:uid="{00000000-0005-0000-0000-0000FD1D0000}"/>
    <cellStyle name="Normal 6 2 10 2 2 5" xfId="23809" xr:uid="{00000000-0005-0000-0000-0000FE1D0000}"/>
    <cellStyle name="Normal 6 2 10 2 3" xfId="4141" xr:uid="{00000000-0005-0000-0000-0000FF1D0000}"/>
    <cellStyle name="Normal 6 2 10 2 3 2" xfId="4142" xr:uid="{00000000-0005-0000-0000-0000001E0000}"/>
    <cellStyle name="Normal 6 2 10 2 3 2 2" xfId="4143" xr:uid="{00000000-0005-0000-0000-0000011E0000}"/>
    <cellStyle name="Normal 6 2 10 2 3 2 2 2" xfId="37970" xr:uid="{00000000-0005-0000-0000-0000021E0000}"/>
    <cellStyle name="Normal 6 2 10 2 3 2 3" xfId="27952" xr:uid="{00000000-0005-0000-0000-0000031E0000}"/>
    <cellStyle name="Normal 6 2 10 2 3 3" xfId="4144" xr:uid="{00000000-0005-0000-0000-0000041E0000}"/>
    <cellStyle name="Normal 6 2 10 2 3 3 2" xfId="4145" xr:uid="{00000000-0005-0000-0000-0000051E0000}"/>
    <cellStyle name="Normal 6 2 10 2 3 3 2 2" xfId="37971" xr:uid="{00000000-0005-0000-0000-0000061E0000}"/>
    <cellStyle name="Normal 6 2 10 2 3 3 3" xfId="27953" xr:uid="{00000000-0005-0000-0000-0000071E0000}"/>
    <cellStyle name="Normal 6 2 10 2 3 4" xfId="4146" xr:uid="{00000000-0005-0000-0000-0000081E0000}"/>
    <cellStyle name="Normal 6 2 10 2 3 4 2" xfId="34406" xr:uid="{00000000-0005-0000-0000-0000091E0000}"/>
    <cellStyle name="Normal 6 2 10 2 3 5" xfId="23810" xr:uid="{00000000-0005-0000-0000-00000A1E0000}"/>
    <cellStyle name="Normal 6 2 10 2 4" xfId="4147" xr:uid="{00000000-0005-0000-0000-00000B1E0000}"/>
    <cellStyle name="Normal 6 2 10 2 4 2" xfId="4148" xr:uid="{00000000-0005-0000-0000-00000C1E0000}"/>
    <cellStyle name="Normal 6 2 10 2 4 2 2" xfId="37972" xr:uid="{00000000-0005-0000-0000-00000D1E0000}"/>
    <cellStyle name="Normal 6 2 10 2 4 3" xfId="27954" xr:uid="{00000000-0005-0000-0000-00000E1E0000}"/>
    <cellStyle name="Normal 6 2 10 2 5" xfId="4149" xr:uid="{00000000-0005-0000-0000-00000F1E0000}"/>
    <cellStyle name="Normal 6 2 10 2 5 2" xfId="4150" xr:uid="{00000000-0005-0000-0000-0000101E0000}"/>
    <cellStyle name="Normal 6 2 10 2 5 2 2" xfId="37973" xr:uid="{00000000-0005-0000-0000-0000111E0000}"/>
    <cellStyle name="Normal 6 2 10 2 5 3" xfId="27955" xr:uid="{00000000-0005-0000-0000-0000121E0000}"/>
    <cellStyle name="Normal 6 2 10 2 6" xfId="4151" xr:uid="{00000000-0005-0000-0000-0000131E0000}"/>
    <cellStyle name="Normal 6 2 10 2 6 2" xfId="34404" xr:uid="{00000000-0005-0000-0000-0000141E0000}"/>
    <cellStyle name="Normal 6 2 10 2 7" xfId="23808" xr:uid="{00000000-0005-0000-0000-0000151E0000}"/>
    <cellStyle name="Normal 6 2 10 3" xfId="4152" xr:uid="{00000000-0005-0000-0000-0000161E0000}"/>
    <cellStyle name="Normal 6 2 10 3 2" xfId="4153" xr:uid="{00000000-0005-0000-0000-0000171E0000}"/>
    <cellStyle name="Normal 6 2 10 3 2 2" xfId="4154" xr:uid="{00000000-0005-0000-0000-0000181E0000}"/>
    <cellStyle name="Normal 6 2 10 3 2 2 2" xfId="37974" xr:uid="{00000000-0005-0000-0000-0000191E0000}"/>
    <cellStyle name="Normal 6 2 10 3 2 3" xfId="27956" xr:uid="{00000000-0005-0000-0000-00001A1E0000}"/>
    <cellStyle name="Normal 6 2 10 3 3" xfId="4155" xr:uid="{00000000-0005-0000-0000-00001B1E0000}"/>
    <cellStyle name="Normal 6 2 10 3 3 2" xfId="4156" xr:uid="{00000000-0005-0000-0000-00001C1E0000}"/>
    <cellStyle name="Normal 6 2 10 3 3 2 2" xfId="37975" xr:uid="{00000000-0005-0000-0000-00001D1E0000}"/>
    <cellStyle name="Normal 6 2 10 3 3 3" xfId="27957" xr:uid="{00000000-0005-0000-0000-00001E1E0000}"/>
    <cellStyle name="Normal 6 2 10 3 4" xfId="4157" xr:uid="{00000000-0005-0000-0000-00001F1E0000}"/>
    <cellStyle name="Normal 6 2 10 3 4 2" xfId="34407" xr:uid="{00000000-0005-0000-0000-0000201E0000}"/>
    <cellStyle name="Normal 6 2 10 3 5" xfId="23811" xr:uid="{00000000-0005-0000-0000-0000211E0000}"/>
    <cellStyle name="Normal 6 2 10 4" xfId="4158" xr:uid="{00000000-0005-0000-0000-0000221E0000}"/>
    <cellStyle name="Normal 6 2 10 4 2" xfId="4159" xr:uid="{00000000-0005-0000-0000-0000231E0000}"/>
    <cellStyle name="Normal 6 2 10 4 2 2" xfId="4160" xr:uid="{00000000-0005-0000-0000-0000241E0000}"/>
    <cellStyle name="Normal 6 2 10 4 2 2 2" xfId="37976" xr:uid="{00000000-0005-0000-0000-0000251E0000}"/>
    <cellStyle name="Normal 6 2 10 4 2 3" xfId="27958" xr:uid="{00000000-0005-0000-0000-0000261E0000}"/>
    <cellStyle name="Normal 6 2 10 4 3" xfId="4161" xr:uid="{00000000-0005-0000-0000-0000271E0000}"/>
    <cellStyle name="Normal 6 2 10 4 3 2" xfId="4162" xr:uid="{00000000-0005-0000-0000-0000281E0000}"/>
    <cellStyle name="Normal 6 2 10 4 3 2 2" xfId="37977" xr:uid="{00000000-0005-0000-0000-0000291E0000}"/>
    <cellStyle name="Normal 6 2 10 4 3 3" xfId="27959" xr:uid="{00000000-0005-0000-0000-00002A1E0000}"/>
    <cellStyle name="Normal 6 2 10 4 4" xfId="4163" xr:uid="{00000000-0005-0000-0000-00002B1E0000}"/>
    <cellStyle name="Normal 6 2 10 4 4 2" xfId="34408" xr:uid="{00000000-0005-0000-0000-00002C1E0000}"/>
    <cellStyle name="Normal 6 2 10 4 5" xfId="23812" xr:uid="{00000000-0005-0000-0000-00002D1E0000}"/>
    <cellStyle name="Normal 6 2 10 5" xfId="4164" xr:uid="{00000000-0005-0000-0000-00002E1E0000}"/>
    <cellStyle name="Normal 6 2 10 5 2" xfId="4165" xr:uid="{00000000-0005-0000-0000-00002F1E0000}"/>
    <cellStyle name="Normal 6 2 10 5 2 2" xfId="37978" xr:uid="{00000000-0005-0000-0000-0000301E0000}"/>
    <cellStyle name="Normal 6 2 10 5 3" xfId="27960" xr:uid="{00000000-0005-0000-0000-0000311E0000}"/>
    <cellStyle name="Normal 6 2 10 6" xfId="4166" xr:uid="{00000000-0005-0000-0000-0000321E0000}"/>
    <cellStyle name="Normal 6 2 10 6 2" xfId="4167" xr:uid="{00000000-0005-0000-0000-0000331E0000}"/>
    <cellStyle name="Normal 6 2 10 6 2 2" xfId="37979" xr:uid="{00000000-0005-0000-0000-0000341E0000}"/>
    <cellStyle name="Normal 6 2 10 6 3" xfId="27961" xr:uid="{00000000-0005-0000-0000-0000351E0000}"/>
    <cellStyle name="Normal 6 2 10 7" xfId="4168" xr:uid="{00000000-0005-0000-0000-0000361E0000}"/>
    <cellStyle name="Normal 6 2 10 7 2" xfId="34403" xr:uid="{00000000-0005-0000-0000-0000371E0000}"/>
    <cellStyle name="Normal 6 2 10 8" xfId="23807" xr:uid="{00000000-0005-0000-0000-0000381E0000}"/>
    <cellStyle name="Normal 6 2 11" xfId="4169" xr:uid="{00000000-0005-0000-0000-0000391E0000}"/>
    <cellStyle name="Normal 6 2 11 2" xfId="4170" xr:uid="{00000000-0005-0000-0000-00003A1E0000}"/>
    <cellStyle name="Normal 6 2 11 2 2" xfId="4171" xr:uid="{00000000-0005-0000-0000-00003B1E0000}"/>
    <cellStyle name="Normal 6 2 11 2 2 2" xfId="4172" xr:uid="{00000000-0005-0000-0000-00003C1E0000}"/>
    <cellStyle name="Normal 6 2 11 2 2 2 2" xfId="4173" xr:uid="{00000000-0005-0000-0000-00003D1E0000}"/>
    <cellStyle name="Normal 6 2 11 2 2 2 2 2" xfId="37980" xr:uid="{00000000-0005-0000-0000-00003E1E0000}"/>
    <cellStyle name="Normal 6 2 11 2 2 2 3" xfId="27962" xr:uid="{00000000-0005-0000-0000-00003F1E0000}"/>
    <cellStyle name="Normal 6 2 11 2 2 3" xfId="4174" xr:uid="{00000000-0005-0000-0000-0000401E0000}"/>
    <cellStyle name="Normal 6 2 11 2 2 3 2" xfId="4175" xr:uid="{00000000-0005-0000-0000-0000411E0000}"/>
    <cellStyle name="Normal 6 2 11 2 2 3 2 2" xfId="37981" xr:uid="{00000000-0005-0000-0000-0000421E0000}"/>
    <cellStyle name="Normal 6 2 11 2 2 3 3" xfId="27963" xr:uid="{00000000-0005-0000-0000-0000431E0000}"/>
    <cellStyle name="Normal 6 2 11 2 2 4" xfId="4176" xr:uid="{00000000-0005-0000-0000-0000441E0000}"/>
    <cellStyle name="Normal 6 2 11 2 2 4 2" xfId="34411" xr:uid="{00000000-0005-0000-0000-0000451E0000}"/>
    <cellStyle name="Normal 6 2 11 2 2 5" xfId="23815" xr:uid="{00000000-0005-0000-0000-0000461E0000}"/>
    <cellStyle name="Normal 6 2 11 2 3" xfId="4177" xr:uid="{00000000-0005-0000-0000-0000471E0000}"/>
    <cellStyle name="Normal 6 2 11 2 3 2" xfId="4178" xr:uid="{00000000-0005-0000-0000-0000481E0000}"/>
    <cellStyle name="Normal 6 2 11 2 3 2 2" xfId="4179" xr:uid="{00000000-0005-0000-0000-0000491E0000}"/>
    <cellStyle name="Normal 6 2 11 2 3 2 2 2" xfId="37982" xr:uid="{00000000-0005-0000-0000-00004A1E0000}"/>
    <cellStyle name="Normal 6 2 11 2 3 2 3" xfId="27964" xr:uid="{00000000-0005-0000-0000-00004B1E0000}"/>
    <cellStyle name="Normal 6 2 11 2 3 3" xfId="4180" xr:uid="{00000000-0005-0000-0000-00004C1E0000}"/>
    <cellStyle name="Normal 6 2 11 2 3 3 2" xfId="4181" xr:uid="{00000000-0005-0000-0000-00004D1E0000}"/>
    <cellStyle name="Normal 6 2 11 2 3 3 2 2" xfId="37983" xr:uid="{00000000-0005-0000-0000-00004E1E0000}"/>
    <cellStyle name="Normal 6 2 11 2 3 3 3" xfId="27965" xr:uid="{00000000-0005-0000-0000-00004F1E0000}"/>
    <cellStyle name="Normal 6 2 11 2 3 4" xfId="4182" xr:uid="{00000000-0005-0000-0000-0000501E0000}"/>
    <cellStyle name="Normal 6 2 11 2 3 4 2" xfId="34412" xr:uid="{00000000-0005-0000-0000-0000511E0000}"/>
    <cellStyle name="Normal 6 2 11 2 3 5" xfId="23816" xr:uid="{00000000-0005-0000-0000-0000521E0000}"/>
    <cellStyle name="Normal 6 2 11 2 4" xfId="4183" xr:uid="{00000000-0005-0000-0000-0000531E0000}"/>
    <cellStyle name="Normal 6 2 11 2 4 2" xfId="4184" xr:uid="{00000000-0005-0000-0000-0000541E0000}"/>
    <cellStyle name="Normal 6 2 11 2 4 2 2" xfId="37984" xr:uid="{00000000-0005-0000-0000-0000551E0000}"/>
    <cellStyle name="Normal 6 2 11 2 4 3" xfId="27966" xr:uid="{00000000-0005-0000-0000-0000561E0000}"/>
    <cellStyle name="Normal 6 2 11 2 5" xfId="4185" xr:uid="{00000000-0005-0000-0000-0000571E0000}"/>
    <cellStyle name="Normal 6 2 11 2 5 2" xfId="4186" xr:uid="{00000000-0005-0000-0000-0000581E0000}"/>
    <cellStyle name="Normal 6 2 11 2 5 2 2" xfId="37985" xr:uid="{00000000-0005-0000-0000-0000591E0000}"/>
    <cellStyle name="Normal 6 2 11 2 5 3" xfId="27967" xr:uid="{00000000-0005-0000-0000-00005A1E0000}"/>
    <cellStyle name="Normal 6 2 11 2 6" xfId="4187" xr:uid="{00000000-0005-0000-0000-00005B1E0000}"/>
    <cellStyle name="Normal 6 2 11 2 6 2" xfId="34410" xr:uid="{00000000-0005-0000-0000-00005C1E0000}"/>
    <cellStyle name="Normal 6 2 11 2 7" xfId="23814" xr:uid="{00000000-0005-0000-0000-00005D1E0000}"/>
    <cellStyle name="Normal 6 2 11 3" xfId="4188" xr:uid="{00000000-0005-0000-0000-00005E1E0000}"/>
    <cellStyle name="Normal 6 2 11 3 2" xfId="4189" xr:uid="{00000000-0005-0000-0000-00005F1E0000}"/>
    <cellStyle name="Normal 6 2 11 3 2 2" xfId="4190" xr:uid="{00000000-0005-0000-0000-0000601E0000}"/>
    <cellStyle name="Normal 6 2 11 3 2 2 2" xfId="37986" xr:uid="{00000000-0005-0000-0000-0000611E0000}"/>
    <cellStyle name="Normal 6 2 11 3 2 3" xfId="27968" xr:uid="{00000000-0005-0000-0000-0000621E0000}"/>
    <cellStyle name="Normal 6 2 11 3 3" xfId="4191" xr:uid="{00000000-0005-0000-0000-0000631E0000}"/>
    <cellStyle name="Normal 6 2 11 3 3 2" xfId="4192" xr:uid="{00000000-0005-0000-0000-0000641E0000}"/>
    <cellStyle name="Normal 6 2 11 3 3 2 2" xfId="37987" xr:uid="{00000000-0005-0000-0000-0000651E0000}"/>
    <cellStyle name="Normal 6 2 11 3 3 3" xfId="27969" xr:uid="{00000000-0005-0000-0000-0000661E0000}"/>
    <cellStyle name="Normal 6 2 11 3 4" xfId="4193" xr:uid="{00000000-0005-0000-0000-0000671E0000}"/>
    <cellStyle name="Normal 6 2 11 3 4 2" xfId="34413" xr:uid="{00000000-0005-0000-0000-0000681E0000}"/>
    <cellStyle name="Normal 6 2 11 3 5" xfId="23817" xr:uid="{00000000-0005-0000-0000-0000691E0000}"/>
    <cellStyle name="Normal 6 2 11 4" xfId="4194" xr:uid="{00000000-0005-0000-0000-00006A1E0000}"/>
    <cellStyle name="Normal 6 2 11 4 2" xfId="4195" xr:uid="{00000000-0005-0000-0000-00006B1E0000}"/>
    <cellStyle name="Normal 6 2 11 4 2 2" xfId="4196" xr:uid="{00000000-0005-0000-0000-00006C1E0000}"/>
    <cellStyle name="Normal 6 2 11 4 2 2 2" xfId="37988" xr:uid="{00000000-0005-0000-0000-00006D1E0000}"/>
    <cellStyle name="Normal 6 2 11 4 2 3" xfId="27970" xr:uid="{00000000-0005-0000-0000-00006E1E0000}"/>
    <cellStyle name="Normal 6 2 11 4 3" xfId="4197" xr:uid="{00000000-0005-0000-0000-00006F1E0000}"/>
    <cellStyle name="Normal 6 2 11 4 3 2" xfId="4198" xr:uid="{00000000-0005-0000-0000-0000701E0000}"/>
    <cellStyle name="Normal 6 2 11 4 3 2 2" xfId="37989" xr:uid="{00000000-0005-0000-0000-0000711E0000}"/>
    <cellStyle name="Normal 6 2 11 4 3 3" xfId="27971" xr:uid="{00000000-0005-0000-0000-0000721E0000}"/>
    <cellStyle name="Normal 6 2 11 4 4" xfId="4199" xr:uid="{00000000-0005-0000-0000-0000731E0000}"/>
    <cellStyle name="Normal 6 2 11 4 4 2" xfId="34414" xr:uid="{00000000-0005-0000-0000-0000741E0000}"/>
    <cellStyle name="Normal 6 2 11 4 5" xfId="23818" xr:uid="{00000000-0005-0000-0000-0000751E0000}"/>
    <cellStyle name="Normal 6 2 11 5" xfId="4200" xr:uid="{00000000-0005-0000-0000-0000761E0000}"/>
    <cellStyle name="Normal 6 2 11 5 2" xfId="4201" xr:uid="{00000000-0005-0000-0000-0000771E0000}"/>
    <cellStyle name="Normal 6 2 11 5 2 2" xfId="37990" xr:uid="{00000000-0005-0000-0000-0000781E0000}"/>
    <cellStyle name="Normal 6 2 11 5 3" xfId="27972" xr:uid="{00000000-0005-0000-0000-0000791E0000}"/>
    <cellStyle name="Normal 6 2 11 6" xfId="4202" xr:uid="{00000000-0005-0000-0000-00007A1E0000}"/>
    <cellStyle name="Normal 6 2 11 6 2" xfId="4203" xr:uid="{00000000-0005-0000-0000-00007B1E0000}"/>
    <cellStyle name="Normal 6 2 11 6 2 2" xfId="37991" xr:uid="{00000000-0005-0000-0000-00007C1E0000}"/>
    <cellStyle name="Normal 6 2 11 6 3" xfId="27973" xr:uid="{00000000-0005-0000-0000-00007D1E0000}"/>
    <cellStyle name="Normal 6 2 11 7" xfId="4204" xr:uid="{00000000-0005-0000-0000-00007E1E0000}"/>
    <cellStyle name="Normal 6 2 11 7 2" xfId="34409" xr:uid="{00000000-0005-0000-0000-00007F1E0000}"/>
    <cellStyle name="Normal 6 2 11 8" xfId="23813" xr:uid="{00000000-0005-0000-0000-0000801E0000}"/>
    <cellStyle name="Normal 6 2 12" xfId="4205" xr:uid="{00000000-0005-0000-0000-0000811E0000}"/>
    <cellStyle name="Normal 6 2 12 2" xfId="4206" xr:uid="{00000000-0005-0000-0000-0000821E0000}"/>
    <cellStyle name="Normal 6 2 12 2 2" xfId="4207" xr:uid="{00000000-0005-0000-0000-0000831E0000}"/>
    <cellStyle name="Normal 6 2 12 2 2 2" xfId="4208" xr:uid="{00000000-0005-0000-0000-0000841E0000}"/>
    <cellStyle name="Normal 6 2 12 2 2 2 2" xfId="37992" xr:uid="{00000000-0005-0000-0000-0000851E0000}"/>
    <cellStyle name="Normal 6 2 12 2 2 3" xfId="27974" xr:uid="{00000000-0005-0000-0000-0000861E0000}"/>
    <cellStyle name="Normal 6 2 12 2 3" xfId="4209" xr:uid="{00000000-0005-0000-0000-0000871E0000}"/>
    <cellStyle name="Normal 6 2 12 2 3 2" xfId="4210" xr:uid="{00000000-0005-0000-0000-0000881E0000}"/>
    <cellStyle name="Normal 6 2 12 2 3 2 2" xfId="37993" xr:uid="{00000000-0005-0000-0000-0000891E0000}"/>
    <cellStyle name="Normal 6 2 12 2 3 3" xfId="27975" xr:uid="{00000000-0005-0000-0000-00008A1E0000}"/>
    <cellStyle name="Normal 6 2 12 2 4" xfId="4211" xr:uid="{00000000-0005-0000-0000-00008B1E0000}"/>
    <cellStyle name="Normal 6 2 12 2 4 2" xfId="34416" xr:uid="{00000000-0005-0000-0000-00008C1E0000}"/>
    <cellStyle name="Normal 6 2 12 2 5" xfId="23820" xr:uid="{00000000-0005-0000-0000-00008D1E0000}"/>
    <cellStyle name="Normal 6 2 12 3" xfId="4212" xr:uid="{00000000-0005-0000-0000-00008E1E0000}"/>
    <cellStyle name="Normal 6 2 12 3 2" xfId="4213" xr:uid="{00000000-0005-0000-0000-00008F1E0000}"/>
    <cellStyle name="Normal 6 2 12 3 2 2" xfId="4214" xr:uid="{00000000-0005-0000-0000-0000901E0000}"/>
    <cellStyle name="Normal 6 2 12 3 2 2 2" xfId="37994" xr:uid="{00000000-0005-0000-0000-0000911E0000}"/>
    <cellStyle name="Normal 6 2 12 3 2 3" xfId="27976" xr:uid="{00000000-0005-0000-0000-0000921E0000}"/>
    <cellStyle name="Normal 6 2 12 3 3" xfId="4215" xr:uid="{00000000-0005-0000-0000-0000931E0000}"/>
    <cellStyle name="Normal 6 2 12 3 3 2" xfId="4216" xr:uid="{00000000-0005-0000-0000-0000941E0000}"/>
    <cellStyle name="Normal 6 2 12 3 3 2 2" xfId="37995" xr:uid="{00000000-0005-0000-0000-0000951E0000}"/>
    <cellStyle name="Normal 6 2 12 3 3 3" xfId="27977" xr:uid="{00000000-0005-0000-0000-0000961E0000}"/>
    <cellStyle name="Normal 6 2 12 3 4" xfId="4217" xr:uid="{00000000-0005-0000-0000-0000971E0000}"/>
    <cellStyle name="Normal 6 2 12 3 4 2" xfId="34417" xr:uid="{00000000-0005-0000-0000-0000981E0000}"/>
    <cellStyle name="Normal 6 2 12 3 5" xfId="23821" xr:uid="{00000000-0005-0000-0000-0000991E0000}"/>
    <cellStyle name="Normal 6 2 12 4" xfId="4218" xr:uid="{00000000-0005-0000-0000-00009A1E0000}"/>
    <cellStyle name="Normal 6 2 12 4 2" xfId="4219" xr:uid="{00000000-0005-0000-0000-00009B1E0000}"/>
    <cellStyle name="Normal 6 2 12 4 2 2" xfId="37996" xr:uid="{00000000-0005-0000-0000-00009C1E0000}"/>
    <cellStyle name="Normal 6 2 12 4 3" xfId="27978" xr:uid="{00000000-0005-0000-0000-00009D1E0000}"/>
    <cellStyle name="Normal 6 2 12 5" xfId="4220" xr:uid="{00000000-0005-0000-0000-00009E1E0000}"/>
    <cellStyle name="Normal 6 2 12 5 2" xfId="4221" xr:uid="{00000000-0005-0000-0000-00009F1E0000}"/>
    <cellStyle name="Normal 6 2 12 5 2 2" xfId="37997" xr:uid="{00000000-0005-0000-0000-0000A01E0000}"/>
    <cellStyle name="Normal 6 2 12 5 3" xfId="27979" xr:uid="{00000000-0005-0000-0000-0000A11E0000}"/>
    <cellStyle name="Normal 6 2 12 6" xfId="4222" xr:uid="{00000000-0005-0000-0000-0000A21E0000}"/>
    <cellStyle name="Normal 6 2 12 6 2" xfId="34415" xr:uid="{00000000-0005-0000-0000-0000A31E0000}"/>
    <cellStyle name="Normal 6 2 12 7" xfId="23819" xr:uid="{00000000-0005-0000-0000-0000A41E0000}"/>
    <cellStyle name="Normal 6 2 13" xfId="4223" xr:uid="{00000000-0005-0000-0000-0000A51E0000}"/>
    <cellStyle name="Normal 6 2 13 2" xfId="4224" xr:uid="{00000000-0005-0000-0000-0000A61E0000}"/>
    <cellStyle name="Normal 6 2 13 2 2" xfId="4225" xr:uid="{00000000-0005-0000-0000-0000A71E0000}"/>
    <cellStyle name="Normal 6 2 13 2 2 2" xfId="4226" xr:uid="{00000000-0005-0000-0000-0000A81E0000}"/>
    <cellStyle name="Normal 6 2 13 2 2 2 2" xfId="37998" xr:uid="{00000000-0005-0000-0000-0000A91E0000}"/>
    <cellStyle name="Normal 6 2 13 2 2 3" xfId="27980" xr:uid="{00000000-0005-0000-0000-0000AA1E0000}"/>
    <cellStyle name="Normal 6 2 13 2 3" xfId="4227" xr:uid="{00000000-0005-0000-0000-0000AB1E0000}"/>
    <cellStyle name="Normal 6 2 13 2 3 2" xfId="4228" xr:uid="{00000000-0005-0000-0000-0000AC1E0000}"/>
    <cellStyle name="Normal 6 2 13 2 3 2 2" xfId="37999" xr:uid="{00000000-0005-0000-0000-0000AD1E0000}"/>
    <cellStyle name="Normal 6 2 13 2 3 3" xfId="27981" xr:uid="{00000000-0005-0000-0000-0000AE1E0000}"/>
    <cellStyle name="Normal 6 2 13 2 4" xfId="4229" xr:uid="{00000000-0005-0000-0000-0000AF1E0000}"/>
    <cellStyle name="Normal 6 2 13 2 4 2" xfId="34419" xr:uid="{00000000-0005-0000-0000-0000B01E0000}"/>
    <cellStyle name="Normal 6 2 13 2 5" xfId="23823" xr:uid="{00000000-0005-0000-0000-0000B11E0000}"/>
    <cellStyle name="Normal 6 2 13 3" xfId="4230" xr:uid="{00000000-0005-0000-0000-0000B21E0000}"/>
    <cellStyle name="Normal 6 2 13 3 2" xfId="4231" xr:uid="{00000000-0005-0000-0000-0000B31E0000}"/>
    <cellStyle name="Normal 6 2 13 3 2 2" xfId="4232" xr:uid="{00000000-0005-0000-0000-0000B41E0000}"/>
    <cellStyle name="Normal 6 2 13 3 2 2 2" xfId="38000" xr:uid="{00000000-0005-0000-0000-0000B51E0000}"/>
    <cellStyle name="Normal 6 2 13 3 2 3" xfId="27982" xr:uid="{00000000-0005-0000-0000-0000B61E0000}"/>
    <cellStyle name="Normal 6 2 13 3 3" xfId="4233" xr:uid="{00000000-0005-0000-0000-0000B71E0000}"/>
    <cellStyle name="Normal 6 2 13 3 3 2" xfId="4234" xr:uid="{00000000-0005-0000-0000-0000B81E0000}"/>
    <cellStyle name="Normal 6 2 13 3 3 2 2" xfId="38001" xr:uid="{00000000-0005-0000-0000-0000B91E0000}"/>
    <cellStyle name="Normal 6 2 13 3 3 3" xfId="27983" xr:uid="{00000000-0005-0000-0000-0000BA1E0000}"/>
    <cellStyle name="Normal 6 2 13 3 4" xfId="4235" xr:uid="{00000000-0005-0000-0000-0000BB1E0000}"/>
    <cellStyle name="Normal 6 2 13 3 4 2" xfId="34420" xr:uid="{00000000-0005-0000-0000-0000BC1E0000}"/>
    <cellStyle name="Normal 6 2 13 3 5" xfId="23824" xr:uid="{00000000-0005-0000-0000-0000BD1E0000}"/>
    <cellStyle name="Normal 6 2 13 4" xfId="4236" xr:uid="{00000000-0005-0000-0000-0000BE1E0000}"/>
    <cellStyle name="Normal 6 2 13 4 2" xfId="4237" xr:uid="{00000000-0005-0000-0000-0000BF1E0000}"/>
    <cellStyle name="Normal 6 2 13 4 2 2" xfId="38002" xr:uid="{00000000-0005-0000-0000-0000C01E0000}"/>
    <cellStyle name="Normal 6 2 13 4 3" xfId="27984" xr:uid="{00000000-0005-0000-0000-0000C11E0000}"/>
    <cellStyle name="Normal 6 2 13 5" xfId="4238" xr:uid="{00000000-0005-0000-0000-0000C21E0000}"/>
    <cellStyle name="Normal 6 2 13 5 2" xfId="4239" xr:uid="{00000000-0005-0000-0000-0000C31E0000}"/>
    <cellStyle name="Normal 6 2 13 5 2 2" xfId="38003" xr:uid="{00000000-0005-0000-0000-0000C41E0000}"/>
    <cellStyle name="Normal 6 2 13 5 3" xfId="27985" xr:uid="{00000000-0005-0000-0000-0000C51E0000}"/>
    <cellStyle name="Normal 6 2 13 6" xfId="4240" xr:uid="{00000000-0005-0000-0000-0000C61E0000}"/>
    <cellStyle name="Normal 6 2 13 6 2" xfId="34418" xr:uid="{00000000-0005-0000-0000-0000C71E0000}"/>
    <cellStyle name="Normal 6 2 13 7" xfId="23822" xr:uid="{00000000-0005-0000-0000-0000C81E0000}"/>
    <cellStyle name="Normal 6 2 14" xfId="4241" xr:uid="{00000000-0005-0000-0000-0000C91E0000}"/>
    <cellStyle name="Normal 6 2 14 2" xfId="4242" xr:uid="{00000000-0005-0000-0000-0000CA1E0000}"/>
    <cellStyle name="Normal 6 2 14 2 2" xfId="4243" xr:uid="{00000000-0005-0000-0000-0000CB1E0000}"/>
    <cellStyle name="Normal 6 2 14 2 2 2" xfId="38004" xr:uid="{00000000-0005-0000-0000-0000CC1E0000}"/>
    <cellStyle name="Normal 6 2 14 2 3" xfId="27986" xr:uid="{00000000-0005-0000-0000-0000CD1E0000}"/>
    <cellStyle name="Normal 6 2 14 3" xfId="4244" xr:uid="{00000000-0005-0000-0000-0000CE1E0000}"/>
    <cellStyle name="Normal 6 2 14 3 2" xfId="4245" xr:uid="{00000000-0005-0000-0000-0000CF1E0000}"/>
    <cellStyle name="Normal 6 2 14 3 2 2" xfId="38005" xr:uid="{00000000-0005-0000-0000-0000D01E0000}"/>
    <cellStyle name="Normal 6 2 14 3 3" xfId="27987" xr:uid="{00000000-0005-0000-0000-0000D11E0000}"/>
    <cellStyle name="Normal 6 2 14 4" xfId="4246" xr:uid="{00000000-0005-0000-0000-0000D21E0000}"/>
    <cellStyle name="Normal 6 2 14 4 2" xfId="34421" xr:uid="{00000000-0005-0000-0000-0000D31E0000}"/>
    <cellStyle name="Normal 6 2 14 5" xfId="23825" xr:uid="{00000000-0005-0000-0000-0000D41E0000}"/>
    <cellStyle name="Normal 6 2 15" xfId="4247" xr:uid="{00000000-0005-0000-0000-0000D51E0000}"/>
    <cellStyle name="Normal 6 2 15 2" xfId="4248" xr:uid="{00000000-0005-0000-0000-0000D61E0000}"/>
    <cellStyle name="Normal 6 2 15 2 2" xfId="4249" xr:uid="{00000000-0005-0000-0000-0000D71E0000}"/>
    <cellStyle name="Normal 6 2 15 2 2 2" xfId="38006" xr:uid="{00000000-0005-0000-0000-0000D81E0000}"/>
    <cellStyle name="Normal 6 2 15 2 3" xfId="27988" xr:uid="{00000000-0005-0000-0000-0000D91E0000}"/>
    <cellStyle name="Normal 6 2 15 3" xfId="4250" xr:uid="{00000000-0005-0000-0000-0000DA1E0000}"/>
    <cellStyle name="Normal 6 2 15 3 2" xfId="4251" xr:uid="{00000000-0005-0000-0000-0000DB1E0000}"/>
    <cellStyle name="Normal 6 2 15 3 2 2" xfId="38007" xr:uid="{00000000-0005-0000-0000-0000DC1E0000}"/>
    <cellStyle name="Normal 6 2 15 3 3" xfId="27989" xr:uid="{00000000-0005-0000-0000-0000DD1E0000}"/>
    <cellStyle name="Normal 6 2 15 4" xfId="4252" xr:uid="{00000000-0005-0000-0000-0000DE1E0000}"/>
    <cellStyle name="Normal 6 2 15 4 2" xfId="34422" xr:uid="{00000000-0005-0000-0000-0000DF1E0000}"/>
    <cellStyle name="Normal 6 2 15 5" xfId="23826" xr:uid="{00000000-0005-0000-0000-0000E01E0000}"/>
    <cellStyle name="Normal 6 2 16" xfId="4253" xr:uid="{00000000-0005-0000-0000-0000E11E0000}"/>
    <cellStyle name="Normal 6 2 16 2" xfId="4254" xr:uid="{00000000-0005-0000-0000-0000E21E0000}"/>
    <cellStyle name="Normal 6 2 16 2 2" xfId="34402" xr:uid="{00000000-0005-0000-0000-0000E31E0000}"/>
    <cellStyle name="Normal 6 2 16 3" xfId="23806" xr:uid="{00000000-0005-0000-0000-0000E41E0000}"/>
    <cellStyle name="Normal 6 2 17" xfId="4255" xr:uid="{00000000-0005-0000-0000-0000E51E0000}"/>
    <cellStyle name="Normal 6 2 17 2" xfId="4256" xr:uid="{00000000-0005-0000-0000-0000E61E0000}"/>
    <cellStyle name="Normal 6 2 17 2 2" xfId="38008" xr:uid="{00000000-0005-0000-0000-0000E71E0000}"/>
    <cellStyle name="Normal 6 2 17 3" xfId="27990" xr:uid="{00000000-0005-0000-0000-0000E81E0000}"/>
    <cellStyle name="Normal 6 2 18" xfId="4257" xr:uid="{00000000-0005-0000-0000-0000E91E0000}"/>
    <cellStyle name="Normal 6 2 18 2" xfId="4258" xr:uid="{00000000-0005-0000-0000-0000EA1E0000}"/>
    <cellStyle name="Normal 6 2 18 2 2" xfId="38009" xr:uid="{00000000-0005-0000-0000-0000EB1E0000}"/>
    <cellStyle name="Normal 6 2 18 3" xfId="27991" xr:uid="{00000000-0005-0000-0000-0000EC1E0000}"/>
    <cellStyle name="Normal 6 2 19" xfId="4259" xr:uid="{00000000-0005-0000-0000-0000ED1E0000}"/>
    <cellStyle name="Normal 6 2 19 2" xfId="4260" xr:uid="{00000000-0005-0000-0000-0000EE1E0000}"/>
    <cellStyle name="Normal 6 2 19 2 2" xfId="43819" xr:uid="{00000000-0005-0000-0000-0000EF1E0000}"/>
    <cellStyle name="Normal 6 2 19 3" xfId="33803" xr:uid="{00000000-0005-0000-0000-0000F01E0000}"/>
    <cellStyle name="Normal 6 2 2" xfId="4261" xr:uid="{00000000-0005-0000-0000-0000F11E0000}"/>
    <cellStyle name="Normal 6 2 2 10" xfId="4262" xr:uid="{00000000-0005-0000-0000-0000F21E0000}"/>
    <cellStyle name="Normal 6 2 2 10 2" xfId="4263" xr:uid="{00000000-0005-0000-0000-0000F31E0000}"/>
    <cellStyle name="Normal 6 2 2 10 2 2" xfId="4264" xr:uid="{00000000-0005-0000-0000-0000F41E0000}"/>
    <cellStyle name="Normal 6 2 2 10 2 2 2" xfId="4265" xr:uid="{00000000-0005-0000-0000-0000F51E0000}"/>
    <cellStyle name="Normal 6 2 2 10 2 2 2 2" xfId="4266" xr:uid="{00000000-0005-0000-0000-0000F61E0000}"/>
    <cellStyle name="Normal 6 2 2 10 2 2 2 2 2" xfId="38010" xr:uid="{00000000-0005-0000-0000-0000F71E0000}"/>
    <cellStyle name="Normal 6 2 2 10 2 2 2 3" xfId="27992" xr:uid="{00000000-0005-0000-0000-0000F81E0000}"/>
    <cellStyle name="Normal 6 2 2 10 2 2 3" xfId="4267" xr:uid="{00000000-0005-0000-0000-0000F91E0000}"/>
    <cellStyle name="Normal 6 2 2 10 2 2 3 2" xfId="4268" xr:uid="{00000000-0005-0000-0000-0000FA1E0000}"/>
    <cellStyle name="Normal 6 2 2 10 2 2 3 2 2" xfId="38011" xr:uid="{00000000-0005-0000-0000-0000FB1E0000}"/>
    <cellStyle name="Normal 6 2 2 10 2 2 3 3" xfId="27993" xr:uid="{00000000-0005-0000-0000-0000FC1E0000}"/>
    <cellStyle name="Normal 6 2 2 10 2 2 4" xfId="4269" xr:uid="{00000000-0005-0000-0000-0000FD1E0000}"/>
    <cellStyle name="Normal 6 2 2 10 2 2 4 2" xfId="34426" xr:uid="{00000000-0005-0000-0000-0000FE1E0000}"/>
    <cellStyle name="Normal 6 2 2 10 2 2 5" xfId="23830" xr:uid="{00000000-0005-0000-0000-0000FF1E0000}"/>
    <cellStyle name="Normal 6 2 2 10 2 3" xfId="4270" xr:uid="{00000000-0005-0000-0000-0000001F0000}"/>
    <cellStyle name="Normal 6 2 2 10 2 3 2" xfId="4271" xr:uid="{00000000-0005-0000-0000-0000011F0000}"/>
    <cellStyle name="Normal 6 2 2 10 2 3 2 2" xfId="4272" xr:uid="{00000000-0005-0000-0000-0000021F0000}"/>
    <cellStyle name="Normal 6 2 2 10 2 3 2 2 2" xfId="38012" xr:uid="{00000000-0005-0000-0000-0000031F0000}"/>
    <cellStyle name="Normal 6 2 2 10 2 3 2 3" xfId="27994" xr:uid="{00000000-0005-0000-0000-0000041F0000}"/>
    <cellStyle name="Normal 6 2 2 10 2 3 3" xfId="4273" xr:uid="{00000000-0005-0000-0000-0000051F0000}"/>
    <cellStyle name="Normal 6 2 2 10 2 3 3 2" xfId="4274" xr:uid="{00000000-0005-0000-0000-0000061F0000}"/>
    <cellStyle name="Normal 6 2 2 10 2 3 3 2 2" xfId="38013" xr:uid="{00000000-0005-0000-0000-0000071F0000}"/>
    <cellStyle name="Normal 6 2 2 10 2 3 3 3" xfId="27995" xr:uid="{00000000-0005-0000-0000-0000081F0000}"/>
    <cellStyle name="Normal 6 2 2 10 2 3 4" xfId="4275" xr:uid="{00000000-0005-0000-0000-0000091F0000}"/>
    <cellStyle name="Normal 6 2 2 10 2 3 4 2" xfId="34427" xr:uid="{00000000-0005-0000-0000-00000A1F0000}"/>
    <cellStyle name="Normal 6 2 2 10 2 3 5" xfId="23831" xr:uid="{00000000-0005-0000-0000-00000B1F0000}"/>
    <cellStyle name="Normal 6 2 2 10 2 4" xfId="4276" xr:uid="{00000000-0005-0000-0000-00000C1F0000}"/>
    <cellStyle name="Normal 6 2 2 10 2 4 2" xfId="4277" xr:uid="{00000000-0005-0000-0000-00000D1F0000}"/>
    <cellStyle name="Normal 6 2 2 10 2 4 2 2" xfId="38014" xr:uid="{00000000-0005-0000-0000-00000E1F0000}"/>
    <cellStyle name="Normal 6 2 2 10 2 4 3" xfId="27996" xr:uid="{00000000-0005-0000-0000-00000F1F0000}"/>
    <cellStyle name="Normal 6 2 2 10 2 5" xfId="4278" xr:uid="{00000000-0005-0000-0000-0000101F0000}"/>
    <cellStyle name="Normal 6 2 2 10 2 5 2" xfId="4279" xr:uid="{00000000-0005-0000-0000-0000111F0000}"/>
    <cellStyle name="Normal 6 2 2 10 2 5 2 2" xfId="38015" xr:uid="{00000000-0005-0000-0000-0000121F0000}"/>
    <cellStyle name="Normal 6 2 2 10 2 5 3" xfId="27997" xr:uid="{00000000-0005-0000-0000-0000131F0000}"/>
    <cellStyle name="Normal 6 2 2 10 2 6" xfId="4280" xr:uid="{00000000-0005-0000-0000-0000141F0000}"/>
    <cellStyle name="Normal 6 2 2 10 2 6 2" xfId="34425" xr:uid="{00000000-0005-0000-0000-0000151F0000}"/>
    <cellStyle name="Normal 6 2 2 10 2 7" xfId="23829" xr:uid="{00000000-0005-0000-0000-0000161F0000}"/>
    <cellStyle name="Normal 6 2 2 10 3" xfId="4281" xr:uid="{00000000-0005-0000-0000-0000171F0000}"/>
    <cellStyle name="Normal 6 2 2 10 3 2" xfId="4282" xr:uid="{00000000-0005-0000-0000-0000181F0000}"/>
    <cellStyle name="Normal 6 2 2 10 3 2 2" xfId="4283" xr:uid="{00000000-0005-0000-0000-0000191F0000}"/>
    <cellStyle name="Normal 6 2 2 10 3 2 2 2" xfId="38016" xr:uid="{00000000-0005-0000-0000-00001A1F0000}"/>
    <cellStyle name="Normal 6 2 2 10 3 2 3" xfId="27998" xr:uid="{00000000-0005-0000-0000-00001B1F0000}"/>
    <cellStyle name="Normal 6 2 2 10 3 3" xfId="4284" xr:uid="{00000000-0005-0000-0000-00001C1F0000}"/>
    <cellStyle name="Normal 6 2 2 10 3 3 2" xfId="4285" xr:uid="{00000000-0005-0000-0000-00001D1F0000}"/>
    <cellStyle name="Normal 6 2 2 10 3 3 2 2" xfId="38017" xr:uid="{00000000-0005-0000-0000-00001E1F0000}"/>
    <cellStyle name="Normal 6 2 2 10 3 3 3" xfId="27999" xr:uid="{00000000-0005-0000-0000-00001F1F0000}"/>
    <cellStyle name="Normal 6 2 2 10 3 4" xfId="4286" xr:uid="{00000000-0005-0000-0000-0000201F0000}"/>
    <cellStyle name="Normal 6 2 2 10 3 4 2" xfId="34428" xr:uid="{00000000-0005-0000-0000-0000211F0000}"/>
    <cellStyle name="Normal 6 2 2 10 3 5" xfId="23832" xr:uid="{00000000-0005-0000-0000-0000221F0000}"/>
    <cellStyle name="Normal 6 2 2 10 4" xfId="4287" xr:uid="{00000000-0005-0000-0000-0000231F0000}"/>
    <cellStyle name="Normal 6 2 2 10 4 2" xfId="4288" xr:uid="{00000000-0005-0000-0000-0000241F0000}"/>
    <cellStyle name="Normal 6 2 2 10 4 2 2" xfId="4289" xr:uid="{00000000-0005-0000-0000-0000251F0000}"/>
    <cellStyle name="Normal 6 2 2 10 4 2 2 2" xfId="38018" xr:uid="{00000000-0005-0000-0000-0000261F0000}"/>
    <cellStyle name="Normal 6 2 2 10 4 2 3" xfId="28000" xr:uid="{00000000-0005-0000-0000-0000271F0000}"/>
    <cellStyle name="Normal 6 2 2 10 4 3" xfId="4290" xr:uid="{00000000-0005-0000-0000-0000281F0000}"/>
    <cellStyle name="Normal 6 2 2 10 4 3 2" xfId="4291" xr:uid="{00000000-0005-0000-0000-0000291F0000}"/>
    <cellStyle name="Normal 6 2 2 10 4 3 2 2" xfId="38019" xr:uid="{00000000-0005-0000-0000-00002A1F0000}"/>
    <cellStyle name="Normal 6 2 2 10 4 3 3" xfId="28001" xr:uid="{00000000-0005-0000-0000-00002B1F0000}"/>
    <cellStyle name="Normal 6 2 2 10 4 4" xfId="4292" xr:uid="{00000000-0005-0000-0000-00002C1F0000}"/>
    <cellStyle name="Normal 6 2 2 10 4 4 2" xfId="34429" xr:uid="{00000000-0005-0000-0000-00002D1F0000}"/>
    <cellStyle name="Normal 6 2 2 10 4 5" xfId="23833" xr:uid="{00000000-0005-0000-0000-00002E1F0000}"/>
    <cellStyle name="Normal 6 2 2 10 5" xfId="4293" xr:uid="{00000000-0005-0000-0000-00002F1F0000}"/>
    <cellStyle name="Normal 6 2 2 10 5 2" xfId="4294" xr:uid="{00000000-0005-0000-0000-0000301F0000}"/>
    <cellStyle name="Normal 6 2 2 10 5 2 2" xfId="38020" xr:uid="{00000000-0005-0000-0000-0000311F0000}"/>
    <cellStyle name="Normal 6 2 2 10 5 3" xfId="28002" xr:uid="{00000000-0005-0000-0000-0000321F0000}"/>
    <cellStyle name="Normal 6 2 2 10 6" xfId="4295" xr:uid="{00000000-0005-0000-0000-0000331F0000}"/>
    <cellStyle name="Normal 6 2 2 10 6 2" xfId="4296" xr:uid="{00000000-0005-0000-0000-0000341F0000}"/>
    <cellStyle name="Normal 6 2 2 10 6 2 2" xfId="38021" xr:uid="{00000000-0005-0000-0000-0000351F0000}"/>
    <cellStyle name="Normal 6 2 2 10 6 3" xfId="28003" xr:uid="{00000000-0005-0000-0000-0000361F0000}"/>
    <cellStyle name="Normal 6 2 2 10 7" xfId="4297" xr:uid="{00000000-0005-0000-0000-0000371F0000}"/>
    <cellStyle name="Normal 6 2 2 10 7 2" xfId="34424" xr:uid="{00000000-0005-0000-0000-0000381F0000}"/>
    <cellStyle name="Normal 6 2 2 10 8" xfId="23828" xr:uid="{00000000-0005-0000-0000-0000391F0000}"/>
    <cellStyle name="Normal 6 2 2 11" xfId="4298" xr:uid="{00000000-0005-0000-0000-00003A1F0000}"/>
    <cellStyle name="Normal 6 2 2 11 2" xfId="4299" xr:uid="{00000000-0005-0000-0000-00003B1F0000}"/>
    <cellStyle name="Normal 6 2 2 11 2 2" xfId="4300" xr:uid="{00000000-0005-0000-0000-00003C1F0000}"/>
    <cellStyle name="Normal 6 2 2 11 2 2 2" xfId="4301" xr:uid="{00000000-0005-0000-0000-00003D1F0000}"/>
    <cellStyle name="Normal 6 2 2 11 2 2 2 2" xfId="38022" xr:uid="{00000000-0005-0000-0000-00003E1F0000}"/>
    <cellStyle name="Normal 6 2 2 11 2 2 3" xfId="28004" xr:uid="{00000000-0005-0000-0000-00003F1F0000}"/>
    <cellStyle name="Normal 6 2 2 11 2 3" xfId="4302" xr:uid="{00000000-0005-0000-0000-0000401F0000}"/>
    <cellStyle name="Normal 6 2 2 11 2 3 2" xfId="4303" xr:uid="{00000000-0005-0000-0000-0000411F0000}"/>
    <cellStyle name="Normal 6 2 2 11 2 3 2 2" xfId="38023" xr:uid="{00000000-0005-0000-0000-0000421F0000}"/>
    <cellStyle name="Normal 6 2 2 11 2 3 3" xfId="28005" xr:uid="{00000000-0005-0000-0000-0000431F0000}"/>
    <cellStyle name="Normal 6 2 2 11 2 4" xfId="4304" xr:uid="{00000000-0005-0000-0000-0000441F0000}"/>
    <cellStyle name="Normal 6 2 2 11 2 4 2" xfId="34431" xr:uid="{00000000-0005-0000-0000-0000451F0000}"/>
    <cellStyle name="Normal 6 2 2 11 2 5" xfId="23835" xr:uid="{00000000-0005-0000-0000-0000461F0000}"/>
    <cellStyle name="Normal 6 2 2 11 3" xfId="4305" xr:uid="{00000000-0005-0000-0000-0000471F0000}"/>
    <cellStyle name="Normal 6 2 2 11 3 2" xfId="4306" xr:uid="{00000000-0005-0000-0000-0000481F0000}"/>
    <cellStyle name="Normal 6 2 2 11 3 2 2" xfId="4307" xr:uid="{00000000-0005-0000-0000-0000491F0000}"/>
    <cellStyle name="Normal 6 2 2 11 3 2 2 2" xfId="38024" xr:uid="{00000000-0005-0000-0000-00004A1F0000}"/>
    <cellStyle name="Normal 6 2 2 11 3 2 3" xfId="28006" xr:uid="{00000000-0005-0000-0000-00004B1F0000}"/>
    <cellStyle name="Normal 6 2 2 11 3 3" xfId="4308" xr:uid="{00000000-0005-0000-0000-00004C1F0000}"/>
    <cellStyle name="Normal 6 2 2 11 3 3 2" xfId="4309" xr:uid="{00000000-0005-0000-0000-00004D1F0000}"/>
    <cellStyle name="Normal 6 2 2 11 3 3 2 2" xfId="38025" xr:uid="{00000000-0005-0000-0000-00004E1F0000}"/>
    <cellStyle name="Normal 6 2 2 11 3 3 3" xfId="28007" xr:uid="{00000000-0005-0000-0000-00004F1F0000}"/>
    <cellStyle name="Normal 6 2 2 11 3 4" xfId="4310" xr:uid="{00000000-0005-0000-0000-0000501F0000}"/>
    <cellStyle name="Normal 6 2 2 11 3 4 2" xfId="34432" xr:uid="{00000000-0005-0000-0000-0000511F0000}"/>
    <cellStyle name="Normal 6 2 2 11 3 5" xfId="23836" xr:uid="{00000000-0005-0000-0000-0000521F0000}"/>
    <cellStyle name="Normal 6 2 2 11 4" xfId="4311" xr:uid="{00000000-0005-0000-0000-0000531F0000}"/>
    <cellStyle name="Normal 6 2 2 11 4 2" xfId="4312" xr:uid="{00000000-0005-0000-0000-0000541F0000}"/>
    <cellStyle name="Normal 6 2 2 11 4 2 2" xfId="38026" xr:uid="{00000000-0005-0000-0000-0000551F0000}"/>
    <cellStyle name="Normal 6 2 2 11 4 3" xfId="28008" xr:uid="{00000000-0005-0000-0000-0000561F0000}"/>
    <cellStyle name="Normal 6 2 2 11 5" xfId="4313" xr:uid="{00000000-0005-0000-0000-0000571F0000}"/>
    <cellStyle name="Normal 6 2 2 11 5 2" xfId="4314" xr:uid="{00000000-0005-0000-0000-0000581F0000}"/>
    <cellStyle name="Normal 6 2 2 11 5 2 2" xfId="38027" xr:uid="{00000000-0005-0000-0000-0000591F0000}"/>
    <cellStyle name="Normal 6 2 2 11 5 3" xfId="28009" xr:uid="{00000000-0005-0000-0000-00005A1F0000}"/>
    <cellStyle name="Normal 6 2 2 11 6" xfId="4315" xr:uid="{00000000-0005-0000-0000-00005B1F0000}"/>
    <cellStyle name="Normal 6 2 2 11 6 2" xfId="34430" xr:uid="{00000000-0005-0000-0000-00005C1F0000}"/>
    <cellStyle name="Normal 6 2 2 11 7" xfId="23834" xr:uid="{00000000-0005-0000-0000-00005D1F0000}"/>
    <cellStyle name="Normal 6 2 2 12" xfId="4316" xr:uid="{00000000-0005-0000-0000-00005E1F0000}"/>
    <cellStyle name="Normal 6 2 2 12 2" xfId="4317" xr:uid="{00000000-0005-0000-0000-00005F1F0000}"/>
    <cellStyle name="Normal 6 2 2 12 2 2" xfId="4318" xr:uid="{00000000-0005-0000-0000-0000601F0000}"/>
    <cellStyle name="Normal 6 2 2 12 2 2 2" xfId="4319" xr:uid="{00000000-0005-0000-0000-0000611F0000}"/>
    <cellStyle name="Normal 6 2 2 12 2 2 2 2" xfId="38028" xr:uid="{00000000-0005-0000-0000-0000621F0000}"/>
    <cellStyle name="Normal 6 2 2 12 2 2 3" xfId="28010" xr:uid="{00000000-0005-0000-0000-0000631F0000}"/>
    <cellStyle name="Normal 6 2 2 12 2 3" xfId="4320" xr:uid="{00000000-0005-0000-0000-0000641F0000}"/>
    <cellStyle name="Normal 6 2 2 12 2 3 2" xfId="4321" xr:uid="{00000000-0005-0000-0000-0000651F0000}"/>
    <cellStyle name="Normal 6 2 2 12 2 3 2 2" xfId="38029" xr:uid="{00000000-0005-0000-0000-0000661F0000}"/>
    <cellStyle name="Normal 6 2 2 12 2 3 3" xfId="28011" xr:uid="{00000000-0005-0000-0000-0000671F0000}"/>
    <cellStyle name="Normal 6 2 2 12 2 4" xfId="4322" xr:uid="{00000000-0005-0000-0000-0000681F0000}"/>
    <cellStyle name="Normal 6 2 2 12 2 4 2" xfId="34434" xr:uid="{00000000-0005-0000-0000-0000691F0000}"/>
    <cellStyle name="Normal 6 2 2 12 2 5" xfId="23838" xr:uid="{00000000-0005-0000-0000-00006A1F0000}"/>
    <cellStyle name="Normal 6 2 2 12 3" xfId="4323" xr:uid="{00000000-0005-0000-0000-00006B1F0000}"/>
    <cellStyle name="Normal 6 2 2 12 3 2" xfId="4324" xr:uid="{00000000-0005-0000-0000-00006C1F0000}"/>
    <cellStyle name="Normal 6 2 2 12 3 2 2" xfId="4325" xr:uid="{00000000-0005-0000-0000-00006D1F0000}"/>
    <cellStyle name="Normal 6 2 2 12 3 2 2 2" xfId="38030" xr:uid="{00000000-0005-0000-0000-00006E1F0000}"/>
    <cellStyle name="Normal 6 2 2 12 3 2 3" xfId="28012" xr:uid="{00000000-0005-0000-0000-00006F1F0000}"/>
    <cellStyle name="Normal 6 2 2 12 3 3" xfId="4326" xr:uid="{00000000-0005-0000-0000-0000701F0000}"/>
    <cellStyle name="Normal 6 2 2 12 3 3 2" xfId="4327" xr:uid="{00000000-0005-0000-0000-0000711F0000}"/>
    <cellStyle name="Normal 6 2 2 12 3 3 2 2" xfId="38031" xr:uid="{00000000-0005-0000-0000-0000721F0000}"/>
    <cellStyle name="Normal 6 2 2 12 3 3 3" xfId="28013" xr:uid="{00000000-0005-0000-0000-0000731F0000}"/>
    <cellStyle name="Normal 6 2 2 12 3 4" xfId="4328" xr:uid="{00000000-0005-0000-0000-0000741F0000}"/>
    <cellStyle name="Normal 6 2 2 12 3 4 2" xfId="34435" xr:uid="{00000000-0005-0000-0000-0000751F0000}"/>
    <cellStyle name="Normal 6 2 2 12 3 5" xfId="23839" xr:uid="{00000000-0005-0000-0000-0000761F0000}"/>
    <cellStyle name="Normal 6 2 2 12 4" xfId="4329" xr:uid="{00000000-0005-0000-0000-0000771F0000}"/>
    <cellStyle name="Normal 6 2 2 12 4 2" xfId="4330" xr:uid="{00000000-0005-0000-0000-0000781F0000}"/>
    <cellStyle name="Normal 6 2 2 12 4 2 2" xfId="38032" xr:uid="{00000000-0005-0000-0000-0000791F0000}"/>
    <cellStyle name="Normal 6 2 2 12 4 3" xfId="28014" xr:uid="{00000000-0005-0000-0000-00007A1F0000}"/>
    <cellStyle name="Normal 6 2 2 12 5" xfId="4331" xr:uid="{00000000-0005-0000-0000-00007B1F0000}"/>
    <cellStyle name="Normal 6 2 2 12 5 2" xfId="4332" xr:uid="{00000000-0005-0000-0000-00007C1F0000}"/>
    <cellStyle name="Normal 6 2 2 12 5 2 2" xfId="38033" xr:uid="{00000000-0005-0000-0000-00007D1F0000}"/>
    <cellStyle name="Normal 6 2 2 12 5 3" xfId="28015" xr:uid="{00000000-0005-0000-0000-00007E1F0000}"/>
    <cellStyle name="Normal 6 2 2 12 6" xfId="4333" xr:uid="{00000000-0005-0000-0000-00007F1F0000}"/>
    <cellStyle name="Normal 6 2 2 12 6 2" xfId="34433" xr:uid="{00000000-0005-0000-0000-0000801F0000}"/>
    <cellStyle name="Normal 6 2 2 12 7" xfId="23837" xr:uid="{00000000-0005-0000-0000-0000811F0000}"/>
    <cellStyle name="Normal 6 2 2 13" xfId="4334" xr:uid="{00000000-0005-0000-0000-0000821F0000}"/>
    <cellStyle name="Normal 6 2 2 13 2" xfId="4335" xr:uid="{00000000-0005-0000-0000-0000831F0000}"/>
    <cellStyle name="Normal 6 2 2 13 2 2" xfId="4336" xr:uid="{00000000-0005-0000-0000-0000841F0000}"/>
    <cellStyle name="Normal 6 2 2 13 2 2 2" xfId="38034" xr:uid="{00000000-0005-0000-0000-0000851F0000}"/>
    <cellStyle name="Normal 6 2 2 13 2 3" xfId="28016" xr:uid="{00000000-0005-0000-0000-0000861F0000}"/>
    <cellStyle name="Normal 6 2 2 13 3" xfId="4337" xr:uid="{00000000-0005-0000-0000-0000871F0000}"/>
    <cellStyle name="Normal 6 2 2 13 3 2" xfId="4338" xr:uid="{00000000-0005-0000-0000-0000881F0000}"/>
    <cellStyle name="Normal 6 2 2 13 3 2 2" xfId="38035" xr:uid="{00000000-0005-0000-0000-0000891F0000}"/>
    <cellStyle name="Normal 6 2 2 13 3 3" xfId="28017" xr:uid="{00000000-0005-0000-0000-00008A1F0000}"/>
    <cellStyle name="Normal 6 2 2 13 4" xfId="4339" xr:uid="{00000000-0005-0000-0000-00008B1F0000}"/>
    <cellStyle name="Normal 6 2 2 13 4 2" xfId="34436" xr:uid="{00000000-0005-0000-0000-00008C1F0000}"/>
    <cellStyle name="Normal 6 2 2 13 5" xfId="23840" xr:uid="{00000000-0005-0000-0000-00008D1F0000}"/>
    <cellStyle name="Normal 6 2 2 14" xfId="4340" xr:uid="{00000000-0005-0000-0000-00008E1F0000}"/>
    <cellStyle name="Normal 6 2 2 14 2" xfId="4341" xr:uid="{00000000-0005-0000-0000-00008F1F0000}"/>
    <cellStyle name="Normal 6 2 2 14 2 2" xfId="4342" xr:uid="{00000000-0005-0000-0000-0000901F0000}"/>
    <cellStyle name="Normal 6 2 2 14 2 2 2" xfId="38036" xr:uid="{00000000-0005-0000-0000-0000911F0000}"/>
    <cellStyle name="Normal 6 2 2 14 2 3" xfId="28018" xr:uid="{00000000-0005-0000-0000-0000921F0000}"/>
    <cellStyle name="Normal 6 2 2 14 3" xfId="4343" xr:uid="{00000000-0005-0000-0000-0000931F0000}"/>
    <cellStyle name="Normal 6 2 2 14 3 2" xfId="4344" xr:uid="{00000000-0005-0000-0000-0000941F0000}"/>
    <cellStyle name="Normal 6 2 2 14 3 2 2" xfId="38037" xr:uid="{00000000-0005-0000-0000-0000951F0000}"/>
    <cellStyle name="Normal 6 2 2 14 3 3" xfId="28019" xr:uid="{00000000-0005-0000-0000-0000961F0000}"/>
    <cellStyle name="Normal 6 2 2 14 4" xfId="4345" xr:uid="{00000000-0005-0000-0000-0000971F0000}"/>
    <cellStyle name="Normal 6 2 2 14 4 2" xfId="34437" xr:uid="{00000000-0005-0000-0000-0000981F0000}"/>
    <cellStyle name="Normal 6 2 2 14 5" xfId="23841" xr:uid="{00000000-0005-0000-0000-0000991F0000}"/>
    <cellStyle name="Normal 6 2 2 15" xfId="4346" xr:uid="{00000000-0005-0000-0000-00009A1F0000}"/>
    <cellStyle name="Normal 6 2 2 15 2" xfId="4347" xr:uid="{00000000-0005-0000-0000-00009B1F0000}"/>
    <cellStyle name="Normal 6 2 2 15 2 2" xfId="34423" xr:uid="{00000000-0005-0000-0000-00009C1F0000}"/>
    <cellStyle name="Normal 6 2 2 15 3" xfId="23827" xr:uid="{00000000-0005-0000-0000-00009D1F0000}"/>
    <cellStyle name="Normal 6 2 2 16" xfId="4348" xr:uid="{00000000-0005-0000-0000-00009E1F0000}"/>
    <cellStyle name="Normal 6 2 2 16 2" xfId="4349" xr:uid="{00000000-0005-0000-0000-00009F1F0000}"/>
    <cellStyle name="Normal 6 2 2 16 2 2" xfId="38038" xr:uid="{00000000-0005-0000-0000-0000A01F0000}"/>
    <cellStyle name="Normal 6 2 2 16 3" xfId="28020" xr:uid="{00000000-0005-0000-0000-0000A11F0000}"/>
    <cellStyle name="Normal 6 2 2 17" xfId="4350" xr:uid="{00000000-0005-0000-0000-0000A21F0000}"/>
    <cellStyle name="Normal 6 2 2 17 2" xfId="4351" xr:uid="{00000000-0005-0000-0000-0000A31F0000}"/>
    <cellStyle name="Normal 6 2 2 17 2 2" xfId="38039" xr:uid="{00000000-0005-0000-0000-0000A41F0000}"/>
    <cellStyle name="Normal 6 2 2 17 3" xfId="28021" xr:uid="{00000000-0005-0000-0000-0000A51F0000}"/>
    <cellStyle name="Normal 6 2 2 18" xfId="4352" xr:uid="{00000000-0005-0000-0000-0000A61F0000}"/>
    <cellStyle name="Normal 6 2 2 18 2" xfId="4353" xr:uid="{00000000-0005-0000-0000-0000A71F0000}"/>
    <cellStyle name="Normal 6 2 2 18 2 2" xfId="43831" xr:uid="{00000000-0005-0000-0000-0000A81F0000}"/>
    <cellStyle name="Normal 6 2 2 18 3" xfId="33815" xr:uid="{00000000-0005-0000-0000-0000A91F0000}"/>
    <cellStyle name="Normal 6 2 2 19" xfId="23337" xr:uid="{00000000-0005-0000-0000-0000AA1F0000}"/>
    <cellStyle name="Normal 6 2 2 2" xfId="4354" xr:uid="{00000000-0005-0000-0000-0000AB1F0000}"/>
    <cellStyle name="Normal 6 2 2 2 10" xfId="4355" xr:uid="{00000000-0005-0000-0000-0000AC1F0000}"/>
    <cellStyle name="Normal 6 2 2 2 10 2" xfId="4356" xr:uid="{00000000-0005-0000-0000-0000AD1F0000}"/>
    <cellStyle name="Normal 6 2 2 2 10 2 2" xfId="38040" xr:uid="{00000000-0005-0000-0000-0000AE1F0000}"/>
    <cellStyle name="Normal 6 2 2 2 10 3" xfId="28022" xr:uid="{00000000-0005-0000-0000-0000AF1F0000}"/>
    <cellStyle name="Normal 6 2 2 2 11" xfId="4357" xr:uid="{00000000-0005-0000-0000-0000B01F0000}"/>
    <cellStyle name="Normal 6 2 2 2 11 2" xfId="4358" xr:uid="{00000000-0005-0000-0000-0000B11F0000}"/>
    <cellStyle name="Normal 6 2 2 2 11 2 2" xfId="38041" xr:uid="{00000000-0005-0000-0000-0000B21F0000}"/>
    <cellStyle name="Normal 6 2 2 2 11 3" xfId="28023" xr:uid="{00000000-0005-0000-0000-0000B31F0000}"/>
    <cellStyle name="Normal 6 2 2 2 12" xfId="4359" xr:uid="{00000000-0005-0000-0000-0000B41F0000}"/>
    <cellStyle name="Normal 6 2 2 2 12 2" xfId="33865" xr:uid="{00000000-0005-0000-0000-0000B51F0000}"/>
    <cellStyle name="Normal 6 2 2 2 13" xfId="4360" xr:uid="{00000000-0005-0000-0000-0000B61F0000}"/>
    <cellStyle name="Normal 6 2 2 2 13 2" xfId="34438" xr:uid="{00000000-0005-0000-0000-0000B71F0000}"/>
    <cellStyle name="Normal 6 2 2 2 14" xfId="23842" xr:uid="{00000000-0005-0000-0000-0000B81F0000}"/>
    <cellStyle name="Normal 6 2 2 2 15" xfId="44363" xr:uid="{00000000-0005-0000-0000-0000B91F0000}"/>
    <cellStyle name="Normal 6 2 2 2 2" xfId="4361" xr:uid="{00000000-0005-0000-0000-0000BA1F0000}"/>
    <cellStyle name="Normal 6 2 2 2 2 10" xfId="4362" xr:uid="{00000000-0005-0000-0000-0000BB1F0000}"/>
    <cellStyle name="Normal 6 2 2 2 2 10 2" xfId="4363" xr:uid="{00000000-0005-0000-0000-0000BC1F0000}"/>
    <cellStyle name="Normal 6 2 2 2 2 10 2 2" xfId="38042" xr:uid="{00000000-0005-0000-0000-0000BD1F0000}"/>
    <cellStyle name="Normal 6 2 2 2 2 10 3" xfId="28024" xr:uid="{00000000-0005-0000-0000-0000BE1F0000}"/>
    <cellStyle name="Normal 6 2 2 2 2 11" xfId="4364" xr:uid="{00000000-0005-0000-0000-0000BF1F0000}"/>
    <cellStyle name="Normal 6 2 2 2 2 11 2" xfId="34439" xr:uid="{00000000-0005-0000-0000-0000C01F0000}"/>
    <cellStyle name="Normal 6 2 2 2 2 12" xfId="23843" xr:uid="{00000000-0005-0000-0000-0000C11F0000}"/>
    <cellStyle name="Normal 6 2 2 2 2 2" xfId="4365" xr:uid="{00000000-0005-0000-0000-0000C21F0000}"/>
    <cellStyle name="Normal 6 2 2 2 2 2 10" xfId="23844" xr:uid="{00000000-0005-0000-0000-0000C31F0000}"/>
    <cellStyle name="Normal 6 2 2 2 2 2 2" xfId="4366" xr:uid="{00000000-0005-0000-0000-0000C41F0000}"/>
    <cellStyle name="Normal 6 2 2 2 2 2 2 2" xfId="4367" xr:uid="{00000000-0005-0000-0000-0000C51F0000}"/>
    <cellStyle name="Normal 6 2 2 2 2 2 2 2 2" xfId="4368" xr:uid="{00000000-0005-0000-0000-0000C61F0000}"/>
    <cellStyle name="Normal 6 2 2 2 2 2 2 2 2 2" xfId="4369" xr:uid="{00000000-0005-0000-0000-0000C71F0000}"/>
    <cellStyle name="Normal 6 2 2 2 2 2 2 2 2 2 2" xfId="4370" xr:uid="{00000000-0005-0000-0000-0000C81F0000}"/>
    <cellStyle name="Normal 6 2 2 2 2 2 2 2 2 2 2 2" xfId="38043" xr:uid="{00000000-0005-0000-0000-0000C91F0000}"/>
    <cellStyle name="Normal 6 2 2 2 2 2 2 2 2 2 3" xfId="28025" xr:uid="{00000000-0005-0000-0000-0000CA1F0000}"/>
    <cellStyle name="Normal 6 2 2 2 2 2 2 2 2 3" xfId="4371" xr:uid="{00000000-0005-0000-0000-0000CB1F0000}"/>
    <cellStyle name="Normal 6 2 2 2 2 2 2 2 2 3 2" xfId="4372" xr:uid="{00000000-0005-0000-0000-0000CC1F0000}"/>
    <cellStyle name="Normal 6 2 2 2 2 2 2 2 2 3 2 2" xfId="38044" xr:uid="{00000000-0005-0000-0000-0000CD1F0000}"/>
    <cellStyle name="Normal 6 2 2 2 2 2 2 2 2 3 3" xfId="28026" xr:uid="{00000000-0005-0000-0000-0000CE1F0000}"/>
    <cellStyle name="Normal 6 2 2 2 2 2 2 2 2 4" xfId="4373" xr:uid="{00000000-0005-0000-0000-0000CF1F0000}"/>
    <cellStyle name="Normal 6 2 2 2 2 2 2 2 2 4 2" xfId="34443" xr:uid="{00000000-0005-0000-0000-0000D01F0000}"/>
    <cellStyle name="Normal 6 2 2 2 2 2 2 2 2 5" xfId="23847" xr:uid="{00000000-0005-0000-0000-0000D11F0000}"/>
    <cellStyle name="Normal 6 2 2 2 2 2 2 2 3" xfId="4374" xr:uid="{00000000-0005-0000-0000-0000D21F0000}"/>
    <cellStyle name="Normal 6 2 2 2 2 2 2 2 3 2" xfId="4375" xr:uid="{00000000-0005-0000-0000-0000D31F0000}"/>
    <cellStyle name="Normal 6 2 2 2 2 2 2 2 3 2 2" xfId="4376" xr:uid="{00000000-0005-0000-0000-0000D41F0000}"/>
    <cellStyle name="Normal 6 2 2 2 2 2 2 2 3 2 2 2" xfId="38045" xr:uid="{00000000-0005-0000-0000-0000D51F0000}"/>
    <cellStyle name="Normal 6 2 2 2 2 2 2 2 3 2 3" xfId="28027" xr:uid="{00000000-0005-0000-0000-0000D61F0000}"/>
    <cellStyle name="Normal 6 2 2 2 2 2 2 2 3 3" xfId="4377" xr:uid="{00000000-0005-0000-0000-0000D71F0000}"/>
    <cellStyle name="Normal 6 2 2 2 2 2 2 2 3 3 2" xfId="4378" xr:uid="{00000000-0005-0000-0000-0000D81F0000}"/>
    <cellStyle name="Normal 6 2 2 2 2 2 2 2 3 3 2 2" xfId="38046" xr:uid="{00000000-0005-0000-0000-0000D91F0000}"/>
    <cellStyle name="Normal 6 2 2 2 2 2 2 2 3 3 3" xfId="28028" xr:uid="{00000000-0005-0000-0000-0000DA1F0000}"/>
    <cellStyle name="Normal 6 2 2 2 2 2 2 2 3 4" xfId="4379" xr:uid="{00000000-0005-0000-0000-0000DB1F0000}"/>
    <cellStyle name="Normal 6 2 2 2 2 2 2 2 3 4 2" xfId="34444" xr:uid="{00000000-0005-0000-0000-0000DC1F0000}"/>
    <cellStyle name="Normal 6 2 2 2 2 2 2 2 3 5" xfId="23848" xr:uid="{00000000-0005-0000-0000-0000DD1F0000}"/>
    <cellStyle name="Normal 6 2 2 2 2 2 2 2 4" xfId="4380" xr:uid="{00000000-0005-0000-0000-0000DE1F0000}"/>
    <cellStyle name="Normal 6 2 2 2 2 2 2 2 4 2" xfId="4381" xr:uid="{00000000-0005-0000-0000-0000DF1F0000}"/>
    <cellStyle name="Normal 6 2 2 2 2 2 2 2 4 2 2" xfId="38047" xr:uid="{00000000-0005-0000-0000-0000E01F0000}"/>
    <cellStyle name="Normal 6 2 2 2 2 2 2 2 4 3" xfId="28029" xr:uid="{00000000-0005-0000-0000-0000E11F0000}"/>
    <cellStyle name="Normal 6 2 2 2 2 2 2 2 5" xfId="4382" xr:uid="{00000000-0005-0000-0000-0000E21F0000}"/>
    <cellStyle name="Normal 6 2 2 2 2 2 2 2 5 2" xfId="4383" xr:uid="{00000000-0005-0000-0000-0000E31F0000}"/>
    <cellStyle name="Normal 6 2 2 2 2 2 2 2 5 2 2" xfId="38048" xr:uid="{00000000-0005-0000-0000-0000E41F0000}"/>
    <cellStyle name="Normal 6 2 2 2 2 2 2 2 5 3" xfId="28030" xr:uid="{00000000-0005-0000-0000-0000E51F0000}"/>
    <cellStyle name="Normal 6 2 2 2 2 2 2 2 6" xfId="4384" xr:uid="{00000000-0005-0000-0000-0000E61F0000}"/>
    <cellStyle name="Normal 6 2 2 2 2 2 2 2 6 2" xfId="34442" xr:uid="{00000000-0005-0000-0000-0000E71F0000}"/>
    <cellStyle name="Normal 6 2 2 2 2 2 2 2 7" xfId="23846" xr:uid="{00000000-0005-0000-0000-0000E81F0000}"/>
    <cellStyle name="Normal 6 2 2 2 2 2 2 3" xfId="4385" xr:uid="{00000000-0005-0000-0000-0000E91F0000}"/>
    <cellStyle name="Normal 6 2 2 2 2 2 2 3 2" xfId="4386" xr:uid="{00000000-0005-0000-0000-0000EA1F0000}"/>
    <cellStyle name="Normal 6 2 2 2 2 2 2 3 2 2" xfId="4387" xr:uid="{00000000-0005-0000-0000-0000EB1F0000}"/>
    <cellStyle name="Normal 6 2 2 2 2 2 2 3 2 2 2" xfId="38049" xr:uid="{00000000-0005-0000-0000-0000EC1F0000}"/>
    <cellStyle name="Normal 6 2 2 2 2 2 2 3 2 3" xfId="28031" xr:uid="{00000000-0005-0000-0000-0000ED1F0000}"/>
    <cellStyle name="Normal 6 2 2 2 2 2 2 3 3" xfId="4388" xr:uid="{00000000-0005-0000-0000-0000EE1F0000}"/>
    <cellStyle name="Normal 6 2 2 2 2 2 2 3 3 2" xfId="4389" xr:uid="{00000000-0005-0000-0000-0000EF1F0000}"/>
    <cellStyle name="Normal 6 2 2 2 2 2 2 3 3 2 2" xfId="38050" xr:uid="{00000000-0005-0000-0000-0000F01F0000}"/>
    <cellStyle name="Normal 6 2 2 2 2 2 2 3 3 3" xfId="28032" xr:uid="{00000000-0005-0000-0000-0000F11F0000}"/>
    <cellStyle name="Normal 6 2 2 2 2 2 2 3 4" xfId="4390" xr:uid="{00000000-0005-0000-0000-0000F21F0000}"/>
    <cellStyle name="Normal 6 2 2 2 2 2 2 3 4 2" xfId="34445" xr:uid="{00000000-0005-0000-0000-0000F31F0000}"/>
    <cellStyle name="Normal 6 2 2 2 2 2 2 3 5" xfId="23849" xr:uid="{00000000-0005-0000-0000-0000F41F0000}"/>
    <cellStyle name="Normal 6 2 2 2 2 2 2 4" xfId="4391" xr:uid="{00000000-0005-0000-0000-0000F51F0000}"/>
    <cellStyle name="Normal 6 2 2 2 2 2 2 4 2" xfId="4392" xr:uid="{00000000-0005-0000-0000-0000F61F0000}"/>
    <cellStyle name="Normal 6 2 2 2 2 2 2 4 2 2" xfId="4393" xr:uid="{00000000-0005-0000-0000-0000F71F0000}"/>
    <cellStyle name="Normal 6 2 2 2 2 2 2 4 2 2 2" xfId="38051" xr:uid="{00000000-0005-0000-0000-0000F81F0000}"/>
    <cellStyle name="Normal 6 2 2 2 2 2 2 4 2 3" xfId="28033" xr:uid="{00000000-0005-0000-0000-0000F91F0000}"/>
    <cellStyle name="Normal 6 2 2 2 2 2 2 4 3" xfId="4394" xr:uid="{00000000-0005-0000-0000-0000FA1F0000}"/>
    <cellStyle name="Normal 6 2 2 2 2 2 2 4 3 2" xfId="4395" xr:uid="{00000000-0005-0000-0000-0000FB1F0000}"/>
    <cellStyle name="Normal 6 2 2 2 2 2 2 4 3 2 2" xfId="38052" xr:uid="{00000000-0005-0000-0000-0000FC1F0000}"/>
    <cellStyle name="Normal 6 2 2 2 2 2 2 4 3 3" xfId="28034" xr:uid="{00000000-0005-0000-0000-0000FD1F0000}"/>
    <cellStyle name="Normal 6 2 2 2 2 2 2 4 4" xfId="4396" xr:uid="{00000000-0005-0000-0000-0000FE1F0000}"/>
    <cellStyle name="Normal 6 2 2 2 2 2 2 4 4 2" xfId="34446" xr:uid="{00000000-0005-0000-0000-0000FF1F0000}"/>
    <cellStyle name="Normal 6 2 2 2 2 2 2 4 5" xfId="23850" xr:uid="{00000000-0005-0000-0000-000000200000}"/>
    <cellStyle name="Normal 6 2 2 2 2 2 2 5" xfId="4397" xr:uid="{00000000-0005-0000-0000-000001200000}"/>
    <cellStyle name="Normal 6 2 2 2 2 2 2 5 2" xfId="4398" xr:uid="{00000000-0005-0000-0000-000002200000}"/>
    <cellStyle name="Normal 6 2 2 2 2 2 2 5 2 2" xfId="38053" xr:uid="{00000000-0005-0000-0000-000003200000}"/>
    <cellStyle name="Normal 6 2 2 2 2 2 2 5 3" xfId="28035" xr:uid="{00000000-0005-0000-0000-000004200000}"/>
    <cellStyle name="Normal 6 2 2 2 2 2 2 6" xfId="4399" xr:uid="{00000000-0005-0000-0000-000005200000}"/>
    <cellStyle name="Normal 6 2 2 2 2 2 2 6 2" xfId="4400" xr:uid="{00000000-0005-0000-0000-000006200000}"/>
    <cellStyle name="Normal 6 2 2 2 2 2 2 6 2 2" xfId="38054" xr:uid="{00000000-0005-0000-0000-000007200000}"/>
    <cellStyle name="Normal 6 2 2 2 2 2 2 6 3" xfId="28036" xr:uid="{00000000-0005-0000-0000-000008200000}"/>
    <cellStyle name="Normal 6 2 2 2 2 2 2 7" xfId="4401" xr:uid="{00000000-0005-0000-0000-000009200000}"/>
    <cellStyle name="Normal 6 2 2 2 2 2 2 7 2" xfId="34441" xr:uid="{00000000-0005-0000-0000-00000A200000}"/>
    <cellStyle name="Normal 6 2 2 2 2 2 2 8" xfId="23845" xr:uid="{00000000-0005-0000-0000-00000B200000}"/>
    <cellStyle name="Normal 6 2 2 2 2 2 3" xfId="4402" xr:uid="{00000000-0005-0000-0000-00000C200000}"/>
    <cellStyle name="Normal 6 2 2 2 2 2 3 2" xfId="4403" xr:uid="{00000000-0005-0000-0000-00000D200000}"/>
    <cellStyle name="Normal 6 2 2 2 2 2 3 2 2" xfId="4404" xr:uid="{00000000-0005-0000-0000-00000E200000}"/>
    <cellStyle name="Normal 6 2 2 2 2 2 3 2 2 2" xfId="4405" xr:uid="{00000000-0005-0000-0000-00000F200000}"/>
    <cellStyle name="Normal 6 2 2 2 2 2 3 2 2 2 2" xfId="4406" xr:uid="{00000000-0005-0000-0000-000010200000}"/>
    <cellStyle name="Normal 6 2 2 2 2 2 3 2 2 2 2 2" xfId="38055" xr:uid="{00000000-0005-0000-0000-000011200000}"/>
    <cellStyle name="Normal 6 2 2 2 2 2 3 2 2 2 3" xfId="28037" xr:uid="{00000000-0005-0000-0000-000012200000}"/>
    <cellStyle name="Normal 6 2 2 2 2 2 3 2 2 3" xfId="4407" xr:uid="{00000000-0005-0000-0000-000013200000}"/>
    <cellStyle name="Normal 6 2 2 2 2 2 3 2 2 3 2" xfId="4408" xr:uid="{00000000-0005-0000-0000-000014200000}"/>
    <cellStyle name="Normal 6 2 2 2 2 2 3 2 2 3 2 2" xfId="38056" xr:uid="{00000000-0005-0000-0000-000015200000}"/>
    <cellStyle name="Normal 6 2 2 2 2 2 3 2 2 3 3" xfId="28038" xr:uid="{00000000-0005-0000-0000-000016200000}"/>
    <cellStyle name="Normal 6 2 2 2 2 2 3 2 2 4" xfId="4409" xr:uid="{00000000-0005-0000-0000-000017200000}"/>
    <cellStyle name="Normal 6 2 2 2 2 2 3 2 2 4 2" xfId="34449" xr:uid="{00000000-0005-0000-0000-000018200000}"/>
    <cellStyle name="Normal 6 2 2 2 2 2 3 2 2 5" xfId="23853" xr:uid="{00000000-0005-0000-0000-000019200000}"/>
    <cellStyle name="Normal 6 2 2 2 2 2 3 2 3" xfId="4410" xr:uid="{00000000-0005-0000-0000-00001A200000}"/>
    <cellStyle name="Normal 6 2 2 2 2 2 3 2 3 2" xfId="4411" xr:uid="{00000000-0005-0000-0000-00001B200000}"/>
    <cellStyle name="Normal 6 2 2 2 2 2 3 2 3 2 2" xfId="4412" xr:uid="{00000000-0005-0000-0000-00001C200000}"/>
    <cellStyle name="Normal 6 2 2 2 2 2 3 2 3 2 2 2" xfId="38057" xr:uid="{00000000-0005-0000-0000-00001D200000}"/>
    <cellStyle name="Normal 6 2 2 2 2 2 3 2 3 2 3" xfId="28039" xr:uid="{00000000-0005-0000-0000-00001E200000}"/>
    <cellStyle name="Normal 6 2 2 2 2 2 3 2 3 3" xfId="4413" xr:uid="{00000000-0005-0000-0000-00001F200000}"/>
    <cellStyle name="Normal 6 2 2 2 2 2 3 2 3 3 2" xfId="4414" xr:uid="{00000000-0005-0000-0000-000020200000}"/>
    <cellStyle name="Normal 6 2 2 2 2 2 3 2 3 3 2 2" xfId="38058" xr:uid="{00000000-0005-0000-0000-000021200000}"/>
    <cellStyle name="Normal 6 2 2 2 2 2 3 2 3 3 3" xfId="28040" xr:uid="{00000000-0005-0000-0000-000022200000}"/>
    <cellStyle name="Normal 6 2 2 2 2 2 3 2 3 4" xfId="4415" xr:uid="{00000000-0005-0000-0000-000023200000}"/>
    <cellStyle name="Normal 6 2 2 2 2 2 3 2 3 4 2" xfId="34450" xr:uid="{00000000-0005-0000-0000-000024200000}"/>
    <cellStyle name="Normal 6 2 2 2 2 2 3 2 3 5" xfId="23854" xr:uid="{00000000-0005-0000-0000-000025200000}"/>
    <cellStyle name="Normal 6 2 2 2 2 2 3 2 4" xfId="4416" xr:uid="{00000000-0005-0000-0000-000026200000}"/>
    <cellStyle name="Normal 6 2 2 2 2 2 3 2 4 2" xfId="4417" xr:uid="{00000000-0005-0000-0000-000027200000}"/>
    <cellStyle name="Normal 6 2 2 2 2 2 3 2 4 2 2" xfId="38059" xr:uid="{00000000-0005-0000-0000-000028200000}"/>
    <cellStyle name="Normal 6 2 2 2 2 2 3 2 4 3" xfId="28041" xr:uid="{00000000-0005-0000-0000-000029200000}"/>
    <cellStyle name="Normal 6 2 2 2 2 2 3 2 5" xfId="4418" xr:uid="{00000000-0005-0000-0000-00002A200000}"/>
    <cellStyle name="Normal 6 2 2 2 2 2 3 2 5 2" xfId="4419" xr:uid="{00000000-0005-0000-0000-00002B200000}"/>
    <cellStyle name="Normal 6 2 2 2 2 2 3 2 5 2 2" xfId="38060" xr:uid="{00000000-0005-0000-0000-00002C200000}"/>
    <cellStyle name="Normal 6 2 2 2 2 2 3 2 5 3" xfId="28042" xr:uid="{00000000-0005-0000-0000-00002D200000}"/>
    <cellStyle name="Normal 6 2 2 2 2 2 3 2 6" xfId="4420" xr:uid="{00000000-0005-0000-0000-00002E200000}"/>
    <cellStyle name="Normal 6 2 2 2 2 2 3 2 6 2" xfId="34448" xr:uid="{00000000-0005-0000-0000-00002F200000}"/>
    <cellStyle name="Normal 6 2 2 2 2 2 3 2 7" xfId="23852" xr:uid="{00000000-0005-0000-0000-000030200000}"/>
    <cellStyle name="Normal 6 2 2 2 2 2 3 3" xfId="4421" xr:uid="{00000000-0005-0000-0000-000031200000}"/>
    <cellStyle name="Normal 6 2 2 2 2 2 3 3 2" xfId="4422" xr:uid="{00000000-0005-0000-0000-000032200000}"/>
    <cellStyle name="Normal 6 2 2 2 2 2 3 3 2 2" xfId="4423" xr:uid="{00000000-0005-0000-0000-000033200000}"/>
    <cellStyle name="Normal 6 2 2 2 2 2 3 3 2 2 2" xfId="38061" xr:uid="{00000000-0005-0000-0000-000034200000}"/>
    <cellStyle name="Normal 6 2 2 2 2 2 3 3 2 3" xfId="28043" xr:uid="{00000000-0005-0000-0000-000035200000}"/>
    <cellStyle name="Normal 6 2 2 2 2 2 3 3 3" xfId="4424" xr:uid="{00000000-0005-0000-0000-000036200000}"/>
    <cellStyle name="Normal 6 2 2 2 2 2 3 3 3 2" xfId="4425" xr:uid="{00000000-0005-0000-0000-000037200000}"/>
    <cellStyle name="Normal 6 2 2 2 2 2 3 3 3 2 2" xfId="38062" xr:uid="{00000000-0005-0000-0000-000038200000}"/>
    <cellStyle name="Normal 6 2 2 2 2 2 3 3 3 3" xfId="28044" xr:uid="{00000000-0005-0000-0000-000039200000}"/>
    <cellStyle name="Normal 6 2 2 2 2 2 3 3 4" xfId="4426" xr:uid="{00000000-0005-0000-0000-00003A200000}"/>
    <cellStyle name="Normal 6 2 2 2 2 2 3 3 4 2" xfId="34451" xr:uid="{00000000-0005-0000-0000-00003B200000}"/>
    <cellStyle name="Normal 6 2 2 2 2 2 3 3 5" xfId="23855" xr:uid="{00000000-0005-0000-0000-00003C200000}"/>
    <cellStyle name="Normal 6 2 2 2 2 2 3 4" xfId="4427" xr:uid="{00000000-0005-0000-0000-00003D200000}"/>
    <cellStyle name="Normal 6 2 2 2 2 2 3 4 2" xfId="4428" xr:uid="{00000000-0005-0000-0000-00003E200000}"/>
    <cellStyle name="Normal 6 2 2 2 2 2 3 4 2 2" xfId="4429" xr:uid="{00000000-0005-0000-0000-00003F200000}"/>
    <cellStyle name="Normal 6 2 2 2 2 2 3 4 2 2 2" xfId="38063" xr:uid="{00000000-0005-0000-0000-000040200000}"/>
    <cellStyle name="Normal 6 2 2 2 2 2 3 4 2 3" xfId="28045" xr:uid="{00000000-0005-0000-0000-000041200000}"/>
    <cellStyle name="Normal 6 2 2 2 2 2 3 4 3" xfId="4430" xr:uid="{00000000-0005-0000-0000-000042200000}"/>
    <cellStyle name="Normal 6 2 2 2 2 2 3 4 3 2" xfId="4431" xr:uid="{00000000-0005-0000-0000-000043200000}"/>
    <cellStyle name="Normal 6 2 2 2 2 2 3 4 3 2 2" xfId="38064" xr:uid="{00000000-0005-0000-0000-000044200000}"/>
    <cellStyle name="Normal 6 2 2 2 2 2 3 4 3 3" xfId="28046" xr:uid="{00000000-0005-0000-0000-000045200000}"/>
    <cellStyle name="Normal 6 2 2 2 2 2 3 4 4" xfId="4432" xr:uid="{00000000-0005-0000-0000-000046200000}"/>
    <cellStyle name="Normal 6 2 2 2 2 2 3 4 4 2" xfId="34452" xr:uid="{00000000-0005-0000-0000-000047200000}"/>
    <cellStyle name="Normal 6 2 2 2 2 2 3 4 5" xfId="23856" xr:uid="{00000000-0005-0000-0000-000048200000}"/>
    <cellStyle name="Normal 6 2 2 2 2 2 3 5" xfId="4433" xr:uid="{00000000-0005-0000-0000-000049200000}"/>
    <cellStyle name="Normal 6 2 2 2 2 2 3 5 2" xfId="4434" xr:uid="{00000000-0005-0000-0000-00004A200000}"/>
    <cellStyle name="Normal 6 2 2 2 2 2 3 5 2 2" xfId="38065" xr:uid="{00000000-0005-0000-0000-00004B200000}"/>
    <cellStyle name="Normal 6 2 2 2 2 2 3 5 3" xfId="28047" xr:uid="{00000000-0005-0000-0000-00004C200000}"/>
    <cellStyle name="Normal 6 2 2 2 2 2 3 6" xfId="4435" xr:uid="{00000000-0005-0000-0000-00004D200000}"/>
    <cellStyle name="Normal 6 2 2 2 2 2 3 6 2" xfId="4436" xr:uid="{00000000-0005-0000-0000-00004E200000}"/>
    <cellStyle name="Normal 6 2 2 2 2 2 3 6 2 2" xfId="38066" xr:uid="{00000000-0005-0000-0000-00004F200000}"/>
    <cellStyle name="Normal 6 2 2 2 2 2 3 6 3" xfId="28048" xr:uid="{00000000-0005-0000-0000-000050200000}"/>
    <cellStyle name="Normal 6 2 2 2 2 2 3 7" xfId="4437" xr:uid="{00000000-0005-0000-0000-000051200000}"/>
    <cellStyle name="Normal 6 2 2 2 2 2 3 7 2" xfId="34447" xr:uid="{00000000-0005-0000-0000-000052200000}"/>
    <cellStyle name="Normal 6 2 2 2 2 2 3 8" xfId="23851" xr:uid="{00000000-0005-0000-0000-000053200000}"/>
    <cellStyle name="Normal 6 2 2 2 2 2 4" xfId="4438" xr:uid="{00000000-0005-0000-0000-000054200000}"/>
    <cellStyle name="Normal 6 2 2 2 2 2 4 2" xfId="4439" xr:uid="{00000000-0005-0000-0000-000055200000}"/>
    <cellStyle name="Normal 6 2 2 2 2 2 4 2 2" xfId="4440" xr:uid="{00000000-0005-0000-0000-000056200000}"/>
    <cellStyle name="Normal 6 2 2 2 2 2 4 2 2 2" xfId="4441" xr:uid="{00000000-0005-0000-0000-000057200000}"/>
    <cellStyle name="Normal 6 2 2 2 2 2 4 2 2 2 2" xfId="38067" xr:uid="{00000000-0005-0000-0000-000058200000}"/>
    <cellStyle name="Normal 6 2 2 2 2 2 4 2 2 3" xfId="28049" xr:uid="{00000000-0005-0000-0000-000059200000}"/>
    <cellStyle name="Normal 6 2 2 2 2 2 4 2 3" xfId="4442" xr:uid="{00000000-0005-0000-0000-00005A200000}"/>
    <cellStyle name="Normal 6 2 2 2 2 2 4 2 3 2" xfId="4443" xr:uid="{00000000-0005-0000-0000-00005B200000}"/>
    <cellStyle name="Normal 6 2 2 2 2 2 4 2 3 2 2" xfId="38068" xr:uid="{00000000-0005-0000-0000-00005C200000}"/>
    <cellStyle name="Normal 6 2 2 2 2 2 4 2 3 3" xfId="28050" xr:uid="{00000000-0005-0000-0000-00005D200000}"/>
    <cellStyle name="Normal 6 2 2 2 2 2 4 2 4" xfId="4444" xr:uid="{00000000-0005-0000-0000-00005E200000}"/>
    <cellStyle name="Normal 6 2 2 2 2 2 4 2 4 2" xfId="34454" xr:uid="{00000000-0005-0000-0000-00005F200000}"/>
    <cellStyle name="Normal 6 2 2 2 2 2 4 2 5" xfId="23858" xr:uid="{00000000-0005-0000-0000-000060200000}"/>
    <cellStyle name="Normal 6 2 2 2 2 2 4 3" xfId="4445" xr:uid="{00000000-0005-0000-0000-000061200000}"/>
    <cellStyle name="Normal 6 2 2 2 2 2 4 3 2" xfId="4446" xr:uid="{00000000-0005-0000-0000-000062200000}"/>
    <cellStyle name="Normal 6 2 2 2 2 2 4 3 2 2" xfId="4447" xr:uid="{00000000-0005-0000-0000-000063200000}"/>
    <cellStyle name="Normal 6 2 2 2 2 2 4 3 2 2 2" xfId="38069" xr:uid="{00000000-0005-0000-0000-000064200000}"/>
    <cellStyle name="Normal 6 2 2 2 2 2 4 3 2 3" xfId="28051" xr:uid="{00000000-0005-0000-0000-000065200000}"/>
    <cellStyle name="Normal 6 2 2 2 2 2 4 3 3" xfId="4448" xr:uid="{00000000-0005-0000-0000-000066200000}"/>
    <cellStyle name="Normal 6 2 2 2 2 2 4 3 3 2" xfId="4449" xr:uid="{00000000-0005-0000-0000-000067200000}"/>
    <cellStyle name="Normal 6 2 2 2 2 2 4 3 3 2 2" xfId="38070" xr:uid="{00000000-0005-0000-0000-000068200000}"/>
    <cellStyle name="Normal 6 2 2 2 2 2 4 3 3 3" xfId="28052" xr:uid="{00000000-0005-0000-0000-000069200000}"/>
    <cellStyle name="Normal 6 2 2 2 2 2 4 3 4" xfId="4450" xr:uid="{00000000-0005-0000-0000-00006A200000}"/>
    <cellStyle name="Normal 6 2 2 2 2 2 4 3 4 2" xfId="34455" xr:uid="{00000000-0005-0000-0000-00006B200000}"/>
    <cellStyle name="Normal 6 2 2 2 2 2 4 3 5" xfId="23859" xr:uid="{00000000-0005-0000-0000-00006C200000}"/>
    <cellStyle name="Normal 6 2 2 2 2 2 4 4" xfId="4451" xr:uid="{00000000-0005-0000-0000-00006D200000}"/>
    <cellStyle name="Normal 6 2 2 2 2 2 4 4 2" xfId="4452" xr:uid="{00000000-0005-0000-0000-00006E200000}"/>
    <cellStyle name="Normal 6 2 2 2 2 2 4 4 2 2" xfId="38071" xr:uid="{00000000-0005-0000-0000-00006F200000}"/>
    <cellStyle name="Normal 6 2 2 2 2 2 4 4 3" xfId="28053" xr:uid="{00000000-0005-0000-0000-000070200000}"/>
    <cellStyle name="Normal 6 2 2 2 2 2 4 5" xfId="4453" xr:uid="{00000000-0005-0000-0000-000071200000}"/>
    <cellStyle name="Normal 6 2 2 2 2 2 4 5 2" xfId="4454" xr:uid="{00000000-0005-0000-0000-000072200000}"/>
    <cellStyle name="Normal 6 2 2 2 2 2 4 5 2 2" xfId="38072" xr:uid="{00000000-0005-0000-0000-000073200000}"/>
    <cellStyle name="Normal 6 2 2 2 2 2 4 5 3" xfId="28054" xr:uid="{00000000-0005-0000-0000-000074200000}"/>
    <cellStyle name="Normal 6 2 2 2 2 2 4 6" xfId="4455" xr:uid="{00000000-0005-0000-0000-000075200000}"/>
    <cellStyle name="Normal 6 2 2 2 2 2 4 6 2" xfId="34453" xr:uid="{00000000-0005-0000-0000-000076200000}"/>
    <cellStyle name="Normal 6 2 2 2 2 2 4 7" xfId="23857" xr:uid="{00000000-0005-0000-0000-000077200000}"/>
    <cellStyle name="Normal 6 2 2 2 2 2 5" xfId="4456" xr:uid="{00000000-0005-0000-0000-000078200000}"/>
    <cellStyle name="Normal 6 2 2 2 2 2 5 2" xfId="4457" xr:uid="{00000000-0005-0000-0000-000079200000}"/>
    <cellStyle name="Normal 6 2 2 2 2 2 5 2 2" xfId="4458" xr:uid="{00000000-0005-0000-0000-00007A200000}"/>
    <cellStyle name="Normal 6 2 2 2 2 2 5 2 2 2" xfId="38073" xr:uid="{00000000-0005-0000-0000-00007B200000}"/>
    <cellStyle name="Normal 6 2 2 2 2 2 5 2 3" xfId="28055" xr:uid="{00000000-0005-0000-0000-00007C200000}"/>
    <cellStyle name="Normal 6 2 2 2 2 2 5 3" xfId="4459" xr:uid="{00000000-0005-0000-0000-00007D200000}"/>
    <cellStyle name="Normal 6 2 2 2 2 2 5 3 2" xfId="4460" xr:uid="{00000000-0005-0000-0000-00007E200000}"/>
    <cellStyle name="Normal 6 2 2 2 2 2 5 3 2 2" xfId="38074" xr:uid="{00000000-0005-0000-0000-00007F200000}"/>
    <cellStyle name="Normal 6 2 2 2 2 2 5 3 3" xfId="28056" xr:uid="{00000000-0005-0000-0000-000080200000}"/>
    <cellStyle name="Normal 6 2 2 2 2 2 5 4" xfId="4461" xr:uid="{00000000-0005-0000-0000-000081200000}"/>
    <cellStyle name="Normal 6 2 2 2 2 2 5 4 2" xfId="34456" xr:uid="{00000000-0005-0000-0000-000082200000}"/>
    <cellStyle name="Normal 6 2 2 2 2 2 5 5" xfId="23860" xr:uid="{00000000-0005-0000-0000-000083200000}"/>
    <cellStyle name="Normal 6 2 2 2 2 2 6" xfId="4462" xr:uid="{00000000-0005-0000-0000-000084200000}"/>
    <cellStyle name="Normal 6 2 2 2 2 2 6 2" xfId="4463" xr:uid="{00000000-0005-0000-0000-000085200000}"/>
    <cellStyle name="Normal 6 2 2 2 2 2 6 2 2" xfId="4464" xr:uid="{00000000-0005-0000-0000-000086200000}"/>
    <cellStyle name="Normal 6 2 2 2 2 2 6 2 2 2" xfId="38075" xr:uid="{00000000-0005-0000-0000-000087200000}"/>
    <cellStyle name="Normal 6 2 2 2 2 2 6 2 3" xfId="28057" xr:uid="{00000000-0005-0000-0000-000088200000}"/>
    <cellStyle name="Normal 6 2 2 2 2 2 6 3" xfId="4465" xr:uid="{00000000-0005-0000-0000-000089200000}"/>
    <cellStyle name="Normal 6 2 2 2 2 2 6 3 2" xfId="4466" xr:uid="{00000000-0005-0000-0000-00008A200000}"/>
    <cellStyle name="Normal 6 2 2 2 2 2 6 3 2 2" xfId="38076" xr:uid="{00000000-0005-0000-0000-00008B200000}"/>
    <cellStyle name="Normal 6 2 2 2 2 2 6 3 3" xfId="28058" xr:uid="{00000000-0005-0000-0000-00008C200000}"/>
    <cellStyle name="Normal 6 2 2 2 2 2 6 4" xfId="4467" xr:uid="{00000000-0005-0000-0000-00008D200000}"/>
    <cellStyle name="Normal 6 2 2 2 2 2 6 4 2" xfId="34457" xr:uid="{00000000-0005-0000-0000-00008E200000}"/>
    <cellStyle name="Normal 6 2 2 2 2 2 6 5" xfId="23861" xr:uid="{00000000-0005-0000-0000-00008F200000}"/>
    <cellStyle name="Normal 6 2 2 2 2 2 7" xfId="4468" xr:uid="{00000000-0005-0000-0000-000090200000}"/>
    <cellStyle name="Normal 6 2 2 2 2 2 7 2" xfId="4469" xr:uid="{00000000-0005-0000-0000-000091200000}"/>
    <cellStyle name="Normal 6 2 2 2 2 2 7 2 2" xfId="38077" xr:uid="{00000000-0005-0000-0000-000092200000}"/>
    <cellStyle name="Normal 6 2 2 2 2 2 7 3" xfId="28059" xr:uid="{00000000-0005-0000-0000-000093200000}"/>
    <cellStyle name="Normal 6 2 2 2 2 2 8" xfId="4470" xr:uid="{00000000-0005-0000-0000-000094200000}"/>
    <cellStyle name="Normal 6 2 2 2 2 2 8 2" xfId="4471" xr:uid="{00000000-0005-0000-0000-000095200000}"/>
    <cellStyle name="Normal 6 2 2 2 2 2 8 2 2" xfId="38078" xr:uid="{00000000-0005-0000-0000-000096200000}"/>
    <cellStyle name="Normal 6 2 2 2 2 2 8 3" xfId="28060" xr:uid="{00000000-0005-0000-0000-000097200000}"/>
    <cellStyle name="Normal 6 2 2 2 2 2 9" xfId="4472" xr:uid="{00000000-0005-0000-0000-000098200000}"/>
    <cellStyle name="Normal 6 2 2 2 2 2 9 2" xfId="34440" xr:uid="{00000000-0005-0000-0000-000099200000}"/>
    <cellStyle name="Normal 6 2 2 2 2 3" xfId="4473" xr:uid="{00000000-0005-0000-0000-00009A200000}"/>
    <cellStyle name="Normal 6 2 2 2 2 3 2" xfId="4474" xr:uid="{00000000-0005-0000-0000-00009B200000}"/>
    <cellStyle name="Normal 6 2 2 2 2 3 2 2" xfId="4475" xr:uid="{00000000-0005-0000-0000-00009C200000}"/>
    <cellStyle name="Normal 6 2 2 2 2 3 2 2 2" xfId="4476" xr:uid="{00000000-0005-0000-0000-00009D200000}"/>
    <cellStyle name="Normal 6 2 2 2 2 3 2 2 2 2" xfId="4477" xr:uid="{00000000-0005-0000-0000-00009E200000}"/>
    <cellStyle name="Normal 6 2 2 2 2 3 2 2 2 2 2" xfId="38079" xr:uid="{00000000-0005-0000-0000-00009F200000}"/>
    <cellStyle name="Normal 6 2 2 2 2 3 2 2 2 3" xfId="28061" xr:uid="{00000000-0005-0000-0000-0000A0200000}"/>
    <cellStyle name="Normal 6 2 2 2 2 3 2 2 3" xfId="4478" xr:uid="{00000000-0005-0000-0000-0000A1200000}"/>
    <cellStyle name="Normal 6 2 2 2 2 3 2 2 3 2" xfId="4479" xr:uid="{00000000-0005-0000-0000-0000A2200000}"/>
    <cellStyle name="Normal 6 2 2 2 2 3 2 2 3 2 2" xfId="38080" xr:uid="{00000000-0005-0000-0000-0000A3200000}"/>
    <cellStyle name="Normal 6 2 2 2 2 3 2 2 3 3" xfId="28062" xr:uid="{00000000-0005-0000-0000-0000A4200000}"/>
    <cellStyle name="Normal 6 2 2 2 2 3 2 2 4" xfId="4480" xr:uid="{00000000-0005-0000-0000-0000A5200000}"/>
    <cellStyle name="Normal 6 2 2 2 2 3 2 2 4 2" xfId="34460" xr:uid="{00000000-0005-0000-0000-0000A6200000}"/>
    <cellStyle name="Normal 6 2 2 2 2 3 2 2 5" xfId="23864" xr:uid="{00000000-0005-0000-0000-0000A7200000}"/>
    <cellStyle name="Normal 6 2 2 2 2 3 2 3" xfId="4481" xr:uid="{00000000-0005-0000-0000-0000A8200000}"/>
    <cellStyle name="Normal 6 2 2 2 2 3 2 3 2" xfId="4482" xr:uid="{00000000-0005-0000-0000-0000A9200000}"/>
    <cellStyle name="Normal 6 2 2 2 2 3 2 3 2 2" xfId="4483" xr:uid="{00000000-0005-0000-0000-0000AA200000}"/>
    <cellStyle name="Normal 6 2 2 2 2 3 2 3 2 2 2" xfId="38081" xr:uid="{00000000-0005-0000-0000-0000AB200000}"/>
    <cellStyle name="Normal 6 2 2 2 2 3 2 3 2 3" xfId="28063" xr:uid="{00000000-0005-0000-0000-0000AC200000}"/>
    <cellStyle name="Normal 6 2 2 2 2 3 2 3 3" xfId="4484" xr:uid="{00000000-0005-0000-0000-0000AD200000}"/>
    <cellStyle name="Normal 6 2 2 2 2 3 2 3 3 2" xfId="4485" xr:uid="{00000000-0005-0000-0000-0000AE200000}"/>
    <cellStyle name="Normal 6 2 2 2 2 3 2 3 3 2 2" xfId="38082" xr:uid="{00000000-0005-0000-0000-0000AF200000}"/>
    <cellStyle name="Normal 6 2 2 2 2 3 2 3 3 3" xfId="28064" xr:uid="{00000000-0005-0000-0000-0000B0200000}"/>
    <cellStyle name="Normal 6 2 2 2 2 3 2 3 4" xfId="4486" xr:uid="{00000000-0005-0000-0000-0000B1200000}"/>
    <cellStyle name="Normal 6 2 2 2 2 3 2 3 4 2" xfId="34461" xr:uid="{00000000-0005-0000-0000-0000B2200000}"/>
    <cellStyle name="Normal 6 2 2 2 2 3 2 3 5" xfId="23865" xr:uid="{00000000-0005-0000-0000-0000B3200000}"/>
    <cellStyle name="Normal 6 2 2 2 2 3 2 4" xfId="4487" xr:uid="{00000000-0005-0000-0000-0000B4200000}"/>
    <cellStyle name="Normal 6 2 2 2 2 3 2 4 2" xfId="4488" xr:uid="{00000000-0005-0000-0000-0000B5200000}"/>
    <cellStyle name="Normal 6 2 2 2 2 3 2 4 2 2" xfId="38083" xr:uid="{00000000-0005-0000-0000-0000B6200000}"/>
    <cellStyle name="Normal 6 2 2 2 2 3 2 4 3" xfId="28065" xr:uid="{00000000-0005-0000-0000-0000B7200000}"/>
    <cellStyle name="Normal 6 2 2 2 2 3 2 5" xfId="4489" xr:uid="{00000000-0005-0000-0000-0000B8200000}"/>
    <cellStyle name="Normal 6 2 2 2 2 3 2 5 2" xfId="4490" xr:uid="{00000000-0005-0000-0000-0000B9200000}"/>
    <cellStyle name="Normal 6 2 2 2 2 3 2 5 2 2" xfId="38084" xr:uid="{00000000-0005-0000-0000-0000BA200000}"/>
    <cellStyle name="Normal 6 2 2 2 2 3 2 5 3" xfId="28066" xr:uid="{00000000-0005-0000-0000-0000BB200000}"/>
    <cellStyle name="Normal 6 2 2 2 2 3 2 6" xfId="4491" xr:uid="{00000000-0005-0000-0000-0000BC200000}"/>
    <cellStyle name="Normal 6 2 2 2 2 3 2 6 2" xfId="34459" xr:uid="{00000000-0005-0000-0000-0000BD200000}"/>
    <cellStyle name="Normal 6 2 2 2 2 3 2 7" xfId="23863" xr:uid="{00000000-0005-0000-0000-0000BE200000}"/>
    <cellStyle name="Normal 6 2 2 2 2 3 3" xfId="4492" xr:uid="{00000000-0005-0000-0000-0000BF200000}"/>
    <cellStyle name="Normal 6 2 2 2 2 3 3 2" xfId="4493" xr:uid="{00000000-0005-0000-0000-0000C0200000}"/>
    <cellStyle name="Normal 6 2 2 2 2 3 3 2 2" xfId="4494" xr:uid="{00000000-0005-0000-0000-0000C1200000}"/>
    <cellStyle name="Normal 6 2 2 2 2 3 3 2 2 2" xfId="38085" xr:uid="{00000000-0005-0000-0000-0000C2200000}"/>
    <cellStyle name="Normal 6 2 2 2 2 3 3 2 3" xfId="28067" xr:uid="{00000000-0005-0000-0000-0000C3200000}"/>
    <cellStyle name="Normal 6 2 2 2 2 3 3 3" xfId="4495" xr:uid="{00000000-0005-0000-0000-0000C4200000}"/>
    <cellStyle name="Normal 6 2 2 2 2 3 3 3 2" xfId="4496" xr:uid="{00000000-0005-0000-0000-0000C5200000}"/>
    <cellStyle name="Normal 6 2 2 2 2 3 3 3 2 2" xfId="38086" xr:uid="{00000000-0005-0000-0000-0000C6200000}"/>
    <cellStyle name="Normal 6 2 2 2 2 3 3 3 3" xfId="28068" xr:uid="{00000000-0005-0000-0000-0000C7200000}"/>
    <cellStyle name="Normal 6 2 2 2 2 3 3 4" xfId="4497" xr:uid="{00000000-0005-0000-0000-0000C8200000}"/>
    <cellStyle name="Normal 6 2 2 2 2 3 3 4 2" xfId="34462" xr:uid="{00000000-0005-0000-0000-0000C9200000}"/>
    <cellStyle name="Normal 6 2 2 2 2 3 3 5" xfId="23866" xr:uid="{00000000-0005-0000-0000-0000CA200000}"/>
    <cellStyle name="Normal 6 2 2 2 2 3 4" xfId="4498" xr:uid="{00000000-0005-0000-0000-0000CB200000}"/>
    <cellStyle name="Normal 6 2 2 2 2 3 4 2" xfId="4499" xr:uid="{00000000-0005-0000-0000-0000CC200000}"/>
    <cellStyle name="Normal 6 2 2 2 2 3 4 2 2" xfId="4500" xr:uid="{00000000-0005-0000-0000-0000CD200000}"/>
    <cellStyle name="Normal 6 2 2 2 2 3 4 2 2 2" xfId="38087" xr:uid="{00000000-0005-0000-0000-0000CE200000}"/>
    <cellStyle name="Normal 6 2 2 2 2 3 4 2 3" xfId="28069" xr:uid="{00000000-0005-0000-0000-0000CF200000}"/>
    <cellStyle name="Normal 6 2 2 2 2 3 4 3" xfId="4501" xr:uid="{00000000-0005-0000-0000-0000D0200000}"/>
    <cellStyle name="Normal 6 2 2 2 2 3 4 3 2" xfId="4502" xr:uid="{00000000-0005-0000-0000-0000D1200000}"/>
    <cellStyle name="Normal 6 2 2 2 2 3 4 3 2 2" xfId="38088" xr:uid="{00000000-0005-0000-0000-0000D2200000}"/>
    <cellStyle name="Normal 6 2 2 2 2 3 4 3 3" xfId="28070" xr:uid="{00000000-0005-0000-0000-0000D3200000}"/>
    <cellStyle name="Normal 6 2 2 2 2 3 4 4" xfId="4503" xr:uid="{00000000-0005-0000-0000-0000D4200000}"/>
    <cellStyle name="Normal 6 2 2 2 2 3 4 4 2" xfId="34463" xr:uid="{00000000-0005-0000-0000-0000D5200000}"/>
    <cellStyle name="Normal 6 2 2 2 2 3 4 5" xfId="23867" xr:uid="{00000000-0005-0000-0000-0000D6200000}"/>
    <cellStyle name="Normal 6 2 2 2 2 3 5" xfId="4504" xr:uid="{00000000-0005-0000-0000-0000D7200000}"/>
    <cellStyle name="Normal 6 2 2 2 2 3 5 2" xfId="4505" xr:uid="{00000000-0005-0000-0000-0000D8200000}"/>
    <cellStyle name="Normal 6 2 2 2 2 3 5 2 2" xfId="38089" xr:uid="{00000000-0005-0000-0000-0000D9200000}"/>
    <cellStyle name="Normal 6 2 2 2 2 3 5 3" xfId="28071" xr:uid="{00000000-0005-0000-0000-0000DA200000}"/>
    <cellStyle name="Normal 6 2 2 2 2 3 6" xfId="4506" xr:uid="{00000000-0005-0000-0000-0000DB200000}"/>
    <cellStyle name="Normal 6 2 2 2 2 3 6 2" xfId="4507" xr:uid="{00000000-0005-0000-0000-0000DC200000}"/>
    <cellStyle name="Normal 6 2 2 2 2 3 6 2 2" xfId="38090" xr:uid="{00000000-0005-0000-0000-0000DD200000}"/>
    <cellStyle name="Normal 6 2 2 2 2 3 6 3" xfId="28072" xr:uid="{00000000-0005-0000-0000-0000DE200000}"/>
    <cellStyle name="Normal 6 2 2 2 2 3 7" xfId="4508" xr:uid="{00000000-0005-0000-0000-0000DF200000}"/>
    <cellStyle name="Normal 6 2 2 2 2 3 7 2" xfId="34458" xr:uid="{00000000-0005-0000-0000-0000E0200000}"/>
    <cellStyle name="Normal 6 2 2 2 2 3 8" xfId="23862" xr:uid="{00000000-0005-0000-0000-0000E1200000}"/>
    <cellStyle name="Normal 6 2 2 2 2 4" xfId="4509" xr:uid="{00000000-0005-0000-0000-0000E2200000}"/>
    <cellStyle name="Normal 6 2 2 2 2 4 2" xfId="4510" xr:uid="{00000000-0005-0000-0000-0000E3200000}"/>
    <cellStyle name="Normal 6 2 2 2 2 4 2 2" xfId="4511" xr:uid="{00000000-0005-0000-0000-0000E4200000}"/>
    <cellStyle name="Normal 6 2 2 2 2 4 2 2 2" xfId="4512" xr:uid="{00000000-0005-0000-0000-0000E5200000}"/>
    <cellStyle name="Normal 6 2 2 2 2 4 2 2 2 2" xfId="4513" xr:uid="{00000000-0005-0000-0000-0000E6200000}"/>
    <cellStyle name="Normal 6 2 2 2 2 4 2 2 2 2 2" xfId="38091" xr:uid="{00000000-0005-0000-0000-0000E7200000}"/>
    <cellStyle name="Normal 6 2 2 2 2 4 2 2 2 3" xfId="28073" xr:uid="{00000000-0005-0000-0000-0000E8200000}"/>
    <cellStyle name="Normal 6 2 2 2 2 4 2 2 3" xfId="4514" xr:uid="{00000000-0005-0000-0000-0000E9200000}"/>
    <cellStyle name="Normal 6 2 2 2 2 4 2 2 3 2" xfId="4515" xr:uid="{00000000-0005-0000-0000-0000EA200000}"/>
    <cellStyle name="Normal 6 2 2 2 2 4 2 2 3 2 2" xfId="38092" xr:uid="{00000000-0005-0000-0000-0000EB200000}"/>
    <cellStyle name="Normal 6 2 2 2 2 4 2 2 3 3" xfId="28074" xr:uid="{00000000-0005-0000-0000-0000EC200000}"/>
    <cellStyle name="Normal 6 2 2 2 2 4 2 2 4" xfId="4516" xr:uid="{00000000-0005-0000-0000-0000ED200000}"/>
    <cellStyle name="Normal 6 2 2 2 2 4 2 2 4 2" xfId="34466" xr:uid="{00000000-0005-0000-0000-0000EE200000}"/>
    <cellStyle name="Normal 6 2 2 2 2 4 2 2 5" xfId="23870" xr:uid="{00000000-0005-0000-0000-0000EF200000}"/>
    <cellStyle name="Normal 6 2 2 2 2 4 2 3" xfId="4517" xr:uid="{00000000-0005-0000-0000-0000F0200000}"/>
    <cellStyle name="Normal 6 2 2 2 2 4 2 3 2" xfId="4518" xr:uid="{00000000-0005-0000-0000-0000F1200000}"/>
    <cellStyle name="Normal 6 2 2 2 2 4 2 3 2 2" xfId="4519" xr:uid="{00000000-0005-0000-0000-0000F2200000}"/>
    <cellStyle name="Normal 6 2 2 2 2 4 2 3 2 2 2" xfId="38093" xr:uid="{00000000-0005-0000-0000-0000F3200000}"/>
    <cellStyle name="Normal 6 2 2 2 2 4 2 3 2 3" xfId="28075" xr:uid="{00000000-0005-0000-0000-0000F4200000}"/>
    <cellStyle name="Normal 6 2 2 2 2 4 2 3 3" xfId="4520" xr:uid="{00000000-0005-0000-0000-0000F5200000}"/>
    <cellStyle name="Normal 6 2 2 2 2 4 2 3 3 2" xfId="4521" xr:uid="{00000000-0005-0000-0000-0000F6200000}"/>
    <cellStyle name="Normal 6 2 2 2 2 4 2 3 3 2 2" xfId="38094" xr:uid="{00000000-0005-0000-0000-0000F7200000}"/>
    <cellStyle name="Normal 6 2 2 2 2 4 2 3 3 3" xfId="28076" xr:uid="{00000000-0005-0000-0000-0000F8200000}"/>
    <cellStyle name="Normal 6 2 2 2 2 4 2 3 4" xfId="4522" xr:uid="{00000000-0005-0000-0000-0000F9200000}"/>
    <cellStyle name="Normal 6 2 2 2 2 4 2 3 4 2" xfId="34467" xr:uid="{00000000-0005-0000-0000-0000FA200000}"/>
    <cellStyle name="Normal 6 2 2 2 2 4 2 3 5" xfId="23871" xr:uid="{00000000-0005-0000-0000-0000FB200000}"/>
    <cellStyle name="Normal 6 2 2 2 2 4 2 4" xfId="4523" xr:uid="{00000000-0005-0000-0000-0000FC200000}"/>
    <cellStyle name="Normal 6 2 2 2 2 4 2 4 2" xfId="4524" xr:uid="{00000000-0005-0000-0000-0000FD200000}"/>
    <cellStyle name="Normal 6 2 2 2 2 4 2 4 2 2" xfId="38095" xr:uid="{00000000-0005-0000-0000-0000FE200000}"/>
    <cellStyle name="Normal 6 2 2 2 2 4 2 4 3" xfId="28077" xr:uid="{00000000-0005-0000-0000-0000FF200000}"/>
    <cellStyle name="Normal 6 2 2 2 2 4 2 5" xfId="4525" xr:uid="{00000000-0005-0000-0000-000000210000}"/>
    <cellStyle name="Normal 6 2 2 2 2 4 2 5 2" xfId="4526" xr:uid="{00000000-0005-0000-0000-000001210000}"/>
    <cellStyle name="Normal 6 2 2 2 2 4 2 5 2 2" xfId="38096" xr:uid="{00000000-0005-0000-0000-000002210000}"/>
    <cellStyle name="Normal 6 2 2 2 2 4 2 5 3" xfId="28078" xr:uid="{00000000-0005-0000-0000-000003210000}"/>
    <cellStyle name="Normal 6 2 2 2 2 4 2 6" xfId="4527" xr:uid="{00000000-0005-0000-0000-000004210000}"/>
    <cellStyle name="Normal 6 2 2 2 2 4 2 6 2" xfId="34465" xr:uid="{00000000-0005-0000-0000-000005210000}"/>
    <cellStyle name="Normal 6 2 2 2 2 4 2 7" xfId="23869" xr:uid="{00000000-0005-0000-0000-000006210000}"/>
    <cellStyle name="Normal 6 2 2 2 2 4 3" xfId="4528" xr:uid="{00000000-0005-0000-0000-000007210000}"/>
    <cellStyle name="Normal 6 2 2 2 2 4 3 2" xfId="4529" xr:uid="{00000000-0005-0000-0000-000008210000}"/>
    <cellStyle name="Normal 6 2 2 2 2 4 3 2 2" xfId="4530" xr:uid="{00000000-0005-0000-0000-000009210000}"/>
    <cellStyle name="Normal 6 2 2 2 2 4 3 2 2 2" xfId="38097" xr:uid="{00000000-0005-0000-0000-00000A210000}"/>
    <cellStyle name="Normal 6 2 2 2 2 4 3 2 3" xfId="28079" xr:uid="{00000000-0005-0000-0000-00000B210000}"/>
    <cellStyle name="Normal 6 2 2 2 2 4 3 3" xfId="4531" xr:uid="{00000000-0005-0000-0000-00000C210000}"/>
    <cellStyle name="Normal 6 2 2 2 2 4 3 3 2" xfId="4532" xr:uid="{00000000-0005-0000-0000-00000D210000}"/>
    <cellStyle name="Normal 6 2 2 2 2 4 3 3 2 2" xfId="38098" xr:uid="{00000000-0005-0000-0000-00000E210000}"/>
    <cellStyle name="Normal 6 2 2 2 2 4 3 3 3" xfId="28080" xr:uid="{00000000-0005-0000-0000-00000F210000}"/>
    <cellStyle name="Normal 6 2 2 2 2 4 3 4" xfId="4533" xr:uid="{00000000-0005-0000-0000-000010210000}"/>
    <cellStyle name="Normal 6 2 2 2 2 4 3 4 2" xfId="34468" xr:uid="{00000000-0005-0000-0000-000011210000}"/>
    <cellStyle name="Normal 6 2 2 2 2 4 3 5" xfId="23872" xr:uid="{00000000-0005-0000-0000-000012210000}"/>
    <cellStyle name="Normal 6 2 2 2 2 4 4" xfId="4534" xr:uid="{00000000-0005-0000-0000-000013210000}"/>
    <cellStyle name="Normal 6 2 2 2 2 4 4 2" xfId="4535" xr:uid="{00000000-0005-0000-0000-000014210000}"/>
    <cellStyle name="Normal 6 2 2 2 2 4 4 2 2" xfId="4536" xr:uid="{00000000-0005-0000-0000-000015210000}"/>
    <cellStyle name="Normal 6 2 2 2 2 4 4 2 2 2" xfId="38099" xr:uid="{00000000-0005-0000-0000-000016210000}"/>
    <cellStyle name="Normal 6 2 2 2 2 4 4 2 3" xfId="28081" xr:uid="{00000000-0005-0000-0000-000017210000}"/>
    <cellStyle name="Normal 6 2 2 2 2 4 4 3" xfId="4537" xr:uid="{00000000-0005-0000-0000-000018210000}"/>
    <cellStyle name="Normal 6 2 2 2 2 4 4 3 2" xfId="4538" xr:uid="{00000000-0005-0000-0000-000019210000}"/>
    <cellStyle name="Normal 6 2 2 2 2 4 4 3 2 2" xfId="38100" xr:uid="{00000000-0005-0000-0000-00001A210000}"/>
    <cellStyle name="Normal 6 2 2 2 2 4 4 3 3" xfId="28082" xr:uid="{00000000-0005-0000-0000-00001B210000}"/>
    <cellStyle name="Normal 6 2 2 2 2 4 4 4" xfId="4539" xr:uid="{00000000-0005-0000-0000-00001C210000}"/>
    <cellStyle name="Normal 6 2 2 2 2 4 4 4 2" xfId="34469" xr:uid="{00000000-0005-0000-0000-00001D210000}"/>
    <cellStyle name="Normal 6 2 2 2 2 4 4 5" xfId="23873" xr:uid="{00000000-0005-0000-0000-00001E210000}"/>
    <cellStyle name="Normal 6 2 2 2 2 4 5" xfId="4540" xr:uid="{00000000-0005-0000-0000-00001F210000}"/>
    <cellStyle name="Normal 6 2 2 2 2 4 5 2" xfId="4541" xr:uid="{00000000-0005-0000-0000-000020210000}"/>
    <cellStyle name="Normal 6 2 2 2 2 4 5 2 2" xfId="38101" xr:uid="{00000000-0005-0000-0000-000021210000}"/>
    <cellStyle name="Normal 6 2 2 2 2 4 5 3" xfId="28083" xr:uid="{00000000-0005-0000-0000-000022210000}"/>
    <cellStyle name="Normal 6 2 2 2 2 4 6" xfId="4542" xr:uid="{00000000-0005-0000-0000-000023210000}"/>
    <cellStyle name="Normal 6 2 2 2 2 4 6 2" xfId="4543" xr:uid="{00000000-0005-0000-0000-000024210000}"/>
    <cellStyle name="Normal 6 2 2 2 2 4 6 2 2" xfId="38102" xr:uid="{00000000-0005-0000-0000-000025210000}"/>
    <cellStyle name="Normal 6 2 2 2 2 4 6 3" xfId="28084" xr:uid="{00000000-0005-0000-0000-000026210000}"/>
    <cellStyle name="Normal 6 2 2 2 2 4 7" xfId="4544" xr:uid="{00000000-0005-0000-0000-000027210000}"/>
    <cellStyle name="Normal 6 2 2 2 2 4 7 2" xfId="34464" xr:uid="{00000000-0005-0000-0000-000028210000}"/>
    <cellStyle name="Normal 6 2 2 2 2 4 8" xfId="23868" xr:uid="{00000000-0005-0000-0000-000029210000}"/>
    <cellStyle name="Normal 6 2 2 2 2 5" xfId="4545" xr:uid="{00000000-0005-0000-0000-00002A210000}"/>
    <cellStyle name="Normal 6 2 2 2 2 5 2" xfId="4546" xr:uid="{00000000-0005-0000-0000-00002B210000}"/>
    <cellStyle name="Normal 6 2 2 2 2 5 2 2" xfId="4547" xr:uid="{00000000-0005-0000-0000-00002C210000}"/>
    <cellStyle name="Normal 6 2 2 2 2 5 2 2 2" xfId="4548" xr:uid="{00000000-0005-0000-0000-00002D210000}"/>
    <cellStyle name="Normal 6 2 2 2 2 5 2 2 2 2" xfId="4549" xr:uid="{00000000-0005-0000-0000-00002E210000}"/>
    <cellStyle name="Normal 6 2 2 2 2 5 2 2 2 2 2" xfId="38103" xr:uid="{00000000-0005-0000-0000-00002F210000}"/>
    <cellStyle name="Normal 6 2 2 2 2 5 2 2 2 3" xfId="28085" xr:uid="{00000000-0005-0000-0000-000030210000}"/>
    <cellStyle name="Normal 6 2 2 2 2 5 2 2 3" xfId="4550" xr:uid="{00000000-0005-0000-0000-000031210000}"/>
    <cellStyle name="Normal 6 2 2 2 2 5 2 2 3 2" xfId="4551" xr:uid="{00000000-0005-0000-0000-000032210000}"/>
    <cellStyle name="Normal 6 2 2 2 2 5 2 2 3 2 2" xfId="38104" xr:uid="{00000000-0005-0000-0000-000033210000}"/>
    <cellStyle name="Normal 6 2 2 2 2 5 2 2 3 3" xfId="28086" xr:uid="{00000000-0005-0000-0000-000034210000}"/>
    <cellStyle name="Normal 6 2 2 2 2 5 2 2 4" xfId="4552" xr:uid="{00000000-0005-0000-0000-000035210000}"/>
    <cellStyle name="Normal 6 2 2 2 2 5 2 2 4 2" xfId="34472" xr:uid="{00000000-0005-0000-0000-000036210000}"/>
    <cellStyle name="Normal 6 2 2 2 2 5 2 2 5" xfId="23876" xr:uid="{00000000-0005-0000-0000-000037210000}"/>
    <cellStyle name="Normal 6 2 2 2 2 5 2 3" xfId="4553" xr:uid="{00000000-0005-0000-0000-000038210000}"/>
    <cellStyle name="Normal 6 2 2 2 2 5 2 3 2" xfId="4554" xr:uid="{00000000-0005-0000-0000-000039210000}"/>
    <cellStyle name="Normal 6 2 2 2 2 5 2 3 2 2" xfId="4555" xr:uid="{00000000-0005-0000-0000-00003A210000}"/>
    <cellStyle name="Normal 6 2 2 2 2 5 2 3 2 2 2" xfId="38105" xr:uid="{00000000-0005-0000-0000-00003B210000}"/>
    <cellStyle name="Normal 6 2 2 2 2 5 2 3 2 3" xfId="28087" xr:uid="{00000000-0005-0000-0000-00003C210000}"/>
    <cellStyle name="Normal 6 2 2 2 2 5 2 3 3" xfId="4556" xr:uid="{00000000-0005-0000-0000-00003D210000}"/>
    <cellStyle name="Normal 6 2 2 2 2 5 2 3 3 2" xfId="4557" xr:uid="{00000000-0005-0000-0000-00003E210000}"/>
    <cellStyle name="Normal 6 2 2 2 2 5 2 3 3 2 2" xfId="38106" xr:uid="{00000000-0005-0000-0000-00003F210000}"/>
    <cellStyle name="Normal 6 2 2 2 2 5 2 3 3 3" xfId="28088" xr:uid="{00000000-0005-0000-0000-000040210000}"/>
    <cellStyle name="Normal 6 2 2 2 2 5 2 3 4" xfId="4558" xr:uid="{00000000-0005-0000-0000-000041210000}"/>
    <cellStyle name="Normal 6 2 2 2 2 5 2 3 4 2" xfId="34473" xr:uid="{00000000-0005-0000-0000-000042210000}"/>
    <cellStyle name="Normal 6 2 2 2 2 5 2 3 5" xfId="23877" xr:uid="{00000000-0005-0000-0000-000043210000}"/>
    <cellStyle name="Normal 6 2 2 2 2 5 2 4" xfId="4559" xr:uid="{00000000-0005-0000-0000-000044210000}"/>
    <cellStyle name="Normal 6 2 2 2 2 5 2 4 2" xfId="4560" xr:uid="{00000000-0005-0000-0000-000045210000}"/>
    <cellStyle name="Normal 6 2 2 2 2 5 2 4 2 2" xfId="38107" xr:uid="{00000000-0005-0000-0000-000046210000}"/>
    <cellStyle name="Normal 6 2 2 2 2 5 2 4 3" xfId="28089" xr:uid="{00000000-0005-0000-0000-000047210000}"/>
    <cellStyle name="Normal 6 2 2 2 2 5 2 5" xfId="4561" xr:uid="{00000000-0005-0000-0000-000048210000}"/>
    <cellStyle name="Normal 6 2 2 2 2 5 2 5 2" xfId="4562" xr:uid="{00000000-0005-0000-0000-000049210000}"/>
    <cellStyle name="Normal 6 2 2 2 2 5 2 5 2 2" xfId="38108" xr:uid="{00000000-0005-0000-0000-00004A210000}"/>
    <cellStyle name="Normal 6 2 2 2 2 5 2 5 3" xfId="28090" xr:uid="{00000000-0005-0000-0000-00004B210000}"/>
    <cellStyle name="Normal 6 2 2 2 2 5 2 6" xfId="4563" xr:uid="{00000000-0005-0000-0000-00004C210000}"/>
    <cellStyle name="Normal 6 2 2 2 2 5 2 6 2" xfId="34471" xr:uid="{00000000-0005-0000-0000-00004D210000}"/>
    <cellStyle name="Normal 6 2 2 2 2 5 2 7" xfId="23875" xr:uid="{00000000-0005-0000-0000-00004E210000}"/>
    <cellStyle name="Normal 6 2 2 2 2 5 3" xfId="4564" xr:uid="{00000000-0005-0000-0000-00004F210000}"/>
    <cellStyle name="Normal 6 2 2 2 2 5 3 2" xfId="4565" xr:uid="{00000000-0005-0000-0000-000050210000}"/>
    <cellStyle name="Normal 6 2 2 2 2 5 3 2 2" xfId="4566" xr:uid="{00000000-0005-0000-0000-000051210000}"/>
    <cellStyle name="Normal 6 2 2 2 2 5 3 2 2 2" xfId="38109" xr:uid="{00000000-0005-0000-0000-000052210000}"/>
    <cellStyle name="Normal 6 2 2 2 2 5 3 2 3" xfId="28091" xr:uid="{00000000-0005-0000-0000-000053210000}"/>
    <cellStyle name="Normal 6 2 2 2 2 5 3 3" xfId="4567" xr:uid="{00000000-0005-0000-0000-000054210000}"/>
    <cellStyle name="Normal 6 2 2 2 2 5 3 3 2" xfId="4568" xr:uid="{00000000-0005-0000-0000-000055210000}"/>
    <cellStyle name="Normal 6 2 2 2 2 5 3 3 2 2" xfId="38110" xr:uid="{00000000-0005-0000-0000-000056210000}"/>
    <cellStyle name="Normal 6 2 2 2 2 5 3 3 3" xfId="28092" xr:uid="{00000000-0005-0000-0000-000057210000}"/>
    <cellStyle name="Normal 6 2 2 2 2 5 3 4" xfId="4569" xr:uid="{00000000-0005-0000-0000-000058210000}"/>
    <cellStyle name="Normal 6 2 2 2 2 5 3 4 2" xfId="34474" xr:uid="{00000000-0005-0000-0000-000059210000}"/>
    <cellStyle name="Normal 6 2 2 2 2 5 3 5" xfId="23878" xr:uid="{00000000-0005-0000-0000-00005A210000}"/>
    <cellStyle name="Normal 6 2 2 2 2 5 4" xfId="4570" xr:uid="{00000000-0005-0000-0000-00005B210000}"/>
    <cellStyle name="Normal 6 2 2 2 2 5 4 2" xfId="4571" xr:uid="{00000000-0005-0000-0000-00005C210000}"/>
    <cellStyle name="Normal 6 2 2 2 2 5 4 2 2" xfId="4572" xr:uid="{00000000-0005-0000-0000-00005D210000}"/>
    <cellStyle name="Normal 6 2 2 2 2 5 4 2 2 2" xfId="38111" xr:uid="{00000000-0005-0000-0000-00005E210000}"/>
    <cellStyle name="Normal 6 2 2 2 2 5 4 2 3" xfId="28093" xr:uid="{00000000-0005-0000-0000-00005F210000}"/>
    <cellStyle name="Normal 6 2 2 2 2 5 4 3" xfId="4573" xr:uid="{00000000-0005-0000-0000-000060210000}"/>
    <cellStyle name="Normal 6 2 2 2 2 5 4 3 2" xfId="4574" xr:uid="{00000000-0005-0000-0000-000061210000}"/>
    <cellStyle name="Normal 6 2 2 2 2 5 4 3 2 2" xfId="38112" xr:uid="{00000000-0005-0000-0000-000062210000}"/>
    <cellStyle name="Normal 6 2 2 2 2 5 4 3 3" xfId="28094" xr:uid="{00000000-0005-0000-0000-000063210000}"/>
    <cellStyle name="Normal 6 2 2 2 2 5 4 4" xfId="4575" xr:uid="{00000000-0005-0000-0000-000064210000}"/>
    <cellStyle name="Normal 6 2 2 2 2 5 4 4 2" xfId="34475" xr:uid="{00000000-0005-0000-0000-000065210000}"/>
    <cellStyle name="Normal 6 2 2 2 2 5 4 5" xfId="23879" xr:uid="{00000000-0005-0000-0000-000066210000}"/>
    <cellStyle name="Normal 6 2 2 2 2 5 5" xfId="4576" xr:uid="{00000000-0005-0000-0000-000067210000}"/>
    <cellStyle name="Normal 6 2 2 2 2 5 5 2" xfId="4577" xr:uid="{00000000-0005-0000-0000-000068210000}"/>
    <cellStyle name="Normal 6 2 2 2 2 5 5 2 2" xfId="38113" xr:uid="{00000000-0005-0000-0000-000069210000}"/>
    <cellStyle name="Normal 6 2 2 2 2 5 5 3" xfId="28095" xr:uid="{00000000-0005-0000-0000-00006A210000}"/>
    <cellStyle name="Normal 6 2 2 2 2 5 6" xfId="4578" xr:uid="{00000000-0005-0000-0000-00006B210000}"/>
    <cellStyle name="Normal 6 2 2 2 2 5 6 2" xfId="4579" xr:uid="{00000000-0005-0000-0000-00006C210000}"/>
    <cellStyle name="Normal 6 2 2 2 2 5 6 2 2" xfId="38114" xr:uid="{00000000-0005-0000-0000-00006D210000}"/>
    <cellStyle name="Normal 6 2 2 2 2 5 6 3" xfId="28096" xr:uid="{00000000-0005-0000-0000-00006E210000}"/>
    <cellStyle name="Normal 6 2 2 2 2 5 7" xfId="4580" xr:uid="{00000000-0005-0000-0000-00006F210000}"/>
    <cellStyle name="Normal 6 2 2 2 2 5 7 2" xfId="34470" xr:uid="{00000000-0005-0000-0000-000070210000}"/>
    <cellStyle name="Normal 6 2 2 2 2 5 8" xfId="23874" xr:uid="{00000000-0005-0000-0000-000071210000}"/>
    <cellStyle name="Normal 6 2 2 2 2 6" xfId="4581" xr:uid="{00000000-0005-0000-0000-000072210000}"/>
    <cellStyle name="Normal 6 2 2 2 2 6 2" xfId="4582" xr:uid="{00000000-0005-0000-0000-000073210000}"/>
    <cellStyle name="Normal 6 2 2 2 2 6 2 2" xfId="4583" xr:uid="{00000000-0005-0000-0000-000074210000}"/>
    <cellStyle name="Normal 6 2 2 2 2 6 2 2 2" xfId="4584" xr:uid="{00000000-0005-0000-0000-000075210000}"/>
    <cellStyle name="Normal 6 2 2 2 2 6 2 2 2 2" xfId="38115" xr:uid="{00000000-0005-0000-0000-000076210000}"/>
    <cellStyle name="Normal 6 2 2 2 2 6 2 2 3" xfId="28097" xr:uid="{00000000-0005-0000-0000-000077210000}"/>
    <cellStyle name="Normal 6 2 2 2 2 6 2 3" xfId="4585" xr:uid="{00000000-0005-0000-0000-000078210000}"/>
    <cellStyle name="Normal 6 2 2 2 2 6 2 3 2" xfId="4586" xr:uid="{00000000-0005-0000-0000-000079210000}"/>
    <cellStyle name="Normal 6 2 2 2 2 6 2 3 2 2" xfId="38116" xr:uid="{00000000-0005-0000-0000-00007A210000}"/>
    <cellStyle name="Normal 6 2 2 2 2 6 2 3 3" xfId="28098" xr:uid="{00000000-0005-0000-0000-00007B210000}"/>
    <cellStyle name="Normal 6 2 2 2 2 6 2 4" xfId="4587" xr:uid="{00000000-0005-0000-0000-00007C210000}"/>
    <cellStyle name="Normal 6 2 2 2 2 6 2 4 2" xfId="34477" xr:uid="{00000000-0005-0000-0000-00007D210000}"/>
    <cellStyle name="Normal 6 2 2 2 2 6 2 5" xfId="23881" xr:uid="{00000000-0005-0000-0000-00007E210000}"/>
    <cellStyle name="Normal 6 2 2 2 2 6 3" xfId="4588" xr:uid="{00000000-0005-0000-0000-00007F210000}"/>
    <cellStyle name="Normal 6 2 2 2 2 6 3 2" xfId="4589" xr:uid="{00000000-0005-0000-0000-000080210000}"/>
    <cellStyle name="Normal 6 2 2 2 2 6 3 2 2" xfId="4590" xr:uid="{00000000-0005-0000-0000-000081210000}"/>
    <cellStyle name="Normal 6 2 2 2 2 6 3 2 2 2" xfId="38117" xr:uid="{00000000-0005-0000-0000-000082210000}"/>
    <cellStyle name="Normal 6 2 2 2 2 6 3 2 3" xfId="28099" xr:uid="{00000000-0005-0000-0000-000083210000}"/>
    <cellStyle name="Normal 6 2 2 2 2 6 3 3" xfId="4591" xr:uid="{00000000-0005-0000-0000-000084210000}"/>
    <cellStyle name="Normal 6 2 2 2 2 6 3 3 2" xfId="4592" xr:uid="{00000000-0005-0000-0000-000085210000}"/>
    <cellStyle name="Normal 6 2 2 2 2 6 3 3 2 2" xfId="38118" xr:uid="{00000000-0005-0000-0000-000086210000}"/>
    <cellStyle name="Normal 6 2 2 2 2 6 3 3 3" xfId="28100" xr:uid="{00000000-0005-0000-0000-000087210000}"/>
    <cellStyle name="Normal 6 2 2 2 2 6 3 4" xfId="4593" xr:uid="{00000000-0005-0000-0000-000088210000}"/>
    <cellStyle name="Normal 6 2 2 2 2 6 3 4 2" xfId="34478" xr:uid="{00000000-0005-0000-0000-000089210000}"/>
    <cellStyle name="Normal 6 2 2 2 2 6 3 5" xfId="23882" xr:uid="{00000000-0005-0000-0000-00008A210000}"/>
    <cellStyle name="Normal 6 2 2 2 2 6 4" xfId="4594" xr:uid="{00000000-0005-0000-0000-00008B210000}"/>
    <cellStyle name="Normal 6 2 2 2 2 6 4 2" xfId="4595" xr:uid="{00000000-0005-0000-0000-00008C210000}"/>
    <cellStyle name="Normal 6 2 2 2 2 6 4 2 2" xfId="38119" xr:uid="{00000000-0005-0000-0000-00008D210000}"/>
    <cellStyle name="Normal 6 2 2 2 2 6 4 3" xfId="28101" xr:uid="{00000000-0005-0000-0000-00008E210000}"/>
    <cellStyle name="Normal 6 2 2 2 2 6 5" xfId="4596" xr:uid="{00000000-0005-0000-0000-00008F210000}"/>
    <cellStyle name="Normal 6 2 2 2 2 6 5 2" xfId="4597" xr:uid="{00000000-0005-0000-0000-000090210000}"/>
    <cellStyle name="Normal 6 2 2 2 2 6 5 2 2" xfId="38120" xr:uid="{00000000-0005-0000-0000-000091210000}"/>
    <cellStyle name="Normal 6 2 2 2 2 6 5 3" xfId="28102" xr:uid="{00000000-0005-0000-0000-000092210000}"/>
    <cellStyle name="Normal 6 2 2 2 2 6 6" xfId="4598" xr:uid="{00000000-0005-0000-0000-000093210000}"/>
    <cellStyle name="Normal 6 2 2 2 2 6 6 2" xfId="34476" xr:uid="{00000000-0005-0000-0000-000094210000}"/>
    <cellStyle name="Normal 6 2 2 2 2 6 7" xfId="23880" xr:uid="{00000000-0005-0000-0000-000095210000}"/>
    <cellStyle name="Normal 6 2 2 2 2 7" xfId="4599" xr:uid="{00000000-0005-0000-0000-000096210000}"/>
    <cellStyle name="Normal 6 2 2 2 2 7 2" xfId="4600" xr:uid="{00000000-0005-0000-0000-000097210000}"/>
    <cellStyle name="Normal 6 2 2 2 2 7 2 2" xfId="4601" xr:uid="{00000000-0005-0000-0000-000098210000}"/>
    <cellStyle name="Normal 6 2 2 2 2 7 2 2 2" xfId="38121" xr:uid="{00000000-0005-0000-0000-000099210000}"/>
    <cellStyle name="Normal 6 2 2 2 2 7 2 3" xfId="28103" xr:uid="{00000000-0005-0000-0000-00009A210000}"/>
    <cellStyle name="Normal 6 2 2 2 2 7 3" xfId="4602" xr:uid="{00000000-0005-0000-0000-00009B210000}"/>
    <cellStyle name="Normal 6 2 2 2 2 7 3 2" xfId="4603" xr:uid="{00000000-0005-0000-0000-00009C210000}"/>
    <cellStyle name="Normal 6 2 2 2 2 7 3 2 2" xfId="38122" xr:uid="{00000000-0005-0000-0000-00009D210000}"/>
    <cellStyle name="Normal 6 2 2 2 2 7 3 3" xfId="28104" xr:uid="{00000000-0005-0000-0000-00009E210000}"/>
    <cellStyle name="Normal 6 2 2 2 2 7 4" xfId="4604" xr:uid="{00000000-0005-0000-0000-00009F210000}"/>
    <cellStyle name="Normal 6 2 2 2 2 7 4 2" xfId="34479" xr:uid="{00000000-0005-0000-0000-0000A0210000}"/>
    <cellStyle name="Normal 6 2 2 2 2 7 5" xfId="23883" xr:uid="{00000000-0005-0000-0000-0000A1210000}"/>
    <cellStyle name="Normal 6 2 2 2 2 8" xfId="4605" xr:uid="{00000000-0005-0000-0000-0000A2210000}"/>
    <cellStyle name="Normal 6 2 2 2 2 8 2" xfId="4606" xr:uid="{00000000-0005-0000-0000-0000A3210000}"/>
    <cellStyle name="Normal 6 2 2 2 2 8 2 2" xfId="4607" xr:uid="{00000000-0005-0000-0000-0000A4210000}"/>
    <cellStyle name="Normal 6 2 2 2 2 8 2 2 2" xfId="38123" xr:uid="{00000000-0005-0000-0000-0000A5210000}"/>
    <cellStyle name="Normal 6 2 2 2 2 8 2 3" xfId="28105" xr:uid="{00000000-0005-0000-0000-0000A6210000}"/>
    <cellStyle name="Normal 6 2 2 2 2 8 3" xfId="4608" xr:uid="{00000000-0005-0000-0000-0000A7210000}"/>
    <cellStyle name="Normal 6 2 2 2 2 8 3 2" xfId="4609" xr:uid="{00000000-0005-0000-0000-0000A8210000}"/>
    <cellStyle name="Normal 6 2 2 2 2 8 3 2 2" xfId="38124" xr:uid="{00000000-0005-0000-0000-0000A9210000}"/>
    <cellStyle name="Normal 6 2 2 2 2 8 3 3" xfId="28106" xr:uid="{00000000-0005-0000-0000-0000AA210000}"/>
    <cellStyle name="Normal 6 2 2 2 2 8 4" xfId="4610" xr:uid="{00000000-0005-0000-0000-0000AB210000}"/>
    <cellStyle name="Normal 6 2 2 2 2 8 4 2" xfId="34480" xr:uid="{00000000-0005-0000-0000-0000AC210000}"/>
    <cellStyle name="Normal 6 2 2 2 2 8 5" xfId="23884" xr:uid="{00000000-0005-0000-0000-0000AD210000}"/>
    <cellStyle name="Normal 6 2 2 2 2 9" xfId="4611" xr:uid="{00000000-0005-0000-0000-0000AE210000}"/>
    <cellStyle name="Normal 6 2 2 2 2 9 2" xfId="4612" xr:uid="{00000000-0005-0000-0000-0000AF210000}"/>
    <cellStyle name="Normal 6 2 2 2 2 9 2 2" xfId="38125" xr:uid="{00000000-0005-0000-0000-0000B0210000}"/>
    <cellStyle name="Normal 6 2 2 2 2 9 3" xfId="28107" xr:uid="{00000000-0005-0000-0000-0000B1210000}"/>
    <cellStyle name="Normal 6 2 2 2 3" xfId="4613" xr:uid="{00000000-0005-0000-0000-0000B2210000}"/>
    <cellStyle name="Normal 6 2 2 2 3 10" xfId="23885" xr:uid="{00000000-0005-0000-0000-0000B3210000}"/>
    <cellStyle name="Normal 6 2 2 2 3 2" xfId="4614" xr:uid="{00000000-0005-0000-0000-0000B4210000}"/>
    <cellStyle name="Normal 6 2 2 2 3 2 2" xfId="4615" xr:uid="{00000000-0005-0000-0000-0000B5210000}"/>
    <cellStyle name="Normal 6 2 2 2 3 2 2 2" xfId="4616" xr:uid="{00000000-0005-0000-0000-0000B6210000}"/>
    <cellStyle name="Normal 6 2 2 2 3 2 2 2 2" xfId="4617" xr:uid="{00000000-0005-0000-0000-0000B7210000}"/>
    <cellStyle name="Normal 6 2 2 2 3 2 2 2 2 2" xfId="4618" xr:uid="{00000000-0005-0000-0000-0000B8210000}"/>
    <cellStyle name="Normal 6 2 2 2 3 2 2 2 2 2 2" xfId="38126" xr:uid="{00000000-0005-0000-0000-0000B9210000}"/>
    <cellStyle name="Normal 6 2 2 2 3 2 2 2 2 3" xfId="28108" xr:uid="{00000000-0005-0000-0000-0000BA210000}"/>
    <cellStyle name="Normal 6 2 2 2 3 2 2 2 3" xfId="4619" xr:uid="{00000000-0005-0000-0000-0000BB210000}"/>
    <cellStyle name="Normal 6 2 2 2 3 2 2 2 3 2" xfId="4620" xr:uid="{00000000-0005-0000-0000-0000BC210000}"/>
    <cellStyle name="Normal 6 2 2 2 3 2 2 2 3 2 2" xfId="38127" xr:uid="{00000000-0005-0000-0000-0000BD210000}"/>
    <cellStyle name="Normal 6 2 2 2 3 2 2 2 3 3" xfId="28109" xr:uid="{00000000-0005-0000-0000-0000BE210000}"/>
    <cellStyle name="Normal 6 2 2 2 3 2 2 2 4" xfId="4621" xr:uid="{00000000-0005-0000-0000-0000BF210000}"/>
    <cellStyle name="Normal 6 2 2 2 3 2 2 2 4 2" xfId="34484" xr:uid="{00000000-0005-0000-0000-0000C0210000}"/>
    <cellStyle name="Normal 6 2 2 2 3 2 2 2 5" xfId="23888" xr:uid="{00000000-0005-0000-0000-0000C1210000}"/>
    <cellStyle name="Normal 6 2 2 2 3 2 2 3" xfId="4622" xr:uid="{00000000-0005-0000-0000-0000C2210000}"/>
    <cellStyle name="Normal 6 2 2 2 3 2 2 3 2" xfId="4623" xr:uid="{00000000-0005-0000-0000-0000C3210000}"/>
    <cellStyle name="Normal 6 2 2 2 3 2 2 3 2 2" xfId="4624" xr:uid="{00000000-0005-0000-0000-0000C4210000}"/>
    <cellStyle name="Normal 6 2 2 2 3 2 2 3 2 2 2" xfId="38128" xr:uid="{00000000-0005-0000-0000-0000C5210000}"/>
    <cellStyle name="Normal 6 2 2 2 3 2 2 3 2 3" xfId="28110" xr:uid="{00000000-0005-0000-0000-0000C6210000}"/>
    <cellStyle name="Normal 6 2 2 2 3 2 2 3 3" xfId="4625" xr:uid="{00000000-0005-0000-0000-0000C7210000}"/>
    <cellStyle name="Normal 6 2 2 2 3 2 2 3 3 2" xfId="4626" xr:uid="{00000000-0005-0000-0000-0000C8210000}"/>
    <cellStyle name="Normal 6 2 2 2 3 2 2 3 3 2 2" xfId="38129" xr:uid="{00000000-0005-0000-0000-0000C9210000}"/>
    <cellStyle name="Normal 6 2 2 2 3 2 2 3 3 3" xfId="28111" xr:uid="{00000000-0005-0000-0000-0000CA210000}"/>
    <cellStyle name="Normal 6 2 2 2 3 2 2 3 4" xfId="4627" xr:uid="{00000000-0005-0000-0000-0000CB210000}"/>
    <cellStyle name="Normal 6 2 2 2 3 2 2 3 4 2" xfId="34485" xr:uid="{00000000-0005-0000-0000-0000CC210000}"/>
    <cellStyle name="Normal 6 2 2 2 3 2 2 3 5" xfId="23889" xr:uid="{00000000-0005-0000-0000-0000CD210000}"/>
    <cellStyle name="Normal 6 2 2 2 3 2 2 4" xfId="4628" xr:uid="{00000000-0005-0000-0000-0000CE210000}"/>
    <cellStyle name="Normal 6 2 2 2 3 2 2 4 2" xfId="4629" xr:uid="{00000000-0005-0000-0000-0000CF210000}"/>
    <cellStyle name="Normal 6 2 2 2 3 2 2 4 2 2" xfId="38130" xr:uid="{00000000-0005-0000-0000-0000D0210000}"/>
    <cellStyle name="Normal 6 2 2 2 3 2 2 4 3" xfId="28112" xr:uid="{00000000-0005-0000-0000-0000D1210000}"/>
    <cellStyle name="Normal 6 2 2 2 3 2 2 5" xfId="4630" xr:uid="{00000000-0005-0000-0000-0000D2210000}"/>
    <cellStyle name="Normal 6 2 2 2 3 2 2 5 2" xfId="4631" xr:uid="{00000000-0005-0000-0000-0000D3210000}"/>
    <cellStyle name="Normal 6 2 2 2 3 2 2 5 2 2" xfId="38131" xr:uid="{00000000-0005-0000-0000-0000D4210000}"/>
    <cellStyle name="Normal 6 2 2 2 3 2 2 5 3" xfId="28113" xr:uid="{00000000-0005-0000-0000-0000D5210000}"/>
    <cellStyle name="Normal 6 2 2 2 3 2 2 6" xfId="4632" xr:uid="{00000000-0005-0000-0000-0000D6210000}"/>
    <cellStyle name="Normal 6 2 2 2 3 2 2 6 2" xfId="34483" xr:uid="{00000000-0005-0000-0000-0000D7210000}"/>
    <cellStyle name="Normal 6 2 2 2 3 2 2 7" xfId="23887" xr:uid="{00000000-0005-0000-0000-0000D8210000}"/>
    <cellStyle name="Normal 6 2 2 2 3 2 3" xfId="4633" xr:uid="{00000000-0005-0000-0000-0000D9210000}"/>
    <cellStyle name="Normal 6 2 2 2 3 2 3 2" xfId="4634" xr:uid="{00000000-0005-0000-0000-0000DA210000}"/>
    <cellStyle name="Normal 6 2 2 2 3 2 3 2 2" xfId="4635" xr:uid="{00000000-0005-0000-0000-0000DB210000}"/>
    <cellStyle name="Normal 6 2 2 2 3 2 3 2 2 2" xfId="38132" xr:uid="{00000000-0005-0000-0000-0000DC210000}"/>
    <cellStyle name="Normal 6 2 2 2 3 2 3 2 3" xfId="28114" xr:uid="{00000000-0005-0000-0000-0000DD210000}"/>
    <cellStyle name="Normal 6 2 2 2 3 2 3 3" xfId="4636" xr:uid="{00000000-0005-0000-0000-0000DE210000}"/>
    <cellStyle name="Normal 6 2 2 2 3 2 3 3 2" xfId="4637" xr:uid="{00000000-0005-0000-0000-0000DF210000}"/>
    <cellStyle name="Normal 6 2 2 2 3 2 3 3 2 2" xfId="38133" xr:uid="{00000000-0005-0000-0000-0000E0210000}"/>
    <cellStyle name="Normal 6 2 2 2 3 2 3 3 3" xfId="28115" xr:uid="{00000000-0005-0000-0000-0000E1210000}"/>
    <cellStyle name="Normal 6 2 2 2 3 2 3 4" xfId="4638" xr:uid="{00000000-0005-0000-0000-0000E2210000}"/>
    <cellStyle name="Normal 6 2 2 2 3 2 3 4 2" xfId="34486" xr:uid="{00000000-0005-0000-0000-0000E3210000}"/>
    <cellStyle name="Normal 6 2 2 2 3 2 3 5" xfId="23890" xr:uid="{00000000-0005-0000-0000-0000E4210000}"/>
    <cellStyle name="Normal 6 2 2 2 3 2 4" xfId="4639" xr:uid="{00000000-0005-0000-0000-0000E5210000}"/>
    <cellStyle name="Normal 6 2 2 2 3 2 4 2" xfId="4640" xr:uid="{00000000-0005-0000-0000-0000E6210000}"/>
    <cellStyle name="Normal 6 2 2 2 3 2 4 2 2" xfId="4641" xr:uid="{00000000-0005-0000-0000-0000E7210000}"/>
    <cellStyle name="Normal 6 2 2 2 3 2 4 2 2 2" xfId="38134" xr:uid="{00000000-0005-0000-0000-0000E8210000}"/>
    <cellStyle name="Normal 6 2 2 2 3 2 4 2 3" xfId="28116" xr:uid="{00000000-0005-0000-0000-0000E9210000}"/>
    <cellStyle name="Normal 6 2 2 2 3 2 4 3" xfId="4642" xr:uid="{00000000-0005-0000-0000-0000EA210000}"/>
    <cellStyle name="Normal 6 2 2 2 3 2 4 3 2" xfId="4643" xr:uid="{00000000-0005-0000-0000-0000EB210000}"/>
    <cellStyle name="Normal 6 2 2 2 3 2 4 3 2 2" xfId="38135" xr:uid="{00000000-0005-0000-0000-0000EC210000}"/>
    <cellStyle name="Normal 6 2 2 2 3 2 4 3 3" xfId="28117" xr:uid="{00000000-0005-0000-0000-0000ED210000}"/>
    <cellStyle name="Normal 6 2 2 2 3 2 4 4" xfId="4644" xr:uid="{00000000-0005-0000-0000-0000EE210000}"/>
    <cellStyle name="Normal 6 2 2 2 3 2 4 4 2" xfId="34487" xr:uid="{00000000-0005-0000-0000-0000EF210000}"/>
    <cellStyle name="Normal 6 2 2 2 3 2 4 5" xfId="23891" xr:uid="{00000000-0005-0000-0000-0000F0210000}"/>
    <cellStyle name="Normal 6 2 2 2 3 2 5" xfId="4645" xr:uid="{00000000-0005-0000-0000-0000F1210000}"/>
    <cellStyle name="Normal 6 2 2 2 3 2 5 2" xfId="4646" xr:uid="{00000000-0005-0000-0000-0000F2210000}"/>
    <cellStyle name="Normal 6 2 2 2 3 2 5 2 2" xfId="38136" xr:uid="{00000000-0005-0000-0000-0000F3210000}"/>
    <cellStyle name="Normal 6 2 2 2 3 2 5 3" xfId="28118" xr:uid="{00000000-0005-0000-0000-0000F4210000}"/>
    <cellStyle name="Normal 6 2 2 2 3 2 6" xfId="4647" xr:uid="{00000000-0005-0000-0000-0000F5210000}"/>
    <cellStyle name="Normal 6 2 2 2 3 2 6 2" xfId="4648" xr:uid="{00000000-0005-0000-0000-0000F6210000}"/>
    <cellStyle name="Normal 6 2 2 2 3 2 6 2 2" xfId="38137" xr:uid="{00000000-0005-0000-0000-0000F7210000}"/>
    <cellStyle name="Normal 6 2 2 2 3 2 6 3" xfId="28119" xr:uid="{00000000-0005-0000-0000-0000F8210000}"/>
    <cellStyle name="Normal 6 2 2 2 3 2 7" xfId="4649" xr:uid="{00000000-0005-0000-0000-0000F9210000}"/>
    <cellStyle name="Normal 6 2 2 2 3 2 7 2" xfId="34482" xr:uid="{00000000-0005-0000-0000-0000FA210000}"/>
    <cellStyle name="Normal 6 2 2 2 3 2 8" xfId="23886" xr:uid="{00000000-0005-0000-0000-0000FB210000}"/>
    <cellStyle name="Normal 6 2 2 2 3 3" xfId="4650" xr:uid="{00000000-0005-0000-0000-0000FC210000}"/>
    <cellStyle name="Normal 6 2 2 2 3 3 2" xfId="4651" xr:uid="{00000000-0005-0000-0000-0000FD210000}"/>
    <cellStyle name="Normal 6 2 2 2 3 3 2 2" xfId="4652" xr:uid="{00000000-0005-0000-0000-0000FE210000}"/>
    <cellStyle name="Normal 6 2 2 2 3 3 2 2 2" xfId="4653" xr:uid="{00000000-0005-0000-0000-0000FF210000}"/>
    <cellStyle name="Normal 6 2 2 2 3 3 2 2 2 2" xfId="4654" xr:uid="{00000000-0005-0000-0000-000000220000}"/>
    <cellStyle name="Normal 6 2 2 2 3 3 2 2 2 2 2" xfId="38138" xr:uid="{00000000-0005-0000-0000-000001220000}"/>
    <cellStyle name="Normal 6 2 2 2 3 3 2 2 2 3" xfId="28120" xr:uid="{00000000-0005-0000-0000-000002220000}"/>
    <cellStyle name="Normal 6 2 2 2 3 3 2 2 3" xfId="4655" xr:uid="{00000000-0005-0000-0000-000003220000}"/>
    <cellStyle name="Normal 6 2 2 2 3 3 2 2 3 2" xfId="4656" xr:uid="{00000000-0005-0000-0000-000004220000}"/>
    <cellStyle name="Normal 6 2 2 2 3 3 2 2 3 2 2" xfId="38139" xr:uid="{00000000-0005-0000-0000-000005220000}"/>
    <cellStyle name="Normal 6 2 2 2 3 3 2 2 3 3" xfId="28121" xr:uid="{00000000-0005-0000-0000-000006220000}"/>
    <cellStyle name="Normal 6 2 2 2 3 3 2 2 4" xfId="4657" xr:uid="{00000000-0005-0000-0000-000007220000}"/>
    <cellStyle name="Normal 6 2 2 2 3 3 2 2 4 2" xfId="34490" xr:uid="{00000000-0005-0000-0000-000008220000}"/>
    <cellStyle name="Normal 6 2 2 2 3 3 2 2 5" xfId="23894" xr:uid="{00000000-0005-0000-0000-000009220000}"/>
    <cellStyle name="Normal 6 2 2 2 3 3 2 3" xfId="4658" xr:uid="{00000000-0005-0000-0000-00000A220000}"/>
    <cellStyle name="Normal 6 2 2 2 3 3 2 3 2" xfId="4659" xr:uid="{00000000-0005-0000-0000-00000B220000}"/>
    <cellStyle name="Normal 6 2 2 2 3 3 2 3 2 2" xfId="4660" xr:uid="{00000000-0005-0000-0000-00000C220000}"/>
    <cellStyle name="Normal 6 2 2 2 3 3 2 3 2 2 2" xfId="38140" xr:uid="{00000000-0005-0000-0000-00000D220000}"/>
    <cellStyle name="Normal 6 2 2 2 3 3 2 3 2 3" xfId="28122" xr:uid="{00000000-0005-0000-0000-00000E220000}"/>
    <cellStyle name="Normal 6 2 2 2 3 3 2 3 3" xfId="4661" xr:uid="{00000000-0005-0000-0000-00000F220000}"/>
    <cellStyle name="Normal 6 2 2 2 3 3 2 3 3 2" xfId="4662" xr:uid="{00000000-0005-0000-0000-000010220000}"/>
    <cellStyle name="Normal 6 2 2 2 3 3 2 3 3 2 2" xfId="38141" xr:uid="{00000000-0005-0000-0000-000011220000}"/>
    <cellStyle name="Normal 6 2 2 2 3 3 2 3 3 3" xfId="28123" xr:uid="{00000000-0005-0000-0000-000012220000}"/>
    <cellStyle name="Normal 6 2 2 2 3 3 2 3 4" xfId="4663" xr:uid="{00000000-0005-0000-0000-000013220000}"/>
    <cellStyle name="Normal 6 2 2 2 3 3 2 3 4 2" xfId="34491" xr:uid="{00000000-0005-0000-0000-000014220000}"/>
    <cellStyle name="Normal 6 2 2 2 3 3 2 3 5" xfId="23895" xr:uid="{00000000-0005-0000-0000-000015220000}"/>
    <cellStyle name="Normal 6 2 2 2 3 3 2 4" xfId="4664" xr:uid="{00000000-0005-0000-0000-000016220000}"/>
    <cellStyle name="Normal 6 2 2 2 3 3 2 4 2" xfId="4665" xr:uid="{00000000-0005-0000-0000-000017220000}"/>
    <cellStyle name="Normal 6 2 2 2 3 3 2 4 2 2" xfId="38142" xr:uid="{00000000-0005-0000-0000-000018220000}"/>
    <cellStyle name="Normal 6 2 2 2 3 3 2 4 3" xfId="28124" xr:uid="{00000000-0005-0000-0000-000019220000}"/>
    <cellStyle name="Normal 6 2 2 2 3 3 2 5" xfId="4666" xr:uid="{00000000-0005-0000-0000-00001A220000}"/>
    <cellStyle name="Normal 6 2 2 2 3 3 2 5 2" xfId="4667" xr:uid="{00000000-0005-0000-0000-00001B220000}"/>
    <cellStyle name="Normal 6 2 2 2 3 3 2 5 2 2" xfId="38143" xr:uid="{00000000-0005-0000-0000-00001C220000}"/>
    <cellStyle name="Normal 6 2 2 2 3 3 2 5 3" xfId="28125" xr:uid="{00000000-0005-0000-0000-00001D220000}"/>
    <cellStyle name="Normal 6 2 2 2 3 3 2 6" xfId="4668" xr:uid="{00000000-0005-0000-0000-00001E220000}"/>
    <cellStyle name="Normal 6 2 2 2 3 3 2 6 2" xfId="34489" xr:uid="{00000000-0005-0000-0000-00001F220000}"/>
    <cellStyle name="Normal 6 2 2 2 3 3 2 7" xfId="23893" xr:uid="{00000000-0005-0000-0000-000020220000}"/>
    <cellStyle name="Normal 6 2 2 2 3 3 3" xfId="4669" xr:uid="{00000000-0005-0000-0000-000021220000}"/>
    <cellStyle name="Normal 6 2 2 2 3 3 3 2" xfId="4670" xr:uid="{00000000-0005-0000-0000-000022220000}"/>
    <cellStyle name="Normal 6 2 2 2 3 3 3 2 2" xfId="4671" xr:uid="{00000000-0005-0000-0000-000023220000}"/>
    <cellStyle name="Normal 6 2 2 2 3 3 3 2 2 2" xfId="38144" xr:uid="{00000000-0005-0000-0000-000024220000}"/>
    <cellStyle name="Normal 6 2 2 2 3 3 3 2 3" xfId="28126" xr:uid="{00000000-0005-0000-0000-000025220000}"/>
    <cellStyle name="Normal 6 2 2 2 3 3 3 3" xfId="4672" xr:uid="{00000000-0005-0000-0000-000026220000}"/>
    <cellStyle name="Normal 6 2 2 2 3 3 3 3 2" xfId="4673" xr:uid="{00000000-0005-0000-0000-000027220000}"/>
    <cellStyle name="Normal 6 2 2 2 3 3 3 3 2 2" xfId="38145" xr:uid="{00000000-0005-0000-0000-000028220000}"/>
    <cellStyle name="Normal 6 2 2 2 3 3 3 3 3" xfId="28127" xr:uid="{00000000-0005-0000-0000-000029220000}"/>
    <cellStyle name="Normal 6 2 2 2 3 3 3 4" xfId="4674" xr:uid="{00000000-0005-0000-0000-00002A220000}"/>
    <cellStyle name="Normal 6 2 2 2 3 3 3 4 2" xfId="34492" xr:uid="{00000000-0005-0000-0000-00002B220000}"/>
    <cellStyle name="Normal 6 2 2 2 3 3 3 5" xfId="23896" xr:uid="{00000000-0005-0000-0000-00002C220000}"/>
    <cellStyle name="Normal 6 2 2 2 3 3 4" xfId="4675" xr:uid="{00000000-0005-0000-0000-00002D220000}"/>
    <cellStyle name="Normal 6 2 2 2 3 3 4 2" xfId="4676" xr:uid="{00000000-0005-0000-0000-00002E220000}"/>
    <cellStyle name="Normal 6 2 2 2 3 3 4 2 2" xfId="4677" xr:uid="{00000000-0005-0000-0000-00002F220000}"/>
    <cellStyle name="Normal 6 2 2 2 3 3 4 2 2 2" xfId="38146" xr:uid="{00000000-0005-0000-0000-000030220000}"/>
    <cellStyle name="Normal 6 2 2 2 3 3 4 2 3" xfId="28128" xr:uid="{00000000-0005-0000-0000-000031220000}"/>
    <cellStyle name="Normal 6 2 2 2 3 3 4 3" xfId="4678" xr:uid="{00000000-0005-0000-0000-000032220000}"/>
    <cellStyle name="Normal 6 2 2 2 3 3 4 3 2" xfId="4679" xr:uid="{00000000-0005-0000-0000-000033220000}"/>
    <cellStyle name="Normal 6 2 2 2 3 3 4 3 2 2" xfId="38147" xr:uid="{00000000-0005-0000-0000-000034220000}"/>
    <cellStyle name="Normal 6 2 2 2 3 3 4 3 3" xfId="28129" xr:uid="{00000000-0005-0000-0000-000035220000}"/>
    <cellStyle name="Normal 6 2 2 2 3 3 4 4" xfId="4680" xr:uid="{00000000-0005-0000-0000-000036220000}"/>
    <cellStyle name="Normal 6 2 2 2 3 3 4 4 2" xfId="34493" xr:uid="{00000000-0005-0000-0000-000037220000}"/>
    <cellStyle name="Normal 6 2 2 2 3 3 4 5" xfId="23897" xr:uid="{00000000-0005-0000-0000-000038220000}"/>
    <cellStyle name="Normal 6 2 2 2 3 3 5" xfId="4681" xr:uid="{00000000-0005-0000-0000-000039220000}"/>
    <cellStyle name="Normal 6 2 2 2 3 3 5 2" xfId="4682" xr:uid="{00000000-0005-0000-0000-00003A220000}"/>
    <cellStyle name="Normal 6 2 2 2 3 3 5 2 2" xfId="38148" xr:uid="{00000000-0005-0000-0000-00003B220000}"/>
    <cellStyle name="Normal 6 2 2 2 3 3 5 3" xfId="28130" xr:uid="{00000000-0005-0000-0000-00003C220000}"/>
    <cellStyle name="Normal 6 2 2 2 3 3 6" xfId="4683" xr:uid="{00000000-0005-0000-0000-00003D220000}"/>
    <cellStyle name="Normal 6 2 2 2 3 3 6 2" xfId="4684" xr:uid="{00000000-0005-0000-0000-00003E220000}"/>
    <cellStyle name="Normal 6 2 2 2 3 3 6 2 2" xfId="38149" xr:uid="{00000000-0005-0000-0000-00003F220000}"/>
    <cellStyle name="Normal 6 2 2 2 3 3 6 3" xfId="28131" xr:uid="{00000000-0005-0000-0000-000040220000}"/>
    <cellStyle name="Normal 6 2 2 2 3 3 7" xfId="4685" xr:uid="{00000000-0005-0000-0000-000041220000}"/>
    <cellStyle name="Normal 6 2 2 2 3 3 7 2" xfId="34488" xr:uid="{00000000-0005-0000-0000-000042220000}"/>
    <cellStyle name="Normal 6 2 2 2 3 3 8" xfId="23892" xr:uid="{00000000-0005-0000-0000-000043220000}"/>
    <cellStyle name="Normal 6 2 2 2 3 4" xfId="4686" xr:uid="{00000000-0005-0000-0000-000044220000}"/>
    <cellStyle name="Normal 6 2 2 2 3 4 2" xfId="4687" xr:uid="{00000000-0005-0000-0000-000045220000}"/>
    <cellStyle name="Normal 6 2 2 2 3 4 2 2" xfId="4688" xr:uid="{00000000-0005-0000-0000-000046220000}"/>
    <cellStyle name="Normal 6 2 2 2 3 4 2 2 2" xfId="4689" xr:uid="{00000000-0005-0000-0000-000047220000}"/>
    <cellStyle name="Normal 6 2 2 2 3 4 2 2 2 2" xfId="38150" xr:uid="{00000000-0005-0000-0000-000048220000}"/>
    <cellStyle name="Normal 6 2 2 2 3 4 2 2 3" xfId="28132" xr:uid="{00000000-0005-0000-0000-000049220000}"/>
    <cellStyle name="Normal 6 2 2 2 3 4 2 3" xfId="4690" xr:uid="{00000000-0005-0000-0000-00004A220000}"/>
    <cellStyle name="Normal 6 2 2 2 3 4 2 3 2" xfId="4691" xr:uid="{00000000-0005-0000-0000-00004B220000}"/>
    <cellStyle name="Normal 6 2 2 2 3 4 2 3 2 2" xfId="38151" xr:uid="{00000000-0005-0000-0000-00004C220000}"/>
    <cellStyle name="Normal 6 2 2 2 3 4 2 3 3" xfId="28133" xr:uid="{00000000-0005-0000-0000-00004D220000}"/>
    <cellStyle name="Normal 6 2 2 2 3 4 2 4" xfId="4692" xr:uid="{00000000-0005-0000-0000-00004E220000}"/>
    <cellStyle name="Normal 6 2 2 2 3 4 2 4 2" xfId="34495" xr:uid="{00000000-0005-0000-0000-00004F220000}"/>
    <cellStyle name="Normal 6 2 2 2 3 4 2 5" xfId="23899" xr:uid="{00000000-0005-0000-0000-000050220000}"/>
    <cellStyle name="Normal 6 2 2 2 3 4 3" xfId="4693" xr:uid="{00000000-0005-0000-0000-000051220000}"/>
    <cellStyle name="Normal 6 2 2 2 3 4 3 2" xfId="4694" xr:uid="{00000000-0005-0000-0000-000052220000}"/>
    <cellStyle name="Normal 6 2 2 2 3 4 3 2 2" xfId="4695" xr:uid="{00000000-0005-0000-0000-000053220000}"/>
    <cellStyle name="Normal 6 2 2 2 3 4 3 2 2 2" xfId="38152" xr:uid="{00000000-0005-0000-0000-000054220000}"/>
    <cellStyle name="Normal 6 2 2 2 3 4 3 2 3" xfId="28134" xr:uid="{00000000-0005-0000-0000-000055220000}"/>
    <cellStyle name="Normal 6 2 2 2 3 4 3 3" xfId="4696" xr:uid="{00000000-0005-0000-0000-000056220000}"/>
    <cellStyle name="Normal 6 2 2 2 3 4 3 3 2" xfId="4697" xr:uid="{00000000-0005-0000-0000-000057220000}"/>
    <cellStyle name="Normal 6 2 2 2 3 4 3 3 2 2" xfId="38153" xr:uid="{00000000-0005-0000-0000-000058220000}"/>
    <cellStyle name="Normal 6 2 2 2 3 4 3 3 3" xfId="28135" xr:uid="{00000000-0005-0000-0000-000059220000}"/>
    <cellStyle name="Normal 6 2 2 2 3 4 3 4" xfId="4698" xr:uid="{00000000-0005-0000-0000-00005A220000}"/>
    <cellStyle name="Normal 6 2 2 2 3 4 3 4 2" xfId="34496" xr:uid="{00000000-0005-0000-0000-00005B220000}"/>
    <cellStyle name="Normal 6 2 2 2 3 4 3 5" xfId="23900" xr:uid="{00000000-0005-0000-0000-00005C220000}"/>
    <cellStyle name="Normal 6 2 2 2 3 4 4" xfId="4699" xr:uid="{00000000-0005-0000-0000-00005D220000}"/>
    <cellStyle name="Normal 6 2 2 2 3 4 4 2" xfId="4700" xr:uid="{00000000-0005-0000-0000-00005E220000}"/>
    <cellStyle name="Normal 6 2 2 2 3 4 4 2 2" xfId="38154" xr:uid="{00000000-0005-0000-0000-00005F220000}"/>
    <cellStyle name="Normal 6 2 2 2 3 4 4 3" xfId="28136" xr:uid="{00000000-0005-0000-0000-000060220000}"/>
    <cellStyle name="Normal 6 2 2 2 3 4 5" xfId="4701" xr:uid="{00000000-0005-0000-0000-000061220000}"/>
    <cellStyle name="Normal 6 2 2 2 3 4 5 2" xfId="4702" xr:uid="{00000000-0005-0000-0000-000062220000}"/>
    <cellStyle name="Normal 6 2 2 2 3 4 5 2 2" xfId="38155" xr:uid="{00000000-0005-0000-0000-000063220000}"/>
    <cellStyle name="Normal 6 2 2 2 3 4 5 3" xfId="28137" xr:uid="{00000000-0005-0000-0000-000064220000}"/>
    <cellStyle name="Normal 6 2 2 2 3 4 6" xfId="4703" xr:uid="{00000000-0005-0000-0000-000065220000}"/>
    <cellStyle name="Normal 6 2 2 2 3 4 6 2" xfId="34494" xr:uid="{00000000-0005-0000-0000-000066220000}"/>
    <cellStyle name="Normal 6 2 2 2 3 4 7" xfId="23898" xr:uid="{00000000-0005-0000-0000-000067220000}"/>
    <cellStyle name="Normal 6 2 2 2 3 5" xfId="4704" xr:uid="{00000000-0005-0000-0000-000068220000}"/>
    <cellStyle name="Normal 6 2 2 2 3 5 2" xfId="4705" xr:uid="{00000000-0005-0000-0000-000069220000}"/>
    <cellStyle name="Normal 6 2 2 2 3 5 2 2" xfId="4706" xr:uid="{00000000-0005-0000-0000-00006A220000}"/>
    <cellStyle name="Normal 6 2 2 2 3 5 2 2 2" xfId="38156" xr:uid="{00000000-0005-0000-0000-00006B220000}"/>
    <cellStyle name="Normal 6 2 2 2 3 5 2 3" xfId="28138" xr:uid="{00000000-0005-0000-0000-00006C220000}"/>
    <cellStyle name="Normal 6 2 2 2 3 5 3" xfId="4707" xr:uid="{00000000-0005-0000-0000-00006D220000}"/>
    <cellStyle name="Normal 6 2 2 2 3 5 3 2" xfId="4708" xr:uid="{00000000-0005-0000-0000-00006E220000}"/>
    <cellStyle name="Normal 6 2 2 2 3 5 3 2 2" xfId="38157" xr:uid="{00000000-0005-0000-0000-00006F220000}"/>
    <cellStyle name="Normal 6 2 2 2 3 5 3 3" xfId="28139" xr:uid="{00000000-0005-0000-0000-000070220000}"/>
    <cellStyle name="Normal 6 2 2 2 3 5 4" xfId="4709" xr:uid="{00000000-0005-0000-0000-000071220000}"/>
    <cellStyle name="Normal 6 2 2 2 3 5 4 2" xfId="34497" xr:uid="{00000000-0005-0000-0000-000072220000}"/>
    <cellStyle name="Normal 6 2 2 2 3 5 5" xfId="23901" xr:uid="{00000000-0005-0000-0000-000073220000}"/>
    <cellStyle name="Normal 6 2 2 2 3 6" xfId="4710" xr:uid="{00000000-0005-0000-0000-000074220000}"/>
    <cellStyle name="Normal 6 2 2 2 3 6 2" xfId="4711" xr:uid="{00000000-0005-0000-0000-000075220000}"/>
    <cellStyle name="Normal 6 2 2 2 3 6 2 2" xfId="4712" xr:uid="{00000000-0005-0000-0000-000076220000}"/>
    <cellStyle name="Normal 6 2 2 2 3 6 2 2 2" xfId="38158" xr:uid="{00000000-0005-0000-0000-000077220000}"/>
    <cellStyle name="Normal 6 2 2 2 3 6 2 3" xfId="28140" xr:uid="{00000000-0005-0000-0000-000078220000}"/>
    <cellStyle name="Normal 6 2 2 2 3 6 3" xfId="4713" xr:uid="{00000000-0005-0000-0000-000079220000}"/>
    <cellStyle name="Normal 6 2 2 2 3 6 3 2" xfId="4714" xr:uid="{00000000-0005-0000-0000-00007A220000}"/>
    <cellStyle name="Normal 6 2 2 2 3 6 3 2 2" xfId="38159" xr:uid="{00000000-0005-0000-0000-00007B220000}"/>
    <cellStyle name="Normal 6 2 2 2 3 6 3 3" xfId="28141" xr:uid="{00000000-0005-0000-0000-00007C220000}"/>
    <cellStyle name="Normal 6 2 2 2 3 6 4" xfId="4715" xr:uid="{00000000-0005-0000-0000-00007D220000}"/>
    <cellStyle name="Normal 6 2 2 2 3 6 4 2" xfId="34498" xr:uid="{00000000-0005-0000-0000-00007E220000}"/>
    <cellStyle name="Normal 6 2 2 2 3 6 5" xfId="23902" xr:uid="{00000000-0005-0000-0000-00007F220000}"/>
    <cellStyle name="Normal 6 2 2 2 3 7" xfId="4716" xr:uid="{00000000-0005-0000-0000-000080220000}"/>
    <cellStyle name="Normal 6 2 2 2 3 7 2" xfId="4717" xr:uid="{00000000-0005-0000-0000-000081220000}"/>
    <cellStyle name="Normal 6 2 2 2 3 7 2 2" xfId="38160" xr:uid="{00000000-0005-0000-0000-000082220000}"/>
    <cellStyle name="Normal 6 2 2 2 3 7 3" xfId="28142" xr:uid="{00000000-0005-0000-0000-000083220000}"/>
    <cellStyle name="Normal 6 2 2 2 3 8" xfId="4718" xr:uid="{00000000-0005-0000-0000-000084220000}"/>
    <cellStyle name="Normal 6 2 2 2 3 8 2" xfId="4719" xr:uid="{00000000-0005-0000-0000-000085220000}"/>
    <cellStyle name="Normal 6 2 2 2 3 8 2 2" xfId="38161" xr:uid="{00000000-0005-0000-0000-000086220000}"/>
    <cellStyle name="Normal 6 2 2 2 3 8 3" xfId="28143" xr:uid="{00000000-0005-0000-0000-000087220000}"/>
    <cellStyle name="Normal 6 2 2 2 3 9" xfId="4720" xr:uid="{00000000-0005-0000-0000-000088220000}"/>
    <cellStyle name="Normal 6 2 2 2 3 9 2" xfId="34481" xr:uid="{00000000-0005-0000-0000-000089220000}"/>
    <cellStyle name="Normal 6 2 2 2 4" xfId="4721" xr:uid="{00000000-0005-0000-0000-00008A220000}"/>
    <cellStyle name="Normal 6 2 2 2 4 10" xfId="23903" xr:uid="{00000000-0005-0000-0000-00008B220000}"/>
    <cellStyle name="Normal 6 2 2 2 4 2" xfId="4722" xr:uid="{00000000-0005-0000-0000-00008C220000}"/>
    <cellStyle name="Normal 6 2 2 2 4 2 2" xfId="4723" xr:uid="{00000000-0005-0000-0000-00008D220000}"/>
    <cellStyle name="Normal 6 2 2 2 4 2 2 2" xfId="4724" xr:uid="{00000000-0005-0000-0000-00008E220000}"/>
    <cellStyle name="Normal 6 2 2 2 4 2 2 2 2" xfId="4725" xr:uid="{00000000-0005-0000-0000-00008F220000}"/>
    <cellStyle name="Normal 6 2 2 2 4 2 2 2 2 2" xfId="4726" xr:uid="{00000000-0005-0000-0000-000090220000}"/>
    <cellStyle name="Normal 6 2 2 2 4 2 2 2 2 2 2" xfId="38162" xr:uid="{00000000-0005-0000-0000-000091220000}"/>
    <cellStyle name="Normal 6 2 2 2 4 2 2 2 2 3" xfId="28144" xr:uid="{00000000-0005-0000-0000-000092220000}"/>
    <cellStyle name="Normal 6 2 2 2 4 2 2 2 3" xfId="4727" xr:uid="{00000000-0005-0000-0000-000093220000}"/>
    <cellStyle name="Normal 6 2 2 2 4 2 2 2 3 2" xfId="4728" xr:uid="{00000000-0005-0000-0000-000094220000}"/>
    <cellStyle name="Normal 6 2 2 2 4 2 2 2 3 2 2" xfId="38163" xr:uid="{00000000-0005-0000-0000-000095220000}"/>
    <cellStyle name="Normal 6 2 2 2 4 2 2 2 3 3" xfId="28145" xr:uid="{00000000-0005-0000-0000-000096220000}"/>
    <cellStyle name="Normal 6 2 2 2 4 2 2 2 4" xfId="4729" xr:uid="{00000000-0005-0000-0000-000097220000}"/>
    <cellStyle name="Normal 6 2 2 2 4 2 2 2 4 2" xfId="34502" xr:uid="{00000000-0005-0000-0000-000098220000}"/>
    <cellStyle name="Normal 6 2 2 2 4 2 2 2 5" xfId="23906" xr:uid="{00000000-0005-0000-0000-000099220000}"/>
    <cellStyle name="Normal 6 2 2 2 4 2 2 3" xfId="4730" xr:uid="{00000000-0005-0000-0000-00009A220000}"/>
    <cellStyle name="Normal 6 2 2 2 4 2 2 3 2" xfId="4731" xr:uid="{00000000-0005-0000-0000-00009B220000}"/>
    <cellStyle name="Normal 6 2 2 2 4 2 2 3 2 2" xfId="4732" xr:uid="{00000000-0005-0000-0000-00009C220000}"/>
    <cellStyle name="Normal 6 2 2 2 4 2 2 3 2 2 2" xfId="38164" xr:uid="{00000000-0005-0000-0000-00009D220000}"/>
    <cellStyle name="Normal 6 2 2 2 4 2 2 3 2 3" xfId="28146" xr:uid="{00000000-0005-0000-0000-00009E220000}"/>
    <cellStyle name="Normal 6 2 2 2 4 2 2 3 3" xfId="4733" xr:uid="{00000000-0005-0000-0000-00009F220000}"/>
    <cellStyle name="Normal 6 2 2 2 4 2 2 3 3 2" xfId="4734" xr:uid="{00000000-0005-0000-0000-0000A0220000}"/>
    <cellStyle name="Normal 6 2 2 2 4 2 2 3 3 2 2" xfId="38165" xr:uid="{00000000-0005-0000-0000-0000A1220000}"/>
    <cellStyle name="Normal 6 2 2 2 4 2 2 3 3 3" xfId="28147" xr:uid="{00000000-0005-0000-0000-0000A2220000}"/>
    <cellStyle name="Normal 6 2 2 2 4 2 2 3 4" xfId="4735" xr:uid="{00000000-0005-0000-0000-0000A3220000}"/>
    <cellStyle name="Normal 6 2 2 2 4 2 2 3 4 2" xfId="34503" xr:uid="{00000000-0005-0000-0000-0000A4220000}"/>
    <cellStyle name="Normal 6 2 2 2 4 2 2 3 5" xfId="23907" xr:uid="{00000000-0005-0000-0000-0000A5220000}"/>
    <cellStyle name="Normal 6 2 2 2 4 2 2 4" xfId="4736" xr:uid="{00000000-0005-0000-0000-0000A6220000}"/>
    <cellStyle name="Normal 6 2 2 2 4 2 2 4 2" xfId="4737" xr:uid="{00000000-0005-0000-0000-0000A7220000}"/>
    <cellStyle name="Normal 6 2 2 2 4 2 2 4 2 2" xfId="38166" xr:uid="{00000000-0005-0000-0000-0000A8220000}"/>
    <cellStyle name="Normal 6 2 2 2 4 2 2 4 3" xfId="28148" xr:uid="{00000000-0005-0000-0000-0000A9220000}"/>
    <cellStyle name="Normal 6 2 2 2 4 2 2 5" xfId="4738" xr:uid="{00000000-0005-0000-0000-0000AA220000}"/>
    <cellStyle name="Normal 6 2 2 2 4 2 2 5 2" xfId="4739" xr:uid="{00000000-0005-0000-0000-0000AB220000}"/>
    <cellStyle name="Normal 6 2 2 2 4 2 2 5 2 2" xfId="38167" xr:uid="{00000000-0005-0000-0000-0000AC220000}"/>
    <cellStyle name="Normal 6 2 2 2 4 2 2 5 3" xfId="28149" xr:uid="{00000000-0005-0000-0000-0000AD220000}"/>
    <cellStyle name="Normal 6 2 2 2 4 2 2 6" xfId="4740" xr:uid="{00000000-0005-0000-0000-0000AE220000}"/>
    <cellStyle name="Normal 6 2 2 2 4 2 2 6 2" xfId="34501" xr:uid="{00000000-0005-0000-0000-0000AF220000}"/>
    <cellStyle name="Normal 6 2 2 2 4 2 2 7" xfId="23905" xr:uid="{00000000-0005-0000-0000-0000B0220000}"/>
    <cellStyle name="Normal 6 2 2 2 4 2 3" xfId="4741" xr:uid="{00000000-0005-0000-0000-0000B1220000}"/>
    <cellStyle name="Normal 6 2 2 2 4 2 3 2" xfId="4742" xr:uid="{00000000-0005-0000-0000-0000B2220000}"/>
    <cellStyle name="Normal 6 2 2 2 4 2 3 2 2" xfId="4743" xr:uid="{00000000-0005-0000-0000-0000B3220000}"/>
    <cellStyle name="Normal 6 2 2 2 4 2 3 2 2 2" xfId="38168" xr:uid="{00000000-0005-0000-0000-0000B4220000}"/>
    <cellStyle name="Normal 6 2 2 2 4 2 3 2 3" xfId="28150" xr:uid="{00000000-0005-0000-0000-0000B5220000}"/>
    <cellStyle name="Normal 6 2 2 2 4 2 3 3" xfId="4744" xr:uid="{00000000-0005-0000-0000-0000B6220000}"/>
    <cellStyle name="Normal 6 2 2 2 4 2 3 3 2" xfId="4745" xr:uid="{00000000-0005-0000-0000-0000B7220000}"/>
    <cellStyle name="Normal 6 2 2 2 4 2 3 3 2 2" xfId="38169" xr:uid="{00000000-0005-0000-0000-0000B8220000}"/>
    <cellStyle name="Normal 6 2 2 2 4 2 3 3 3" xfId="28151" xr:uid="{00000000-0005-0000-0000-0000B9220000}"/>
    <cellStyle name="Normal 6 2 2 2 4 2 3 4" xfId="4746" xr:uid="{00000000-0005-0000-0000-0000BA220000}"/>
    <cellStyle name="Normal 6 2 2 2 4 2 3 4 2" xfId="34504" xr:uid="{00000000-0005-0000-0000-0000BB220000}"/>
    <cellStyle name="Normal 6 2 2 2 4 2 3 5" xfId="23908" xr:uid="{00000000-0005-0000-0000-0000BC220000}"/>
    <cellStyle name="Normal 6 2 2 2 4 2 4" xfId="4747" xr:uid="{00000000-0005-0000-0000-0000BD220000}"/>
    <cellStyle name="Normal 6 2 2 2 4 2 4 2" xfId="4748" xr:uid="{00000000-0005-0000-0000-0000BE220000}"/>
    <cellStyle name="Normal 6 2 2 2 4 2 4 2 2" xfId="4749" xr:uid="{00000000-0005-0000-0000-0000BF220000}"/>
    <cellStyle name="Normal 6 2 2 2 4 2 4 2 2 2" xfId="38170" xr:uid="{00000000-0005-0000-0000-0000C0220000}"/>
    <cellStyle name="Normal 6 2 2 2 4 2 4 2 3" xfId="28152" xr:uid="{00000000-0005-0000-0000-0000C1220000}"/>
    <cellStyle name="Normal 6 2 2 2 4 2 4 3" xfId="4750" xr:uid="{00000000-0005-0000-0000-0000C2220000}"/>
    <cellStyle name="Normal 6 2 2 2 4 2 4 3 2" xfId="4751" xr:uid="{00000000-0005-0000-0000-0000C3220000}"/>
    <cellStyle name="Normal 6 2 2 2 4 2 4 3 2 2" xfId="38171" xr:uid="{00000000-0005-0000-0000-0000C4220000}"/>
    <cellStyle name="Normal 6 2 2 2 4 2 4 3 3" xfId="28153" xr:uid="{00000000-0005-0000-0000-0000C5220000}"/>
    <cellStyle name="Normal 6 2 2 2 4 2 4 4" xfId="4752" xr:uid="{00000000-0005-0000-0000-0000C6220000}"/>
    <cellStyle name="Normal 6 2 2 2 4 2 4 4 2" xfId="34505" xr:uid="{00000000-0005-0000-0000-0000C7220000}"/>
    <cellStyle name="Normal 6 2 2 2 4 2 4 5" xfId="23909" xr:uid="{00000000-0005-0000-0000-0000C8220000}"/>
    <cellStyle name="Normal 6 2 2 2 4 2 5" xfId="4753" xr:uid="{00000000-0005-0000-0000-0000C9220000}"/>
    <cellStyle name="Normal 6 2 2 2 4 2 5 2" xfId="4754" xr:uid="{00000000-0005-0000-0000-0000CA220000}"/>
    <cellStyle name="Normal 6 2 2 2 4 2 5 2 2" xfId="38172" xr:uid="{00000000-0005-0000-0000-0000CB220000}"/>
    <cellStyle name="Normal 6 2 2 2 4 2 5 3" xfId="28154" xr:uid="{00000000-0005-0000-0000-0000CC220000}"/>
    <cellStyle name="Normal 6 2 2 2 4 2 6" xfId="4755" xr:uid="{00000000-0005-0000-0000-0000CD220000}"/>
    <cellStyle name="Normal 6 2 2 2 4 2 6 2" xfId="4756" xr:uid="{00000000-0005-0000-0000-0000CE220000}"/>
    <cellStyle name="Normal 6 2 2 2 4 2 6 2 2" xfId="38173" xr:uid="{00000000-0005-0000-0000-0000CF220000}"/>
    <cellStyle name="Normal 6 2 2 2 4 2 6 3" xfId="28155" xr:uid="{00000000-0005-0000-0000-0000D0220000}"/>
    <cellStyle name="Normal 6 2 2 2 4 2 7" xfId="4757" xr:uid="{00000000-0005-0000-0000-0000D1220000}"/>
    <cellStyle name="Normal 6 2 2 2 4 2 7 2" xfId="34500" xr:uid="{00000000-0005-0000-0000-0000D2220000}"/>
    <cellStyle name="Normal 6 2 2 2 4 2 8" xfId="23904" xr:uid="{00000000-0005-0000-0000-0000D3220000}"/>
    <cellStyle name="Normal 6 2 2 2 4 3" xfId="4758" xr:uid="{00000000-0005-0000-0000-0000D4220000}"/>
    <cellStyle name="Normal 6 2 2 2 4 3 2" xfId="4759" xr:uid="{00000000-0005-0000-0000-0000D5220000}"/>
    <cellStyle name="Normal 6 2 2 2 4 3 2 2" xfId="4760" xr:uid="{00000000-0005-0000-0000-0000D6220000}"/>
    <cellStyle name="Normal 6 2 2 2 4 3 2 2 2" xfId="4761" xr:uid="{00000000-0005-0000-0000-0000D7220000}"/>
    <cellStyle name="Normal 6 2 2 2 4 3 2 2 2 2" xfId="4762" xr:uid="{00000000-0005-0000-0000-0000D8220000}"/>
    <cellStyle name="Normal 6 2 2 2 4 3 2 2 2 2 2" xfId="38174" xr:uid="{00000000-0005-0000-0000-0000D9220000}"/>
    <cellStyle name="Normal 6 2 2 2 4 3 2 2 2 3" xfId="28156" xr:uid="{00000000-0005-0000-0000-0000DA220000}"/>
    <cellStyle name="Normal 6 2 2 2 4 3 2 2 3" xfId="4763" xr:uid="{00000000-0005-0000-0000-0000DB220000}"/>
    <cellStyle name="Normal 6 2 2 2 4 3 2 2 3 2" xfId="4764" xr:uid="{00000000-0005-0000-0000-0000DC220000}"/>
    <cellStyle name="Normal 6 2 2 2 4 3 2 2 3 2 2" xfId="38175" xr:uid="{00000000-0005-0000-0000-0000DD220000}"/>
    <cellStyle name="Normal 6 2 2 2 4 3 2 2 3 3" xfId="28157" xr:uid="{00000000-0005-0000-0000-0000DE220000}"/>
    <cellStyle name="Normal 6 2 2 2 4 3 2 2 4" xfId="4765" xr:uid="{00000000-0005-0000-0000-0000DF220000}"/>
    <cellStyle name="Normal 6 2 2 2 4 3 2 2 4 2" xfId="34508" xr:uid="{00000000-0005-0000-0000-0000E0220000}"/>
    <cellStyle name="Normal 6 2 2 2 4 3 2 2 5" xfId="23912" xr:uid="{00000000-0005-0000-0000-0000E1220000}"/>
    <cellStyle name="Normal 6 2 2 2 4 3 2 3" xfId="4766" xr:uid="{00000000-0005-0000-0000-0000E2220000}"/>
    <cellStyle name="Normal 6 2 2 2 4 3 2 3 2" xfId="4767" xr:uid="{00000000-0005-0000-0000-0000E3220000}"/>
    <cellStyle name="Normal 6 2 2 2 4 3 2 3 2 2" xfId="4768" xr:uid="{00000000-0005-0000-0000-0000E4220000}"/>
    <cellStyle name="Normal 6 2 2 2 4 3 2 3 2 2 2" xfId="38176" xr:uid="{00000000-0005-0000-0000-0000E5220000}"/>
    <cellStyle name="Normal 6 2 2 2 4 3 2 3 2 3" xfId="28158" xr:uid="{00000000-0005-0000-0000-0000E6220000}"/>
    <cellStyle name="Normal 6 2 2 2 4 3 2 3 3" xfId="4769" xr:uid="{00000000-0005-0000-0000-0000E7220000}"/>
    <cellStyle name="Normal 6 2 2 2 4 3 2 3 3 2" xfId="4770" xr:uid="{00000000-0005-0000-0000-0000E8220000}"/>
    <cellStyle name="Normal 6 2 2 2 4 3 2 3 3 2 2" xfId="38177" xr:uid="{00000000-0005-0000-0000-0000E9220000}"/>
    <cellStyle name="Normal 6 2 2 2 4 3 2 3 3 3" xfId="28159" xr:uid="{00000000-0005-0000-0000-0000EA220000}"/>
    <cellStyle name="Normal 6 2 2 2 4 3 2 3 4" xfId="4771" xr:uid="{00000000-0005-0000-0000-0000EB220000}"/>
    <cellStyle name="Normal 6 2 2 2 4 3 2 3 4 2" xfId="34509" xr:uid="{00000000-0005-0000-0000-0000EC220000}"/>
    <cellStyle name="Normal 6 2 2 2 4 3 2 3 5" xfId="23913" xr:uid="{00000000-0005-0000-0000-0000ED220000}"/>
    <cellStyle name="Normal 6 2 2 2 4 3 2 4" xfId="4772" xr:uid="{00000000-0005-0000-0000-0000EE220000}"/>
    <cellStyle name="Normal 6 2 2 2 4 3 2 4 2" xfId="4773" xr:uid="{00000000-0005-0000-0000-0000EF220000}"/>
    <cellStyle name="Normal 6 2 2 2 4 3 2 4 2 2" xfId="38178" xr:uid="{00000000-0005-0000-0000-0000F0220000}"/>
    <cellStyle name="Normal 6 2 2 2 4 3 2 4 3" xfId="28160" xr:uid="{00000000-0005-0000-0000-0000F1220000}"/>
    <cellStyle name="Normal 6 2 2 2 4 3 2 5" xfId="4774" xr:uid="{00000000-0005-0000-0000-0000F2220000}"/>
    <cellStyle name="Normal 6 2 2 2 4 3 2 5 2" xfId="4775" xr:uid="{00000000-0005-0000-0000-0000F3220000}"/>
    <cellStyle name="Normal 6 2 2 2 4 3 2 5 2 2" xfId="38179" xr:uid="{00000000-0005-0000-0000-0000F4220000}"/>
    <cellStyle name="Normal 6 2 2 2 4 3 2 5 3" xfId="28161" xr:uid="{00000000-0005-0000-0000-0000F5220000}"/>
    <cellStyle name="Normal 6 2 2 2 4 3 2 6" xfId="4776" xr:uid="{00000000-0005-0000-0000-0000F6220000}"/>
    <cellStyle name="Normal 6 2 2 2 4 3 2 6 2" xfId="34507" xr:uid="{00000000-0005-0000-0000-0000F7220000}"/>
    <cellStyle name="Normal 6 2 2 2 4 3 2 7" xfId="23911" xr:uid="{00000000-0005-0000-0000-0000F8220000}"/>
    <cellStyle name="Normal 6 2 2 2 4 3 3" xfId="4777" xr:uid="{00000000-0005-0000-0000-0000F9220000}"/>
    <cellStyle name="Normal 6 2 2 2 4 3 3 2" xfId="4778" xr:uid="{00000000-0005-0000-0000-0000FA220000}"/>
    <cellStyle name="Normal 6 2 2 2 4 3 3 2 2" xfId="4779" xr:uid="{00000000-0005-0000-0000-0000FB220000}"/>
    <cellStyle name="Normal 6 2 2 2 4 3 3 2 2 2" xfId="38180" xr:uid="{00000000-0005-0000-0000-0000FC220000}"/>
    <cellStyle name="Normal 6 2 2 2 4 3 3 2 3" xfId="28162" xr:uid="{00000000-0005-0000-0000-0000FD220000}"/>
    <cellStyle name="Normal 6 2 2 2 4 3 3 3" xfId="4780" xr:uid="{00000000-0005-0000-0000-0000FE220000}"/>
    <cellStyle name="Normal 6 2 2 2 4 3 3 3 2" xfId="4781" xr:uid="{00000000-0005-0000-0000-0000FF220000}"/>
    <cellStyle name="Normal 6 2 2 2 4 3 3 3 2 2" xfId="38181" xr:uid="{00000000-0005-0000-0000-000000230000}"/>
    <cellStyle name="Normal 6 2 2 2 4 3 3 3 3" xfId="28163" xr:uid="{00000000-0005-0000-0000-000001230000}"/>
    <cellStyle name="Normal 6 2 2 2 4 3 3 4" xfId="4782" xr:uid="{00000000-0005-0000-0000-000002230000}"/>
    <cellStyle name="Normal 6 2 2 2 4 3 3 4 2" xfId="34510" xr:uid="{00000000-0005-0000-0000-000003230000}"/>
    <cellStyle name="Normal 6 2 2 2 4 3 3 5" xfId="23914" xr:uid="{00000000-0005-0000-0000-000004230000}"/>
    <cellStyle name="Normal 6 2 2 2 4 3 4" xfId="4783" xr:uid="{00000000-0005-0000-0000-000005230000}"/>
    <cellStyle name="Normal 6 2 2 2 4 3 4 2" xfId="4784" xr:uid="{00000000-0005-0000-0000-000006230000}"/>
    <cellStyle name="Normal 6 2 2 2 4 3 4 2 2" xfId="4785" xr:uid="{00000000-0005-0000-0000-000007230000}"/>
    <cellStyle name="Normal 6 2 2 2 4 3 4 2 2 2" xfId="38182" xr:uid="{00000000-0005-0000-0000-000008230000}"/>
    <cellStyle name="Normal 6 2 2 2 4 3 4 2 3" xfId="28164" xr:uid="{00000000-0005-0000-0000-000009230000}"/>
    <cellStyle name="Normal 6 2 2 2 4 3 4 3" xfId="4786" xr:uid="{00000000-0005-0000-0000-00000A230000}"/>
    <cellStyle name="Normal 6 2 2 2 4 3 4 3 2" xfId="4787" xr:uid="{00000000-0005-0000-0000-00000B230000}"/>
    <cellStyle name="Normal 6 2 2 2 4 3 4 3 2 2" xfId="38183" xr:uid="{00000000-0005-0000-0000-00000C230000}"/>
    <cellStyle name="Normal 6 2 2 2 4 3 4 3 3" xfId="28165" xr:uid="{00000000-0005-0000-0000-00000D230000}"/>
    <cellStyle name="Normal 6 2 2 2 4 3 4 4" xfId="4788" xr:uid="{00000000-0005-0000-0000-00000E230000}"/>
    <cellStyle name="Normal 6 2 2 2 4 3 4 4 2" xfId="34511" xr:uid="{00000000-0005-0000-0000-00000F230000}"/>
    <cellStyle name="Normal 6 2 2 2 4 3 4 5" xfId="23915" xr:uid="{00000000-0005-0000-0000-000010230000}"/>
    <cellStyle name="Normal 6 2 2 2 4 3 5" xfId="4789" xr:uid="{00000000-0005-0000-0000-000011230000}"/>
    <cellStyle name="Normal 6 2 2 2 4 3 5 2" xfId="4790" xr:uid="{00000000-0005-0000-0000-000012230000}"/>
    <cellStyle name="Normal 6 2 2 2 4 3 5 2 2" xfId="38184" xr:uid="{00000000-0005-0000-0000-000013230000}"/>
    <cellStyle name="Normal 6 2 2 2 4 3 5 3" xfId="28166" xr:uid="{00000000-0005-0000-0000-000014230000}"/>
    <cellStyle name="Normal 6 2 2 2 4 3 6" xfId="4791" xr:uid="{00000000-0005-0000-0000-000015230000}"/>
    <cellStyle name="Normal 6 2 2 2 4 3 6 2" xfId="4792" xr:uid="{00000000-0005-0000-0000-000016230000}"/>
    <cellStyle name="Normal 6 2 2 2 4 3 6 2 2" xfId="38185" xr:uid="{00000000-0005-0000-0000-000017230000}"/>
    <cellStyle name="Normal 6 2 2 2 4 3 6 3" xfId="28167" xr:uid="{00000000-0005-0000-0000-000018230000}"/>
    <cellStyle name="Normal 6 2 2 2 4 3 7" xfId="4793" xr:uid="{00000000-0005-0000-0000-000019230000}"/>
    <cellStyle name="Normal 6 2 2 2 4 3 7 2" xfId="34506" xr:uid="{00000000-0005-0000-0000-00001A230000}"/>
    <cellStyle name="Normal 6 2 2 2 4 3 8" xfId="23910" xr:uid="{00000000-0005-0000-0000-00001B230000}"/>
    <cellStyle name="Normal 6 2 2 2 4 4" xfId="4794" xr:uid="{00000000-0005-0000-0000-00001C230000}"/>
    <cellStyle name="Normal 6 2 2 2 4 4 2" xfId="4795" xr:uid="{00000000-0005-0000-0000-00001D230000}"/>
    <cellStyle name="Normal 6 2 2 2 4 4 2 2" xfId="4796" xr:uid="{00000000-0005-0000-0000-00001E230000}"/>
    <cellStyle name="Normal 6 2 2 2 4 4 2 2 2" xfId="4797" xr:uid="{00000000-0005-0000-0000-00001F230000}"/>
    <cellStyle name="Normal 6 2 2 2 4 4 2 2 2 2" xfId="38186" xr:uid="{00000000-0005-0000-0000-000020230000}"/>
    <cellStyle name="Normal 6 2 2 2 4 4 2 2 3" xfId="28168" xr:uid="{00000000-0005-0000-0000-000021230000}"/>
    <cellStyle name="Normal 6 2 2 2 4 4 2 3" xfId="4798" xr:uid="{00000000-0005-0000-0000-000022230000}"/>
    <cellStyle name="Normal 6 2 2 2 4 4 2 3 2" xfId="4799" xr:uid="{00000000-0005-0000-0000-000023230000}"/>
    <cellStyle name="Normal 6 2 2 2 4 4 2 3 2 2" xfId="38187" xr:uid="{00000000-0005-0000-0000-000024230000}"/>
    <cellStyle name="Normal 6 2 2 2 4 4 2 3 3" xfId="28169" xr:uid="{00000000-0005-0000-0000-000025230000}"/>
    <cellStyle name="Normal 6 2 2 2 4 4 2 4" xfId="4800" xr:uid="{00000000-0005-0000-0000-000026230000}"/>
    <cellStyle name="Normal 6 2 2 2 4 4 2 4 2" xfId="34513" xr:uid="{00000000-0005-0000-0000-000027230000}"/>
    <cellStyle name="Normal 6 2 2 2 4 4 2 5" xfId="23917" xr:uid="{00000000-0005-0000-0000-000028230000}"/>
    <cellStyle name="Normal 6 2 2 2 4 4 3" xfId="4801" xr:uid="{00000000-0005-0000-0000-000029230000}"/>
    <cellStyle name="Normal 6 2 2 2 4 4 3 2" xfId="4802" xr:uid="{00000000-0005-0000-0000-00002A230000}"/>
    <cellStyle name="Normal 6 2 2 2 4 4 3 2 2" xfId="4803" xr:uid="{00000000-0005-0000-0000-00002B230000}"/>
    <cellStyle name="Normal 6 2 2 2 4 4 3 2 2 2" xfId="38188" xr:uid="{00000000-0005-0000-0000-00002C230000}"/>
    <cellStyle name="Normal 6 2 2 2 4 4 3 2 3" xfId="28170" xr:uid="{00000000-0005-0000-0000-00002D230000}"/>
    <cellStyle name="Normal 6 2 2 2 4 4 3 3" xfId="4804" xr:uid="{00000000-0005-0000-0000-00002E230000}"/>
    <cellStyle name="Normal 6 2 2 2 4 4 3 3 2" xfId="4805" xr:uid="{00000000-0005-0000-0000-00002F230000}"/>
    <cellStyle name="Normal 6 2 2 2 4 4 3 3 2 2" xfId="38189" xr:uid="{00000000-0005-0000-0000-000030230000}"/>
    <cellStyle name="Normal 6 2 2 2 4 4 3 3 3" xfId="28171" xr:uid="{00000000-0005-0000-0000-000031230000}"/>
    <cellStyle name="Normal 6 2 2 2 4 4 3 4" xfId="4806" xr:uid="{00000000-0005-0000-0000-000032230000}"/>
    <cellStyle name="Normal 6 2 2 2 4 4 3 4 2" xfId="34514" xr:uid="{00000000-0005-0000-0000-000033230000}"/>
    <cellStyle name="Normal 6 2 2 2 4 4 3 5" xfId="23918" xr:uid="{00000000-0005-0000-0000-000034230000}"/>
    <cellStyle name="Normal 6 2 2 2 4 4 4" xfId="4807" xr:uid="{00000000-0005-0000-0000-000035230000}"/>
    <cellStyle name="Normal 6 2 2 2 4 4 4 2" xfId="4808" xr:uid="{00000000-0005-0000-0000-000036230000}"/>
    <cellStyle name="Normal 6 2 2 2 4 4 4 2 2" xfId="38190" xr:uid="{00000000-0005-0000-0000-000037230000}"/>
    <cellStyle name="Normal 6 2 2 2 4 4 4 3" xfId="28172" xr:uid="{00000000-0005-0000-0000-000038230000}"/>
    <cellStyle name="Normal 6 2 2 2 4 4 5" xfId="4809" xr:uid="{00000000-0005-0000-0000-000039230000}"/>
    <cellStyle name="Normal 6 2 2 2 4 4 5 2" xfId="4810" xr:uid="{00000000-0005-0000-0000-00003A230000}"/>
    <cellStyle name="Normal 6 2 2 2 4 4 5 2 2" xfId="38191" xr:uid="{00000000-0005-0000-0000-00003B230000}"/>
    <cellStyle name="Normal 6 2 2 2 4 4 5 3" xfId="28173" xr:uid="{00000000-0005-0000-0000-00003C230000}"/>
    <cellStyle name="Normal 6 2 2 2 4 4 6" xfId="4811" xr:uid="{00000000-0005-0000-0000-00003D230000}"/>
    <cellStyle name="Normal 6 2 2 2 4 4 6 2" xfId="34512" xr:uid="{00000000-0005-0000-0000-00003E230000}"/>
    <cellStyle name="Normal 6 2 2 2 4 4 7" xfId="23916" xr:uid="{00000000-0005-0000-0000-00003F230000}"/>
    <cellStyle name="Normal 6 2 2 2 4 5" xfId="4812" xr:uid="{00000000-0005-0000-0000-000040230000}"/>
    <cellStyle name="Normal 6 2 2 2 4 5 2" xfId="4813" xr:uid="{00000000-0005-0000-0000-000041230000}"/>
    <cellStyle name="Normal 6 2 2 2 4 5 2 2" xfId="4814" xr:uid="{00000000-0005-0000-0000-000042230000}"/>
    <cellStyle name="Normal 6 2 2 2 4 5 2 2 2" xfId="38192" xr:uid="{00000000-0005-0000-0000-000043230000}"/>
    <cellStyle name="Normal 6 2 2 2 4 5 2 3" xfId="28174" xr:uid="{00000000-0005-0000-0000-000044230000}"/>
    <cellStyle name="Normal 6 2 2 2 4 5 3" xfId="4815" xr:uid="{00000000-0005-0000-0000-000045230000}"/>
    <cellStyle name="Normal 6 2 2 2 4 5 3 2" xfId="4816" xr:uid="{00000000-0005-0000-0000-000046230000}"/>
    <cellStyle name="Normal 6 2 2 2 4 5 3 2 2" xfId="38193" xr:uid="{00000000-0005-0000-0000-000047230000}"/>
    <cellStyle name="Normal 6 2 2 2 4 5 3 3" xfId="28175" xr:uid="{00000000-0005-0000-0000-000048230000}"/>
    <cellStyle name="Normal 6 2 2 2 4 5 4" xfId="4817" xr:uid="{00000000-0005-0000-0000-000049230000}"/>
    <cellStyle name="Normal 6 2 2 2 4 5 4 2" xfId="34515" xr:uid="{00000000-0005-0000-0000-00004A230000}"/>
    <cellStyle name="Normal 6 2 2 2 4 5 5" xfId="23919" xr:uid="{00000000-0005-0000-0000-00004B230000}"/>
    <cellStyle name="Normal 6 2 2 2 4 6" xfId="4818" xr:uid="{00000000-0005-0000-0000-00004C230000}"/>
    <cellStyle name="Normal 6 2 2 2 4 6 2" xfId="4819" xr:uid="{00000000-0005-0000-0000-00004D230000}"/>
    <cellStyle name="Normal 6 2 2 2 4 6 2 2" xfId="4820" xr:uid="{00000000-0005-0000-0000-00004E230000}"/>
    <cellStyle name="Normal 6 2 2 2 4 6 2 2 2" xfId="38194" xr:uid="{00000000-0005-0000-0000-00004F230000}"/>
    <cellStyle name="Normal 6 2 2 2 4 6 2 3" xfId="28176" xr:uid="{00000000-0005-0000-0000-000050230000}"/>
    <cellStyle name="Normal 6 2 2 2 4 6 3" xfId="4821" xr:uid="{00000000-0005-0000-0000-000051230000}"/>
    <cellStyle name="Normal 6 2 2 2 4 6 3 2" xfId="4822" xr:uid="{00000000-0005-0000-0000-000052230000}"/>
    <cellStyle name="Normal 6 2 2 2 4 6 3 2 2" xfId="38195" xr:uid="{00000000-0005-0000-0000-000053230000}"/>
    <cellStyle name="Normal 6 2 2 2 4 6 3 3" xfId="28177" xr:uid="{00000000-0005-0000-0000-000054230000}"/>
    <cellStyle name="Normal 6 2 2 2 4 6 4" xfId="4823" xr:uid="{00000000-0005-0000-0000-000055230000}"/>
    <cellStyle name="Normal 6 2 2 2 4 6 4 2" xfId="34516" xr:uid="{00000000-0005-0000-0000-000056230000}"/>
    <cellStyle name="Normal 6 2 2 2 4 6 5" xfId="23920" xr:uid="{00000000-0005-0000-0000-000057230000}"/>
    <cellStyle name="Normal 6 2 2 2 4 7" xfId="4824" xr:uid="{00000000-0005-0000-0000-000058230000}"/>
    <cellStyle name="Normal 6 2 2 2 4 7 2" xfId="4825" xr:uid="{00000000-0005-0000-0000-000059230000}"/>
    <cellStyle name="Normal 6 2 2 2 4 7 2 2" xfId="38196" xr:uid="{00000000-0005-0000-0000-00005A230000}"/>
    <cellStyle name="Normal 6 2 2 2 4 7 3" xfId="28178" xr:uid="{00000000-0005-0000-0000-00005B230000}"/>
    <cellStyle name="Normal 6 2 2 2 4 8" xfId="4826" xr:uid="{00000000-0005-0000-0000-00005C230000}"/>
    <cellStyle name="Normal 6 2 2 2 4 8 2" xfId="4827" xr:uid="{00000000-0005-0000-0000-00005D230000}"/>
    <cellStyle name="Normal 6 2 2 2 4 8 2 2" xfId="38197" xr:uid="{00000000-0005-0000-0000-00005E230000}"/>
    <cellStyle name="Normal 6 2 2 2 4 8 3" xfId="28179" xr:uid="{00000000-0005-0000-0000-00005F230000}"/>
    <cellStyle name="Normal 6 2 2 2 4 9" xfId="4828" xr:uid="{00000000-0005-0000-0000-000060230000}"/>
    <cellStyle name="Normal 6 2 2 2 4 9 2" xfId="34499" xr:uid="{00000000-0005-0000-0000-000061230000}"/>
    <cellStyle name="Normal 6 2 2 2 5" xfId="4829" xr:uid="{00000000-0005-0000-0000-000062230000}"/>
    <cellStyle name="Normal 6 2 2 2 5 2" xfId="4830" xr:uid="{00000000-0005-0000-0000-000063230000}"/>
    <cellStyle name="Normal 6 2 2 2 5 2 2" xfId="4831" xr:uid="{00000000-0005-0000-0000-000064230000}"/>
    <cellStyle name="Normal 6 2 2 2 5 2 2 2" xfId="4832" xr:uid="{00000000-0005-0000-0000-000065230000}"/>
    <cellStyle name="Normal 6 2 2 2 5 2 2 2 2" xfId="4833" xr:uid="{00000000-0005-0000-0000-000066230000}"/>
    <cellStyle name="Normal 6 2 2 2 5 2 2 2 2 2" xfId="38198" xr:uid="{00000000-0005-0000-0000-000067230000}"/>
    <cellStyle name="Normal 6 2 2 2 5 2 2 2 3" xfId="28180" xr:uid="{00000000-0005-0000-0000-000068230000}"/>
    <cellStyle name="Normal 6 2 2 2 5 2 2 3" xfId="4834" xr:uid="{00000000-0005-0000-0000-000069230000}"/>
    <cellStyle name="Normal 6 2 2 2 5 2 2 3 2" xfId="4835" xr:uid="{00000000-0005-0000-0000-00006A230000}"/>
    <cellStyle name="Normal 6 2 2 2 5 2 2 3 2 2" xfId="38199" xr:uid="{00000000-0005-0000-0000-00006B230000}"/>
    <cellStyle name="Normal 6 2 2 2 5 2 2 3 3" xfId="28181" xr:uid="{00000000-0005-0000-0000-00006C230000}"/>
    <cellStyle name="Normal 6 2 2 2 5 2 2 4" xfId="4836" xr:uid="{00000000-0005-0000-0000-00006D230000}"/>
    <cellStyle name="Normal 6 2 2 2 5 2 2 4 2" xfId="34519" xr:uid="{00000000-0005-0000-0000-00006E230000}"/>
    <cellStyle name="Normal 6 2 2 2 5 2 2 5" xfId="23923" xr:uid="{00000000-0005-0000-0000-00006F230000}"/>
    <cellStyle name="Normal 6 2 2 2 5 2 3" xfId="4837" xr:uid="{00000000-0005-0000-0000-000070230000}"/>
    <cellStyle name="Normal 6 2 2 2 5 2 3 2" xfId="4838" xr:uid="{00000000-0005-0000-0000-000071230000}"/>
    <cellStyle name="Normal 6 2 2 2 5 2 3 2 2" xfId="4839" xr:uid="{00000000-0005-0000-0000-000072230000}"/>
    <cellStyle name="Normal 6 2 2 2 5 2 3 2 2 2" xfId="38200" xr:uid="{00000000-0005-0000-0000-000073230000}"/>
    <cellStyle name="Normal 6 2 2 2 5 2 3 2 3" xfId="28182" xr:uid="{00000000-0005-0000-0000-000074230000}"/>
    <cellStyle name="Normal 6 2 2 2 5 2 3 3" xfId="4840" xr:uid="{00000000-0005-0000-0000-000075230000}"/>
    <cellStyle name="Normal 6 2 2 2 5 2 3 3 2" xfId="4841" xr:uid="{00000000-0005-0000-0000-000076230000}"/>
    <cellStyle name="Normal 6 2 2 2 5 2 3 3 2 2" xfId="38201" xr:uid="{00000000-0005-0000-0000-000077230000}"/>
    <cellStyle name="Normal 6 2 2 2 5 2 3 3 3" xfId="28183" xr:uid="{00000000-0005-0000-0000-000078230000}"/>
    <cellStyle name="Normal 6 2 2 2 5 2 3 4" xfId="4842" xr:uid="{00000000-0005-0000-0000-000079230000}"/>
    <cellStyle name="Normal 6 2 2 2 5 2 3 4 2" xfId="34520" xr:uid="{00000000-0005-0000-0000-00007A230000}"/>
    <cellStyle name="Normal 6 2 2 2 5 2 3 5" xfId="23924" xr:uid="{00000000-0005-0000-0000-00007B230000}"/>
    <cellStyle name="Normal 6 2 2 2 5 2 4" xfId="4843" xr:uid="{00000000-0005-0000-0000-00007C230000}"/>
    <cellStyle name="Normal 6 2 2 2 5 2 4 2" xfId="4844" xr:uid="{00000000-0005-0000-0000-00007D230000}"/>
    <cellStyle name="Normal 6 2 2 2 5 2 4 2 2" xfId="38202" xr:uid="{00000000-0005-0000-0000-00007E230000}"/>
    <cellStyle name="Normal 6 2 2 2 5 2 4 3" xfId="28184" xr:uid="{00000000-0005-0000-0000-00007F230000}"/>
    <cellStyle name="Normal 6 2 2 2 5 2 5" xfId="4845" xr:uid="{00000000-0005-0000-0000-000080230000}"/>
    <cellStyle name="Normal 6 2 2 2 5 2 5 2" xfId="4846" xr:uid="{00000000-0005-0000-0000-000081230000}"/>
    <cellStyle name="Normal 6 2 2 2 5 2 5 2 2" xfId="38203" xr:uid="{00000000-0005-0000-0000-000082230000}"/>
    <cellStyle name="Normal 6 2 2 2 5 2 5 3" xfId="28185" xr:uid="{00000000-0005-0000-0000-000083230000}"/>
    <cellStyle name="Normal 6 2 2 2 5 2 6" xfId="4847" xr:uid="{00000000-0005-0000-0000-000084230000}"/>
    <cellStyle name="Normal 6 2 2 2 5 2 6 2" xfId="34518" xr:uid="{00000000-0005-0000-0000-000085230000}"/>
    <cellStyle name="Normal 6 2 2 2 5 2 7" xfId="23922" xr:uid="{00000000-0005-0000-0000-000086230000}"/>
    <cellStyle name="Normal 6 2 2 2 5 3" xfId="4848" xr:uid="{00000000-0005-0000-0000-000087230000}"/>
    <cellStyle name="Normal 6 2 2 2 5 3 2" xfId="4849" xr:uid="{00000000-0005-0000-0000-000088230000}"/>
    <cellStyle name="Normal 6 2 2 2 5 3 2 2" xfId="4850" xr:uid="{00000000-0005-0000-0000-000089230000}"/>
    <cellStyle name="Normal 6 2 2 2 5 3 2 2 2" xfId="38204" xr:uid="{00000000-0005-0000-0000-00008A230000}"/>
    <cellStyle name="Normal 6 2 2 2 5 3 2 3" xfId="28186" xr:uid="{00000000-0005-0000-0000-00008B230000}"/>
    <cellStyle name="Normal 6 2 2 2 5 3 3" xfId="4851" xr:uid="{00000000-0005-0000-0000-00008C230000}"/>
    <cellStyle name="Normal 6 2 2 2 5 3 3 2" xfId="4852" xr:uid="{00000000-0005-0000-0000-00008D230000}"/>
    <cellStyle name="Normal 6 2 2 2 5 3 3 2 2" xfId="38205" xr:uid="{00000000-0005-0000-0000-00008E230000}"/>
    <cellStyle name="Normal 6 2 2 2 5 3 3 3" xfId="28187" xr:uid="{00000000-0005-0000-0000-00008F230000}"/>
    <cellStyle name="Normal 6 2 2 2 5 3 4" xfId="4853" xr:uid="{00000000-0005-0000-0000-000090230000}"/>
    <cellStyle name="Normal 6 2 2 2 5 3 4 2" xfId="34521" xr:uid="{00000000-0005-0000-0000-000091230000}"/>
    <cellStyle name="Normal 6 2 2 2 5 3 5" xfId="23925" xr:uid="{00000000-0005-0000-0000-000092230000}"/>
    <cellStyle name="Normal 6 2 2 2 5 4" xfId="4854" xr:uid="{00000000-0005-0000-0000-000093230000}"/>
    <cellStyle name="Normal 6 2 2 2 5 4 2" xfId="4855" xr:uid="{00000000-0005-0000-0000-000094230000}"/>
    <cellStyle name="Normal 6 2 2 2 5 4 2 2" xfId="4856" xr:uid="{00000000-0005-0000-0000-000095230000}"/>
    <cellStyle name="Normal 6 2 2 2 5 4 2 2 2" xfId="38206" xr:uid="{00000000-0005-0000-0000-000096230000}"/>
    <cellStyle name="Normal 6 2 2 2 5 4 2 3" xfId="28188" xr:uid="{00000000-0005-0000-0000-000097230000}"/>
    <cellStyle name="Normal 6 2 2 2 5 4 3" xfId="4857" xr:uid="{00000000-0005-0000-0000-000098230000}"/>
    <cellStyle name="Normal 6 2 2 2 5 4 3 2" xfId="4858" xr:uid="{00000000-0005-0000-0000-000099230000}"/>
    <cellStyle name="Normal 6 2 2 2 5 4 3 2 2" xfId="38207" xr:uid="{00000000-0005-0000-0000-00009A230000}"/>
    <cellStyle name="Normal 6 2 2 2 5 4 3 3" xfId="28189" xr:uid="{00000000-0005-0000-0000-00009B230000}"/>
    <cellStyle name="Normal 6 2 2 2 5 4 4" xfId="4859" xr:uid="{00000000-0005-0000-0000-00009C230000}"/>
    <cellStyle name="Normal 6 2 2 2 5 4 4 2" xfId="34522" xr:uid="{00000000-0005-0000-0000-00009D230000}"/>
    <cellStyle name="Normal 6 2 2 2 5 4 5" xfId="23926" xr:uid="{00000000-0005-0000-0000-00009E230000}"/>
    <cellStyle name="Normal 6 2 2 2 5 5" xfId="4860" xr:uid="{00000000-0005-0000-0000-00009F230000}"/>
    <cellStyle name="Normal 6 2 2 2 5 5 2" xfId="4861" xr:uid="{00000000-0005-0000-0000-0000A0230000}"/>
    <cellStyle name="Normal 6 2 2 2 5 5 2 2" xfId="38208" xr:uid="{00000000-0005-0000-0000-0000A1230000}"/>
    <cellStyle name="Normal 6 2 2 2 5 5 3" xfId="28190" xr:uid="{00000000-0005-0000-0000-0000A2230000}"/>
    <cellStyle name="Normal 6 2 2 2 5 6" xfId="4862" xr:uid="{00000000-0005-0000-0000-0000A3230000}"/>
    <cellStyle name="Normal 6 2 2 2 5 6 2" xfId="4863" xr:uid="{00000000-0005-0000-0000-0000A4230000}"/>
    <cellStyle name="Normal 6 2 2 2 5 6 2 2" xfId="38209" xr:uid="{00000000-0005-0000-0000-0000A5230000}"/>
    <cellStyle name="Normal 6 2 2 2 5 6 3" xfId="28191" xr:uid="{00000000-0005-0000-0000-0000A6230000}"/>
    <cellStyle name="Normal 6 2 2 2 5 7" xfId="4864" xr:uid="{00000000-0005-0000-0000-0000A7230000}"/>
    <cellStyle name="Normal 6 2 2 2 5 7 2" xfId="34517" xr:uid="{00000000-0005-0000-0000-0000A8230000}"/>
    <cellStyle name="Normal 6 2 2 2 5 8" xfId="23921" xr:uid="{00000000-0005-0000-0000-0000A9230000}"/>
    <cellStyle name="Normal 6 2 2 2 6" xfId="4865" xr:uid="{00000000-0005-0000-0000-0000AA230000}"/>
    <cellStyle name="Normal 6 2 2 2 6 2" xfId="4866" xr:uid="{00000000-0005-0000-0000-0000AB230000}"/>
    <cellStyle name="Normal 6 2 2 2 6 2 2" xfId="4867" xr:uid="{00000000-0005-0000-0000-0000AC230000}"/>
    <cellStyle name="Normal 6 2 2 2 6 2 2 2" xfId="4868" xr:uid="{00000000-0005-0000-0000-0000AD230000}"/>
    <cellStyle name="Normal 6 2 2 2 6 2 2 2 2" xfId="4869" xr:uid="{00000000-0005-0000-0000-0000AE230000}"/>
    <cellStyle name="Normal 6 2 2 2 6 2 2 2 2 2" xfId="38210" xr:uid="{00000000-0005-0000-0000-0000AF230000}"/>
    <cellStyle name="Normal 6 2 2 2 6 2 2 2 3" xfId="28192" xr:uid="{00000000-0005-0000-0000-0000B0230000}"/>
    <cellStyle name="Normal 6 2 2 2 6 2 2 3" xfId="4870" xr:uid="{00000000-0005-0000-0000-0000B1230000}"/>
    <cellStyle name="Normal 6 2 2 2 6 2 2 3 2" xfId="4871" xr:uid="{00000000-0005-0000-0000-0000B2230000}"/>
    <cellStyle name="Normal 6 2 2 2 6 2 2 3 2 2" xfId="38211" xr:uid="{00000000-0005-0000-0000-0000B3230000}"/>
    <cellStyle name="Normal 6 2 2 2 6 2 2 3 3" xfId="28193" xr:uid="{00000000-0005-0000-0000-0000B4230000}"/>
    <cellStyle name="Normal 6 2 2 2 6 2 2 4" xfId="4872" xr:uid="{00000000-0005-0000-0000-0000B5230000}"/>
    <cellStyle name="Normal 6 2 2 2 6 2 2 4 2" xfId="34525" xr:uid="{00000000-0005-0000-0000-0000B6230000}"/>
    <cellStyle name="Normal 6 2 2 2 6 2 2 5" xfId="23929" xr:uid="{00000000-0005-0000-0000-0000B7230000}"/>
    <cellStyle name="Normal 6 2 2 2 6 2 3" xfId="4873" xr:uid="{00000000-0005-0000-0000-0000B8230000}"/>
    <cellStyle name="Normal 6 2 2 2 6 2 3 2" xfId="4874" xr:uid="{00000000-0005-0000-0000-0000B9230000}"/>
    <cellStyle name="Normal 6 2 2 2 6 2 3 2 2" xfId="4875" xr:uid="{00000000-0005-0000-0000-0000BA230000}"/>
    <cellStyle name="Normal 6 2 2 2 6 2 3 2 2 2" xfId="38212" xr:uid="{00000000-0005-0000-0000-0000BB230000}"/>
    <cellStyle name="Normal 6 2 2 2 6 2 3 2 3" xfId="28194" xr:uid="{00000000-0005-0000-0000-0000BC230000}"/>
    <cellStyle name="Normal 6 2 2 2 6 2 3 3" xfId="4876" xr:uid="{00000000-0005-0000-0000-0000BD230000}"/>
    <cellStyle name="Normal 6 2 2 2 6 2 3 3 2" xfId="4877" xr:uid="{00000000-0005-0000-0000-0000BE230000}"/>
    <cellStyle name="Normal 6 2 2 2 6 2 3 3 2 2" xfId="38213" xr:uid="{00000000-0005-0000-0000-0000BF230000}"/>
    <cellStyle name="Normal 6 2 2 2 6 2 3 3 3" xfId="28195" xr:uid="{00000000-0005-0000-0000-0000C0230000}"/>
    <cellStyle name="Normal 6 2 2 2 6 2 3 4" xfId="4878" xr:uid="{00000000-0005-0000-0000-0000C1230000}"/>
    <cellStyle name="Normal 6 2 2 2 6 2 3 4 2" xfId="34526" xr:uid="{00000000-0005-0000-0000-0000C2230000}"/>
    <cellStyle name="Normal 6 2 2 2 6 2 3 5" xfId="23930" xr:uid="{00000000-0005-0000-0000-0000C3230000}"/>
    <cellStyle name="Normal 6 2 2 2 6 2 4" xfId="4879" xr:uid="{00000000-0005-0000-0000-0000C4230000}"/>
    <cellStyle name="Normal 6 2 2 2 6 2 4 2" xfId="4880" xr:uid="{00000000-0005-0000-0000-0000C5230000}"/>
    <cellStyle name="Normal 6 2 2 2 6 2 4 2 2" xfId="38214" xr:uid="{00000000-0005-0000-0000-0000C6230000}"/>
    <cellStyle name="Normal 6 2 2 2 6 2 4 3" xfId="28196" xr:uid="{00000000-0005-0000-0000-0000C7230000}"/>
    <cellStyle name="Normal 6 2 2 2 6 2 5" xfId="4881" xr:uid="{00000000-0005-0000-0000-0000C8230000}"/>
    <cellStyle name="Normal 6 2 2 2 6 2 5 2" xfId="4882" xr:uid="{00000000-0005-0000-0000-0000C9230000}"/>
    <cellStyle name="Normal 6 2 2 2 6 2 5 2 2" xfId="38215" xr:uid="{00000000-0005-0000-0000-0000CA230000}"/>
    <cellStyle name="Normal 6 2 2 2 6 2 5 3" xfId="28197" xr:uid="{00000000-0005-0000-0000-0000CB230000}"/>
    <cellStyle name="Normal 6 2 2 2 6 2 6" xfId="4883" xr:uid="{00000000-0005-0000-0000-0000CC230000}"/>
    <cellStyle name="Normal 6 2 2 2 6 2 6 2" xfId="34524" xr:uid="{00000000-0005-0000-0000-0000CD230000}"/>
    <cellStyle name="Normal 6 2 2 2 6 2 7" xfId="23928" xr:uid="{00000000-0005-0000-0000-0000CE230000}"/>
    <cellStyle name="Normal 6 2 2 2 6 3" xfId="4884" xr:uid="{00000000-0005-0000-0000-0000CF230000}"/>
    <cellStyle name="Normal 6 2 2 2 6 3 2" xfId="4885" xr:uid="{00000000-0005-0000-0000-0000D0230000}"/>
    <cellStyle name="Normal 6 2 2 2 6 3 2 2" xfId="4886" xr:uid="{00000000-0005-0000-0000-0000D1230000}"/>
    <cellStyle name="Normal 6 2 2 2 6 3 2 2 2" xfId="38216" xr:uid="{00000000-0005-0000-0000-0000D2230000}"/>
    <cellStyle name="Normal 6 2 2 2 6 3 2 3" xfId="28198" xr:uid="{00000000-0005-0000-0000-0000D3230000}"/>
    <cellStyle name="Normal 6 2 2 2 6 3 3" xfId="4887" xr:uid="{00000000-0005-0000-0000-0000D4230000}"/>
    <cellStyle name="Normal 6 2 2 2 6 3 3 2" xfId="4888" xr:uid="{00000000-0005-0000-0000-0000D5230000}"/>
    <cellStyle name="Normal 6 2 2 2 6 3 3 2 2" xfId="38217" xr:uid="{00000000-0005-0000-0000-0000D6230000}"/>
    <cellStyle name="Normal 6 2 2 2 6 3 3 3" xfId="28199" xr:uid="{00000000-0005-0000-0000-0000D7230000}"/>
    <cellStyle name="Normal 6 2 2 2 6 3 4" xfId="4889" xr:uid="{00000000-0005-0000-0000-0000D8230000}"/>
    <cellStyle name="Normal 6 2 2 2 6 3 4 2" xfId="34527" xr:uid="{00000000-0005-0000-0000-0000D9230000}"/>
    <cellStyle name="Normal 6 2 2 2 6 3 5" xfId="23931" xr:uid="{00000000-0005-0000-0000-0000DA230000}"/>
    <cellStyle name="Normal 6 2 2 2 6 4" xfId="4890" xr:uid="{00000000-0005-0000-0000-0000DB230000}"/>
    <cellStyle name="Normal 6 2 2 2 6 4 2" xfId="4891" xr:uid="{00000000-0005-0000-0000-0000DC230000}"/>
    <cellStyle name="Normal 6 2 2 2 6 4 2 2" xfId="4892" xr:uid="{00000000-0005-0000-0000-0000DD230000}"/>
    <cellStyle name="Normal 6 2 2 2 6 4 2 2 2" xfId="38218" xr:uid="{00000000-0005-0000-0000-0000DE230000}"/>
    <cellStyle name="Normal 6 2 2 2 6 4 2 3" xfId="28200" xr:uid="{00000000-0005-0000-0000-0000DF230000}"/>
    <cellStyle name="Normal 6 2 2 2 6 4 3" xfId="4893" xr:uid="{00000000-0005-0000-0000-0000E0230000}"/>
    <cellStyle name="Normal 6 2 2 2 6 4 3 2" xfId="4894" xr:uid="{00000000-0005-0000-0000-0000E1230000}"/>
    <cellStyle name="Normal 6 2 2 2 6 4 3 2 2" xfId="38219" xr:uid="{00000000-0005-0000-0000-0000E2230000}"/>
    <cellStyle name="Normal 6 2 2 2 6 4 3 3" xfId="28201" xr:uid="{00000000-0005-0000-0000-0000E3230000}"/>
    <cellStyle name="Normal 6 2 2 2 6 4 4" xfId="4895" xr:uid="{00000000-0005-0000-0000-0000E4230000}"/>
    <cellStyle name="Normal 6 2 2 2 6 4 4 2" xfId="34528" xr:uid="{00000000-0005-0000-0000-0000E5230000}"/>
    <cellStyle name="Normal 6 2 2 2 6 4 5" xfId="23932" xr:uid="{00000000-0005-0000-0000-0000E6230000}"/>
    <cellStyle name="Normal 6 2 2 2 6 5" xfId="4896" xr:uid="{00000000-0005-0000-0000-0000E7230000}"/>
    <cellStyle name="Normal 6 2 2 2 6 5 2" xfId="4897" xr:uid="{00000000-0005-0000-0000-0000E8230000}"/>
    <cellStyle name="Normal 6 2 2 2 6 5 2 2" xfId="38220" xr:uid="{00000000-0005-0000-0000-0000E9230000}"/>
    <cellStyle name="Normal 6 2 2 2 6 5 3" xfId="28202" xr:uid="{00000000-0005-0000-0000-0000EA230000}"/>
    <cellStyle name="Normal 6 2 2 2 6 6" xfId="4898" xr:uid="{00000000-0005-0000-0000-0000EB230000}"/>
    <cellStyle name="Normal 6 2 2 2 6 6 2" xfId="4899" xr:uid="{00000000-0005-0000-0000-0000EC230000}"/>
    <cellStyle name="Normal 6 2 2 2 6 6 2 2" xfId="38221" xr:uid="{00000000-0005-0000-0000-0000ED230000}"/>
    <cellStyle name="Normal 6 2 2 2 6 6 3" xfId="28203" xr:uid="{00000000-0005-0000-0000-0000EE230000}"/>
    <cellStyle name="Normal 6 2 2 2 6 7" xfId="4900" xr:uid="{00000000-0005-0000-0000-0000EF230000}"/>
    <cellStyle name="Normal 6 2 2 2 6 7 2" xfId="34523" xr:uid="{00000000-0005-0000-0000-0000F0230000}"/>
    <cellStyle name="Normal 6 2 2 2 6 8" xfId="23927" xr:uid="{00000000-0005-0000-0000-0000F1230000}"/>
    <cellStyle name="Normal 6 2 2 2 7" xfId="4901" xr:uid="{00000000-0005-0000-0000-0000F2230000}"/>
    <cellStyle name="Normal 6 2 2 2 7 2" xfId="4902" xr:uid="{00000000-0005-0000-0000-0000F3230000}"/>
    <cellStyle name="Normal 6 2 2 2 7 2 2" xfId="4903" xr:uid="{00000000-0005-0000-0000-0000F4230000}"/>
    <cellStyle name="Normal 6 2 2 2 7 2 2 2" xfId="4904" xr:uid="{00000000-0005-0000-0000-0000F5230000}"/>
    <cellStyle name="Normal 6 2 2 2 7 2 2 2 2" xfId="38222" xr:uid="{00000000-0005-0000-0000-0000F6230000}"/>
    <cellStyle name="Normal 6 2 2 2 7 2 2 3" xfId="28204" xr:uid="{00000000-0005-0000-0000-0000F7230000}"/>
    <cellStyle name="Normal 6 2 2 2 7 2 3" xfId="4905" xr:uid="{00000000-0005-0000-0000-0000F8230000}"/>
    <cellStyle name="Normal 6 2 2 2 7 2 3 2" xfId="4906" xr:uid="{00000000-0005-0000-0000-0000F9230000}"/>
    <cellStyle name="Normal 6 2 2 2 7 2 3 2 2" xfId="38223" xr:uid="{00000000-0005-0000-0000-0000FA230000}"/>
    <cellStyle name="Normal 6 2 2 2 7 2 3 3" xfId="28205" xr:uid="{00000000-0005-0000-0000-0000FB230000}"/>
    <cellStyle name="Normal 6 2 2 2 7 2 4" xfId="4907" xr:uid="{00000000-0005-0000-0000-0000FC230000}"/>
    <cellStyle name="Normal 6 2 2 2 7 2 4 2" xfId="34530" xr:uid="{00000000-0005-0000-0000-0000FD230000}"/>
    <cellStyle name="Normal 6 2 2 2 7 2 5" xfId="23934" xr:uid="{00000000-0005-0000-0000-0000FE230000}"/>
    <cellStyle name="Normal 6 2 2 2 7 3" xfId="4908" xr:uid="{00000000-0005-0000-0000-0000FF230000}"/>
    <cellStyle name="Normal 6 2 2 2 7 3 2" xfId="4909" xr:uid="{00000000-0005-0000-0000-000000240000}"/>
    <cellStyle name="Normal 6 2 2 2 7 3 2 2" xfId="4910" xr:uid="{00000000-0005-0000-0000-000001240000}"/>
    <cellStyle name="Normal 6 2 2 2 7 3 2 2 2" xfId="38224" xr:uid="{00000000-0005-0000-0000-000002240000}"/>
    <cellStyle name="Normal 6 2 2 2 7 3 2 3" xfId="28206" xr:uid="{00000000-0005-0000-0000-000003240000}"/>
    <cellStyle name="Normal 6 2 2 2 7 3 3" xfId="4911" xr:uid="{00000000-0005-0000-0000-000004240000}"/>
    <cellStyle name="Normal 6 2 2 2 7 3 3 2" xfId="4912" xr:uid="{00000000-0005-0000-0000-000005240000}"/>
    <cellStyle name="Normal 6 2 2 2 7 3 3 2 2" xfId="38225" xr:uid="{00000000-0005-0000-0000-000006240000}"/>
    <cellStyle name="Normal 6 2 2 2 7 3 3 3" xfId="28207" xr:uid="{00000000-0005-0000-0000-000007240000}"/>
    <cellStyle name="Normal 6 2 2 2 7 3 4" xfId="4913" xr:uid="{00000000-0005-0000-0000-000008240000}"/>
    <cellStyle name="Normal 6 2 2 2 7 3 4 2" xfId="34531" xr:uid="{00000000-0005-0000-0000-000009240000}"/>
    <cellStyle name="Normal 6 2 2 2 7 3 5" xfId="23935" xr:uid="{00000000-0005-0000-0000-00000A240000}"/>
    <cellStyle name="Normal 6 2 2 2 7 4" xfId="4914" xr:uid="{00000000-0005-0000-0000-00000B240000}"/>
    <cellStyle name="Normal 6 2 2 2 7 4 2" xfId="4915" xr:uid="{00000000-0005-0000-0000-00000C240000}"/>
    <cellStyle name="Normal 6 2 2 2 7 4 2 2" xfId="38226" xr:uid="{00000000-0005-0000-0000-00000D240000}"/>
    <cellStyle name="Normal 6 2 2 2 7 4 3" xfId="28208" xr:uid="{00000000-0005-0000-0000-00000E240000}"/>
    <cellStyle name="Normal 6 2 2 2 7 5" xfId="4916" xr:uid="{00000000-0005-0000-0000-00000F240000}"/>
    <cellStyle name="Normal 6 2 2 2 7 5 2" xfId="4917" xr:uid="{00000000-0005-0000-0000-000010240000}"/>
    <cellStyle name="Normal 6 2 2 2 7 5 2 2" xfId="38227" xr:uid="{00000000-0005-0000-0000-000011240000}"/>
    <cellStyle name="Normal 6 2 2 2 7 5 3" xfId="28209" xr:uid="{00000000-0005-0000-0000-000012240000}"/>
    <cellStyle name="Normal 6 2 2 2 7 6" xfId="4918" xr:uid="{00000000-0005-0000-0000-000013240000}"/>
    <cellStyle name="Normal 6 2 2 2 7 6 2" xfId="34529" xr:uid="{00000000-0005-0000-0000-000014240000}"/>
    <cellStyle name="Normal 6 2 2 2 7 7" xfId="23933" xr:uid="{00000000-0005-0000-0000-000015240000}"/>
    <cellStyle name="Normal 6 2 2 2 8" xfId="4919" xr:uid="{00000000-0005-0000-0000-000016240000}"/>
    <cellStyle name="Normal 6 2 2 2 8 2" xfId="4920" xr:uid="{00000000-0005-0000-0000-000017240000}"/>
    <cellStyle name="Normal 6 2 2 2 8 2 2" xfId="4921" xr:uid="{00000000-0005-0000-0000-000018240000}"/>
    <cellStyle name="Normal 6 2 2 2 8 2 2 2" xfId="38228" xr:uid="{00000000-0005-0000-0000-000019240000}"/>
    <cellStyle name="Normal 6 2 2 2 8 2 3" xfId="28210" xr:uid="{00000000-0005-0000-0000-00001A240000}"/>
    <cellStyle name="Normal 6 2 2 2 8 3" xfId="4922" xr:uid="{00000000-0005-0000-0000-00001B240000}"/>
    <cellStyle name="Normal 6 2 2 2 8 3 2" xfId="4923" xr:uid="{00000000-0005-0000-0000-00001C240000}"/>
    <cellStyle name="Normal 6 2 2 2 8 3 2 2" xfId="38229" xr:uid="{00000000-0005-0000-0000-00001D240000}"/>
    <cellStyle name="Normal 6 2 2 2 8 3 3" xfId="28211" xr:uid="{00000000-0005-0000-0000-00001E240000}"/>
    <cellStyle name="Normal 6 2 2 2 8 4" xfId="4924" xr:uid="{00000000-0005-0000-0000-00001F240000}"/>
    <cellStyle name="Normal 6 2 2 2 8 4 2" xfId="34532" xr:uid="{00000000-0005-0000-0000-000020240000}"/>
    <cellStyle name="Normal 6 2 2 2 8 5" xfId="23936" xr:uid="{00000000-0005-0000-0000-000021240000}"/>
    <cellStyle name="Normal 6 2 2 2 9" xfId="4925" xr:uid="{00000000-0005-0000-0000-000022240000}"/>
    <cellStyle name="Normal 6 2 2 2 9 2" xfId="4926" xr:uid="{00000000-0005-0000-0000-000023240000}"/>
    <cellStyle name="Normal 6 2 2 2 9 2 2" xfId="4927" xr:uid="{00000000-0005-0000-0000-000024240000}"/>
    <cellStyle name="Normal 6 2 2 2 9 2 2 2" xfId="38230" xr:uid="{00000000-0005-0000-0000-000025240000}"/>
    <cellStyle name="Normal 6 2 2 2 9 2 3" xfId="28212" xr:uid="{00000000-0005-0000-0000-000026240000}"/>
    <cellStyle name="Normal 6 2 2 2 9 3" xfId="4928" xr:uid="{00000000-0005-0000-0000-000027240000}"/>
    <cellStyle name="Normal 6 2 2 2 9 3 2" xfId="4929" xr:uid="{00000000-0005-0000-0000-000028240000}"/>
    <cellStyle name="Normal 6 2 2 2 9 3 2 2" xfId="38231" xr:uid="{00000000-0005-0000-0000-000029240000}"/>
    <cellStyle name="Normal 6 2 2 2 9 3 3" xfId="28213" xr:uid="{00000000-0005-0000-0000-00002A240000}"/>
    <cellStyle name="Normal 6 2 2 2 9 4" xfId="4930" xr:uid="{00000000-0005-0000-0000-00002B240000}"/>
    <cellStyle name="Normal 6 2 2 2 9 4 2" xfId="34533" xr:uid="{00000000-0005-0000-0000-00002C240000}"/>
    <cellStyle name="Normal 6 2 2 2 9 5" xfId="23937" xr:uid="{00000000-0005-0000-0000-00002D240000}"/>
    <cellStyle name="Normal 6 2 2 3" xfId="4931" xr:uid="{00000000-0005-0000-0000-00002E240000}"/>
    <cellStyle name="Normal 6 2 2 3 10" xfId="4932" xr:uid="{00000000-0005-0000-0000-00002F240000}"/>
    <cellStyle name="Normal 6 2 2 3 10 2" xfId="4933" xr:uid="{00000000-0005-0000-0000-000030240000}"/>
    <cellStyle name="Normal 6 2 2 3 10 2 2" xfId="38232" xr:uid="{00000000-0005-0000-0000-000031240000}"/>
    <cellStyle name="Normal 6 2 2 3 10 3" xfId="28214" xr:uid="{00000000-0005-0000-0000-000032240000}"/>
    <cellStyle name="Normal 6 2 2 3 11" xfId="4934" xr:uid="{00000000-0005-0000-0000-000033240000}"/>
    <cellStyle name="Normal 6 2 2 3 11 2" xfId="4935" xr:uid="{00000000-0005-0000-0000-000034240000}"/>
    <cellStyle name="Normal 6 2 2 3 11 2 2" xfId="38233" xr:uid="{00000000-0005-0000-0000-000035240000}"/>
    <cellStyle name="Normal 6 2 2 3 11 3" xfId="28215" xr:uid="{00000000-0005-0000-0000-000036240000}"/>
    <cellStyle name="Normal 6 2 2 3 12" xfId="4936" xr:uid="{00000000-0005-0000-0000-000037240000}"/>
    <cellStyle name="Normal 6 2 2 3 12 2" xfId="34534" xr:uid="{00000000-0005-0000-0000-000038240000}"/>
    <cellStyle name="Normal 6 2 2 3 13" xfId="23938" xr:uid="{00000000-0005-0000-0000-000039240000}"/>
    <cellStyle name="Normal 6 2 2 3 2" xfId="4937" xr:uid="{00000000-0005-0000-0000-00003A240000}"/>
    <cellStyle name="Normal 6 2 2 3 2 10" xfId="4938" xr:uid="{00000000-0005-0000-0000-00003B240000}"/>
    <cellStyle name="Normal 6 2 2 3 2 10 2" xfId="4939" xr:uid="{00000000-0005-0000-0000-00003C240000}"/>
    <cellStyle name="Normal 6 2 2 3 2 10 2 2" xfId="38234" xr:uid="{00000000-0005-0000-0000-00003D240000}"/>
    <cellStyle name="Normal 6 2 2 3 2 10 3" xfId="28216" xr:uid="{00000000-0005-0000-0000-00003E240000}"/>
    <cellStyle name="Normal 6 2 2 3 2 11" xfId="4940" xr:uid="{00000000-0005-0000-0000-00003F240000}"/>
    <cellStyle name="Normal 6 2 2 3 2 11 2" xfId="34535" xr:uid="{00000000-0005-0000-0000-000040240000}"/>
    <cellStyle name="Normal 6 2 2 3 2 12" xfId="23939" xr:uid="{00000000-0005-0000-0000-000041240000}"/>
    <cellStyle name="Normal 6 2 2 3 2 2" xfId="4941" xr:uid="{00000000-0005-0000-0000-000042240000}"/>
    <cellStyle name="Normal 6 2 2 3 2 2 10" xfId="23940" xr:uid="{00000000-0005-0000-0000-000043240000}"/>
    <cellStyle name="Normal 6 2 2 3 2 2 2" xfId="4942" xr:uid="{00000000-0005-0000-0000-000044240000}"/>
    <cellStyle name="Normal 6 2 2 3 2 2 2 2" xfId="4943" xr:uid="{00000000-0005-0000-0000-000045240000}"/>
    <cellStyle name="Normal 6 2 2 3 2 2 2 2 2" xfId="4944" xr:uid="{00000000-0005-0000-0000-000046240000}"/>
    <cellStyle name="Normal 6 2 2 3 2 2 2 2 2 2" xfId="4945" xr:uid="{00000000-0005-0000-0000-000047240000}"/>
    <cellStyle name="Normal 6 2 2 3 2 2 2 2 2 2 2" xfId="4946" xr:uid="{00000000-0005-0000-0000-000048240000}"/>
    <cellStyle name="Normal 6 2 2 3 2 2 2 2 2 2 2 2" xfId="38235" xr:uid="{00000000-0005-0000-0000-000049240000}"/>
    <cellStyle name="Normal 6 2 2 3 2 2 2 2 2 2 3" xfId="28217" xr:uid="{00000000-0005-0000-0000-00004A240000}"/>
    <cellStyle name="Normal 6 2 2 3 2 2 2 2 2 3" xfId="4947" xr:uid="{00000000-0005-0000-0000-00004B240000}"/>
    <cellStyle name="Normal 6 2 2 3 2 2 2 2 2 3 2" xfId="4948" xr:uid="{00000000-0005-0000-0000-00004C240000}"/>
    <cellStyle name="Normal 6 2 2 3 2 2 2 2 2 3 2 2" xfId="38236" xr:uid="{00000000-0005-0000-0000-00004D240000}"/>
    <cellStyle name="Normal 6 2 2 3 2 2 2 2 2 3 3" xfId="28218" xr:uid="{00000000-0005-0000-0000-00004E240000}"/>
    <cellStyle name="Normal 6 2 2 3 2 2 2 2 2 4" xfId="4949" xr:uid="{00000000-0005-0000-0000-00004F240000}"/>
    <cellStyle name="Normal 6 2 2 3 2 2 2 2 2 4 2" xfId="34539" xr:uid="{00000000-0005-0000-0000-000050240000}"/>
    <cellStyle name="Normal 6 2 2 3 2 2 2 2 2 5" xfId="23943" xr:uid="{00000000-0005-0000-0000-000051240000}"/>
    <cellStyle name="Normal 6 2 2 3 2 2 2 2 3" xfId="4950" xr:uid="{00000000-0005-0000-0000-000052240000}"/>
    <cellStyle name="Normal 6 2 2 3 2 2 2 2 3 2" xfId="4951" xr:uid="{00000000-0005-0000-0000-000053240000}"/>
    <cellStyle name="Normal 6 2 2 3 2 2 2 2 3 2 2" xfId="4952" xr:uid="{00000000-0005-0000-0000-000054240000}"/>
    <cellStyle name="Normal 6 2 2 3 2 2 2 2 3 2 2 2" xfId="38237" xr:uid="{00000000-0005-0000-0000-000055240000}"/>
    <cellStyle name="Normal 6 2 2 3 2 2 2 2 3 2 3" xfId="28219" xr:uid="{00000000-0005-0000-0000-000056240000}"/>
    <cellStyle name="Normal 6 2 2 3 2 2 2 2 3 3" xfId="4953" xr:uid="{00000000-0005-0000-0000-000057240000}"/>
    <cellStyle name="Normal 6 2 2 3 2 2 2 2 3 3 2" xfId="4954" xr:uid="{00000000-0005-0000-0000-000058240000}"/>
    <cellStyle name="Normal 6 2 2 3 2 2 2 2 3 3 2 2" xfId="38238" xr:uid="{00000000-0005-0000-0000-000059240000}"/>
    <cellStyle name="Normal 6 2 2 3 2 2 2 2 3 3 3" xfId="28220" xr:uid="{00000000-0005-0000-0000-00005A240000}"/>
    <cellStyle name="Normal 6 2 2 3 2 2 2 2 3 4" xfId="4955" xr:uid="{00000000-0005-0000-0000-00005B240000}"/>
    <cellStyle name="Normal 6 2 2 3 2 2 2 2 3 4 2" xfId="34540" xr:uid="{00000000-0005-0000-0000-00005C240000}"/>
    <cellStyle name="Normal 6 2 2 3 2 2 2 2 3 5" xfId="23944" xr:uid="{00000000-0005-0000-0000-00005D240000}"/>
    <cellStyle name="Normal 6 2 2 3 2 2 2 2 4" xfId="4956" xr:uid="{00000000-0005-0000-0000-00005E240000}"/>
    <cellStyle name="Normal 6 2 2 3 2 2 2 2 4 2" xfId="4957" xr:uid="{00000000-0005-0000-0000-00005F240000}"/>
    <cellStyle name="Normal 6 2 2 3 2 2 2 2 4 2 2" xfId="38239" xr:uid="{00000000-0005-0000-0000-000060240000}"/>
    <cellStyle name="Normal 6 2 2 3 2 2 2 2 4 3" xfId="28221" xr:uid="{00000000-0005-0000-0000-000061240000}"/>
    <cellStyle name="Normal 6 2 2 3 2 2 2 2 5" xfId="4958" xr:uid="{00000000-0005-0000-0000-000062240000}"/>
    <cellStyle name="Normal 6 2 2 3 2 2 2 2 5 2" xfId="4959" xr:uid="{00000000-0005-0000-0000-000063240000}"/>
    <cellStyle name="Normal 6 2 2 3 2 2 2 2 5 2 2" xfId="38240" xr:uid="{00000000-0005-0000-0000-000064240000}"/>
    <cellStyle name="Normal 6 2 2 3 2 2 2 2 5 3" xfId="28222" xr:uid="{00000000-0005-0000-0000-000065240000}"/>
    <cellStyle name="Normal 6 2 2 3 2 2 2 2 6" xfId="4960" xr:uid="{00000000-0005-0000-0000-000066240000}"/>
    <cellStyle name="Normal 6 2 2 3 2 2 2 2 6 2" xfId="34538" xr:uid="{00000000-0005-0000-0000-000067240000}"/>
    <cellStyle name="Normal 6 2 2 3 2 2 2 2 7" xfId="23942" xr:uid="{00000000-0005-0000-0000-000068240000}"/>
    <cellStyle name="Normal 6 2 2 3 2 2 2 3" xfId="4961" xr:uid="{00000000-0005-0000-0000-000069240000}"/>
    <cellStyle name="Normal 6 2 2 3 2 2 2 3 2" xfId="4962" xr:uid="{00000000-0005-0000-0000-00006A240000}"/>
    <cellStyle name="Normal 6 2 2 3 2 2 2 3 2 2" xfId="4963" xr:uid="{00000000-0005-0000-0000-00006B240000}"/>
    <cellStyle name="Normal 6 2 2 3 2 2 2 3 2 2 2" xfId="38241" xr:uid="{00000000-0005-0000-0000-00006C240000}"/>
    <cellStyle name="Normal 6 2 2 3 2 2 2 3 2 3" xfId="28223" xr:uid="{00000000-0005-0000-0000-00006D240000}"/>
    <cellStyle name="Normal 6 2 2 3 2 2 2 3 3" xfId="4964" xr:uid="{00000000-0005-0000-0000-00006E240000}"/>
    <cellStyle name="Normal 6 2 2 3 2 2 2 3 3 2" xfId="4965" xr:uid="{00000000-0005-0000-0000-00006F240000}"/>
    <cellStyle name="Normal 6 2 2 3 2 2 2 3 3 2 2" xfId="38242" xr:uid="{00000000-0005-0000-0000-000070240000}"/>
    <cellStyle name="Normal 6 2 2 3 2 2 2 3 3 3" xfId="28224" xr:uid="{00000000-0005-0000-0000-000071240000}"/>
    <cellStyle name="Normal 6 2 2 3 2 2 2 3 4" xfId="4966" xr:uid="{00000000-0005-0000-0000-000072240000}"/>
    <cellStyle name="Normal 6 2 2 3 2 2 2 3 4 2" xfId="34541" xr:uid="{00000000-0005-0000-0000-000073240000}"/>
    <cellStyle name="Normal 6 2 2 3 2 2 2 3 5" xfId="23945" xr:uid="{00000000-0005-0000-0000-000074240000}"/>
    <cellStyle name="Normal 6 2 2 3 2 2 2 4" xfId="4967" xr:uid="{00000000-0005-0000-0000-000075240000}"/>
    <cellStyle name="Normal 6 2 2 3 2 2 2 4 2" xfId="4968" xr:uid="{00000000-0005-0000-0000-000076240000}"/>
    <cellStyle name="Normal 6 2 2 3 2 2 2 4 2 2" xfId="4969" xr:uid="{00000000-0005-0000-0000-000077240000}"/>
    <cellStyle name="Normal 6 2 2 3 2 2 2 4 2 2 2" xfId="38243" xr:uid="{00000000-0005-0000-0000-000078240000}"/>
    <cellStyle name="Normal 6 2 2 3 2 2 2 4 2 3" xfId="28225" xr:uid="{00000000-0005-0000-0000-000079240000}"/>
    <cellStyle name="Normal 6 2 2 3 2 2 2 4 3" xfId="4970" xr:uid="{00000000-0005-0000-0000-00007A240000}"/>
    <cellStyle name="Normal 6 2 2 3 2 2 2 4 3 2" xfId="4971" xr:uid="{00000000-0005-0000-0000-00007B240000}"/>
    <cellStyle name="Normal 6 2 2 3 2 2 2 4 3 2 2" xfId="38244" xr:uid="{00000000-0005-0000-0000-00007C240000}"/>
    <cellStyle name="Normal 6 2 2 3 2 2 2 4 3 3" xfId="28226" xr:uid="{00000000-0005-0000-0000-00007D240000}"/>
    <cellStyle name="Normal 6 2 2 3 2 2 2 4 4" xfId="4972" xr:uid="{00000000-0005-0000-0000-00007E240000}"/>
    <cellStyle name="Normal 6 2 2 3 2 2 2 4 4 2" xfId="34542" xr:uid="{00000000-0005-0000-0000-00007F240000}"/>
    <cellStyle name="Normal 6 2 2 3 2 2 2 4 5" xfId="23946" xr:uid="{00000000-0005-0000-0000-000080240000}"/>
    <cellStyle name="Normal 6 2 2 3 2 2 2 5" xfId="4973" xr:uid="{00000000-0005-0000-0000-000081240000}"/>
    <cellStyle name="Normal 6 2 2 3 2 2 2 5 2" xfId="4974" xr:uid="{00000000-0005-0000-0000-000082240000}"/>
    <cellStyle name="Normal 6 2 2 3 2 2 2 5 2 2" xfId="38245" xr:uid="{00000000-0005-0000-0000-000083240000}"/>
    <cellStyle name="Normal 6 2 2 3 2 2 2 5 3" xfId="28227" xr:uid="{00000000-0005-0000-0000-000084240000}"/>
    <cellStyle name="Normal 6 2 2 3 2 2 2 6" xfId="4975" xr:uid="{00000000-0005-0000-0000-000085240000}"/>
    <cellStyle name="Normal 6 2 2 3 2 2 2 6 2" xfId="4976" xr:uid="{00000000-0005-0000-0000-000086240000}"/>
    <cellStyle name="Normal 6 2 2 3 2 2 2 6 2 2" xfId="38246" xr:uid="{00000000-0005-0000-0000-000087240000}"/>
    <cellStyle name="Normal 6 2 2 3 2 2 2 6 3" xfId="28228" xr:uid="{00000000-0005-0000-0000-000088240000}"/>
    <cellStyle name="Normal 6 2 2 3 2 2 2 7" xfId="4977" xr:uid="{00000000-0005-0000-0000-000089240000}"/>
    <cellStyle name="Normal 6 2 2 3 2 2 2 7 2" xfId="34537" xr:uid="{00000000-0005-0000-0000-00008A240000}"/>
    <cellStyle name="Normal 6 2 2 3 2 2 2 8" xfId="23941" xr:uid="{00000000-0005-0000-0000-00008B240000}"/>
    <cellStyle name="Normal 6 2 2 3 2 2 3" xfId="4978" xr:uid="{00000000-0005-0000-0000-00008C240000}"/>
    <cellStyle name="Normal 6 2 2 3 2 2 3 2" xfId="4979" xr:uid="{00000000-0005-0000-0000-00008D240000}"/>
    <cellStyle name="Normal 6 2 2 3 2 2 3 2 2" xfId="4980" xr:uid="{00000000-0005-0000-0000-00008E240000}"/>
    <cellStyle name="Normal 6 2 2 3 2 2 3 2 2 2" xfId="4981" xr:uid="{00000000-0005-0000-0000-00008F240000}"/>
    <cellStyle name="Normal 6 2 2 3 2 2 3 2 2 2 2" xfId="4982" xr:uid="{00000000-0005-0000-0000-000090240000}"/>
    <cellStyle name="Normal 6 2 2 3 2 2 3 2 2 2 2 2" xfId="38247" xr:uid="{00000000-0005-0000-0000-000091240000}"/>
    <cellStyle name="Normal 6 2 2 3 2 2 3 2 2 2 3" xfId="28229" xr:uid="{00000000-0005-0000-0000-000092240000}"/>
    <cellStyle name="Normal 6 2 2 3 2 2 3 2 2 3" xfId="4983" xr:uid="{00000000-0005-0000-0000-000093240000}"/>
    <cellStyle name="Normal 6 2 2 3 2 2 3 2 2 3 2" xfId="4984" xr:uid="{00000000-0005-0000-0000-000094240000}"/>
    <cellStyle name="Normal 6 2 2 3 2 2 3 2 2 3 2 2" xfId="38248" xr:uid="{00000000-0005-0000-0000-000095240000}"/>
    <cellStyle name="Normal 6 2 2 3 2 2 3 2 2 3 3" xfId="28230" xr:uid="{00000000-0005-0000-0000-000096240000}"/>
    <cellStyle name="Normal 6 2 2 3 2 2 3 2 2 4" xfId="4985" xr:uid="{00000000-0005-0000-0000-000097240000}"/>
    <cellStyle name="Normal 6 2 2 3 2 2 3 2 2 4 2" xfId="34545" xr:uid="{00000000-0005-0000-0000-000098240000}"/>
    <cellStyle name="Normal 6 2 2 3 2 2 3 2 2 5" xfId="23949" xr:uid="{00000000-0005-0000-0000-000099240000}"/>
    <cellStyle name="Normal 6 2 2 3 2 2 3 2 3" xfId="4986" xr:uid="{00000000-0005-0000-0000-00009A240000}"/>
    <cellStyle name="Normal 6 2 2 3 2 2 3 2 3 2" xfId="4987" xr:uid="{00000000-0005-0000-0000-00009B240000}"/>
    <cellStyle name="Normal 6 2 2 3 2 2 3 2 3 2 2" xfId="4988" xr:uid="{00000000-0005-0000-0000-00009C240000}"/>
    <cellStyle name="Normal 6 2 2 3 2 2 3 2 3 2 2 2" xfId="38249" xr:uid="{00000000-0005-0000-0000-00009D240000}"/>
    <cellStyle name="Normal 6 2 2 3 2 2 3 2 3 2 3" xfId="28231" xr:uid="{00000000-0005-0000-0000-00009E240000}"/>
    <cellStyle name="Normal 6 2 2 3 2 2 3 2 3 3" xfId="4989" xr:uid="{00000000-0005-0000-0000-00009F240000}"/>
    <cellStyle name="Normal 6 2 2 3 2 2 3 2 3 3 2" xfId="4990" xr:uid="{00000000-0005-0000-0000-0000A0240000}"/>
    <cellStyle name="Normal 6 2 2 3 2 2 3 2 3 3 2 2" xfId="38250" xr:uid="{00000000-0005-0000-0000-0000A1240000}"/>
    <cellStyle name="Normal 6 2 2 3 2 2 3 2 3 3 3" xfId="28232" xr:uid="{00000000-0005-0000-0000-0000A2240000}"/>
    <cellStyle name="Normal 6 2 2 3 2 2 3 2 3 4" xfId="4991" xr:uid="{00000000-0005-0000-0000-0000A3240000}"/>
    <cellStyle name="Normal 6 2 2 3 2 2 3 2 3 4 2" xfId="34546" xr:uid="{00000000-0005-0000-0000-0000A4240000}"/>
    <cellStyle name="Normal 6 2 2 3 2 2 3 2 3 5" xfId="23950" xr:uid="{00000000-0005-0000-0000-0000A5240000}"/>
    <cellStyle name="Normal 6 2 2 3 2 2 3 2 4" xfId="4992" xr:uid="{00000000-0005-0000-0000-0000A6240000}"/>
    <cellStyle name="Normal 6 2 2 3 2 2 3 2 4 2" xfId="4993" xr:uid="{00000000-0005-0000-0000-0000A7240000}"/>
    <cellStyle name="Normal 6 2 2 3 2 2 3 2 4 2 2" xfId="38251" xr:uid="{00000000-0005-0000-0000-0000A8240000}"/>
    <cellStyle name="Normal 6 2 2 3 2 2 3 2 4 3" xfId="28233" xr:uid="{00000000-0005-0000-0000-0000A9240000}"/>
    <cellStyle name="Normal 6 2 2 3 2 2 3 2 5" xfId="4994" xr:uid="{00000000-0005-0000-0000-0000AA240000}"/>
    <cellStyle name="Normal 6 2 2 3 2 2 3 2 5 2" xfId="4995" xr:uid="{00000000-0005-0000-0000-0000AB240000}"/>
    <cellStyle name="Normal 6 2 2 3 2 2 3 2 5 2 2" xfId="38252" xr:uid="{00000000-0005-0000-0000-0000AC240000}"/>
    <cellStyle name="Normal 6 2 2 3 2 2 3 2 5 3" xfId="28234" xr:uid="{00000000-0005-0000-0000-0000AD240000}"/>
    <cellStyle name="Normal 6 2 2 3 2 2 3 2 6" xfId="4996" xr:uid="{00000000-0005-0000-0000-0000AE240000}"/>
    <cellStyle name="Normal 6 2 2 3 2 2 3 2 6 2" xfId="34544" xr:uid="{00000000-0005-0000-0000-0000AF240000}"/>
    <cellStyle name="Normal 6 2 2 3 2 2 3 2 7" xfId="23948" xr:uid="{00000000-0005-0000-0000-0000B0240000}"/>
    <cellStyle name="Normal 6 2 2 3 2 2 3 3" xfId="4997" xr:uid="{00000000-0005-0000-0000-0000B1240000}"/>
    <cellStyle name="Normal 6 2 2 3 2 2 3 3 2" xfId="4998" xr:uid="{00000000-0005-0000-0000-0000B2240000}"/>
    <cellStyle name="Normal 6 2 2 3 2 2 3 3 2 2" xfId="4999" xr:uid="{00000000-0005-0000-0000-0000B3240000}"/>
    <cellStyle name="Normal 6 2 2 3 2 2 3 3 2 2 2" xfId="38253" xr:uid="{00000000-0005-0000-0000-0000B4240000}"/>
    <cellStyle name="Normal 6 2 2 3 2 2 3 3 2 3" xfId="28235" xr:uid="{00000000-0005-0000-0000-0000B5240000}"/>
    <cellStyle name="Normal 6 2 2 3 2 2 3 3 3" xfId="5000" xr:uid="{00000000-0005-0000-0000-0000B6240000}"/>
    <cellStyle name="Normal 6 2 2 3 2 2 3 3 3 2" xfId="5001" xr:uid="{00000000-0005-0000-0000-0000B7240000}"/>
    <cellStyle name="Normal 6 2 2 3 2 2 3 3 3 2 2" xfId="38254" xr:uid="{00000000-0005-0000-0000-0000B8240000}"/>
    <cellStyle name="Normal 6 2 2 3 2 2 3 3 3 3" xfId="28236" xr:uid="{00000000-0005-0000-0000-0000B9240000}"/>
    <cellStyle name="Normal 6 2 2 3 2 2 3 3 4" xfId="5002" xr:uid="{00000000-0005-0000-0000-0000BA240000}"/>
    <cellStyle name="Normal 6 2 2 3 2 2 3 3 4 2" xfId="34547" xr:uid="{00000000-0005-0000-0000-0000BB240000}"/>
    <cellStyle name="Normal 6 2 2 3 2 2 3 3 5" xfId="23951" xr:uid="{00000000-0005-0000-0000-0000BC240000}"/>
    <cellStyle name="Normal 6 2 2 3 2 2 3 4" xfId="5003" xr:uid="{00000000-0005-0000-0000-0000BD240000}"/>
    <cellStyle name="Normal 6 2 2 3 2 2 3 4 2" xfId="5004" xr:uid="{00000000-0005-0000-0000-0000BE240000}"/>
    <cellStyle name="Normal 6 2 2 3 2 2 3 4 2 2" xfId="5005" xr:uid="{00000000-0005-0000-0000-0000BF240000}"/>
    <cellStyle name="Normal 6 2 2 3 2 2 3 4 2 2 2" xfId="38255" xr:uid="{00000000-0005-0000-0000-0000C0240000}"/>
    <cellStyle name="Normal 6 2 2 3 2 2 3 4 2 3" xfId="28237" xr:uid="{00000000-0005-0000-0000-0000C1240000}"/>
    <cellStyle name="Normal 6 2 2 3 2 2 3 4 3" xfId="5006" xr:uid="{00000000-0005-0000-0000-0000C2240000}"/>
    <cellStyle name="Normal 6 2 2 3 2 2 3 4 3 2" xfId="5007" xr:uid="{00000000-0005-0000-0000-0000C3240000}"/>
    <cellStyle name="Normal 6 2 2 3 2 2 3 4 3 2 2" xfId="38256" xr:uid="{00000000-0005-0000-0000-0000C4240000}"/>
    <cellStyle name="Normal 6 2 2 3 2 2 3 4 3 3" xfId="28238" xr:uid="{00000000-0005-0000-0000-0000C5240000}"/>
    <cellStyle name="Normal 6 2 2 3 2 2 3 4 4" xfId="5008" xr:uid="{00000000-0005-0000-0000-0000C6240000}"/>
    <cellStyle name="Normal 6 2 2 3 2 2 3 4 4 2" xfId="34548" xr:uid="{00000000-0005-0000-0000-0000C7240000}"/>
    <cellStyle name="Normal 6 2 2 3 2 2 3 4 5" xfId="23952" xr:uid="{00000000-0005-0000-0000-0000C8240000}"/>
    <cellStyle name="Normal 6 2 2 3 2 2 3 5" xfId="5009" xr:uid="{00000000-0005-0000-0000-0000C9240000}"/>
    <cellStyle name="Normal 6 2 2 3 2 2 3 5 2" xfId="5010" xr:uid="{00000000-0005-0000-0000-0000CA240000}"/>
    <cellStyle name="Normal 6 2 2 3 2 2 3 5 2 2" xfId="38257" xr:uid="{00000000-0005-0000-0000-0000CB240000}"/>
    <cellStyle name="Normal 6 2 2 3 2 2 3 5 3" xfId="28239" xr:uid="{00000000-0005-0000-0000-0000CC240000}"/>
    <cellStyle name="Normal 6 2 2 3 2 2 3 6" xfId="5011" xr:uid="{00000000-0005-0000-0000-0000CD240000}"/>
    <cellStyle name="Normal 6 2 2 3 2 2 3 6 2" xfId="5012" xr:uid="{00000000-0005-0000-0000-0000CE240000}"/>
    <cellStyle name="Normal 6 2 2 3 2 2 3 6 2 2" xfId="38258" xr:uid="{00000000-0005-0000-0000-0000CF240000}"/>
    <cellStyle name="Normal 6 2 2 3 2 2 3 6 3" xfId="28240" xr:uid="{00000000-0005-0000-0000-0000D0240000}"/>
    <cellStyle name="Normal 6 2 2 3 2 2 3 7" xfId="5013" xr:uid="{00000000-0005-0000-0000-0000D1240000}"/>
    <cellStyle name="Normal 6 2 2 3 2 2 3 7 2" xfId="34543" xr:uid="{00000000-0005-0000-0000-0000D2240000}"/>
    <cellStyle name="Normal 6 2 2 3 2 2 3 8" xfId="23947" xr:uid="{00000000-0005-0000-0000-0000D3240000}"/>
    <cellStyle name="Normal 6 2 2 3 2 2 4" xfId="5014" xr:uid="{00000000-0005-0000-0000-0000D4240000}"/>
    <cellStyle name="Normal 6 2 2 3 2 2 4 2" xfId="5015" xr:uid="{00000000-0005-0000-0000-0000D5240000}"/>
    <cellStyle name="Normal 6 2 2 3 2 2 4 2 2" xfId="5016" xr:uid="{00000000-0005-0000-0000-0000D6240000}"/>
    <cellStyle name="Normal 6 2 2 3 2 2 4 2 2 2" xfId="5017" xr:uid="{00000000-0005-0000-0000-0000D7240000}"/>
    <cellStyle name="Normal 6 2 2 3 2 2 4 2 2 2 2" xfId="38259" xr:uid="{00000000-0005-0000-0000-0000D8240000}"/>
    <cellStyle name="Normal 6 2 2 3 2 2 4 2 2 3" xfId="28241" xr:uid="{00000000-0005-0000-0000-0000D9240000}"/>
    <cellStyle name="Normal 6 2 2 3 2 2 4 2 3" xfId="5018" xr:uid="{00000000-0005-0000-0000-0000DA240000}"/>
    <cellStyle name="Normal 6 2 2 3 2 2 4 2 3 2" xfId="5019" xr:uid="{00000000-0005-0000-0000-0000DB240000}"/>
    <cellStyle name="Normal 6 2 2 3 2 2 4 2 3 2 2" xfId="38260" xr:uid="{00000000-0005-0000-0000-0000DC240000}"/>
    <cellStyle name="Normal 6 2 2 3 2 2 4 2 3 3" xfId="28242" xr:uid="{00000000-0005-0000-0000-0000DD240000}"/>
    <cellStyle name="Normal 6 2 2 3 2 2 4 2 4" xfId="5020" xr:uid="{00000000-0005-0000-0000-0000DE240000}"/>
    <cellStyle name="Normal 6 2 2 3 2 2 4 2 4 2" xfId="34550" xr:uid="{00000000-0005-0000-0000-0000DF240000}"/>
    <cellStyle name="Normal 6 2 2 3 2 2 4 2 5" xfId="23954" xr:uid="{00000000-0005-0000-0000-0000E0240000}"/>
    <cellStyle name="Normal 6 2 2 3 2 2 4 3" xfId="5021" xr:uid="{00000000-0005-0000-0000-0000E1240000}"/>
    <cellStyle name="Normal 6 2 2 3 2 2 4 3 2" xfId="5022" xr:uid="{00000000-0005-0000-0000-0000E2240000}"/>
    <cellStyle name="Normal 6 2 2 3 2 2 4 3 2 2" xfId="5023" xr:uid="{00000000-0005-0000-0000-0000E3240000}"/>
    <cellStyle name="Normal 6 2 2 3 2 2 4 3 2 2 2" xfId="38261" xr:uid="{00000000-0005-0000-0000-0000E4240000}"/>
    <cellStyle name="Normal 6 2 2 3 2 2 4 3 2 3" xfId="28243" xr:uid="{00000000-0005-0000-0000-0000E5240000}"/>
    <cellStyle name="Normal 6 2 2 3 2 2 4 3 3" xfId="5024" xr:uid="{00000000-0005-0000-0000-0000E6240000}"/>
    <cellStyle name="Normal 6 2 2 3 2 2 4 3 3 2" xfId="5025" xr:uid="{00000000-0005-0000-0000-0000E7240000}"/>
    <cellStyle name="Normal 6 2 2 3 2 2 4 3 3 2 2" xfId="38262" xr:uid="{00000000-0005-0000-0000-0000E8240000}"/>
    <cellStyle name="Normal 6 2 2 3 2 2 4 3 3 3" xfId="28244" xr:uid="{00000000-0005-0000-0000-0000E9240000}"/>
    <cellStyle name="Normal 6 2 2 3 2 2 4 3 4" xfId="5026" xr:uid="{00000000-0005-0000-0000-0000EA240000}"/>
    <cellStyle name="Normal 6 2 2 3 2 2 4 3 4 2" xfId="34551" xr:uid="{00000000-0005-0000-0000-0000EB240000}"/>
    <cellStyle name="Normal 6 2 2 3 2 2 4 3 5" xfId="23955" xr:uid="{00000000-0005-0000-0000-0000EC240000}"/>
    <cellStyle name="Normal 6 2 2 3 2 2 4 4" xfId="5027" xr:uid="{00000000-0005-0000-0000-0000ED240000}"/>
    <cellStyle name="Normal 6 2 2 3 2 2 4 4 2" xfId="5028" xr:uid="{00000000-0005-0000-0000-0000EE240000}"/>
    <cellStyle name="Normal 6 2 2 3 2 2 4 4 2 2" xfId="38263" xr:uid="{00000000-0005-0000-0000-0000EF240000}"/>
    <cellStyle name="Normal 6 2 2 3 2 2 4 4 3" xfId="28245" xr:uid="{00000000-0005-0000-0000-0000F0240000}"/>
    <cellStyle name="Normal 6 2 2 3 2 2 4 5" xfId="5029" xr:uid="{00000000-0005-0000-0000-0000F1240000}"/>
    <cellStyle name="Normal 6 2 2 3 2 2 4 5 2" xfId="5030" xr:uid="{00000000-0005-0000-0000-0000F2240000}"/>
    <cellStyle name="Normal 6 2 2 3 2 2 4 5 2 2" xfId="38264" xr:uid="{00000000-0005-0000-0000-0000F3240000}"/>
    <cellStyle name="Normal 6 2 2 3 2 2 4 5 3" xfId="28246" xr:uid="{00000000-0005-0000-0000-0000F4240000}"/>
    <cellStyle name="Normal 6 2 2 3 2 2 4 6" xfId="5031" xr:uid="{00000000-0005-0000-0000-0000F5240000}"/>
    <cellStyle name="Normal 6 2 2 3 2 2 4 6 2" xfId="34549" xr:uid="{00000000-0005-0000-0000-0000F6240000}"/>
    <cellStyle name="Normal 6 2 2 3 2 2 4 7" xfId="23953" xr:uid="{00000000-0005-0000-0000-0000F7240000}"/>
    <cellStyle name="Normal 6 2 2 3 2 2 5" xfId="5032" xr:uid="{00000000-0005-0000-0000-0000F8240000}"/>
    <cellStyle name="Normal 6 2 2 3 2 2 5 2" xfId="5033" xr:uid="{00000000-0005-0000-0000-0000F9240000}"/>
    <cellStyle name="Normal 6 2 2 3 2 2 5 2 2" xfId="5034" xr:uid="{00000000-0005-0000-0000-0000FA240000}"/>
    <cellStyle name="Normal 6 2 2 3 2 2 5 2 2 2" xfId="38265" xr:uid="{00000000-0005-0000-0000-0000FB240000}"/>
    <cellStyle name="Normal 6 2 2 3 2 2 5 2 3" xfId="28247" xr:uid="{00000000-0005-0000-0000-0000FC240000}"/>
    <cellStyle name="Normal 6 2 2 3 2 2 5 3" xfId="5035" xr:uid="{00000000-0005-0000-0000-0000FD240000}"/>
    <cellStyle name="Normal 6 2 2 3 2 2 5 3 2" xfId="5036" xr:uid="{00000000-0005-0000-0000-0000FE240000}"/>
    <cellStyle name="Normal 6 2 2 3 2 2 5 3 2 2" xfId="38266" xr:uid="{00000000-0005-0000-0000-0000FF240000}"/>
    <cellStyle name="Normal 6 2 2 3 2 2 5 3 3" xfId="28248" xr:uid="{00000000-0005-0000-0000-000000250000}"/>
    <cellStyle name="Normal 6 2 2 3 2 2 5 4" xfId="5037" xr:uid="{00000000-0005-0000-0000-000001250000}"/>
    <cellStyle name="Normal 6 2 2 3 2 2 5 4 2" xfId="34552" xr:uid="{00000000-0005-0000-0000-000002250000}"/>
    <cellStyle name="Normal 6 2 2 3 2 2 5 5" xfId="23956" xr:uid="{00000000-0005-0000-0000-000003250000}"/>
    <cellStyle name="Normal 6 2 2 3 2 2 6" xfId="5038" xr:uid="{00000000-0005-0000-0000-000004250000}"/>
    <cellStyle name="Normal 6 2 2 3 2 2 6 2" xfId="5039" xr:uid="{00000000-0005-0000-0000-000005250000}"/>
    <cellStyle name="Normal 6 2 2 3 2 2 6 2 2" xfId="5040" xr:uid="{00000000-0005-0000-0000-000006250000}"/>
    <cellStyle name="Normal 6 2 2 3 2 2 6 2 2 2" xfId="38267" xr:uid="{00000000-0005-0000-0000-000007250000}"/>
    <cellStyle name="Normal 6 2 2 3 2 2 6 2 3" xfId="28249" xr:uid="{00000000-0005-0000-0000-000008250000}"/>
    <cellStyle name="Normal 6 2 2 3 2 2 6 3" xfId="5041" xr:uid="{00000000-0005-0000-0000-000009250000}"/>
    <cellStyle name="Normal 6 2 2 3 2 2 6 3 2" xfId="5042" xr:uid="{00000000-0005-0000-0000-00000A250000}"/>
    <cellStyle name="Normal 6 2 2 3 2 2 6 3 2 2" xfId="38268" xr:uid="{00000000-0005-0000-0000-00000B250000}"/>
    <cellStyle name="Normal 6 2 2 3 2 2 6 3 3" xfId="28250" xr:uid="{00000000-0005-0000-0000-00000C250000}"/>
    <cellStyle name="Normal 6 2 2 3 2 2 6 4" xfId="5043" xr:uid="{00000000-0005-0000-0000-00000D250000}"/>
    <cellStyle name="Normal 6 2 2 3 2 2 6 4 2" xfId="34553" xr:uid="{00000000-0005-0000-0000-00000E250000}"/>
    <cellStyle name="Normal 6 2 2 3 2 2 6 5" xfId="23957" xr:uid="{00000000-0005-0000-0000-00000F250000}"/>
    <cellStyle name="Normal 6 2 2 3 2 2 7" xfId="5044" xr:uid="{00000000-0005-0000-0000-000010250000}"/>
    <cellStyle name="Normal 6 2 2 3 2 2 7 2" xfId="5045" xr:uid="{00000000-0005-0000-0000-000011250000}"/>
    <cellStyle name="Normal 6 2 2 3 2 2 7 2 2" xfId="38269" xr:uid="{00000000-0005-0000-0000-000012250000}"/>
    <cellStyle name="Normal 6 2 2 3 2 2 7 3" xfId="28251" xr:uid="{00000000-0005-0000-0000-000013250000}"/>
    <cellStyle name="Normal 6 2 2 3 2 2 8" xfId="5046" xr:uid="{00000000-0005-0000-0000-000014250000}"/>
    <cellStyle name="Normal 6 2 2 3 2 2 8 2" xfId="5047" xr:uid="{00000000-0005-0000-0000-000015250000}"/>
    <cellStyle name="Normal 6 2 2 3 2 2 8 2 2" xfId="38270" xr:uid="{00000000-0005-0000-0000-000016250000}"/>
    <cellStyle name="Normal 6 2 2 3 2 2 8 3" xfId="28252" xr:uid="{00000000-0005-0000-0000-000017250000}"/>
    <cellStyle name="Normal 6 2 2 3 2 2 9" xfId="5048" xr:uid="{00000000-0005-0000-0000-000018250000}"/>
    <cellStyle name="Normal 6 2 2 3 2 2 9 2" xfId="34536" xr:uid="{00000000-0005-0000-0000-000019250000}"/>
    <cellStyle name="Normal 6 2 2 3 2 3" xfId="5049" xr:uid="{00000000-0005-0000-0000-00001A250000}"/>
    <cellStyle name="Normal 6 2 2 3 2 3 2" xfId="5050" xr:uid="{00000000-0005-0000-0000-00001B250000}"/>
    <cellStyle name="Normal 6 2 2 3 2 3 2 2" xfId="5051" xr:uid="{00000000-0005-0000-0000-00001C250000}"/>
    <cellStyle name="Normal 6 2 2 3 2 3 2 2 2" xfId="5052" xr:uid="{00000000-0005-0000-0000-00001D250000}"/>
    <cellStyle name="Normal 6 2 2 3 2 3 2 2 2 2" xfId="5053" xr:uid="{00000000-0005-0000-0000-00001E250000}"/>
    <cellStyle name="Normal 6 2 2 3 2 3 2 2 2 2 2" xfId="38271" xr:uid="{00000000-0005-0000-0000-00001F250000}"/>
    <cellStyle name="Normal 6 2 2 3 2 3 2 2 2 3" xfId="28253" xr:uid="{00000000-0005-0000-0000-000020250000}"/>
    <cellStyle name="Normal 6 2 2 3 2 3 2 2 3" xfId="5054" xr:uid="{00000000-0005-0000-0000-000021250000}"/>
    <cellStyle name="Normal 6 2 2 3 2 3 2 2 3 2" xfId="5055" xr:uid="{00000000-0005-0000-0000-000022250000}"/>
    <cellStyle name="Normal 6 2 2 3 2 3 2 2 3 2 2" xfId="38272" xr:uid="{00000000-0005-0000-0000-000023250000}"/>
    <cellStyle name="Normal 6 2 2 3 2 3 2 2 3 3" xfId="28254" xr:uid="{00000000-0005-0000-0000-000024250000}"/>
    <cellStyle name="Normal 6 2 2 3 2 3 2 2 4" xfId="5056" xr:uid="{00000000-0005-0000-0000-000025250000}"/>
    <cellStyle name="Normal 6 2 2 3 2 3 2 2 4 2" xfId="34556" xr:uid="{00000000-0005-0000-0000-000026250000}"/>
    <cellStyle name="Normal 6 2 2 3 2 3 2 2 5" xfId="23960" xr:uid="{00000000-0005-0000-0000-000027250000}"/>
    <cellStyle name="Normal 6 2 2 3 2 3 2 3" xfId="5057" xr:uid="{00000000-0005-0000-0000-000028250000}"/>
    <cellStyle name="Normal 6 2 2 3 2 3 2 3 2" xfId="5058" xr:uid="{00000000-0005-0000-0000-000029250000}"/>
    <cellStyle name="Normal 6 2 2 3 2 3 2 3 2 2" xfId="5059" xr:uid="{00000000-0005-0000-0000-00002A250000}"/>
    <cellStyle name="Normal 6 2 2 3 2 3 2 3 2 2 2" xfId="38273" xr:uid="{00000000-0005-0000-0000-00002B250000}"/>
    <cellStyle name="Normal 6 2 2 3 2 3 2 3 2 3" xfId="28255" xr:uid="{00000000-0005-0000-0000-00002C250000}"/>
    <cellStyle name="Normal 6 2 2 3 2 3 2 3 3" xfId="5060" xr:uid="{00000000-0005-0000-0000-00002D250000}"/>
    <cellStyle name="Normal 6 2 2 3 2 3 2 3 3 2" xfId="5061" xr:uid="{00000000-0005-0000-0000-00002E250000}"/>
    <cellStyle name="Normal 6 2 2 3 2 3 2 3 3 2 2" xfId="38274" xr:uid="{00000000-0005-0000-0000-00002F250000}"/>
    <cellStyle name="Normal 6 2 2 3 2 3 2 3 3 3" xfId="28256" xr:uid="{00000000-0005-0000-0000-000030250000}"/>
    <cellStyle name="Normal 6 2 2 3 2 3 2 3 4" xfId="5062" xr:uid="{00000000-0005-0000-0000-000031250000}"/>
    <cellStyle name="Normal 6 2 2 3 2 3 2 3 4 2" xfId="34557" xr:uid="{00000000-0005-0000-0000-000032250000}"/>
    <cellStyle name="Normal 6 2 2 3 2 3 2 3 5" xfId="23961" xr:uid="{00000000-0005-0000-0000-000033250000}"/>
    <cellStyle name="Normal 6 2 2 3 2 3 2 4" xfId="5063" xr:uid="{00000000-0005-0000-0000-000034250000}"/>
    <cellStyle name="Normal 6 2 2 3 2 3 2 4 2" xfId="5064" xr:uid="{00000000-0005-0000-0000-000035250000}"/>
    <cellStyle name="Normal 6 2 2 3 2 3 2 4 2 2" xfId="38275" xr:uid="{00000000-0005-0000-0000-000036250000}"/>
    <cellStyle name="Normal 6 2 2 3 2 3 2 4 3" xfId="28257" xr:uid="{00000000-0005-0000-0000-000037250000}"/>
    <cellStyle name="Normal 6 2 2 3 2 3 2 5" xfId="5065" xr:uid="{00000000-0005-0000-0000-000038250000}"/>
    <cellStyle name="Normal 6 2 2 3 2 3 2 5 2" xfId="5066" xr:uid="{00000000-0005-0000-0000-000039250000}"/>
    <cellStyle name="Normal 6 2 2 3 2 3 2 5 2 2" xfId="38276" xr:uid="{00000000-0005-0000-0000-00003A250000}"/>
    <cellStyle name="Normal 6 2 2 3 2 3 2 5 3" xfId="28258" xr:uid="{00000000-0005-0000-0000-00003B250000}"/>
    <cellStyle name="Normal 6 2 2 3 2 3 2 6" xfId="5067" xr:uid="{00000000-0005-0000-0000-00003C250000}"/>
    <cellStyle name="Normal 6 2 2 3 2 3 2 6 2" xfId="34555" xr:uid="{00000000-0005-0000-0000-00003D250000}"/>
    <cellStyle name="Normal 6 2 2 3 2 3 2 7" xfId="23959" xr:uid="{00000000-0005-0000-0000-00003E250000}"/>
    <cellStyle name="Normal 6 2 2 3 2 3 3" xfId="5068" xr:uid="{00000000-0005-0000-0000-00003F250000}"/>
    <cellStyle name="Normal 6 2 2 3 2 3 3 2" xfId="5069" xr:uid="{00000000-0005-0000-0000-000040250000}"/>
    <cellStyle name="Normal 6 2 2 3 2 3 3 2 2" xfId="5070" xr:uid="{00000000-0005-0000-0000-000041250000}"/>
    <cellStyle name="Normal 6 2 2 3 2 3 3 2 2 2" xfId="38277" xr:uid="{00000000-0005-0000-0000-000042250000}"/>
    <cellStyle name="Normal 6 2 2 3 2 3 3 2 3" xfId="28259" xr:uid="{00000000-0005-0000-0000-000043250000}"/>
    <cellStyle name="Normal 6 2 2 3 2 3 3 3" xfId="5071" xr:uid="{00000000-0005-0000-0000-000044250000}"/>
    <cellStyle name="Normal 6 2 2 3 2 3 3 3 2" xfId="5072" xr:uid="{00000000-0005-0000-0000-000045250000}"/>
    <cellStyle name="Normal 6 2 2 3 2 3 3 3 2 2" xfId="38278" xr:uid="{00000000-0005-0000-0000-000046250000}"/>
    <cellStyle name="Normal 6 2 2 3 2 3 3 3 3" xfId="28260" xr:uid="{00000000-0005-0000-0000-000047250000}"/>
    <cellStyle name="Normal 6 2 2 3 2 3 3 4" xfId="5073" xr:uid="{00000000-0005-0000-0000-000048250000}"/>
    <cellStyle name="Normal 6 2 2 3 2 3 3 4 2" xfId="34558" xr:uid="{00000000-0005-0000-0000-000049250000}"/>
    <cellStyle name="Normal 6 2 2 3 2 3 3 5" xfId="23962" xr:uid="{00000000-0005-0000-0000-00004A250000}"/>
    <cellStyle name="Normal 6 2 2 3 2 3 4" xfId="5074" xr:uid="{00000000-0005-0000-0000-00004B250000}"/>
    <cellStyle name="Normal 6 2 2 3 2 3 4 2" xfId="5075" xr:uid="{00000000-0005-0000-0000-00004C250000}"/>
    <cellStyle name="Normal 6 2 2 3 2 3 4 2 2" xfId="5076" xr:uid="{00000000-0005-0000-0000-00004D250000}"/>
    <cellStyle name="Normal 6 2 2 3 2 3 4 2 2 2" xfId="38279" xr:uid="{00000000-0005-0000-0000-00004E250000}"/>
    <cellStyle name="Normal 6 2 2 3 2 3 4 2 3" xfId="28261" xr:uid="{00000000-0005-0000-0000-00004F250000}"/>
    <cellStyle name="Normal 6 2 2 3 2 3 4 3" xfId="5077" xr:uid="{00000000-0005-0000-0000-000050250000}"/>
    <cellStyle name="Normal 6 2 2 3 2 3 4 3 2" xfId="5078" xr:uid="{00000000-0005-0000-0000-000051250000}"/>
    <cellStyle name="Normal 6 2 2 3 2 3 4 3 2 2" xfId="38280" xr:uid="{00000000-0005-0000-0000-000052250000}"/>
    <cellStyle name="Normal 6 2 2 3 2 3 4 3 3" xfId="28262" xr:uid="{00000000-0005-0000-0000-000053250000}"/>
    <cellStyle name="Normal 6 2 2 3 2 3 4 4" xfId="5079" xr:uid="{00000000-0005-0000-0000-000054250000}"/>
    <cellStyle name="Normal 6 2 2 3 2 3 4 4 2" xfId="34559" xr:uid="{00000000-0005-0000-0000-000055250000}"/>
    <cellStyle name="Normal 6 2 2 3 2 3 4 5" xfId="23963" xr:uid="{00000000-0005-0000-0000-000056250000}"/>
    <cellStyle name="Normal 6 2 2 3 2 3 5" xfId="5080" xr:uid="{00000000-0005-0000-0000-000057250000}"/>
    <cellStyle name="Normal 6 2 2 3 2 3 5 2" xfId="5081" xr:uid="{00000000-0005-0000-0000-000058250000}"/>
    <cellStyle name="Normal 6 2 2 3 2 3 5 2 2" xfId="38281" xr:uid="{00000000-0005-0000-0000-000059250000}"/>
    <cellStyle name="Normal 6 2 2 3 2 3 5 3" xfId="28263" xr:uid="{00000000-0005-0000-0000-00005A250000}"/>
    <cellStyle name="Normal 6 2 2 3 2 3 6" xfId="5082" xr:uid="{00000000-0005-0000-0000-00005B250000}"/>
    <cellStyle name="Normal 6 2 2 3 2 3 6 2" xfId="5083" xr:uid="{00000000-0005-0000-0000-00005C250000}"/>
    <cellStyle name="Normal 6 2 2 3 2 3 6 2 2" xfId="38282" xr:uid="{00000000-0005-0000-0000-00005D250000}"/>
    <cellStyle name="Normal 6 2 2 3 2 3 6 3" xfId="28264" xr:uid="{00000000-0005-0000-0000-00005E250000}"/>
    <cellStyle name="Normal 6 2 2 3 2 3 7" xfId="5084" xr:uid="{00000000-0005-0000-0000-00005F250000}"/>
    <cellStyle name="Normal 6 2 2 3 2 3 7 2" xfId="34554" xr:uid="{00000000-0005-0000-0000-000060250000}"/>
    <cellStyle name="Normal 6 2 2 3 2 3 8" xfId="23958" xr:uid="{00000000-0005-0000-0000-000061250000}"/>
    <cellStyle name="Normal 6 2 2 3 2 4" xfId="5085" xr:uid="{00000000-0005-0000-0000-000062250000}"/>
    <cellStyle name="Normal 6 2 2 3 2 4 2" xfId="5086" xr:uid="{00000000-0005-0000-0000-000063250000}"/>
    <cellStyle name="Normal 6 2 2 3 2 4 2 2" xfId="5087" xr:uid="{00000000-0005-0000-0000-000064250000}"/>
    <cellStyle name="Normal 6 2 2 3 2 4 2 2 2" xfId="5088" xr:uid="{00000000-0005-0000-0000-000065250000}"/>
    <cellStyle name="Normal 6 2 2 3 2 4 2 2 2 2" xfId="5089" xr:uid="{00000000-0005-0000-0000-000066250000}"/>
    <cellStyle name="Normal 6 2 2 3 2 4 2 2 2 2 2" xfId="38283" xr:uid="{00000000-0005-0000-0000-000067250000}"/>
    <cellStyle name="Normal 6 2 2 3 2 4 2 2 2 3" xfId="28265" xr:uid="{00000000-0005-0000-0000-000068250000}"/>
    <cellStyle name="Normal 6 2 2 3 2 4 2 2 3" xfId="5090" xr:uid="{00000000-0005-0000-0000-000069250000}"/>
    <cellStyle name="Normal 6 2 2 3 2 4 2 2 3 2" xfId="5091" xr:uid="{00000000-0005-0000-0000-00006A250000}"/>
    <cellStyle name="Normal 6 2 2 3 2 4 2 2 3 2 2" xfId="38284" xr:uid="{00000000-0005-0000-0000-00006B250000}"/>
    <cellStyle name="Normal 6 2 2 3 2 4 2 2 3 3" xfId="28266" xr:uid="{00000000-0005-0000-0000-00006C250000}"/>
    <cellStyle name="Normal 6 2 2 3 2 4 2 2 4" xfId="5092" xr:uid="{00000000-0005-0000-0000-00006D250000}"/>
    <cellStyle name="Normal 6 2 2 3 2 4 2 2 4 2" xfId="34562" xr:uid="{00000000-0005-0000-0000-00006E250000}"/>
    <cellStyle name="Normal 6 2 2 3 2 4 2 2 5" xfId="23966" xr:uid="{00000000-0005-0000-0000-00006F250000}"/>
    <cellStyle name="Normal 6 2 2 3 2 4 2 3" xfId="5093" xr:uid="{00000000-0005-0000-0000-000070250000}"/>
    <cellStyle name="Normal 6 2 2 3 2 4 2 3 2" xfId="5094" xr:uid="{00000000-0005-0000-0000-000071250000}"/>
    <cellStyle name="Normal 6 2 2 3 2 4 2 3 2 2" xfId="5095" xr:uid="{00000000-0005-0000-0000-000072250000}"/>
    <cellStyle name="Normal 6 2 2 3 2 4 2 3 2 2 2" xfId="38285" xr:uid="{00000000-0005-0000-0000-000073250000}"/>
    <cellStyle name="Normal 6 2 2 3 2 4 2 3 2 3" xfId="28267" xr:uid="{00000000-0005-0000-0000-000074250000}"/>
    <cellStyle name="Normal 6 2 2 3 2 4 2 3 3" xfId="5096" xr:uid="{00000000-0005-0000-0000-000075250000}"/>
    <cellStyle name="Normal 6 2 2 3 2 4 2 3 3 2" xfId="5097" xr:uid="{00000000-0005-0000-0000-000076250000}"/>
    <cellStyle name="Normal 6 2 2 3 2 4 2 3 3 2 2" xfId="38286" xr:uid="{00000000-0005-0000-0000-000077250000}"/>
    <cellStyle name="Normal 6 2 2 3 2 4 2 3 3 3" xfId="28268" xr:uid="{00000000-0005-0000-0000-000078250000}"/>
    <cellStyle name="Normal 6 2 2 3 2 4 2 3 4" xfId="5098" xr:uid="{00000000-0005-0000-0000-000079250000}"/>
    <cellStyle name="Normal 6 2 2 3 2 4 2 3 4 2" xfId="34563" xr:uid="{00000000-0005-0000-0000-00007A250000}"/>
    <cellStyle name="Normal 6 2 2 3 2 4 2 3 5" xfId="23967" xr:uid="{00000000-0005-0000-0000-00007B250000}"/>
    <cellStyle name="Normal 6 2 2 3 2 4 2 4" xfId="5099" xr:uid="{00000000-0005-0000-0000-00007C250000}"/>
    <cellStyle name="Normal 6 2 2 3 2 4 2 4 2" xfId="5100" xr:uid="{00000000-0005-0000-0000-00007D250000}"/>
    <cellStyle name="Normal 6 2 2 3 2 4 2 4 2 2" xfId="38287" xr:uid="{00000000-0005-0000-0000-00007E250000}"/>
    <cellStyle name="Normal 6 2 2 3 2 4 2 4 3" xfId="28269" xr:uid="{00000000-0005-0000-0000-00007F250000}"/>
    <cellStyle name="Normal 6 2 2 3 2 4 2 5" xfId="5101" xr:uid="{00000000-0005-0000-0000-000080250000}"/>
    <cellStyle name="Normal 6 2 2 3 2 4 2 5 2" xfId="5102" xr:uid="{00000000-0005-0000-0000-000081250000}"/>
    <cellStyle name="Normal 6 2 2 3 2 4 2 5 2 2" xfId="38288" xr:uid="{00000000-0005-0000-0000-000082250000}"/>
    <cellStyle name="Normal 6 2 2 3 2 4 2 5 3" xfId="28270" xr:uid="{00000000-0005-0000-0000-000083250000}"/>
    <cellStyle name="Normal 6 2 2 3 2 4 2 6" xfId="5103" xr:uid="{00000000-0005-0000-0000-000084250000}"/>
    <cellStyle name="Normal 6 2 2 3 2 4 2 6 2" xfId="34561" xr:uid="{00000000-0005-0000-0000-000085250000}"/>
    <cellStyle name="Normal 6 2 2 3 2 4 2 7" xfId="23965" xr:uid="{00000000-0005-0000-0000-000086250000}"/>
    <cellStyle name="Normal 6 2 2 3 2 4 3" xfId="5104" xr:uid="{00000000-0005-0000-0000-000087250000}"/>
    <cellStyle name="Normal 6 2 2 3 2 4 3 2" xfId="5105" xr:uid="{00000000-0005-0000-0000-000088250000}"/>
    <cellStyle name="Normal 6 2 2 3 2 4 3 2 2" xfId="5106" xr:uid="{00000000-0005-0000-0000-000089250000}"/>
    <cellStyle name="Normal 6 2 2 3 2 4 3 2 2 2" xfId="38289" xr:uid="{00000000-0005-0000-0000-00008A250000}"/>
    <cellStyle name="Normal 6 2 2 3 2 4 3 2 3" xfId="28271" xr:uid="{00000000-0005-0000-0000-00008B250000}"/>
    <cellStyle name="Normal 6 2 2 3 2 4 3 3" xfId="5107" xr:uid="{00000000-0005-0000-0000-00008C250000}"/>
    <cellStyle name="Normal 6 2 2 3 2 4 3 3 2" xfId="5108" xr:uid="{00000000-0005-0000-0000-00008D250000}"/>
    <cellStyle name="Normal 6 2 2 3 2 4 3 3 2 2" xfId="38290" xr:uid="{00000000-0005-0000-0000-00008E250000}"/>
    <cellStyle name="Normal 6 2 2 3 2 4 3 3 3" xfId="28272" xr:uid="{00000000-0005-0000-0000-00008F250000}"/>
    <cellStyle name="Normal 6 2 2 3 2 4 3 4" xfId="5109" xr:uid="{00000000-0005-0000-0000-000090250000}"/>
    <cellStyle name="Normal 6 2 2 3 2 4 3 4 2" xfId="34564" xr:uid="{00000000-0005-0000-0000-000091250000}"/>
    <cellStyle name="Normal 6 2 2 3 2 4 3 5" xfId="23968" xr:uid="{00000000-0005-0000-0000-000092250000}"/>
    <cellStyle name="Normal 6 2 2 3 2 4 4" xfId="5110" xr:uid="{00000000-0005-0000-0000-000093250000}"/>
    <cellStyle name="Normal 6 2 2 3 2 4 4 2" xfId="5111" xr:uid="{00000000-0005-0000-0000-000094250000}"/>
    <cellStyle name="Normal 6 2 2 3 2 4 4 2 2" xfId="5112" xr:uid="{00000000-0005-0000-0000-000095250000}"/>
    <cellStyle name="Normal 6 2 2 3 2 4 4 2 2 2" xfId="38291" xr:uid="{00000000-0005-0000-0000-000096250000}"/>
    <cellStyle name="Normal 6 2 2 3 2 4 4 2 3" xfId="28273" xr:uid="{00000000-0005-0000-0000-000097250000}"/>
    <cellStyle name="Normal 6 2 2 3 2 4 4 3" xfId="5113" xr:uid="{00000000-0005-0000-0000-000098250000}"/>
    <cellStyle name="Normal 6 2 2 3 2 4 4 3 2" xfId="5114" xr:uid="{00000000-0005-0000-0000-000099250000}"/>
    <cellStyle name="Normal 6 2 2 3 2 4 4 3 2 2" xfId="38292" xr:uid="{00000000-0005-0000-0000-00009A250000}"/>
    <cellStyle name="Normal 6 2 2 3 2 4 4 3 3" xfId="28274" xr:uid="{00000000-0005-0000-0000-00009B250000}"/>
    <cellStyle name="Normal 6 2 2 3 2 4 4 4" xfId="5115" xr:uid="{00000000-0005-0000-0000-00009C250000}"/>
    <cellStyle name="Normal 6 2 2 3 2 4 4 4 2" xfId="34565" xr:uid="{00000000-0005-0000-0000-00009D250000}"/>
    <cellStyle name="Normal 6 2 2 3 2 4 4 5" xfId="23969" xr:uid="{00000000-0005-0000-0000-00009E250000}"/>
    <cellStyle name="Normal 6 2 2 3 2 4 5" xfId="5116" xr:uid="{00000000-0005-0000-0000-00009F250000}"/>
    <cellStyle name="Normal 6 2 2 3 2 4 5 2" xfId="5117" xr:uid="{00000000-0005-0000-0000-0000A0250000}"/>
    <cellStyle name="Normal 6 2 2 3 2 4 5 2 2" xfId="38293" xr:uid="{00000000-0005-0000-0000-0000A1250000}"/>
    <cellStyle name="Normal 6 2 2 3 2 4 5 3" xfId="28275" xr:uid="{00000000-0005-0000-0000-0000A2250000}"/>
    <cellStyle name="Normal 6 2 2 3 2 4 6" xfId="5118" xr:uid="{00000000-0005-0000-0000-0000A3250000}"/>
    <cellStyle name="Normal 6 2 2 3 2 4 6 2" xfId="5119" xr:uid="{00000000-0005-0000-0000-0000A4250000}"/>
    <cellStyle name="Normal 6 2 2 3 2 4 6 2 2" xfId="38294" xr:uid="{00000000-0005-0000-0000-0000A5250000}"/>
    <cellStyle name="Normal 6 2 2 3 2 4 6 3" xfId="28276" xr:uid="{00000000-0005-0000-0000-0000A6250000}"/>
    <cellStyle name="Normal 6 2 2 3 2 4 7" xfId="5120" xr:uid="{00000000-0005-0000-0000-0000A7250000}"/>
    <cellStyle name="Normal 6 2 2 3 2 4 7 2" xfId="34560" xr:uid="{00000000-0005-0000-0000-0000A8250000}"/>
    <cellStyle name="Normal 6 2 2 3 2 4 8" xfId="23964" xr:uid="{00000000-0005-0000-0000-0000A9250000}"/>
    <cellStyle name="Normal 6 2 2 3 2 5" xfId="5121" xr:uid="{00000000-0005-0000-0000-0000AA250000}"/>
    <cellStyle name="Normal 6 2 2 3 2 5 2" xfId="5122" xr:uid="{00000000-0005-0000-0000-0000AB250000}"/>
    <cellStyle name="Normal 6 2 2 3 2 5 2 2" xfId="5123" xr:uid="{00000000-0005-0000-0000-0000AC250000}"/>
    <cellStyle name="Normal 6 2 2 3 2 5 2 2 2" xfId="5124" xr:uid="{00000000-0005-0000-0000-0000AD250000}"/>
    <cellStyle name="Normal 6 2 2 3 2 5 2 2 2 2" xfId="5125" xr:uid="{00000000-0005-0000-0000-0000AE250000}"/>
    <cellStyle name="Normal 6 2 2 3 2 5 2 2 2 2 2" xfId="38295" xr:uid="{00000000-0005-0000-0000-0000AF250000}"/>
    <cellStyle name="Normal 6 2 2 3 2 5 2 2 2 3" xfId="28277" xr:uid="{00000000-0005-0000-0000-0000B0250000}"/>
    <cellStyle name="Normal 6 2 2 3 2 5 2 2 3" xfId="5126" xr:uid="{00000000-0005-0000-0000-0000B1250000}"/>
    <cellStyle name="Normal 6 2 2 3 2 5 2 2 3 2" xfId="5127" xr:uid="{00000000-0005-0000-0000-0000B2250000}"/>
    <cellStyle name="Normal 6 2 2 3 2 5 2 2 3 2 2" xfId="38296" xr:uid="{00000000-0005-0000-0000-0000B3250000}"/>
    <cellStyle name="Normal 6 2 2 3 2 5 2 2 3 3" xfId="28278" xr:uid="{00000000-0005-0000-0000-0000B4250000}"/>
    <cellStyle name="Normal 6 2 2 3 2 5 2 2 4" xfId="5128" xr:uid="{00000000-0005-0000-0000-0000B5250000}"/>
    <cellStyle name="Normal 6 2 2 3 2 5 2 2 4 2" xfId="34568" xr:uid="{00000000-0005-0000-0000-0000B6250000}"/>
    <cellStyle name="Normal 6 2 2 3 2 5 2 2 5" xfId="23972" xr:uid="{00000000-0005-0000-0000-0000B7250000}"/>
    <cellStyle name="Normal 6 2 2 3 2 5 2 3" xfId="5129" xr:uid="{00000000-0005-0000-0000-0000B8250000}"/>
    <cellStyle name="Normal 6 2 2 3 2 5 2 3 2" xfId="5130" xr:uid="{00000000-0005-0000-0000-0000B9250000}"/>
    <cellStyle name="Normal 6 2 2 3 2 5 2 3 2 2" xfId="5131" xr:uid="{00000000-0005-0000-0000-0000BA250000}"/>
    <cellStyle name="Normal 6 2 2 3 2 5 2 3 2 2 2" xfId="38297" xr:uid="{00000000-0005-0000-0000-0000BB250000}"/>
    <cellStyle name="Normal 6 2 2 3 2 5 2 3 2 3" xfId="28279" xr:uid="{00000000-0005-0000-0000-0000BC250000}"/>
    <cellStyle name="Normal 6 2 2 3 2 5 2 3 3" xfId="5132" xr:uid="{00000000-0005-0000-0000-0000BD250000}"/>
    <cellStyle name="Normal 6 2 2 3 2 5 2 3 3 2" xfId="5133" xr:uid="{00000000-0005-0000-0000-0000BE250000}"/>
    <cellStyle name="Normal 6 2 2 3 2 5 2 3 3 2 2" xfId="38298" xr:uid="{00000000-0005-0000-0000-0000BF250000}"/>
    <cellStyle name="Normal 6 2 2 3 2 5 2 3 3 3" xfId="28280" xr:uid="{00000000-0005-0000-0000-0000C0250000}"/>
    <cellStyle name="Normal 6 2 2 3 2 5 2 3 4" xfId="5134" xr:uid="{00000000-0005-0000-0000-0000C1250000}"/>
    <cellStyle name="Normal 6 2 2 3 2 5 2 3 4 2" xfId="34569" xr:uid="{00000000-0005-0000-0000-0000C2250000}"/>
    <cellStyle name="Normal 6 2 2 3 2 5 2 3 5" xfId="23973" xr:uid="{00000000-0005-0000-0000-0000C3250000}"/>
    <cellStyle name="Normal 6 2 2 3 2 5 2 4" xfId="5135" xr:uid="{00000000-0005-0000-0000-0000C4250000}"/>
    <cellStyle name="Normal 6 2 2 3 2 5 2 4 2" xfId="5136" xr:uid="{00000000-0005-0000-0000-0000C5250000}"/>
    <cellStyle name="Normal 6 2 2 3 2 5 2 4 2 2" xfId="38299" xr:uid="{00000000-0005-0000-0000-0000C6250000}"/>
    <cellStyle name="Normal 6 2 2 3 2 5 2 4 3" xfId="28281" xr:uid="{00000000-0005-0000-0000-0000C7250000}"/>
    <cellStyle name="Normal 6 2 2 3 2 5 2 5" xfId="5137" xr:uid="{00000000-0005-0000-0000-0000C8250000}"/>
    <cellStyle name="Normal 6 2 2 3 2 5 2 5 2" xfId="5138" xr:uid="{00000000-0005-0000-0000-0000C9250000}"/>
    <cellStyle name="Normal 6 2 2 3 2 5 2 5 2 2" xfId="38300" xr:uid="{00000000-0005-0000-0000-0000CA250000}"/>
    <cellStyle name="Normal 6 2 2 3 2 5 2 5 3" xfId="28282" xr:uid="{00000000-0005-0000-0000-0000CB250000}"/>
    <cellStyle name="Normal 6 2 2 3 2 5 2 6" xfId="5139" xr:uid="{00000000-0005-0000-0000-0000CC250000}"/>
    <cellStyle name="Normal 6 2 2 3 2 5 2 6 2" xfId="34567" xr:uid="{00000000-0005-0000-0000-0000CD250000}"/>
    <cellStyle name="Normal 6 2 2 3 2 5 2 7" xfId="23971" xr:uid="{00000000-0005-0000-0000-0000CE250000}"/>
    <cellStyle name="Normal 6 2 2 3 2 5 3" xfId="5140" xr:uid="{00000000-0005-0000-0000-0000CF250000}"/>
    <cellStyle name="Normal 6 2 2 3 2 5 3 2" xfId="5141" xr:uid="{00000000-0005-0000-0000-0000D0250000}"/>
    <cellStyle name="Normal 6 2 2 3 2 5 3 2 2" xfId="5142" xr:uid="{00000000-0005-0000-0000-0000D1250000}"/>
    <cellStyle name="Normal 6 2 2 3 2 5 3 2 2 2" xfId="38301" xr:uid="{00000000-0005-0000-0000-0000D2250000}"/>
    <cellStyle name="Normal 6 2 2 3 2 5 3 2 3" xfId="28283" xr:uid="{00000000-0005-0000-0000-0000D3250000}"/>
    <cellStyle name="Normal 6 2 2 3 2 5 3 3" xfId="5143" xr:uid="{00000000-0005-0000-0000-0000D4250000}"/>
    <cellStyle name="Normal 6 2 2 3 2 5 3 3 2" xfId="5144" xr:uid="{00000000-0005-0000-0000-0000D5250000}"/>
    <cellStyle name="Normal 6 2 2 3 2 5 3 3 2 2" xfId="38302" xr:uid="{00000000-0005-0000-0000-0000D6250000}"/>
    <cellStyle name="Normal 6 2 2 3 2 5 3 3 3" xfId="28284" xr:uid="{00000000-0005-0000-0000-0000D7250000}"/>
    <cellStyle name="Normal 6 2 2 3 2 5 3 4" xfId="5145" xr:uid="{00000000-0005-0000-0000-0000D8250000}"/>
    <cellStyle name="Normal 6 2 2 3 2 5 3 4 2" xfId="34570" xr:uid="{00000000-0005-0000-0000-0000D9250000}"/>
    <cellStyle name="Normal 6 2 2 3 2 5 3 5" xfId="23974" xr:uid="{00000000-0005-0000-0000-0000DA250000}"/>
    <cellStyle name="Normal 6 2 2 3 2 5 4" xfId="5146" xr:uid="{00000000-0005-0000-0000-0000DB250000}"/>
    <cellStyle name="Normal 6 2 2 3 2 5 4 2" xfId="5147" xr:uid="{00000000-0005-0000-0000-0000DC250000}"/>
    <cellStyle name="Normal 6 2 2 3 2 5 4 2 2" xfId="5148" xr:uid="{00000000-0005-0000-0000-0000DD250000}"/>
    <cellStyle name="Normal 6 2 2 3 2 5 4 2 2 2" xfId="38303" xr:uid="{00000000-0005-0000-0000-0000DE250000}"/>
    <cellStyle name="Normal 6 2 2 3 2 5 4 2 3" xfId="28285" xr:uid="{00000000-0005-0000-0000-0000DF250000}"/>
    <cellStyle name="Normal 6 2 2 3 2 5 4 3" xfId="5149" xr:uid="{00000000-0005-0000-0000-0000E0250000}"/>
    <cellStyle name="Normal 6 2 2 3 2 5 4 3 2" xfId="5150" xr:uid="{00000000-0005-0000-0000-0000E1250000}"/>
    <cellStyle name="Normal 6 2 2 3 2 5 4 3 2 2" xfId="38304" xr:uid="{00000000-0005-0000-0000-0000E2250000}"/>
    <cellStyle name="Normal 6 2 2 3 2 5 4 3 3" xfId="28286" xr:uid="{00000000-0005-0000-0000-0000E3250000}"/>
    <cellStyle name="Normal 6 2 2 3 2 5 4 4" xfId="5151" xr:uid="{00000000-0005-0000-0000-0000E4250000}"/>
    <cellStyle name="Normal 6 2 2 3 2 5 4 4 2" xfId="34571" xr:uid="{00000000-0005-0000-0000-0000E5250000}"/>
    <cellStyle name="Normal 6 2 2 3 2 5 4 5" xfId="23975" xr:uid="{00000000-0005-0000-0000-0000E6250000}"/>
    <cellStyle name="Normal 6 2 2 3 2 5 5" xfId="5152" xr:uid="{00000000-0005-0000-0000-0000E7250000}"/>
    <cellStyle name="Normal 6 2 2 3 2 5 5 2" xfId="5153" xr:uid="{00000000-0005-0000-0000-0000E8250000}"/>
    <cellStyle name="Normal 6 2 2 3 2 5 5 2 2" xfId="38305" xr:uid="{00000000-0005-0000-0000-0000E9250000}"/>
    <cellStyle name="Normal 6 2 2 3 2 5 5 3" xfId="28287" xr:uid="{00000000-0005-0000-0000-0000EA250000}"/>
    <cellStyle name="Normal 6 2 2 3 2 5 6" xfId="5154" xr:uid="{00000000-0005-0000-0000-0000EB250000}"/>
    <cellStyle name="Normal 6 2 2 3 2 5 6 2" xfId="5155" xr:uid="{00000000-0005-0000-0000-0000EC250000}"/>
    <cellStyle name="Normal 6 2 2 3 2 5 6 2 2" xfId="38306" xr:uid="{00000000-0005-0000-0000-0000ED250000}"/>
    <cellStyle name="Normal 6 2 2 3 2 5 6 3" xfId="28288" xr:uid="{00000000-0005-0000-0000-0000EE250000}"/>
    <cellStyle name="Normal 6 2 2 3 2 5 7" xfId="5156" xr:uid="{00000000-0005-0000-0000-0000EF250000}"/>
    <cellStyle name="Normal 6 2 2 3 2 5 7 2" xfId="34566" xr:uid="{00000000-0005-0000-0000-0000F0250000}"/>
    <cellStyle name="Normal 6 2 2 3 2 5 8" xfId="23970" xr:uid="{00000000-0005-0000-0000-0000F1250000}"/>
    <cellStyle name="Normal 6 2 2 3 2 6" xfId="5157" xr:uid="{00000000-0005-0000-0000-0000F2250000}"/>
    <cellStyle name="Normal 6 2 2 3 2 6 2" xfId="5158" xr:uid="{00000000-0005-0000-0000-0000F3250000}"/>
    <cellStyle name="Normal 6 2 2 3 2 6 2 2" xfId="5159" xr:uid="{00000000-0005-0000-0000-0000F4250000}"/>
    <cellStyle name="Normal 6 2 2 3 2 6 2 2 2" xfId="5160" xr:uid="{00000000-0005-0000-0000-0000F5250000}"/>
    <cellStyle name="Normal 6 2 2 3 2 6 2 2 2 2" xfId="38307" xr:uid="{00000000-0005-0000-0000-0000F6250000}"/>
    <cellStyle name="Normal 6 2 2 3 2 6 2 2 3" xfId="28289" xr:uid="{00000000-0005-0000-0000-0000F7250000}"/>
    <cellStyle name="Normal 6 2 2 3 2 6 2 3" xfId="5161" xr:uid="{00000000-0005-0000-0000-0000F8250000}"/>
    <cellStyle name="Normal 6 2 2 3 2 6 2 3 2" xfId="5162" xr:uid="{00000000-0005-0000-0000-0000F9250000}"/>
    <cellStyle name="Normal 6 2 2 3 2 6 2 3 2 2" xfId="38308" xr:uid="{00000000-0005-0000-0000-0000FA250000}"/>
    <cellStyle name="Normal 6 2 2 3 2 6 2 3 3" xfId="28290" xr:uid="{00000000-0005-0000-0000-0000FB250000}"/>
    <cellStyle name="Normal 6 2 2 3 2 6 2 4" xfId="5163" xr:uid="{00000000-0005-0000-0000-0000FC250000}"/>
    <cellStyle name="Normal 6 2 2 3 2 6 2 4 2" xfId="34573" xr:uid="{00000000-0005-0000-0000-0000FD250000}"/>
    <cellStyle name="Normal 6 2 2 3 2 6 2 5" xfId="23977" xr:uid="{00000000-0005-0000-0000-0000FE250000}"/>
    <cellStyle name="Normal 6 2 2 3 2 6 3" xfId="5164" xr:uid="{00000000-0005-0000-0000-0000FF250000}"/>
    <cellStyle name="Normal 6 2 2 3 2 6 3 2" xfId="5165" xr:uid="{00000000-0005-0000-0000-000000260000}"/>
    <cellStyle name="Normal 6 2 2 3 2 6 3 2 2" xfId="5166" xr:uid="{00000000-0005-0000-0000-000001260000}"/>
    <cellStyle name="Normal 6 2 2 3 2 6 3 2 2 2" xfId="38309" xr:uid="{00000000-0005-0000-0000-000002260000}"/>
    <cellStyle name="Normal 6 2 2 3 2 6 3 2 3" xfId="28291" xr:uid="{00000000-0005-0000-0000-000003260000}"/>
    <cellStyle name="Normal 6 2 2 3 2 6 3 3" xfId="5167" xr:uid="{00000000-0005-0000-0000-000004260000}"/>
    <cellStyle name="Normal 6 2 2 3 2 6 3 3 2" xfId="5168" xr:uid="{00000000-0005-0000-0000-000005260000}"/>
    <cellStyle name="Normal 6 2 2 3 2 6 3 3 2 2" xfId="38310" xr:uid="{00000000-0005-0000-0000-000006260000}"/>
    <cellStyle name="Normal 6 2 2 3 2 6 3 3 3" xfId="28292" xr:uid="{00000000-0005-0000-0000-000007260000}"/>
    <cellStyle name="Normal 6 2 2 3 2 6 3 4" xfId="5169" xr:uid="{00000000-0005-0000-0000-000008260000}"/>
    <cellStyle name="Normal 6 2 2 3 2 6 3 4 2" xfId="34574" xr:uid="{00000000-0005-0000-0000-000009260000}"/>
    <cellStyle name="Normal 6 2 2 3 2 6 3 5" xfId="23978" xr:uid="{00000000-0005-0000-0000-00000A260000}"/>
    <cellStyle name="Normal 6 2 2 3 2 6 4" xfId="5170" xr:uid="{00000000-0005-0000-0000-00000B260000}"/>
    <cellStyle name="Normal 6 2 2 3 2 6 4 2" xfId="5171" xr:uid="{00000000-0005-0000-0000-00000C260000}"/>
    <cellStyle name="Normal 6 2 2 3 2 6 4 2 2" xfId="38311" xr:uid="{00000000-0005-0000-0000-00000D260000}"/>
    <cellStyle name="Normal 6 2 2 3 2 6 4 3" xfId="28293" xr:uid="{00000000-0005-0000-0000-00000E260000}"/>
    <cellStyle name="Normal 6 2 2 3 2 6 5" xfId="5172" xr:uid="{00000000-0005-0000-0000-00000F260000}"/>
    <cellStyle name="Normal 6 2 2 3 2 6 5 2" xfId="5173" xr:uid="{00000000-0005-0000-0000-000010260000}"/>
    <cellStyle name="Normal 6 2 2 3 2 6 5 2 2" xfId="38312" xr:uid="{00000000-0005-0000-0000-000011260000}"/>
    <cellStyle name="Normal 6 2 2 3 2 6 5 3" xfId="28294" xr:uid="{00000000-0005-0000-0000-000012260000}"/>
    <cellStyle name="Normal 6 2 2 3 2 6 6" xfId="5174" xr:uid="{00000000-0005-0000-0000-000013260000}"/>
    <cellStyle name="Normal 6 2 2 3 2 6 6 2" xfId="34572" xr:uid="{00000000-0005-0000-0000-000014260000}"/>
    <cellStyle name="Normal 6 2 2 3 2 6 7" xfId="23976" xr:uid="{00000000-0005-0000-0000-000015260000}"/>
    <cellStyle name="Normal 6 2 2 3 2 7" xfId="5175" xr:uid="{00000000-0005-0000-0000-000016260000}"/>
    <cellStyle name="Normal 6 2 2 3 2 7 2" xfId="5176" xr:uid="{00000000-0005-0000-0000-000017260000}"/>
    <cellStyle name="Normal 6 2 2 3 2 7 2 2" xfId="5177" xr:uid="{00000000-0005-0000-0000-000018260000}"/>
    <cellStyle name="Normal 6 2 2 3 2 7 2 2 2" xfId="38313" xr:uid="{00000000-0005-0000-0000-000019260000}"/>
    <cellStyle name="Normal 6 2 2 3 2 7 2 3" xfId="28295" xr:uid="{00000000-0005-0000-0000-00001A260000}"/>
    <cellStyle name="Normal 6 2 2 3 2 7 3" xfId="5178" xr:uid="{00000000-0005-0000-0000-00001B260000}"/>
    <cellStyle name="Normal 6 2 2 3 2 7 3 2" xfId="5179" xr:uid="{00000000-0005-0000-0000-00001C260000}"/>
    <cellStyle name="Normal 6 2 2 3 2 7 3 2 2" xfId="38314" xr:uid="{00000000-0005-0000-0000-00001D260000}"/>
    <cellStyle name="Normal 6 2 2 3 2 7 3 3" xfId="28296" xr:uid="{00000000-0005-0000-0000-00001E260000}"/>
    <cellStyle name="Normal 6 2 2 3 2 7 4" xfId="5180" xr:uid="{00000000-0005-0000-0000-00001F260000}"/>
    <cellStyle name="Normal 6 2 2 3 2 7 4 2" xfId="34575" xr:uid="{00000000-0005-0000-0000-000020260000}"/>
    <cellStyle name="Normal 6 2 2 3 2 7 5" xfId="23979" xr:uid="{00000000-0005-0000-0000-000021260000}"/>
    <cellStyle name="Normal 6 2 2 3 2 8" xfId="5181" xr:uid="{00000000-0005-0000-0000-000022260000}"/>
    <cellStyle name="Normal 6 2 2 3 2 8 2" xfId="5182" xr:uid="{00000000-0005-0000-0000-000023260000}"/>
    <cellStyle name="Normal 6 2 2 3 2 8 2 2" xfId="5183" xr:uid="{00000000-0005-0000-0000-000024260000}"/>
    <cellStyle name="Normal 6 2 2 3 2 8 2 2 2" xfId="38315" xr:uid="{00000000-0005-0000-0000-000025260000}"/>
    <cellStyle name="Normal 6 2 2 3 2 8 2 3" xfId="28297" xr:uid="{00000000-0005-0000-0000-000026260000}"/>
    <cellStyle name="Normal 6 2 2 3 2 8 3" xfId="5184" xr:uid="{00000000-0005-0000-0000-000027260000}"/>
    <cellStyle name="Normal 6 2 2 3 2 8 3 2" xfId="5185" xr:uid="{00000000-0005-0000-0000-000028260000}"/>
    <cellStyle name="Normal 6 2 2 3 2 8 3 2 2" xfId="38316" xr:uid="{00000000-0005-0000-0000-000029260000}"/>
    <cellStyle name="Normal 6 2 2 3 2 8 3 3" xfId="28298" xr:uid="{00000000-0005-0000-0000-00002A260000}"/>
    <cellStyle name="Normal 6 2 2 3 2 8 4" xfId="5186" xr:uid="{00000000-0005-0000-0000-00002B260000}"/>
    <cellStyle name="Normal 6 2 2 3 2 8 4 2" xfId="34576" xr:uid="{00000000-0005-0000-0000-00002C260000}"/>
    <cellStyle name="Normal 6 2 2 3 2 8 5" xfId="23980" xr:uid="{00000000-0005-0000-0000-00002D260000}"/>
    <cellStyle name="Normal 6 2 2 3 2 9" xfId="5187" xr:uid="{00000000-0005-0000-0000-00002E260000}"/>
    <cellStyle name="Normal 6 2 2 3 2 9 2" xfId="5188" xr:uid="{00000000-0005-0000-0000-00002F260000}"/>
    <cellStyle name="Normal 6 2 2 3 2 9 2 2" xfId="38317" xr:uid="{00000000-0005-0000-0000-000030260000}"/>
    <cellStyle name="Normal 6 2 2 3 2 9 3" xfId="28299" xr:uid="{00000000-0005-0000-0000-000031260000}"/>
    <cellStyle name="Normal 6 2 2 3 3" xfId="5189" xr:uid="{00000000-0005-0000-0000-000032260000}"/>
    <cellStyle name="Normal 6 2 2 3 3 10" xfId="23981" xr:uid="{00000000-0005-0000-0000-000033260000}"/>
    <cellStyle name="Normal 6 2 2 3 3 2" xfId="5190" xr:uid="{00000000-0005-0000-0000-000034260000}"/>
    <cellStyle name="Normal 6 2 2 3 3 2 2" xfId="5191" xr:uid="{00000000-0005-0000-0000-000035260000}"/>
    <cellStyle name="Normal 6 2 2 3 3 2 2 2" xfId="5192" xr:uid="{00000000-0005-0000-0000-000036260000}"/>
    <cellStyle name="Normal 6 2 2 3 3 2 2 2 2" xfId="5193" xr:uid="{00000000-0005-0000-0000-000037260000}"/>
    <cellStyle name="Normal 6 2 2 3 3 2 2 2 2 2" xfId="5194" xr:uid="{00000000-0005-0000-0000-000038260000}"/>
    <cellStyle name="Normal 6 2 2 3 3 2 2 2 2 2 2" xfId="38318" xr:uid="{00000000-0005-0000-0000-000039260000}"/>
    <cellStyle name="Normal 6 2 2 3 3 2 2 2 2 3" xfId="28300" xr:uid="{00000000-0005-0000-0000-00003A260000}"/>
    <cellStyle name="Normal 6 2 2 3 3 2 2 2 3" xfId="5195" xr:uid="{00000000-0005-0000-0000-00003B260000}"/>
    <cellStyle name="Normal 6 2 2 3 3 2 2 2 3 2" xfId="5196" xr:uid="{00000000-0005-0000-0000-00003C260000}"/>
    <cellStyle name="Normal 6 2 2 3 3 2 2 2 3 2 2" xfId="38319" xr:uid="{00000000-0005-0000-0000-00003D260000}"/>
    <cellStyle name="Normal 6 2 2 3 3 2 2 2 3 3" xfId="28301" xr:uid="{00000000-0005-0000-0000-00003E260000}"/>
    <cellStyle name="Normal 6 2 2 3 3 2 2 2 4" xfId="5197" xr:uid="{00000000-0005-0000-0000-00003F260000}"/>
    <cellStyle name="Normal 6 2 2 3 3 2 2 2 4 2" xfId="34580" xr:uid="{00000000-0005-0000-0000-000040260000}"/>
    <cellStyle name="Normal 6 2 2 3 3 2 2 2 5" xfId="23984" xr:uid="{00000000-0005-0000-0000-000041260000}"/>
    <cellStyle name="Normal 6 2 2 3 3 2 2 3" xfId="5198" xr:uid="{00000000-0005-0000-0000-000042260000}"/>
    <cellStyle name="Normal 6 2 2 3 3 2 2 3 2" xfId="5199" xr:uid="{00000000-0005-0000-0000-000043260000}"/>
    <cellStyle name="Normal 6 2 2 3 3 2 2 3 2 2" xfId="5200" xr:uid="{00000000-0005-0000-0000-000044260000}"/>
    <cellStyle name="Normal 6 2 2 3 3 2 2 3 2 2 2" xfId="38320" xr:uid="{00000000-0005-0000-0000-000045260000}"/>
    <cellStyle name="Normal 6 2 2 3 3 2 2 3 2 3" xfId="28302" xr:uid="{00000000-0005-0000-0000-000046260000}"/>
    <cellStyle name="Normal 6 2 2 3 3 2 2 3 3" xfId="5201" xr:uid="{00000000-0005-0000-0000-000047260000}"/>
    <cellStyle name="Normal 6 2 2 3 3 2 2 3 3 2" xfId="5202" xr:uid="{00000000-0005-0000-0000-000048260000}"/>
    <cellStyle name="Normal 6 2 2 3 3 2 2 3 3 2 2" xfId="38321" xr:uid="{00000000-0005-0000-0000-000049260000}"/>
    <cellStyle name="Normal 6 2 2 3 3 2 2 3 3 3" xfId="28303" xr:uid="{00000000-0005-0000-0000-00004A260000}"/>
    <cellStyle name="Normal 6 2 2 3 3 2 2 3 4" xfId="5203" xr:uid="{00000000-0005-0000-0000-00004B260000}"/>
    <cellStyle name="Normal 6 2 2 3 3 2 2 3 4 2" xfId="34581" xr:uid="{00000000-0005-0000-0000-00004C260000}"/>
    <cellStyle name="Normal 6 2 2 3 3 2 2 3 5" xfId="23985" xr:uid="{00000000-0005-0000-0000-00004D260000}"/>
    <cellStyle name="Normal 6 2 2 3 3 2 2 4" xfId="5204" xr:uid="{00000000-0005-0000-0000-00004E260000}"/>
    <cellStyle name="Normal 6 2 2 3 3 2 2 4 2" xfId="5205" xr:uid="{00000000-0005-0000-0000-00004F260000}"/>
    <cellStyle name="Normal 6 2 2 3 3 2 2 4 2 2" xfId="38322" xr:uid="{00000000-0005-0000-0000-000050260000}"/>
    <cellStyle name="Normal 6 2 2 3 3 2 2 4 3" xfId="28304" xr:uid="{00000000-0005-0000-0000-000051260000}"/>
    <cellStyle name="Normal 6 2 2 3 3 2 2 5" xfId="5206" xr:uid="{00000000-0005-0000-0000-000052260000}"/>
    <cellStyle name="Normal 6 2 2 3 3 2 2 5 2" xfId="5207" xr:uid="{00000000-0005-0000-0000-000053260000}"/>
    <cellStyle name="Normal 6 2 2 3 3 2 2 5 2 2" xfId="38323" xr:uid="{00000000-0005-0000-0000-000054260000}"/>
    <cellStyle name="Normal 6 2 2 3 3 2 2 5 3" xfId="28305" xr:uid="{00000000-0005-0000-0000-000055260000}"/>
    <cellStyle name="Normal 6 2 2 3 3 2 2 6" xfId="5208" xr:uid="{00000000-0005-0000-0000-000056260000}"/>
    <cellStyle name="Normal 6 2 2 3 3 2 2 6 2" xfId="34579" xr:uid="{00000000-0005-0000-0000-000057260000}"/>
    <cellStyle name="Normal 6 2 2 3 3 2 2 7" xfId="23983" xr:uid="{00000000-0005-0000-0000-000058260000}"/>
    <cellStyle name="Normal 6 2 2 3 3 2 3" xfId="5209" xr:uid="{00000000-0005-0000-0000-000059260000}"/>
    <cellStyle name="Normal 6 2 2 3 3 2 3 2" xfId="5210" xr:uid="{00000000-0005-0000-0000-00005A260000}"/>
    <cellStyle name="Normal 6 2 2 3 3 2 3 2 2" xfId="5211" xr:uid="{00000000-0005-0000-0000-00005B260000}"/>
    <cellStyle name="Normal 6 2 2 3 3 2 3 2 2 2" xfId="38324" xr:uid="{00000000-0005-0000-0000-00005C260000}"/>
    <cellStyle name="Normal 6 2 2 3 3 2 3 2 3" xfId="28306" xr:uid="{00000000-0005-0000-0000-00005D260000}"/>
    <cellStyle name="Normal 6 2 2 3 3 2 3 3" xfId="5212" xr:uid="{00000000-0005-0000-0000-00005E260000}"/>
    <cellStyle name="Normal 6 2 2 3 3 2 3 3 2" xfId="5213" xr:uid="{00000000-0005-0000-0000-00005F260000}"/>
    <cellStyle name="Normal 6 2 2 3 3 2 3 3 2 2" xfId="38325" xr:uid="{00000000-0005-0000-0000-000060260000}"/>
    <cellStyle name="Normal 6 2 2 3 3 2 3 3 3" xfId="28307" xr:uid="{00000000-0005-0000-0000-000061260000}"/>
    <cellStyle name="Normal 6 2 2 3 3 2 3 4" xfId="5214" xr:uid="{00000000-0005-0000-0000-000062260000}"/>
    <cellStyle name="Normal 6 2 2 3 3 2 3 4 2" xfId="34582" xr:uid="{00000000-0005-0000-0000-000063260000}"/>
    <cellStyle name="Normal 6 2 2 3 3 2 3 5" xfId="23986" xr:uid="{00000000-0005-0000-0000-000064260000}"/>
    <cellStyle name="Normal 6 2 2 3 3 2 4" xfId="5215" xr:uid="{00000000-0005-0000-0000-000065260000}"/>
    <cellStyle name="Normal 6 2 2 3 3 2 4 2" xfId="5216" xr:uid="{00000000-0005-0000-0000-000066260000}"/>
    <cellStyle name="Normal 6 2 2 3 3 2 4 2 2" xfId="5217" xr:uid="{00000000-0005-0000-0000-000067260000}"/>
    <cellStyle name="Normal 6 2 2 3 3 2 4 2 2 2" xfId="38326" xr:uid="{00000000-0005-0000-0000-000068260000}"/>
    <cellStyle name="Normal 6 2 2 3 3 2 4 2 3" xfId="28308" xr:uid="{00000000-0005-0000-0000-000069260000}"/>
    <cellStyle name="Normal 6 2 2 3 3 2 4 3" xfId="5218" xr:uid="{00000000-0005-0000-0000-00006A260000}"/>
    <cellStyle name="Normal 6 2 2 3 3 2 4 3 2" xfId="5219" xr:uid="{00000000-0005-0000-0000-00006B260000}"/>
    <cellStyle name="Normal 6 2 2 3 3 2 4 3 2 2" xfId="38327" xr:uid="{00000000-0005-0000-0000-00006C260000}"/>
    <cellStyle name="Normal 6 2 2 3 3 2 4 3 3" xfId="28309" xr:uid="{00000000-0005-0000-0000-00006D260000}"/>
    <cellStyle name="Normal 6 2 2 3 3 2 4 4" xfId="5220" xr:uid="{00000000-0005-0000-0000-00006E260000}"/>
    <cellStyle name="Normal 6 2 2 3 3 2 4 4 2" xfId="34583" xr:uid="{00000000-0005-0000-0000-00006F260000}"/>
    <cellStyle name="Normal 6 2 2 3 3 2 4 5" xfId="23987" xr:uid="{00000000-0005-0000-0000-000070260000}"/>
    <cellStyle name="Normal 6 2 2 3 3 2 5" xfId="5221" xr:uid="{00000000-0005-0000-0000-000071260000}"/>
    <cellStyle name="Normal 6 2 2 3 3 2 5 2" xfId="5222" xr:uid="{00000000-0005-0000-0000-000072260000}"/>
    <cellStyle name="Normal 6 2 2 3 3 2 5 2 2" xfId="38328" xr:uid="{00000000-0005-0000-0000-000073260000}"/>
    <cellStyle name="Normal 6 2 2 3 3 2 5 3" xfId="28310" xr:uid="{00000000-0005-0000-0000-000074260000}"/>
    <cellStyle name="Normal 6 2 2 3 3 2 6" xfId="5223" xr:uid="{00000000-0005-0000-0000-000075260000}"/>
    <cellStyle name="Normal 6 2 2 3 3 2 6 2" xfId="5224" xr:uid="{00000000-0005-0000-0000-000076260000}"/>
    <cellStyle name="Normal 6 2 2 3 3 2 6 2 2" xfId="38329" xr:uid="{00000000-0005-0000-0000-000077260000}"/>
    <cellStyle name="Normal 6 2 2 3 3 2 6 3" xfId="28311" xr:uid="{00000000-0005-0000-0000-000078260000}"/>
    <cellStyle name="Normal 6 2 2 3 3 2 7" xfId="5225" xr:uid="{00000000-0005-0000-0000-000079260000}"/>
    <cellStyle name="Normal 6 2 2 3 3 2 7 2" xfId="34578" xr:uid="{00000000-0005-0000-0000-00007A260000}"/>
    <cellStyle name="Normal 6 2 2 3 3 2 8" xfId="23982" xr:uid="{00000000-0005-0000-0000-00007B260000}"/>
    <cellStyle name="Normal 6 2 2 3 3 3" xfId="5226" xr:uid="{00000000-0005-0000-0000-00007C260000}"/>
    <cellStyle name="Normal 6 2 2 3 3 3 2" xfId="5227" xr:uid="{00000000-0005-0000-0000-00007D260000}"/>
    <cellStyle name="Normal 6 2 2 3 3 3 2 2" xfId="5228" xr:uid="{00000000-0005-0000-0000-00007E260000}"/>
    <cellStyle name="Normal 6 2 2 3 3 3 2 2 2" xfId="5229" xr:uid="{00000000-0005-0000-0000-00007F260000}"/>
    <cellStyle name="Normal 6 2 2 3 3 3 2 2 2 2" xfId="5230" xr:uid="{00000000-0005-0000-0000-000080260000}"/>
    <cellStyle name="Normal 6 2 2 3 3 3 2 2 2 2 2" xfId="38330" xr:uid="{00000000-0005-0000-0000-000081260000}"/>
    <cellStyle name="Normal 6 2 2 3 3 3 2 2 2 3" xfId="28312" xr:uid="{00000000-0005-0000-0000-000082260000}"/>
    <cellStyle name="Normal 6 2 2 3 3 3 2 2 3" xfId="5231" xr:uid="{00000000-0005-0000-0000-000083260000}"/>
    <cellStyle name="Normal 6 2 2 3 3 3 2 2 3 2" xfId="5232" xr:uid="{00000000-0005-0000-0000-000084260000}"/>
    <cellStyle name="Normal 6 2 2 3 3 3 2 2 3 2 2" xfId="38331" xr:uid="{00000000-0005-0000-0000-000085260000}"/>
    <cellStyle name="Normal 6 2 2 3 3 3 2 2 3 3" xfId="28313" xr:uid="{00000000-0005-0000-0000-000086260000}"/>
    <cellStyle name="Normal 6 2 2 3 3 3 2 2 4" xfId="5233" xr:uid="{00000000-0005-0000-0000-000087260000}"/>
    <cellStyle name="Normal 6 2 2 3 3 3 2 2 4 2" xfId="34586" xr:uid="{00000000-0005-0000-0000-000088260000}"/>
    <cellStyle name="Normal 6 2 2 3 3 3 2 2 5" xfId="23990" xr:uid="{00000000-0005-0000-0000-000089260000}"/>
    <cellStyle name="Normal 6 2 2 3 3 3 2 3" xfId="5234" xr:uid="{00000000-0005-0000-0000-00008A260000}"/>
    <cellStyle name="Normal 6 2 2 3 3 3 2 3 2" xfId="5235" xr:uid="{00000000-0005-0000-0000-00008B260000}"/>
    <cellStyle name="Normal 6 2 2 3 3 3 2 3 2 2" xfId="5236" xr:uid="{00000000-0005-0000-0000-00008C260000}"/>
    <cellStyle name="Normal 6 2 2 3 3 3 2 3 2 2 2" xfId="38332" xr:uid="{00000000-0005-0000-0000-00008D260000}"/>
    <cellStyle name="Normal 6 2 2 3 3 3 2 3 2 3" xfId="28314" xr:uid="{00000000-0005-0000-0000-00008E260000}"/>
    <cellStyle name="Normal 6 2 2 3 3 3 2 3 3" xfId="5237" xr:uid="{00000000-0005-0000-0000-00008F260000}"/>
    <cellStyle name="Normal 6 2 2 3 3 3 2 3 3 2" xfId="5238" xr:uid="{00000000-0005-0000-0000-000090260000}"/>
    <cellStyle name="Normal 6 2 2 3 3 3 2 3 3 2 2" xfId="38333" xr:uid="{00000000-0005-0000-0000-000091260000}"/>
    <cellStyle name="Normal 6 2 2 3 3 3 2 3 3 3" xfId="28315" xr:uid="{00000000-0005-0000-0000-000092260000}"/>
    <cellStyle name="Normal 6 2 2 3 3 3 2 3 4" xfId="5239" xr:uid="{00000000-0005-0000-0000-000093260000}"/>
    <cellStyle name="Normal 6 2 2 3 3 3 2 3 4 2" xfId="34587" xr:uid="{00000000-0005-0000-0000-000094260000}"/>
    <cellStyle name="Normal 6 2 2 3 3 3 2 3 5" xfId="23991" xr:uid="{00000000-0005-0000-0000-000095260000}"/>
    <cellStyle name="Normal 6 2 2 3 3 3 2 4" xfId="5240" xr:uid="{00000000-0005-0000-0000-000096260000}"/>
    <cellStyle name="Normal 6 2 2 3 3 3 2 4 2" xfId="5241" xr:uid="{00000000-0005-0000-0000-000097260000}"/>
    <cellStyle name="Normal 6 2 2 3 3 3 2 4 2 2" xfId="38334" xr:uid="{00000000-0005-0000-0000-000098260000}"/>
    <cellStyle name="Normal 6 2 2 3 3 3 2 4 3" xfId="28316" xr:uid="{00000000-0005-0000-0000-000099260000}"/>
    <cellStyle name="Normal 6 2 2 3 3 3 2 5" xfId="5242" xr:uid="{00000000-0005-0000-0000-00009A260000}"/>
    <cellStyle name="Normal 6 2 2 3 3 3 2 5 2" xfId="5243" xr:uid="{00000000-0005-0000-0000-00009B260000}"/>
    <cellStyle name="Normal 6 2 2 3 3 3 2 5 2 2" xfId="38335" xr:uid="{00000000-0005-0000-0000-00009C260000}"/>
    <cellStyle name="Normal 6 2 2 3 3 3 2 5 3" xfId="28317" xr:uid="{00000000-0005-0000-0000-00009D260000}"/>
    <cellStyle name="Normal 6 2 2 3 3 3 2 6" xfId="5244" xr:uid="{00000000-0005-0000-0000-00009E260000}"/>
    <cellStyle name="Normal 6 2 2 3 3 3 2 6 2" xfId="34585" xr:uid="{00000000-0005-0000-0000-00009F260000}"/>
    <cellStyle name="Normal 6 2 2 3 3 3 2 7" xfId="23989" xr:uid="{00000000-0005-0000-0000-0000A0260000}"/>
    <cellStyle name="Normal 6 2 2 3 3 3 3" xfId="5245" xr:uid="{00000000-0005-0000-0000-0000A1260000}"/>
    <cellStyle name="Normal 6 2 2 3 3 3 3 2" xfId="5246" xr:uid="{00000000-0005-0000-0000-0000A2260000}"/>
    <cellStyle name="Normal 6 2 2 3 3 3 3 2 2" xfId="5247" xr:uid="{00000000-0005-0000-0000-0000A3260000}"/>
    <cellStyle name="Normal 6 2 2 3 3 3 3 2 2 2" xfId="38336" xr:uid="{00000000-0005-0000-0000-0000A4260000}"/>
    <cellStyle name="Normal 6 2 2 3 3 3 3 2 3" xfId="28318" xr:uid="{00000000-0005-0000-0000-0000A5260000}"/>
    <cellStyle name="Normal 6 2 2 3 3 3 3 3" xfId="5248" xr:uid="{00000000-0005-0000-0000-0000A6260000}"/>
    <cellStyle name="Normal 6 2 2 3 3 3 3 3 2" xfId="5249" xr:uid="{00000000-0005-0000-0000-0000A7260000}"/>
    <cellStyle name="Normal 6 2 2 3 3 3 3 3 2 2" xfId="38337" xr:uid="{00000000-0005-0000-0000-0000A8260000}"/>
    <cellStyle name="Normal 6 2 2 3 3 3 3 3 3" xfId="28319" xr:uid="{00000000-0005-0000-0000-0000A9260000}"/>
    <cellStyle name="Normal 6 2 2 3 3 3 3 4" xfId="5250" xr:uid="{00000000-0005-0000-0000-0000AA260000}"/>
    <cellStyle name="Normal 6 2 2 3 3 3 3 4 2" xfId="34588" xr:uid="{00000000-0005-0000-0000-0000AB260000}"/>
    <cellStyle name="Normal 6 2 2 3 3 3 3 5" xfId="23992" xr:uid="{00000000-0005-0000-0000-0000AC260000}"/>
    <cellStyle name="Normal 6 2 2 3 3 3 4" xfId="5251" xr:uid="{00000000-0005-0000-0000-0000AD260000}"/>
    <cellStyle name="Normal 6 2 2 3 3 3 4 2" xfId="5252" xr:uid="{00000000-0005-0000-0000-0000AE260000}"/>
    <cellStyle name="Normal 6 2 2 3 3 3 4 2 2" xfId="5253" xr:uid="{00000000-0005-0000-0000-0000AF260000}"/>
    <cellStyle name="Normal 6 2 2 3 3 3 4 2 2 2" xfId="38338" xr:uid="{00000000-0005-0000-0000-0000B0260000}"/>
    <cellStyle name="Normal 6 2 2 3 3 3 4 2 3" xfId="28320" xr:uid="{00000000-0005-0000-0000-0000B1260000}"/>
    <cellStyle name="Normal 6 2 2 3 3 3 4 3" xfId="5254" xr:uid="{00000000-0005-0000-0000-0000B2260000}"/>
    <cellStyle name="Normal 6 2 2 3 3 3 4 3 2" xfId="5255" xr:uid="{00000000-0005-0000-0000-0000B3260000}"/>
    <cellStyle name="Normal 6 2 2 3 3 3 4 3 2 2" xfId="38339" xr:uid="{00000000-0005-0000-0000-0000B4260000}"/>
    <cellStyle name="Normal 6 2 2 3 3 3 4 3 3" xfId="28321" xr:uid="{00000000-0005-0000-0000-0000B5260000}"/>
    <cellStyle name="Normal 6 2 2 3 3 3 4 4" xfId="5256" xr:uid="{00000000-0005-0000-0000-0000B6260000}"/>
    <cellStyle name="Normal 6 2 2 3 3 3 4 4 2" xfId="34589" xr:uid="{00000000-0005-0000-0000-0000B7260000}"/>
    <cellStyle name="Normal 6 2 2 3 3 3 4 5" xfId="23993" xr:uid="{00000000-0005-0000-0000-0000B8260000}"/>
    <cellStyle name="Normal 6 2 2 3 3 3 5" xfId="5257" xr:uid="{00000000-0005-0000-0000-0000B9260000}"/>
    <cellStyle name="Normal 6 2 2 3 3 3 5 2" xfId="5258" xr:uid="{00000000-0005-0000-0000-0000BA260000}"/>
    <cellStyle name="Normal 6 2 2 3 3 3 5 2 2" xfId="38340" xr:uid="{00000000-0005-0000-0000-0000BB260000}"/>
    <cellStyle name="Normal 6 2 2 3 3 3 5 3" xfId="28322" xr:uid="{00000000-0005-0000-0000-0000BC260000}"/>
    <cellStyle name="Normal 6 2 2 3 3 3 6" xfId="5259" xr:uid="{00000000-0005-0000-0000-0000BD260000}"/>
    <cellStyle name="Normal 6 2 2 3 3 3 6 2" xfId="5260" xr:uid="{00000000-0005-0000-0000-0000BE260000}"/>
    <cellStyle name="Normal 6 2 2 3 3 3 6 2 2" xfId="38341" xr:uid="{00000000-0005-0000-0000-0000BF260000}"/>
    <cellStyle name="Normal 6 2 2 3 3 3 6 3" xfId="28323" xr:uid="{00000000-0005-0000-0000-0000C0260000}"/>
    <cellStyle name="Normal 6 2 2 3 3 3 7" xfId="5261" xr:uid="{00000000-0005-0000-0000-0000C1260000}"/>
    <cellStyle name="Normal 6 2 2 3 3 3 7 2" xfId="34584" xr:uid="{00000000-0005-0000-0000-0000C2260000}"/>
    <cellStyle name="Normal 6 2 2 3 3 3 8" xfId="23988" xr:uid="{00000000-0005-0000-0000-0000C3260000}"/>
    <cellStyle name="Normal 6 2 2 3 3 4" xfId="5262" xr:uid="{00000000-0005-0000-0000-0000C4260000}"/>
    <cellStyle name="Normal 6 2 2 3 3 4 2" xfId="5263" xr:uid="{00000000-0005-0000-0000-0000C5260000}"/>
    <cellStyle name="Normal 6 2 2 3 3 4 2 2" xfId="5264" xr:uid="{00000000-0005-0000-0000-0000C6260000}"/>
    <cellStyle name="Normal 6 2 2 3 3 4 2 2 2" xfId="5265" xr:uid="{00000000-0005-0000-0000-0000C7260000}"/>
    <cellStyle name="Normal 6 2 2 3 3 4 2 2 2 2" xfId="38342" xr:uid="{00000000-0005-0000-0000-0000C8260000}"/>
    <cellStyle name="Normal 6 2 2 3 3 4 2 2 3" xfId="28324" xr:uid="{00000000-0005-0000-0000-0000C9260000}"/>
    <cellStyle name="Normal 6 2 2 3 3 4 2 3" xfId="5266" xr:uid="{00000000-0005-0000-0000-0000CA260000}"/>
    <cellStyle name="Normal 6 2 2 3 3 4 2 3 2" xfId="5267" xr:uid="{00000000-0005-0000-0000-0000CB260000}"/>
    <cellStyle name="Normal 6 2 2 3 3 4 2 3 2 2" xfId="38343" xr:uid="{00000000-0005-0000-0000-0000CC260000}"/>
    <cellStyle name="Normal 6 2 2 3 3 4 2 3 3" xfId="28325" xr:uid="{00000000-0005-0000-0000-0000CD260000}"/>
    <cellStyle name="Normal 6 2 2 3 3 4 2 4" xfId="5268" xr:uid="{00000000-0005-0000-0000-0000CE260000}"/>
    <cellStyle name="Normal 6 2 2 3 3 4 2 4 2" xfId="34591" xr:uid="{00000000-0005-0000-0000-0000CF260000}"/>
    <cellStyle name="Normal 6 2 2 3 3 4 2 5" xfId="23995" xr:uid="{00000000-0005-0000-0000-0000D0260000}"/>
    <cellStyle name="Normal 6 2 2 3 3 4 3" xfId="5269" xr:uid="{00000000-0005-0000-0000-0000D1260000}"/>
    <cellStyle name="Normal 6 2 2 3 3 4 3 2" xfId="5270" xr:uid="{00000000-0005-0000-0000-0000D2260000}"/>
    <cellStyle name="Normal 6 2 2 3 3 4 3 2 2" xfId="5271" xr:uid="{00000000-0005-0000-0000-0000D3260000}"/>
    <cellStyle name="Normal 6 2 2 3 3 4 3 2 2 2" xfId="38344" xr:uid="{00000000-0005-0000-0000-0000D4260000}"/>
    <cellStyle name="Normal 6 2 2 3 3 4 3 2 3" xfId="28326" xr:uid="{00000000-0005-0000-0000-0000D5260000}"/>
    <cellStyle name="Normal 6 2 2 3 3 4 3 3" xfId="5272" xr:uid="{00000000-0005-0000-0000-0000D6260000}"/>
    <cellStyle name="Normal 6 2 2 3 3 4 3 3 2" xfId="5273" xr:uid="{00000000-0005-0000-0000-0000D7260000}"/>
    <cellStyle name="Normal 6 2 2 3 3 4 3 3 2 2" xfId="38345" xr:uid="{00000000-0005-0000-0000-0000D8260000}"/>
    <cellStyle name="Normal 6 2 2 3 3 4 3 3 3" xfId="28327" xr:uid="{00000000-0005-0000-0000-0000D9260000}"/>
    <cellStyle name="Normal 6 2 2 3 3 4 3 4" xfId="5274" xr:uid="{00000000-0005-0000-0000-0000DA260000}"/>
    <cellStyle name="Normal 6 2 2 3 3 4 3 4 2" xfId="34592" xr:uid="{00000000-0005-0000-0000-0000DB260000}"/>
    <cellStyle name="Normal 6 2 2 3 3 4 3 5" xfId="23996" xr:uid="{00000000-0005-0000-0000-0000DC260000}"/>
    <cellStyle name="Normal 6 2 2 3 3 4 4" xfId="5275" xr:uid="{00000000-0005-0000-0000-0000DD260000}"/>
    <cellStyle name="Normal 6 2 2 3 3 4 4 2" xfId="5276" xr:uid="{00000000-0005-0000-0000-0000DE260000}"/>
    <cellStyle name="Normal 6 2 2 3 3 4 4 2 2" xfId="38346" xr:uid="{00000000-0005-0000-0000-0000DF260000}"/>
    <cellStyle name="Normal 6 2 2 3 3 4 4 3" xfId="28328" xr:uid="{00000000-0005-0000-0000-0000E0260000}"/>
    <cellStyle name="Normal 6 2 2 3 3 4 5" xfId="5277" xr:uid="{00000000-0005-0000-0000-0000E1260000}"/>
    <cellStyle name="Normal 6 2 2 3 3 4 5 2" xfId="5278" xr:uid="{00000000-0005-0000-0000-0000E2260000}"/>
    <cellStyle name="Normal 6 2 2 3 3 4 5 2 2" xfId="38347" xr:uid="{00000000-0005-0000-0000-0000E3260000}"/>
    <cellStyle name="Normal 6 2 2 3 3 4 5 3" xfId="28329" xr:uid="{00000000-0005-0000-0000-0000E4260000}"/>
    <cellStyle name="Normal 6 2 2 3 3 4 6" xfId="5279" xr:uid="{00000000-0005-0000-0000-0000E5260000}"/>
    <cellStyle name="Normal 6 2 2 3 3 4 6 2" xfId="34590" xr:uid="{00000000-0005-0000-0000-0000E6260000}"/>
    <cellStyle name="Normal 6 2 2 3 3 4 7" xfId="23994" xr:uid="{00000000-0005-0000-0000-0000E7260000}"/>
    <cellStyle name="Normal 6 2 2 3 3 5" xfId="5280" xr:uid="{00000000-0005-0000-0000-0000E8260000}"/>
    <cellStyle name="Normal 6 2 2 3 3 5 2" xfId="5281" xr:uid="{00000000-0005-0000-0000-0000E9260000}"/>
    <cellStyle name="Normal 6 2 2 3 3 5 2 2" xfId="5282" xr:uid="{00000000-0005-0000-0000-0000EA260000}"/>
    <cellStyle name="Normal 6 2 2 3 3 5 2 2 2" xfId="38348" xr:uid="{00000000-0005-0000-0000-0000EB260000}"/>
    <cellStyle name="Normal 6 2 2 3 3 5 2 3" xfId="28330" xr:uid="{00000000-0005-0000-0000-0000EC260000}"/>
    <cellStyle name="Normal 6 2 2 3 3 5 3" xfId="5283" xr:uid="{00000000-0005-0000-0000-0000ED260000}"/>
    <cellStyle name="Normal 6 2 2 3 3 5 3 2" xfId="5284" xr:uid="{00000000-0005-0000-0000-0000EE260000}"/>
    <cellStyle name="Normal 6 2 2 3 3 5 3 2 2" xfId="38349" xr:uid="{00000000-0005-0000-0000-0000EF260000}"/>
    <cellStyle name="Normal 6 2 2 3 3 5 3 3" xfId="28331" xr:uid="{00000000-0005-0000-0000-0000F0260000}"/>
    <cellStyle name="Normal 6 2 2 3 3 5 4" xfId="5285" xr:uid="{00000000-0005-0000-0000-0000F1260000}"/>
    <cellStyle name="Normal 6 2 2 3 3 5 4 2" xfId="34593" xr:uid="{00000000-0005-0000-0000-0000F2260000}"/>
    <cellStyle name="Normal 6 2 2 3 3 5 5" xfId="23997" xr:uid="{00000000-0005-0000-0000-0000F3260000}"/>
    <cellStyle name="Normal 6 2 2 3 3 6" xfId="5286" xr:uid="{00000000-0005-0000-0000-0000F4260000}"/>
    <cellStyle name="Normal 6 2 2 3 3 6 2" xfId="5287" xr:uid="{00000000-0005-0000-0000-0000F5260000}"/>
    <cellStyle name="Normal 6 2 2 3 3 6 2 2" xfId="5288" xr:uid="{00000000-0005-0000-0000-0000F6260000}"/>
    <cellStyle name="Normal 6 2 2 3 3 6 2 2 2" xfId="38350" xr:uid="{00000000-0005-0000-0000-0000F7260000}"/>
    <cellStyle name="Normal 6 2 2 3 3 6 2 3" xfId="28332" xr:uid="{00000000-0005-0000-0000-0000F8260000}"/>
    <cellStyle name="Normal 6 2 2 3 3 6 3" xfId="5289" xr:uid="{00000000-0005-0000-0000-0000F9260000}"/>
    <cellStyle name="Normal 6 2 2 3 3 6 3 2" xfId="5290" xr:uid="{00000000-0005-0000-0000-0000FA260000}"/>
    <cellStyle name="Normal 6 2 2 3 3 6 3 2 2" xfId="38351" xr:uid="{00000000-0005-0000-0000-0000FB260000}"/>
    <cellStyle name="Normal 6 2 2 3 3 6 3 3" xfId="28333" xr:uid="{00000000-0005-0000-0000-0000FC260000}"/>
    <cellStyle name="Normal 6 2 2 3 3 6 4" xfId="5291" xr:uid="{00000000-0005-0000-0000-0000FD260000}"/>
    <cellStyle name="Normal 6 2 2 3 3 6 4 2" xfId="34594" xr:uid="{00000000-0005-0000-0000-0000FE260000}"/>
    <cellStyle name="Normal 6 2 2 3 3 6 5" xfId="23998" xr:uid="{00000000-0005-0000-0000-0000FF260000}"/>
    <cellStyle name="Normal 6 2 2 3 3 7" xfId="5292" xr:uid="{00000000-0005-0000-0000-000000270000}"/>
    <cellStyle name="Normal 6 2 2 3 3 7 2" xfId="5293" xr:uid="{00000000-0005-0000-0000-000001270000}"/>
    <cellStyle name="Normal 6 2 2 3 3 7 2 2" xfId="38352" xr:uid="{00000000-0005-0000-0000-000002270000}"/>
    <cellStyle name="Normal 6 2 2 3 3 7 3" xfId="28334" xr:uid="{00000000-0005-0000-0000-000003270000}"/>
    <cellStyle name="Normal 6 2 2 3 3 8" xfId="5294" xr:uid="{00000000-0005-0000-0000-000004270000}"/>
    <cellStyle name="Normal 6 2 2 3 3 8 2" xfId="5295" xr:uid="{00000000-0005-0000-0000-000005270000}"/>
    <cellStyle name="Normal 6 2 2 3 3 8 2 2" xfId="38353" xr:uid="{00000000-0005-0000-0000-000006270000}"/>
    <cellStyle name="Normal 6 2 2 3 3 8 3" xfId="28335" xr:uid="{00000000-0005-0000-0000-000007270000}"/>
    <cellStyle name="Normal 6 2 2 3 3 9" xfId="5296" xr:uid="{00000000-0005-0000-0000-000008270000}"/>
    <cellStyle name="Normal 6 2 2 3 3 9 2" xfId="34577" xr:uid="{00000000-0005-0000-0000-000009270000}"/>
    <cellStyle name="Normal 6 2 2 3 4" xfId="5297" xr:uid="{00000000-0005-0000-0000-00000A270000}"/>
    <cellStyle name="Normal 6 2 2 3 4 2" xfId="5298" xr:uid="{00000000-0005-0000-0000-00000B270000}"/>
    <cellStyle name="Normal 6 2 2 3 4 2 2" xfId="5299" xr:uid="{00000000-0005-0000-0000-00000C270000}"/>
    <cellStyle name="Normal 6 2 2 3 4 2 2 2" xfId="5300" xr:uid="{00000000-0005-0000-0000-00000D270000}"/>
    <cellStyle name="Normal 6 2 2 3 4 2 2 2 2" xfId="5301" xr:uid="{00000000-0005-0000-0000-00000E270000}"/>
    <cellStyle name="Normal 6 2 2 3 4 2 2 2 2 2" xfId="38354" xr:uid="{00000000-0005-0000-0000-00000F270000}"/>
    <cellStyle name="Normal 6 2 2 3 4 2 2 2 3" xfId="28336" xr:uid="{00000000-0005-0000-0000-000010270000}"/>
    <cellStyle name="Normal 6 2 2 3 4 2 2 3" xfId="5302" xr:uid="{00000000-0005-0000-0000-000011270000}"/>
    <cellStyle name="Normal 6 2 2 3 4 2 2 3 2" xfId="5303" xr:uid="{00000000-0005-0000-0000-000012270000}"/>
    <cellStyle name="Normal 6 2 2 3 4 2 2 3 2 2" xfId="38355" xr:uid="{00000000-0005-0000-0000-000013270000}"/>
    <cellStyle name="Normal 6 2 2 3 4 2 2 3 3" xfId="28337" xr:uid="{00000000-0005-0000-0000-000014270000}"/>
    <cellStyle name="Normal 6 2 2 3 4 2 2 4" xfId="5304" xr:uid="{00000000-0005-0000-0000-000015270000}"/>
    <cellStyle name="Normal 6 2 2 3 4 2 2 4 2" xfId="34597" xr:uid="{00000000-0005-0000-0000-000016270000}"/>
    <cellStyle name="Normal 6 2 2 3 4 2 2 5" xfId="24001" xr:uid="{00000000-0005-0000-0000-000017270000}"/>
    <cellStyle name="Normal 6 2 2 3 4 2 3" xfId="5305" xr:uid="{00000000-0005-0000-0000-000018270000}"/>
    <cellStyle name="Normal 6 2 2 3 4 2 3 2" xfId="5306" xr:uid="{00000000-0005-0000-0000-000019270000}"/>
    <cellStyle name="Normal 6 2 2 3 4 2 3 2 2" xfId="5307" xr:uid="{00000000-0005-0000-0000-00001A270000}"/>
    <cellStyle name="Normal 6 2 2 3 4 2 3 2 2 2" xfId="38356" xr:uid="{00000000-0005-0000-0000-00001B270000}"/>
    <cellStyle name="Normal 6 2 2 3 4 2 3 2 3" xfId="28338" xr:uid="{00000000-0005-0000-0000-00001C270000}"/>
    <cellStyle name="Normal 6 2 2 3 4 2 3 3" xfId="5308" xr:uid="{00000000-0005-0000-0000-00001D270000}"/>
    <cellStyle name="Normal 6 2 2 3 4 2 3 3 2" xfId="5309" xr:uid="{00000000-0005-0000-0000-00001E270000}"/>
    <cellStyle name="Normal 6 2 2 3 4 2 3 3 2 2" xfId="38357" xr:uid="{00000000-0005-0000-0000-00001F270000}"/>
    <cellStyle name="Normal 6 2 2 3 4 2 3 3 3" xfId="28339" xr:uid="{00000000-0005-0000-0000-000020270000}"/>
    <cellStyle name="Normal 6 2 2 3 4 2 3 4" xfId="5310" xr:uid="{00000000-0005-0000-0000-000021270000}"/>
    <cellStyle name="Normal 6 2 2 3 4 2 3 4 2" xfId="34598" xr:uid="{00000000-0005-0000-0000-000022270000}"/>
    <cellStyle name="Normal 6 2 2 3 4 2 3 5" xfId="24002" xr:uid="{00000000-0005-0000-0000-000023270000}"/>
    <cellStyle name="Normal 6 2 2 3 4 2 4" xfId="5311" xr:uid="{00000000-0005-0000-0000-000024270000}"/>
    <cellStyle name="Normal 6 2 2 3 4 2 4 2" xfId="5312" xr:uid="{00000000-0005-0000-0000-000025270000}"/>
    <cellStyle name="Normal 6 2 2 3 4 2 4 2 2" xfId="38358" xr:uid="{00000000-0005-0000-0000-000026270000}"/>
    <cellStyle name="Normal 6 2 2 3 4 2 4 3" xfId="28340" xr:uid="{00000000-0005-0000-0000-000027270000}"/>
    <cellStyle name="Normal 6 2 2 3 4 2 5" xfId="5313" xr:uid="{00000000-0005-0000-0000-000028270000}"/>
    <cellStyle name="Normal 6 2 2 3 4 2 5 2" xfId="5314" xr:uid="{00000000-0005-0000-0000-000029270000}"/>
    <cellStyle name="Normal 6 2 2 3 4 2 5 2 2" xfId="38359" xr:uid="{00000000-0005-0000-0000-00002A270000}"/>
    <cellStyle name="Normal 6 2 2 3 4 2 5 3" xfId="28341" xr:uid="{00000000-0005-0000-0000-00002B270000}"/>
    <cellStyle name="Normal 6 2 2 3 4 2 6" xfId="5315" xr:uid="{00000000-0005-0000-0000-00002C270000}"/>
    <cellStyle name="Normal 6 2 2 3 4 2 6 2" xfId="34596" xr:uid="{00000000-0005-0000-0000-00002D270000}"/>
    <cellStyle name="Normal 6 2 2 3 4 2 7" xfId="24000" xr:uid="{00000000-0005-0000-0000-00002E270000}"/>
    <cellStyle name="Normal 6 2 2 3 4 3" xfId="5316" xr:uid="{00000000-0005-0000-0000-00002F270000}"/>
    <cellStyle name="Normal 6 2 2 3 4 3 2" xfId="5317" xr:uid="{00000000-0005-0000-0000-000030270000}"/>
    <cellStyle name="Normal 6 2 2 3 4 3 2 2" xfId="5318" xr:uid="{00000000-0005-0000-0000-000031270000}"/>
    <cellStyle name="Normal 6 2 2 3 4 3 2 2 2" xfId="38360" xr:uid="{00000000-0005-0000-0000-000032270000}"/>
    <cellStyle name="Normal 6 2 2 3 4 3 2 3" xfId="28342" xr:uid="{00000000-0005-0000-0000-000033270000}"/>
    <cellStyle name="Normal 6 2 2 3 4 3 3" xfId="5319" xr:uid="{00000000-0005-0000-0000-000034270000}"/>
    <cellStyle name="Normal 6 2 2 3 4 3 3 2" xfId="5320" xr:uid="{00000000-0005-0000-0000-000035270000}"/>
    <cellStyle name="Normal 6 2 2 3 4 3 3 2 2" xfId="38361" xr:uid="{00000000-0005-0000-0000-000036270000}"/>
    <cellStyle name="Normal 6 2 2 3 4 3 3 3" xfId="28343" xr:uid="{00000000-0005-0000-0000-000037270000}"/>
    <cellStyle name="Normal 6 2 2 3 4 3 4" xfId="5321" xr:uid="{00000000-0005-0000-0000-000038270000}"/>
    <cellStyle name="Normal 6 2 2 3 4 3 4 2" xfId="34599" xr:uid="{00000000-0005-0000-0000-000039270000}"/>
    <cellStyle name="Normal 6 2 2 3 4 3 5" xfId="24003" xr:uid="{00000000-0005-0000-0000-00003A270000}"/>
    <cellStyle name="Normal 6 2 2 3 4 4" xfId="5322" xr:uid="{00000000-0005-0000-0000-00003B270000}"/>
    <cellStyle name="Normal 6 2 2 3 4 4 2" xfId="5323" xr:uid="{00000000-0005-0000-0000-00003C270000}"/>
    <cellStyle name="Normal 6 2 2 3 4 4 2 2" xfId="5324" xr:uid="{00000000-0005-0000-0000-00003D270000}"/>
    <cellStyle name="Normal 6 2 2 3 4 4 2 2 2" xfId="38362" xr:uid="{00000000-0005-0000-0000-00003E270000}"/>
    <cellStyle name="Normal 6 2 2 3 4 4 2 3" xfId="28344" xr:uid="{00000000-0005-0000-0000-00003F270000}"/>
    <cellStyle name="Normal 6 2 2 3 4 4 3" xfId="5325" xr:uid="{00000000-0005-0000-0000-000040270000}"/>
    <cellStyle name="Normal 6 2 2 3 4 4 3 2" xfId="5326" xr:uid="{00000000-0005-0000-0000-000041270000}"/>
    <cellStyle name="Normal 6 2 2 3 4 4 3 2 2" xfId="38363" xr:uid="{00000000-0005-0000-0000-000042270000}"/>
    <cellStyle name="Normal 6 2 2 3 4 4 3 3" xfId="28345" xr:uid="{00000000-0005-0000-0000-000043270000}"/>
    <cellStyle name="Normal 6 2 2 3 4 4 4" xfId="5327" xr:uid="{00000000-0005-0000-0000-000044270000}"/>
    <cellStyle name="Normal 6 2 2 3 4 4 4 2" xfId="34600" xr:uid="{00000000-0005-0000-0000-000045270000}"/>
    <cellStyle name="Normal 6 2 2 3 4 4 5" xfId="24004" xr:uid="{00000000-0005-0000-0000-000046270000}"/>
    <cellStyle name="Normal 6 2 2 3 4 5" xfId="5328" xr:uid="{00000000-0005-0000-0000-000047270000}"/>
    <cellStyle name="Normal 6 2 2 3 4 5 2" xfId="5329" xr:uid="{00000000-0005-0000-0000-000048270000}"/>
    <cellStyle name="Normal 6 2 2 3 4 5 2 2" xfId="38364" xr:uid="{00000000-0005-0000-0000-000049270000}"/>
    <cellStyle name="Normal 6 2 2 3 4 5 3" xfId="28346" xr:uid="{00000000-0005-0000-0000-00004A270000}"/>
    <cellStyle name="Normal 6 2 2 3 4 6" xfId="5330" xr:uid="{00000000-0005-0000-0000-00004B270000}"/>
    <cellStyle name="Normal 6 2 2 3 4 6 2" xfId="5331" xr:uid="{00000000-0005-0000-0000-00004C270000}"/>
    <cellStyle name="Normal 6 2 2 3 4 6 2 2" xfId="38365" xr:uid="{00000000-0005-0000-0000-00004D270000}"/>
    <cellStyle name="Normal 6 2 2 3 4 6 3" xfId="28347" xr:uid="{00000000-0005-0000-0000-00004E270000}"/>
    <cellStyle name="Normal 6 2 2 3 4 7" xfId="5332" xr:uid="{00000000-0005-0000-0000-00004F270000}"/>
    <cellStyle name="Normal 6 2 2 3 4 7 2" xfId="34595" xr:uid="{00000000-0005-0000-0000-000050270000}"/>
    <cellStyle name="Normal 6 2 2 3 4 8" xfId="23999" xr:uid="{00000000-0005-0000-0000-000051270000}"/>
    <cellStyle name="Normal 6 2 2 3 5" xfId="5333" xr:uid="{00000000-0005-0000-0000-000052270000}"/>
    <cellStyle name="Normal 6 2 2 3 5 2" xfId="5334" xr:uid="{00000000-0005-0000-0000-000053270000}"/>
    <cellStyle name="Normal 6 2 2 3 5 2 2" xfId="5335" xr:uid="{00000000-0005-0000-0000-000054270000}"/>
    <cellStyle name="Normal 6 2 2 3 5 2 2 2" xfId="5336" xr:uid="{00000000-0005-0000-0000-000055270000}"/>
    <cellStyle name="Normal 6 2 2 3 5 2 2 2 2" xfId="5337" xr:uid="{00000000-0005-0000-0000-000056270000}"/>
    <cellStyle name="Normal 6 2 2 3 5 2 2 2 2 2" xfId="38366" xr:uid="{00000000-0005-0000-0000-000057270000}"/>
    <cellStyle name="Normal 6 2 2 3 5 2 2 2 3" xfId="28348" xr:uid="{00000000-0005-0000-0000-000058270000}"/>
    <cellStyle name="Normal 6 2 2 3 5 2 2 3" xfId="5338" xr:uid="{00000000-0005-0000-0000-000059270000}"/>
    <cellStyle name="Normal 6 2 2 3 5 2 2 3 2" xfId="5339" xr:uid="{00000000-0005-0000-0000-00005A270000}"/>
    <cellStyle name="Normal 6 2 2 3 5 2 2 3 2 2" xfId="38367" xr:uid="{00000000-0005-0000-0000-00005B270000}"/>
    <cellStyle name="Normal 6 2 2 3 5 2 2 3 3" xfId="28349" xr:uid="{00000000-0005-0000-0000-00005C270000}"/>
    <cellStyle name="Normal 6 2 2 3 5 2 2 4" xfId="5340" xr:uid="{00000000-0005-0000-0000-00005D270000}"/>
    <cellStyle name="Normal 6 2 2 3 5 2 2 4 2" xfId="34603" xr:uid="{00000000-0005-0000-0000-00005E270000}"/>
    <cellStyle name="Normal 6 2 2 3 5 2 2 5" xfId="24007" xr:uid="{00000000-0005-0000-0000-00005F270000}"/>
    <cellStyle name="Normal 6 2 2 3 5 2 3" xfId="5341" xr:uid="{00000000-0005-0000-0000-000060270000}"/>
    <cellStyle name="Normal 6 2 2 3 5 2 3 2" xfId="5342" xr:uid="{00000000-0005-0000-0000-000061270000}"/>
    <cellStyle name="Normal 6 2 2 3 5 2 3 2 2" xfId="5343" xr:uid="{00000000-0005-0000-0000-000062270000}"/>
    <cellStyle name="Normal 6 2 2 3 5 2 3 2 2 2" xfId="38368" xr:uid="{00000000-0005-0000-0000-000063270000}"/>
    <cellStyle name="Normal 6 2 2 3 5 2 3 2 3" xfId="28350" xr:uid="{00000000-0005-0000-0000-000064270000}"/>
    <cellStyle name="Normal 6 2 2 3 5 2 3 3" xfId="5344" xr:uid="{00000000-0005-0000-0000-000065270000}"/>
    <cellStyle name="Normal 6 2 2 3 5 2 3 3 2" xfId="5345" xr:uid="{00000000-0005-0000-0000-000066270000}"/>
    <cellStyle name="Normal 6 2 2 3 5 2 3 3 2 2" xfId="38369" xr:uid="{00000000-0005-0000-0000-000067270000}"/>
    <cellStyle name="Normal 6 2 2 3 5 2 3 3 3" xfId="28351" xr:uid="{00000000-0005-0000-0000-000068270000}"/>
    <cellStyle name="Normal 6 2 2 3 5 2 3 4" xfId="5346" xr:uid="{00000000-0005-0000-0000-000069270000}"/>
    <cellStyle name="Normal 6 2 2 3 5 2 3 4 2" xfId="34604" xr:uid="{00000000-0005-0000-0000-00006A270000}"/>
    <cellStyle name="Normal 6 2 2 3 5 2 3 5" xfId="24008" xr:uid="{00000000-0005-0000-0000-00006B270000}"/>
    <cellStyle name="Normal 6 2 2 3 5 2 4" xfId="5347" xr:uid="{00000000-0005-0000-0000-00006C270000}"/>
    <cellStyle name="Normal 6 2 2 3 5 2 4 2" xfId="5348" xr:uid="{00000000-0005-0000-0000-00006D270000}"/>
    <cellStyle name="Normal 6 2 2 3 5 2 4 2 2" xfId="38370" xr:uid="{00000000-0005-0000-0000-00006E270000}"/>
    <cellStyle name="Normal 6 2 2 3 5 2 4 3" xfId="28352" xr:uid="{00000000-0005-0000-0000-00006F270000}"/>
    <cellStyle name="Normal 6 2 2 3 5 2 5" xfId="5349" xr:uid="{00000000-0005-0000-0000-000070270000}"/>
    <cellStyle name="Normal 6 2 2 3 5 2 5 2" xfId="5350" xr:uid="{00000000-0005-0000-0000-000071270000}"/>
    <cellStyle name="Normal 6 2 2 3 5 2 5 2 2" xfId="38371" xr:uid="{00000000-0005-0000-0000-000072270000}"/>
    <cellStyle name="Normal 6 2 2 3 5 2 5 3" xfId="28353" xr:uid="{00000000-0005-0000-0000-000073270000}"/>
    <cellStyle name="Normal 6 2 2 3 5 2 6" xfId="5351" xr:uid="{00000000-0005-0000-0000-000074270000}"/>
    <cellStyle name="Normal 6 2 2 3 5 2 6 2" xfId="34602" xr:uid="{00000000-0005-0000-0000-000075270000}"/>
    <cellStyle name="Normal 6 2 2 3 5 2 7" xfId="24006" xr:uid="{00000000-0005-0000-0000-000076270000}"/>
    <cellStyle name="Normal 6 2 2 3 5 3" xfId="5352" xr:uid="{00000000-0005-0000-0000-000077270000}"/>
    <cellStyle name="Normal 6 2 2 3 5 3 2" xfId="5353" xr:uid="{00000000-0005-0000-0000-000078270000}"/>
    <cellStyle name="Normal 6 2 2 3 5 3 2 2" xfId="5354" xr:uid="{00000000-0005-0000-0000-000079270000}"/>
    <cellStyle name="Normal 6 2 2 3 5 3 2 2 2" xfId="38372" xr:uid="{00000000-0005-0000-0000-00007A270000}"/>
    <cellStyle name="Normal 6 2 2 3 5 3 2 3" xfId="28354" xr:uid="{00000000-0005-0000-0000-00007B270000}"/>
    <cellStyle name="Normal 6 2 2 3 5 3 3" xfId="5355" xr:uid="{00000000-0005-0000-0000-00007C270000}"/>
    <cellStyle name="Normal 6 2 2 3 5 3 3 2" xfId="5356" xr:uid="{00000000-0005-0000-0000-00007D270000}"/>
    <cellStyle name="Normal 6 2 2 3 5 3 3 2 2" xfId="38373" xr:uid="{00000000-0005-0000-0000-00007E270000}"/>
    <cellStyle name="Normal 6 2 2 3 5 3 3 3" xfId="28355" xr:uid="{00000000-0005-0000-0000-00007F270000}"/>
    <cellStyle name="Normal 6 2 2 3 5 3 4" xfId="5357" xr:uid="{00000000-0005-0000-0000-000080270000}"/>
    <cellStyle name="Normal 6 2 2 3 5 3 4 2" xfId="34605" xr:uid="{00000000-0005-0000-0000-000081270000}"/>
    <cellStyle name="Normal 6 2 2 3 5 3 5" xfId="24009" xr:uid="{00000000-0005-0000-0000-000082270000}"/>
    <cellStyle name="Normal 6 2 2 3 5 4" xfId="5358" xr:uid="{00000000-0005-0000-0000-000083270000}"/>
    <cellStyle name="Normal 6 2 2 3 5 4 2" xfId="5359" xr:uid="{00000000-0005-0000-0000-000084270000}"/>
    <cellStyle name="Normal 6 2 2 3 5 4 2 2" xfId="5360" xr:uid="{00000000-0005-0000-0000-000085270000}"/>
    <cellStyle name="Normal 6 2 2 3 5 4 2 2 2" xfId="38374" xr:uid="{00000000-0005-0000-0000-000086270000}"/>
    <cellStyle name="Normal 6 2 2 3 5 4 2 3" xfId="28356" xr:uid="{00000000-0005-0000-0000-000087270000}"/>
    <cellStyle name="Normal 6 2 2 3 5 4 3" xfId="5361" xr:uid="{00000000-0005-0000-0000-000088270000}"/>
    <cellStyle name="Normal 6 2 2 3 5 4 3 2" xfId="5362" xr:uid="{00000000-0005-0000-0000-000089270000}"/>
    <cellStyle name="Normal 6 2 2 3 5 4 3 2 2" xfId="38375" xr:uid="{00000000-0005-0000-0000-00008A270000}"/>
    <cellStyle name="Normal 6 2 2 3 5 4 3 3" xfId="28357" xr:uid="{00000000-0005-0000-0000-00008B270000}"/>
    <cellStyle name="Normal 6 2 2 3 5 4 4" xfId="5363" xr:uid="{00000000-0005-0000-0000-00008C270000}"/>
    <cellStyle name="Normal 6 2 2 3 5 4 4 2" xfId="34606" xr:uid="{00000000-0005-0000-0000-00008D270000}"/>
    <cellStyle name="Normal 6 2 2 3 5 4 5" xfId="24010" xr:uid="{00000000-0005-0000-0000-00008E270000}"/>
    <cellStyle name="Normal 6 2 2 3 5 5" xfId="5364" xr:uid="{00000000-0005-0000-0000-00008F270000}"/>
    <cellStyle name="Normal 6 2 2 3 5 5 2" xfId="5365" xr:uid="{00000000-0005-0000-0000-000090270000}"/>
    <cellStyle name="Normal 6 2 2 3 5 5 2 2" xfId="38376" xr:uid="{00000000-0005-0000-0000-000091270000}"/>
    <cellStyle name="Normal 6 2 2 3 5 5 3" xfId="28358" xr:uid="{00000000-0005-0000-0000-000092270000}"/>
    <cellStyle name="Normal 6 2 2 3 5 6" xfId="5366" xr:uid="{00000000-0005-0000-0000-000093270000}"/>
    <cellStyle name="Normal 6 2 2 3 5 6 2" xfId="5367" xr:uid="{00000000-0005-0000-0000-000094270000}"/>
    <cellStyle name="Normal 6 2 2 3 5 6 2 2" xfId="38377" xr:uid="{00000000-0005-0000-0000-000095270000}"/>
    <cellStyle name="Normal 6 2 2 3 5 6 3" xfId="28359" xr:uid="{00000000-0005-0000-0000-000096270000}"/>
    <cellStyle name="Normal 6 2 2 3 5 7" xfId="5368" xr:uid="{00000000-0005-0000-0000-000097270000}"/>
    <cellStyle name="Normal 6 2 2 3 5 7 2" xfId="34601" xr:uid="{00000000-0005-0000-0000-000098270000}"/>
    <cellStyle name="Normal 6 2 2 3 5 8" xfId="24005" xr:uid="{00000000-0005-0000-0000-000099270000}"/>
    <cellStyle name="Normal 6 2 2 3 6" xfId="5369" xr:uid="{00000000-0005-0000-0000-00009A270000}"/>
    <cellStyle name="Normal 6 2 2 3 6 2" xfId="5370" xr:uid="{00000000-0005-0000-0000-00009B270000}"/>
    <cellStyle name="Normal 6 2 2 3 6 2 2" xfId="5371" xr:uid="{00000000-0005-0000-0000-00009C270000}"/>
    <cellStyle name="Normal 6 2 2 3 6 2 2 2" xfId="5372" xr:uid="{00000000-0005-0000-0000-00009D270000}"/>
    <cellStyle name="Normal 6 2 2 3 6 2 2 2 2" xfId="5373" xr:uid="{00000000-0005-0000-0000-00009E270000}"/>
    <cellStyle name="Normal 6 2 2 3 6 2 2 2 2 2" xfId="38378" xr:uid="{00000000-0005-0000-0000-00009F270000}"/>
    <cellStyle name="Normal 6 2 2 3 6 2 2 2 3" xfId="28360" xr:uid="{00000000-0005-0000-0000-0000A0270000}"/>
    <cellStyle name="Normal 6 2 2 3 6 2 2 3" xfId="5374" xr:uid="{00000000-0005-0000-0000-0000A1270000}"/>
    <cellStyle name="Normal 6 2 2 3 6 2 2 3 2" xfId="5375" xr:uid="{00000000-0005-0000-0000-0000A2270000}"/>
    <cellStyle name="Normal 6 2 2 3 6 2 2 3 2 2" xfId="38379" xr:uid="{00000000-0005-0000-0000-0000A3270000}"/>
    <cellStyle name="Normal 6 2 2 3 6 2 2 3 3" xfId="28361" xr:uid="{00000000-0005-0000-0000-0000A4270000}"/>
    <cellStyle name="Normal 6 2 2 3 6 2 2 4" xfId="5376" xr:uid="{00000000-0005-0000-0000-0000A5270000}"/>
    <cellStyle name="Normal 6 2 2 3 6 2 2 4 2" xfId="34609" xr:uid="{00000000-0005-0000-0000-0000A6270000}"/>
    <cellStyle name="Normal 6 2 2 3 6 2 2 5" xfId="24013" xr:uid="{00000000-0005-0000-0000-0000A7270000}"/>
    <cellStyle name="Normal 6 2 2 3 6 2 3" xfId="5377" xr:uid="{00000000-0005-0000-0000-0000A8270000}"/>
    <cellStyle name="Normal 6 2 2 3 6 2 3 2" xfId="5378" xr:uid="{00000000-0005-0000-0000-0000A9270000}"/>
    <cellStyle name="Normal 6 2 2 3 6 2 3 2 2" xfId="5379" xr:uid="{00000000-0005-0000-0000-0000AA270000}"/>
    <cellStyle name="Normal 6 2 2 3 6 2 3 2 2 2" xfId="38380" xr:uid="{00000000-0005-0000-0000-0000AB270000}"/>
    <cellStyle name="Normal 6 2 2 3 6 2 3 2 3" xfId="28362" xr:uid="{00000000-0005-0000-0000-0000AC270000}"/>
    <cellStyle name="Normal 6 2 2 3 6 2 3 3" xfId="5380" xr:uid="{00000000-0005-0000-0000-0000AD270000}"/>
    <cellStyle name="Normal 6 2 2 3 6 2 3 3 2" xfId="5381" xr:uid="{00000000-0005-0000-0000-0000AE270000}"/>
    <cellStyle name="Normal 6 2 2 3 6 2 3 3 2 2" xfId="38381" xr:uid="{00000000-0005-0000-0000-0000AF270000}"/>
    <cellStyle name="Normal 6 2 2 3 6 2 3 3 3" xfId="28363" xr:uid="{00000000-0005-0000-0000-0000B0270000}"/>
    <cellStyle name="Normal 6 2 2 3 6 2 3 4" xfId="5382" xr:uid="{00000000-0005-0000-0000-0000B1270000}"/>
    <cellStyle name="Normal 6 2 2 3 6 2 3 4 2" xfId="34610" xr:uid="{00000000-0005-0000-0000-0000B2270000}"/>
    <cellStyle name="Normal 6 2 2 3 6 2 3 5" xfId="24014" xr:uid="{00000000-0005-0000-0000-0000B3270000}"/>
    <cellStyle name="Normal 6 2 2 3 6 2 4" xfId="5383" xr:uid="{00000000-0005-0000-0000-0000B4270000}"/>
    <cellStyle name="Normal 6 2 2 3 6 2 4 2" xfId="5384" xr:uid="{00000000-0005-0000-0000-0000B5270000}"/>
    <cellStyle name="Normal 6 2 2 3 6 2 4 2 2" xfId="38382" xr:uid="{00000000-0005-0000-0000-0000B6270000}"/>
    <cellStyle name="Normal 6 2 2 3 6 2 4 3" xfId="28364" xr:uid="{00000000-0005-0000-0000-0000B7270000}"/>
    <cellStyle name="Normal 6 2 2 3 6 2 5" xfId="5385" xr:uid="{00000000-0005-0000-0000-0000B8270000}"/>
    <cellStyle name="Normal 6 2 2 3 6 2 5 2" xfId="5386" xr:uid="{00000000-0005-0000-0000-0000B9270000}"/>
    <cellStyle name="Normal 6 2 2 3 6 2 5 2 2" xfId="38383" xr:uid="{00000000-0005-0000-0000-0000BA270000}"/>
    <cellStyle name="Normal 6 2 2 3 6 2 5 3" xfId="28365" xr:uid="{00000000-0005-0000-0000-0000BB270000}"/>
    <cellStyle name="Normal 6 2 2 3 6 2 6" xfId="5387" xr:uid="{00000000-0005-0000-0000-0000BC270000}"/>
    <cellStyle name="Normal 6 2 2 3 6 2 6 2" xfId="34608" xr:uid="{00000000-0005-0000-0000-0000BD270000}"/>
    <cellStyle name="Normal 6 2 2 3 6 2 7" xfId="24012" xr:uid="{00000000-0005-0000-0000-0000BE270000}"/>
    <cellStyle name="Normal 6 2 2 3 6 3" xfId="5388" xr:uid="{00000000-0005-0000-0000-0000BF270000}"/>
    <cellStyle name="Normal 6 2 2 3 6 3 2" xfId="5389" xr:uid="{00000000-0005-0000-0000-0000C0270000}"/>
    <cellStyle name="Normal 6 2 2 3 6 3 2 2" xfId="5390" xr:uid="{00000000-0005-0000-0000-0000C1270000}"/>
    <cellStyle name="Normal 6 2 2 3 6 3 2 2 2" xfId="38384" xr:uid="{00000000-0005-0000-0000-0000C2270000}"/>
    <cellStyle name="Normal 6 2 2 3 6 3 2 3" xfId="28366" xr:uid="{00000000-0005-0000-0000-0000C3270000}"/>
    <cellStyle name="Normal 6 2 2 3 6 3 3" xfId="5391" xr:uid="{00000000-0005-0000-0000-0000C4270000}"/>
    <cellStyle name="Normal 6 2 2 3 6 3 3 2" xfId="5392" xr:uid="{00000000-0005-0000-0000-0000C5270000}"/>
    <cellStyle name="Normal 6 2 2 3 6 3 3 2 2" xfId="38385" xr:uid="{00000000-0005-0000-0000-0000C6270000}"/>
    <cellStyle name="Normal 6 2 2 3 6 3 3 3" xfId="28367" xr:uid="{00000000-0005-0000-0000-0000C7270000}"/>
    <cellStyle name="Normal 6 2 2 3 6 3 4" xfId="5393" xr:uid="{00000000-0005-0000-0000-0000C8270000}"/>
    <cellStyle name="Normal 6 2 2 3 6 3 4 2" xfId="34611" xr:uid="{00000000-0005-0000-0000-0000C9270000}"/>
    <cellStyle name="Normal 6 2 2 3 6 3 5" xfId="24015" xr:uid="{00000000-0005-0000-0000-0000CA270000}"/>
    <cellStyle name="Normal 6 2 2 3 6 4" xfId="5394" xr:uid="{00000000-0005-0000-0000-0000CB270000}"/>
    <cellStyle name="Normal 6 2 2 3 6 4 2" xfId="5395" xr:uid="{00000000-0005-0000-0000-0000CC270000}"/>
    <cellStyle name="Normal 6 2 2 3 6 4 2 2" xfId="5396" xr:uid="{00000000-0005-0000-0000-0000CD270000}"/>
    <cellStyle name="Normal 6 2 2 3 6 4 2 2 2" xfId="38386" xr:uid="{00000000-0005-0000-0000-0000CE270000}"/>
    <cellStyle name="Normal 6 2 2 3 6 4 2 3" xfId="28368" xr:uid="{00000000-0005-0000-0000-0000CF270000}"/>
    <cellStyle name="Normal 6 2 2 3 6 4 3" xfId="5397" xr:uid="{00000000-0005-0000-0000-0000D0270000}"/>
    <cellStyle name="Normal 6 2 2 3 6 4 3 2" xfId="5398" xr:uid="{00000000-0005-0000-0000-0000D1270000}"/>
    <cellStyle name="Normal 6 2 2 3 6 4 3 2 2" xfId="38387" xr:uid="{00000000-0005-0000-0000-0000D2270000}"/>
    <cellStyle name="Normal 6 2 2 3 6 4 3 3" xfId="28369" xr:uid="{00000000-0005-0000-0000-0000D3270000}"/>
    <cellStyle name="Normal 6 2 2 3 6 4 4" xfId="5399" xr:uid="{00000000-0005-0000-0000-0000D4270000}"/>
    <cellStyle name="Normal 6 2 2 3 6 4 4 2" xfId="34612" xr:uid="{00000000-0005-0000-0000-0000D5270000}"/>
    <cellStyle name="Normal 6 2 2 3 6 4 5" xfId="24016" xr:uid="{00000000-0005-0000-0000-0000D6270000}"/>
    <cellStyle name="Normal 6 2 2 3 6 5" xfId="5400" xr:uid="{00000000-0005-0000-0000-0000D7270000}"/>
    <cellStyle name="Normal 6 2 2 3 6 5 2" xfId="5401" xr:uid="{00000000-0005-0000-0000-0000D8270000}"/>
    <cellStyle name="Normal 6 2 2 3 6 5 2 2" xfId="38388" xr:uid="{00000000-0005-0000-0000-0000D9270000}"/>
    <cellStyle name="Normal 6 2 2 3 6 5 3" xfId="28370" xr:uid="{00000000-0005-0000-0000-0000DA270000}"/>
    <cellStyle name="Normal 6 2 2 3 6 6" xfId="5402" xr:uid="{00000000-0005-0000-0000-0000DB270000}"/>
    <cellStyle name="Normal 6 2 2 3 6 6 2" xfId="5403" xr:uid="{00000000-0005-0000-0000-0000DC270000}"/>
    <cellStyle name="Normal 6 2 2 3 6 6 2 2" xfId="38389" xr:uid="{00000000-0005-0000-0000-0000DD270000}"/>
    <cellStyle name="Normal 6 2 2 3 6 6 3" xfId="28371" xr:uid="{00000000-0005-0000-0000-0000DE270000}"/>
    <cellStyle name="Normal 6 2 2 3 6 7" xfId="5404" xr:uid="{00000000-0005-0000-0000-0000DF270000}"/>
    <cellStyle name="Normal 6 2 2 3 6 7 2" xfId="34607" xr:uid="{00000000-0005-0000-0000-0000E0270000}"/>
    <cellStyle name="Normal 6 2 2 3 6 8" xfId="24011" xr:uid="{00000000-0005-0000-0000-0000E1270000}"/>
    <cellStyle name="Normal 6 2 2 3 7" xfId="5405" xr:uid="{00000000-0005-0000-0000-0000E2270000}"/>
    <cellStyle name="Normal 6 2 2 3 7 2" xfId="5406" xr:uid="{00000000-0005-0000-0000-0000E3270000}"/>
    <cellStyle name="Normal 6 2 2 3 7 2 2" xfId="5407" xr:uid="{00000000-0005-0000-0000-0000E4270000}"/>
    <cellStyle name="Normal 6 2 2 3 7 2 2 2" xfId="5408" xr:uid="{00000000-0005-0000-0000-0000E5270000}"/>
    <cellStyle name="Normal 6 2 2 3 7 2 2 2 2" xfId="38390" xr:uid="{00000000-0005-0000-0000-0000E6270000}"/>
    <cellStyle name="Normal 6 2 2 3 7 2 2 3" xfId="28372" xr:uid="{00000000-0005-0000-0000-0000E7270000}"/>
    <cellStyle name="Normal 6 2 2 3 7 2 3" xfId="5409" xr:uid="{00000000-0005-0000-0000-0000E8270000}"/>
    <cellStyle name="Normal 6 2 2 3 7 2 3 2" xfId="5410" xr:uid="{00000000-0005-0000-0000-0000E9270000}"/>
    <cellStyle name="Normal 6 2 2 3 7 2 3 2 2" xfId="38391" xr:uid="{00000000-0005-0000-0000-0000EA270000}"/>
    <cellStyle name="Normal 6 2 2 3 7 2 3 3" xfId="28373" xr:uid="{00000000-0005-0000-0000-0000EB270000}"/>
    <cellStyle name="Normal 6 2 2 3 7 2 4" xfId="5411" xr:uid="{00000000-0005-0000-0000-0000EC270000}"/>
    <cellStyle name="Normal 6 2 2 3 7 2 4 2" xfId="34614" xr:uid="{00000000-0005-0000-0000-0000ED270000}"/>
    <cellStyle name="Normal 6 2 2 3 7 2 5" xfId="24018" xr:uid="{00000000-0005-0000-0000-0000EE270000}"/>
    <cellStyle name="Normal 6 2 2 3 7 3" xfId="5412" xr:uid="{00000000-0005-0000-0000-0000EF270000}"/>
    <cellStyle name="Normal 6 2 2 3 7 3 2" xfId="5413" xr:uid="{00000000-0005-0000-0000-0000F0270000}"/>
    <cellStyle name="Normal 6 2 2 3 7 3 2 2" xfId="5414" xr:uid="{00000000-0005-0000-0000-0000F1270000}"/>
    <cellStyle name="Normal 6 2 2 3 7 3 2 2 2" xfId="38392" xr:uid="{00000000-0005-0000-0000-0000F2270000}"/>
    <cellStyle name="Normal 6 2 2 3 7 3 2 3" xfId="28374" xr:uid="{00000000-0005-0000-0000-0000F3270000}"/>
    <cellStyle name="Normal 6 2 2 3 7 3 3" xfId="5415" xr:uid="{00000000-0005-0000-0000-0000F4270000}"/>
    <cellStyle name="Normal 6 2 2 3 7 3 3 2" xfId="5416" xr:uid="{00000000-0005-0000-0000-0000F5270000}"/>
    <cellStyle name="Normal 6 2 2 3 7 3 3 2 2" xfId="38393" xr:uid="{00000000-0005-0000-0000-0000F6270000}"/>
    <cellStyle name="Normal 6 2 2 3 7 3 3 3" xfId="28375" xr:uid="{00000000-0005-0000-0000-0000F7270000}"/>
    <cellStyle name="Normal 6 2 2 3 7 3 4" xfId="5417" xr:uid="{00000000-0005-0000-0000-0000F8270000}"/>
    <cellStyle name="Normal 6 2 2 3 7 3 4 2" xfId="34615" xr:uid="{00000000-0005-0000-0000-0000F9270000}"/>
    <cellStyle name="Normal 6 2 2 3 7 3 5" xfId="24019" xr:uid="{00000000-0005-0000-0000-0000FA270000}"/>
    <cellStyle name="Normal 6 2 2 3 7 4" xfId="5418" xr:uid="{00000000-0005-0000-0000-0000FB270000}"/>
    <cellStyle name="Normal 6 2 2 3 7 4 2" xfId="5419" xr:uid="{00000000-0005-0000-0000-0000FC270000}"/>
    <cellStyle name="Normal 6 2 2 3 7 4 2 2" xfId="38394" xr:uid="{00000000-0005-0000-0000-0000FD270000}"/>
    <cellStyle name="Normal 6 2 2 3 7 4 3" xfId="28376" xr:uid="{00000000-0005-0000-0000-0000FE270000}"/>
    <cellStyle name="Normal 6 2 2 3 7 5" xfId="5420" xr:uid="{00000000-0005-0000-0000-0000FF270000}"/>
    <cellStyle name="Normal 6 2 2 3 7 5 2" xfId="5421" xr:uid="{00000000-0005-0000-0000-000000280000}"/>
    <cellStyle name="Normal 6 2 2 3 7 5 2 2" xfId="38395" xr:uid="{00000000-0005-0000-0000-000001280000}"/>
    <cellStyle name="Normal 6 2 2 3 7 5 3" xfId="28377" xr:uid="{00000000-0005-0000-0000-000002280000}"/>
    <cellStyle name="Normal 6 2 2 3 7 6" xfId="5422" xr:uid="{00000000-0005-0000-0000-000003280000}"/>
    <cellStyle name="Normal 6 2 2 3 7 6 2" xfId="34613" xr:uid="{00000000-0005-0000-0000-000004280000}"/>
    <cellStyle name="Normal 6 2 2 3 7 7" xfId="24017" xr:uid="{00000000-0005-0000-0000-000005280000}"/>
    <cellStyle name="Normal 6 2 2 3 8" xfId="5423" xr:uid="{00000000-0005-0000-0000-000006280000}"/>
    <cellStyle name="Normal 6 2 2 3 8 2" xfId="5424" xr:uid="{00000000-0005-0000-0000-000007280000}"/>
    <cellStyle name="Normal 6 2 2 3 8 2 2" xfId="5425" xr:uid="{00000000-0005-0000-0000-000008280000}"/>
    <cellStyle name="Normal 6 2 2 3 8 2 2 2" xfId="38396" xr:uid="{00000000-0005-0000-0000-000009280000}"/>
    <cellStyle name="Normal 6 2 2 3 8 2 3" xfId="28378" xr:uid="{00000000-0005-0000-0000-00000A280000}"/>
    <cellStyle name="Normal 6 2 2 3 8 3" xfId="5426" xr:uid="{00000000-0005-0000-0000-00000B280000}"/>
    <cellStyle name="Normal 6 2 2 3 8 3 2" xfId="5427" xr:uid="{00000000-0005-0000-0000-00000C280000}"/>
    <cellStyle name="Normal 6 2 2 3 8 3 2 2" xfId="38397" xr:uid="{00000000-0005-0000-0000-00000D280000}"/>
    <cellStyle name="Normal 6 2 2 3 8 3 3" xfId="28379" xr:uid="{00000000-0005-0000-0000-00000E280000}"/>
    <cellStyle name="Normal 6 2 2 3 8 4" xfId="5428" xr:uid="{00000000-0005-0000-0000-00000F280000}"/>
    <cellStyle name="Normal 6 2 2 3 8 4 2" xfId="34616" xr:uid="{00000000-0005-0000-0000-000010280000}"/>
    <cellStyle name="Normal 6 2 2 3 8 5" xfId="24020" xr:uid="{00000000-0005-0000-0000-000011280000}"/>
    <cellStyle name="Normal 6 2 2 3 9" xfId="5429" xr:uid="{00000000-0005-0000-0000-000012280000}"/>
    <cellStyle name="Normal 6 2 2 3 9 2" xfId="5430" xr:uid="{00000000-0005-0000-0000-000013280000}"/>
    <cellStyle name="Normal 6 2 2 3 9 2 2" xfId="5431" xr:uid="{00000000-0005-0000-0000-000014280000}"/>
    <cellStyle name="Normal 6 2 2 3 9 2 2 2" xfId="38398" xr:uid="{00000000-0005-0000-0000-000015280000}"/>
    <cellStyle name="Normal 6 2 2 3 9 2 3" xfId="28380" xr:uid="{00000000-0005-0000-0000-000016280000}"/>
    <cellStyle name="Normal 6 2 2 3 9 3" xfId="5432" xr:uid="{00000000-0005-0000-0000-000017280000}"/>
    <cellStyle name="Normal 6 2 2 3 9 3 2" xfId="5433" xr:uid="{00000000-0005-0000-0000-000018280000}"/>
    <cellStyle name="Normal 6 2 2 3 9 3 2 2" xfId="38399" xr:uid="{00000000-0005-0000-0000-000019280000}"/>
    <cellStyle name="Normal 6 2 2 3 9 3 3" xfId="28381" xr:uid="{00000000-0005-0000-0000-00001A280000}"/>
    <cellStyle name="Normal 6 2 2 3 9 4" xfId="5434" xr:uid="{00000000-0005-0000-0000-00001B280000}"/>
    <cellStyle name="Normal 6 2 2 3 9 4 2" xfId="34617" xr:uid="{00000000-0005-0000-0000-00001C280000}"/>
    <cellStyle name="Normal 6 2 2 3 9 5" xfId="24021" xr:uid="{00000000-0005-0000-0000-00001D280000}"/>
    <cellStyle name="Normal 6 2 2 4" xfId="5435" xr:uid="{00000000-0005-0000-0000-00001E280000}"/>
    <cellStyle name="Normal 6 2 2 4 10" xfId="5436" xr:uid="{00000000-0005-0000-0000-00001F280000}"/>
    <cellStyle name="Normal 6 2 2 4 10 2" xfId="5437" xr:uid="{00000000-0005-0000-0000-000020280000}"/>
    <cellStyle name="Normal 6 2 2 4 10 2 2" xfId="38400" xr:uid="{00000000-0005-0000-0000-000021280000}"/>
    <cellStyle name="Normal 6 2 2 4 10 3" xfId="28382" xr:uid="{00000000-0005-0000-0000-000022280000}"/>
    <cellStyle name="Normal 6 2 2 4 11" xfId="5438" xr:uid="{00000000-0005-0000-0000-000023280000}"/>
    <cellStyle name="Normal 6 2 2 4 11 2" xfId="5439" xr:uid="{00000000-0005-0000-0000-000024280000}"/>
    <cellStyle name="Normal 6 2 2 4 11 2 2" xfId="38401" xr:uid="{00000000-0005-0000-0000-000025280000}"/>
    <cellStyle name="Normal 6 2 2 4 11 3" xfId="28383" xr:uid="{00000000-0005-0000-0000-000026280000}"/>
    <cellStyle name="Normal 6 2 2 4 12" xfId="5440" xr:uid="{00000000-0005-0000-0000-000027280000}"/>
    <cellStyle name="Normal 6 2 2 4 12 2" xfId="34618" xr:uid="{00000000-0005-0000-0000-000028280000}"/>
    <cellStyle name="Normal 6 2 2 4 13" xfId="24022" xr:uid="{00000000-0005-0000-0000-000029280000}"/>
    <cellStyle name="Normal 6 2 2 4 2" xfId="5441" xr:uid="{00000000-0005-0000-0000-00002A280000}"/>
    <cellStyle name="Normal 6 2 2 4 2 10" xfId="5442" xr:uid="{00000000-0005-0000-0000-00002B280000}"/>
    <cellStyle name="Normal 6 2 2 4 2 10 2" xfId="5443" xr:uid="{00000000-0005-0000-0000-00002C280000}"/>
    <cellStyle name="Normal 6 2 2 4 2 10 2 2" xfId="38402" xr:uid="{00000000-0005-0000-0000-00002D280000}"/>
    <cellStyle name="Normal 6 2 2 4 2 10 3" xfId="28384" xr:uid="{00000000-0005-0000-0000-00002E280000}"/>
    <cellStyle name="Normal 6 2 2 4 2 11" xfId="5444" xr:uid="{00000000-0005-0000-0000-00002F280000}"/>
    <cellStyle name="Normal 6 2 2 4 2 11 2" xfId="34619" xr:uid="{00000000-0005-0000-0000-000030280000}"/>
    <cellStyle name="Normal 6 2 2 4 2 12" xfId="24023" xr:uid="{00000000-0005-0000-0000-000031280000}"/>
    <cellStyle name="Normal 6 2 2 4 2 2" xfId="5445" xr:uid="{00000000-0005-0000-0000-000032280000}"/>
    <cellStyle name="Normal 6 2 2 4 2 2 10" xfId="24024" xr:uid="{00000000-0005-0000-0000-000033280000}"/>
    <cellStyle name="Normal 6 2 2 4 2 2 2" xfId="5446" xr:uid="{00000000-0005-0000-0000-000034280000}"/>
    <cellStyle name="Normal 6 2 2 4 2 2 2 2" xfId="5447" xr:uid="{00000000-0005-0000-0000-000035280000}"/>
    <cellStyle name="Normal 6 2 2 4 2 2 2 2 2" xfId="5448" xr:uid="{00000000-0005-0000-0000-000036280000}"/>
    <cellStyle name="Normal 6 2 2 4 2 2 2 2 2 2" xfId="5449" xr:uid="{00000000-0005-0000-0000-000037280000}"/>
    <cellStyle name="Normal 6 2 2 4 2 2 2 2 2 2 2" xfId="5450" xr:uid="{00000000-0005-0000-0000-000038280000}"/>
    <cellStyle name="Normal 6 2 2 4 2 2 2 2 2 2 2 2" xfId="38403" xr:uid="{00000000-0005-0000-0000-000039280000}"/>
    <cellStyle name="Normal 6 2 2 4 2 2 2 2 2 2 3" xfId="28385" xr:uid="{00000000-0005-0000-0000-00003A280000}"/>
    <cellStyle name="Normal 6 2 2 4 2 2 2 2 2 3" xfId="5451" xr:uid="{00000000-0005-0000-0000-00003B280000}"/>
    <cellStyle name="Normal 6 2 2 4 2 2 2 2 2 3 2" xfId="5452" xr:uid="{00000000-0005-0000-0000-00003C280000}"/>
    <cellStyle name="Normal 6 2 2 4 2 2 2 2 2 3 2 2" xfId="38404" xr:uid="{00000000-0005-0000-0000-00003D280000}"/>
    <cellStyle name="Normal 6 2 2 4 2 2 2 2 2 3 3" xfId="28386" xr:uid="{00000000-0005-0000-0000-00003E280000}"/>
    <cellStyle name="Normal 6 2 2 4 2 2 2 2 2 4" xfId="5453" xr:uid="{00000000-0005-0000-0000-00003F280000}"/>
    <cellStyle name="Normal 6 2 2 4 2 2 2 2 2 4 2" xfId="34623" xr:uid="{00000000-0005-0000-0000-000040280000}"/>
    <cellStyle name="Normal 6 2 2 4 2 2 2 2 2 5" xfId="24027" xr:uid="{00000000-0005-0000-0000-000041280000}"/>
    <cellStyle name="Normal 6 2 2 4 2 2 2 2 3" xfId="5454" xr:uid="{00000000-0005-0000-0000-000042280000}"/>
    <cellStyle name="Normal 6 2 2 4 2 2 2 2 3 2" xfId="5455" xr:uid="{00000000-0005-0000-0000-000043280000}"/>
    <cellStyle name="Normal 6 2 2 4 2 2 2 2 3 2 2" xfId="5456" xr:uid="{00000000-0005-0000-0000-000044280000}"/>
    <cellStyle name="Normal 6 2 2 4 2 2 2 2 3 2 2 2" xfId="38405" xr:uid="{00000000-0005-0000-0000-000045280000}"/>
    <cellStyle name="Normal 6 2 2 4 2 2 2 2 3 2 3" xfId="28387" xr:uid="{00000000-0005-0000-0000-000046280000}"/>
    <cellStyle name="Normal 6 2 2 4 2 2 2 2 3 3" xfId="5457" xr:uid="{00000000-0005-0000-0000-000047280000}"/>
    <cellStyle name="Normal 6 2 2 4 2 2 2 2 3 3 2" xfId="5458" xr:uid="{00000000-0005-0000-0000-000048280000}"/>
    <cellStyle name="Normal 6 2 2 4 2 2 2 2 3 3 2 2" xfId="38406" xr:uid="{00000000-0005-0000-0000-000049280000}"/>
    <cellStyle name="Normal 6 2 2 4 2 2 2 2 3 3 3" xfId="28388" xr:uid="{00000000-0005-0000-0000-00004A280000}"/>
    <cellStyle name="Normal 6 2 2 4 2 2 2 2 3 4" xfId="5459" xr:uid="{00000000-0005-0000-0000-00004B280000}"/>
    <cellStyle name="Normal 6 2 2 4 2 2 2 2 3 4 2" xfId="34624" xr:uid="{00000000-0005-0000-0000-00004C280000}"/>
    <cellStyle name="Normal 6 2 2 4 2 2 2 2 3 5" xfId="24028" xr:uid="{00000000-0005-0000-0000-00004D280000}"/>
    <cellStyle name="Normal 6 2 2 4 2 2 2 2 4" xfId="5460" xr:uid="{00000000-0005-0000-0000-00004E280000}"/>
    <cellStyle name="Normal 6 2 2 4 2 2 2 2 4 2" xfId="5461" xr:uid="{00000000-0005-0000-0000-00004F280000}"/>
    <cellStyle name="Normal 6 2 2 4 2 2 2 2 4 2 2" xfId="38407" xr:uid="{00000000-0005-0000-0000-000050280000}"/>
    <cellStyle name="Normal 6 2 2 4 2 2 2 2 4 3" xfId="28389" xr:uid="{00000000-0005-0000-0000-000051280000}"/>
    <cellStyle name="Normal 6 2 2 4 2 2 2 2 5" xfId="5462" xr:uid="{00000000-0005-0000-0000-000052280000}"/>
    <cellStyle name="Normal 6 2 2 4 2 2 2 2 5 2" xfId="5463" xr:uid="{00000000-0005-0000-0000-000053280000}"/>
    <cellStyle name="Normal 6 2 2 4 2 2 2 2 5 2 2" xfId="38408" xr:uid="{00000000-0005-0000-0000-000054280000}"/>
    <cellStyle name="Normal 6 2 2 4 2 2 2 2 5 3" xfId="28390" xr:uid="{00000000-0005-0000-0000-000055280000}"/>
    <cellStyle name="Normal 6 2 2 4 2 2 2 2 6" xfId="5464" xr:uid="{00000000-0005-0000-0000-000056280000}"/>
    <cellStyle name="Normal 6 2 2 4 2 2 2 2 6 2" xfId="34622" xr:uid="{00000000-0005-0000-0000-000057280000}"/>
    <cellStyle name="Normal 6 2 2 4 2 2 2 2 7" xfId="24026" xr:uid="{00000000-0005-0000-0000-000058280000}"/>
    <cellStyle name="Normal 6 2 2 4 2 2 2 3" xfId="5465" xr:uid="{00000000-0005-0000-0000-000059280000}"/>
    <cellStyle name="Normal 6 2 2 4 2 2 2 3 2" xfId="5466" xr:uid="{00000000-0005-0000-0000-00005A280000}"/>
    <cellStyle name="Normal 6 2 2 4 2 2 2 3 2 2" xfId="5467" xr:uid="{00000000-0005-0000-0000-00005B280000}"/>
    <cellStyle name="Normal 6 2 2 4 2 2 2 3 2 2 2" xfId="38409" xr:uid="{00000000-0005-0000-0000-00005C280000}"/>
    <cellStyle name="Normal 6 2 2 4 2 2 2 3 2 3" xfId="28391" xr:uid="{00000000-0005-0000-0000-00005D280000}"/>
    <cellStyle name="Normal 6 2 2 4 2 2 2 3 3" xfId="5468" xr:uid="{00000000-0005-0000-0000-00005E280000}"/>
    <cellStyle name="Normal 6 2 2 4 2 2 2 3 3 2" xfId="5469" xr:uid="{00000000-0005-0000-0000-00005F280000}"/>
    <cellStyle name="Normal 6 2 2 4 2 2 2 3 3 2 2" xfId="38410" xr:uid="{00000000-0005-0000-0000-000060280000}"/>
    <cellStyle name="Normal 6 2 2 4 2 2 2 3 3 3" xfId="28392" xr:uid="{00000000-0005-0000-0000-000061280000}"/>
    <cellStyle name="Normal 6 2 2 4 2 2 2 3 4" xfId="5470" xr:uid="{00000000-0005-0000-0000-000062280000}"/>
    <cellStyle name="Normal 6 2 2 4 2 2 2 3 4 2" xfId="34625" xr:uid="{00000000-0005-0000-0000-000063280000}"/>
    <cellStyle name="Normal 6 2 2 4 2 2 2 3 5" xfId="24029" xr:uid="{00000000-0005-0000-0000-000064280000}"/>
    <cellStyle name="Normal 6 2 2 4 2 2 2 4" xfId="5471" xr:uid="{00000000-0005-0000-0000-000065280000}"/>
    <cellStyle name="Normal 6 2 2 4 2 2 2 4 2" xfId="5472" xr:uid="{00000000-0005-0000-0000-000066280000}"/>
    <cellStyle name="Normal 6 2 2 4 2 2 2 4 2 2" xfId="5473" xr:uid="{00000000-0005-0000-0000-000067280000}"/>
    <cellStyle name="Normal 6 2 2 4 2 2 2 4 2 2 2" xfId="38411" xr:uid="{00000000-0005-0000-0000-000068280000}"/>
    <cellStyle name="Normal 6 2 2 4 2 2 2 4 2 3" xfId="28393" xr:uid="{00000000-0005-0000-0000-000069280000}"/>
    <cellStyle name="Normal 6 2 2 4 2 2 2 4 3" xfId="5474" xr:uid="{00000000-0005-0000-0000-00006A280000}"/>
    <cellStyle name="Normal 6 2 2 4 2 2 2 4 3 2" xfId="5475" xr:uid="{00000000-0005-0000-0000-00006B280000}"/>
    <cellStyle name="Normal 6 2 2 4 2 2 2 4 3 2 2" xfId="38412" xr:uid="{00000000-0005-0000-0000-00006C280000}"/>
    <cellStyle name="Normal 6 2 2 4 2 2 2 4 3 3" xfId="28394" xr:uid="{00000000-0005-0000-0000-00006D280000}"/>
    <cellStyle name="Normal 6 2 2 4 2 2 2 4 4" xfId="5476" xr:uid="{00000000-0005-0000-0000-00006E280000}"/>
    <cellStyle name="Normal 6 2 2 4 2 2 2 4 4 2" xfId="34626" xr:uid="{00000000-0005-0000-0000-00006F280000}"/>
    <cellStyle name="Normal 6 2 2 4 2 2 2 4 5" xfId="24030" xr:uid="{00000000-0005-0000-0000-000070280000}"/>
    <cellStyle name="Normal 6 2 2 4 2 2 2 5" xfId="5477" xr:uid="{00000000-0005-0000-0000-000071280000}"/>
    <cellStyle name="Normal 6 2 2 4 2 2 2 5 2" xfId="5478" xr:uid="{00000000-0005-0000-0000-000072280000}"/>
    <cellStyle name="Normal 6 2 2 4 2 2 2 5 2 2" xfId="38413" xr:uid="{00000000-0005-0000-0000-000073280000}"/>
    <cellStyle name="Normal 6 2 2 4 2 2 2 5 3" xfId="28395" xr:uid="{00000000-0005-0000-0000-000074280000}"/>
    <cellStyle name="Normal 6 2 2 4 2 2 2 6" xfId="5479" xr:uid="{00000000-0005-0000-0000-000075280000}"/>
    <cellStyle name="Normal 6 2 2 4 2 2 2 6 2" xfId="5480" xr:uid="{00000000-0005-0000-0000-000076280000}"/>
    <cellStyle name="Normal 6 2 2 4 2 2 2 6 2 2" xfId="38414" xr:uid="{00000000-0005-0000-0000-000077280000}"/>
    <cellStyle name="Normal 6 2 2 4 2 2 2 6 3" xfId="28396" xr:uid="{00000000-0005-0000-0000-000078280000}"/>
    <cellStyle name="Normal 6 2 2 4 2 2 2 7" xfId="5481" xr:uid="{00000000-0005-0000-0000-000079280000}"/>
    <cellStyle name="Normal 6 2 2 4 2 2 2 7 2" xfId="34621" xr:uid="{00000000-0005-0000-0000-00007A280000}"/>
    <cellStyle name="Normal 6 2 2 4 2 2 2 8" xfId="24025" xr:uid="{00000000-0005-0000-0000-00007B280000}"/>
    <cellStyle name="Normal 6 2 2 4 2 2 3" xfId="5482" xr:uid="{00000000-0005-0000-0000-00007C280000}"/>
    <cellStyle name="Normal 6 2 2 4 2 2 3 2" xfId="5483" xr:uid="{00000000-0005-0000-0000-00007D280000}"/>
    <cellStyle name="Normal 6 2 2 4 2 2 3 2 2" xfId="5484" xr:uid="{00000000-0005-0000-0000-00007E280000}"/>
    <cellStyle name="Normal 6 2 2 4 2 2 3 2 2 2" xfId="5485" xr:uid="{00000000-0005-0000-0000-00007F280000}"/>
    <cellStyle name="Normal 6 2 2 4 2 2 3 2 2 2 2" xfId="5486" xr:uid="{00000000-0005-0000-0000-000080280000}"/>
    <cellStyle name="Normal 6 2 2 4 2 2 3 2 2 2 2 2" xfId="38415" xr:uid="{00000000-0005-0000-0000-000081280000}"/>
    <cellStyle name="Normal 6 2 2 4 2 2 3 2 2 2 3" xfId="28397" xr:uid="{00000000-0005-0000-0000-000082280000}"/>
    <cellStyle name="Normal 6 2 2 4 2 2 3 2 2 3" xfId="5487" xr:uid="{00000000-0005-0000-0000-000083280000}"/>
    <cellStyle name="Normal 6 2 2 4 2 2 3 2 2 3 2" xfId="5488" xr:uid="{00000000-0005-0000-0000-000084280000}"/>
    <cellStyle name="Normal 6 2 2 4 2 2 3 2 2 3 2 2" xfId="38416" xr:uid="{00000000-0005-0000-0000-000085280000}"/>
    <cellStyle name="Normal 6 2 2 4 2 2 3 2 2 3 3" xfId="28398" xr:uid="{00000000-0005-0000-0000-000086280000}"/>
    <cellStyle name="Normal 6 2 2 4 2 2 3 2 2 4" xfId="5489" xr:uid="{00000000-0005-0000-0000-000087280000}"/>
    <cellStyle name="Normal 6 2 2 4 2 2 3 2 2 4 2" xfId="34629" xr:uid="{00000000-0005-0000-0000-000088280000}"/>
    <cellStyle name="Normal 6 2 2 4 2 2 3 2 2 5" xfId="24033" xr:uid="{00000000-0005-0000-0000-000089280000}"/>
    <cellStyle name="Normal 6 2 2 4 2 2 3 2 3" xfId="5490" xr:uid="{00000000-0005-0000-0000-00008A280000}"/>
    <cellStyle name="Normal 6 2 2 4 2 2 3 2 3 2" xfId="5491" xr:uid="{00000000-0005-0000-0000-00008B280000}"/>
    <cellStyle name="Normal 6 2 2 4 2 2 3 2 3 2 2" xfId="5492" xr:uid="{00000000-0005-0000-0000-00008C280000}"/>
    <cellStyle name="Normal 6 2 2 4 2 2 3 2 3 2 2 2" xfId="38417" xr:uid="{00000000-0005-0000-0000-00008D280000}"/>
    <cellStyle name="Normal 6 2 2 4 2 2 3 2 3 2 3" xfId="28399" xr:uid="{00000000-0005-0000-0000-00008E280000}"/>
    <cellStyle name="Normal 6 2 2 4 2 2 3 2 3 3" xfId="5493" xr:uid="{00000000-0005-0000-0000-00008F280000}"/>
    <cellStyle name="Normal 6 2 2 4 2 2 3 2 3 3 2" xfId="5494" xr:uid="{00000000-0005-0000-0000-000090280000}"/>
    <cellStyle name="Normal 6 2 2 4 2 2 3 2 3 3 2 2" xfId="38418" xr:uid="{00000000-0005-0000-0000-000091280000}"/>
    <cellStyle name="Normal 6 2 2 4 2 2 3 2 3 3 3" xfId="28400" xr:uid="{00000000-0005-0000-0000-000092280000}"/>
    <cellStyle name="Normal 6 2 2 4 2 2 3 2 3 4" xfId="5495" xr:uid="{00000000-0005-0000-0000-000093280000}"/>
    <cellStyle name="Normal 6 2 2 4 2 2 3 2 3 4 2" xfId="34630" xr:uid="{00000000-0005-0000-0000-000094280000}"/>
    <cellStyle name="Normal 6 2 2 4 2 2 3 2 3 5" xfId="24034" xr:uid="{00000000-0005-0000-0000-000095280000}"/>
    <cellStyle name="Normal 6 2 2 4 2 2 3 2 4" xfId="5496" xr:uid="{00000000-0005-0000-0000-000096280000}"/>
    <cellStyle name="Normal 6 2 2 4 2 2 3 2 4 2" xfId="5497" xr:uid="{00000000-0005-0000-0000-000097280000}"/>
    <cellStyle name="Normal 6 2 2 4 2 2 3 2 4 2 2" xfId="38419" xr:uid="{00000000-0005-0000-0000-000098280000}"/>
    <cellStyle name="Normal 6 2 2 4 2 2 3 2 4 3" xfId="28401" xr:uid="{00000000-0005-0000-0000-000099280000}"/>
    <cellStyle name="Normal 6 2 2 4 2 2 3 2 5" xfId="5498" xr:uid="{00000000-0005-0000-0000-00009A280000}"/>
    <cellStyle name="Normal 6 2 2 4 2 2 3 2 5 2" xfId="5499" xr:uid="{00000000-0005-0000-0000-00009B280000}"/>
    <cellStyle name="Normal 6 2 2 4 2 2 3 2 5 2 2" xfId="38420" xr:uid="{00000000-0005-0000-0000-00009C280000}"/>
    <cellStyle name="Normal 6 2 2 4 2 2 3 2 5 3" xfId="28402" xr:uid="{00000000-0005-0000-0000-00009D280000}"/>
    <cellStyle name="Normal 6 2 2 4 2 2 3 2 6" xfId="5500" xr:uid="{00000000-0005-0000-0000-00009E280000}"/>
    <cellStyle name="Normal 6 2 2 4 2 2 3 2 6 2" xfId="34628" xr:uid="{00000000-0005-0000-0000-00009F280000}"/>
    <cellStyle name="Normal 6 2 2 4 2 2 3 2 7" xfId="24032" xr:uid="{00000000-0005-0000-0000-0000A0280000}"/>
    <cellStyle name="Normal 6 2 2 4 2 2 3 3" xfId="5501" xr:uid="{00000000-0005-0000-0000-0000A1280000}"/>
    <cellStyle name="Normal 6 2 2 4 2 2 3 3 2" xfId="5502" xr:uid="{00000000-0005-0000-0000-0000A2280000}"/>
    <cellStyle name="Normal 6 2 2 4 2 2 3 3 2 2" xfId="5503" xr:uid="{00000000-0005-0000-0000-0000A3280000}"/>
    <cellStyle name="Normal 6 2 2 4 2 2 3 3 2 2 2" xfId="38421" xr:uid="{00000000-0005-0000-0000-0000A4280000}"/>
    <cellStyle name="Normal 6 2 2 4 2 2 3 3 2 3" xfId="28403" xr:uid="{00000000-0005-0000-0000-0000A5280000}"/>
    <cellStyle name="Normal 6 2 2 4 2 2 3 3 3" xfId="5504" xr:uid="{00000000-0005-0000-0000-0000A6280000}"/>
    <cellStyle name="Normal 6 2 2 4 2 2 3 3 3 2" xfId="5505" xr:uid="{00000000-0005-0000-0000-0000A7280000}"/>
    <cellStyle name="Normal 6 2 2 4 2 2 3 3 3 2 2" xfId="38422" xr:uid="{00000000-0005-0000-0000-0000A8280000}"/>
    <cellStyle name="Normal 6 2 2 4 2 2 3 3 3 3" xfId="28404" xr:uid="{00000000-0005-0000-0000-0000A9280000}"/>
    <cellStyle name="Normal 6 2 2 4 2 2 3 3 4" xfId="5506" xr:uid="{00000000-0005-0000-0000-0000AA280000}"/>
    <cellStyle name="Normal 6 2 2 4 2 2 3 3 4 2" xfId="34631" xr:uid="{00000000-0005-0000-0000-0000AB280000}"/>
    <cellStyle name="Normal 6 2 2 4 2 2 3 3 5" xfId="24035" xr:uid="{00000000-0005-0000-0000-0000AC280000}"/>
    <cellStyle name="Normal 6 2 2 4 2 2 3 4" xfId="5507" xr:uid="{00000000-0005-0000-0000-0000AD280000}"/>
    <cellStyle name="Normal 6 2 2 4 2 2 3 4 2" xfId="5508" xr:uid="{00000000-0005-0000-0000-0000AE280000}"/>
    <cellStyle name="Normal 6 2 2 4 2 2 3 4 2 2" xfId="5509" xr:uid="{00000000-0005-0000-0000-0000AF280000}"/>
    <cellStyle name="Normal 6 2 2 4 2 2 3 4 2 2 2" xfId="38423" xr:uid="{00000000-0005-0000-0000-0000B0280000}"/>
    <cellStyle name="Normal 6 2 2 4 2 2 3 4 2 3" xfId="28405" xr:uid="{00000000-0005-0000-0000-0000B1280000}"/>
    <cellStyle name="Normal 6 2 2 4 2 2 3 4 3" xfId="5510" xr:uid="{00000000-0005-0000-0000-0000B2280000}"/>
    <cellStyle name="Normal 6 2 2 4 2 2 3 4 3 2" xfId="5511" xr:uid="{00000000-0005-0000-0000-0000B3280000}"/>
    <cellStyle name="Normal 6 2 2 4 2 2 3 4 3 2 2" xfId="38424" xr:uid="{00000000-0005-0000-0000-0000B4280000}"/>
    <cellStyle name="Normal 6 2 2 4 2 2 3 4 3 3" xfId="28406" xr:uid="{00000000-0005-0000-0000-0000B5280000}"/>
    <cellStyle name="Normal 6 2 2 4 2 2 3 4 4" xfId="5512" xr:uid="{00000000-0005-0000-0000-0000B6280000}"/>
    <cellStyle name="Normal 6 2 2 4 2 2 3 4 4 2" xfId="34632" xr:uid="{00000000-0005-0000-0000-0000B7280000}"/>
    <cellStyle name="Normal 6 2 2 4 2 2 3 4 5" xfId="24036" xr:uid="{00000000-0005-0000-0000-0000B8280000}"/>
    <cellStyle name="Normal 6 2 2 4 2 2 3 5" xfId="5513" xr:uid="{00000000-0005-0000-0000-0000B9280000}"/>
    <cellStyle name="Normal 6 2 2 4 2 2 3 5 2" xfId="5514" xr:uid="{00000000-0005-0000-0000-0000BA280000}"/>
    <cellStyle name="Normal 6 2 2 4 2 2 3 5 2 2" xfId="38425" xr:uid="{00000000-0005-0000-0000-0000BB280000}"/>
    <cellStyle name="Normal 6 2 2 4 2 2 3 5 3" xfId="28407" xr:uid="{00000000-0005-0000-0000-0000BC280000}"/>
    <cellStyle name="Normal 6 2 2 4 2 2 3 6" xfId="5515" xr:uid="{00000000-0005-0000-0000-0000BD280000}"/>
    <cellStyle name="Normal 6 2 2 4 2 2 3 6 2" xfId="5516" xr:uid="{00000000-0005-0000-0000-0000BE280000}"/>
    <cellStyle name="Normal 6 2 2 4 2 2 3 6 2 2" xfId="38426" xr:uid="{00000000-0005-0000-0000-0000BF280000}"/>
    <cellStyle name="Normal 6 2 2 4 2 2 3 6 3" xfId="28408" xr:uid="{00000000-0005-0000-0000-0000C0280000}"/>
    <cellStyle name="Normal 6 2 2 4 2 2 3 7" xfId="5517" xr:uid="{00000000-0005-0000-0000-0000C1280000}"/>
    <cellStyle name="Normal 6 2 2 4 2 2 3 7 2" xfId="34627" xr:uid="{00000000-0005-0000-0000-0000C2280000}"/>
    <cellStyle name="Normal 6 2 2 4 2 2 3 8" xfId="24031" xr:uid="{00000000-0005-0000-0000-0000C3280000}"/>
    <cellStyle name="Normal 6 2 2 4 2 2 4" xfId="5518" xr:uid="{00000000-0005-0000-0000-0000C4280000}"/>
    <cellStyle name="Normal 6 2 2 4 2 2 4 2" xfId="5519" xr:uid="{00000000-0005-0000-0000-0000C5280000}"/>
    <cellStyle name="Normal 6 2 2 4 2 2 4 2 2" xfId="5520" xr:uid="{00000000-0005-0000-0000-0000C6280000}"/>
    <cellStyle name="Normal 6 2 2 4 2 2 4 2 2 2" xfId="5521" xr:uid="{00000000-0005-0000-0000-0000C7280000}"/>
    <cellStyle name="Normal 6 2 2 4 2 2 4 2 2 2 2" xfId="38427" xr:uid="{00000000-0005-0000-0000-0000C8280000}"/>
    <cellStyle name="Normal 6 2 2 4 2 2 4 2 2 3" xfId="28409" xr:uid="{00000000-0005-0000-0000-0000C9280000}"/>
    <cellStyle name="Normal 6 2 2 4 2 2 4 2 3" xfId="5522" xr:uid="{00000000-0005-0000-0000-0000CA280000}"/>
    <cellStyle name="Normal 6 2 2 4 2 2 4 2 3 2" xfId="5523" xr:uid="{00000000-0005-0000-0000-0000CB280000}"/>
    <cellStyle name="Normal 6 2 2 4 2 2 4 2 3 2 2" xfId="38428" xr:uid="{00000000-0005-0000-0000-0000CC280000}"/>
    <cellStyle name="Normal 6 2 2 4 2 2 4 2 3 3" xfId="28410" xr:uid="{00000000-0005-0000-0000-0000CD280000}"/>
    <cellStyle name="Normal 6 2 2 4 2 2 4 2 4" xfId="5524" xr:uid="{00000000-0005-0000-0000-0000CE280000}"/>
    <cellStyle name="Normal 6 2 2 4 2 2 4 2 4 2" xfId="34634" xr:uid="{00000000-0005-0000-0000-0000CF280000}"/>
    <cellStyle name="Normal 6 2 2 4 2 2 4 2 5" xfId="24038" xr:uid="{00000000-0005-0000-0000-0000D0280000}"/>
    <cellStyle name="Normal 6 2 2 4 2 2 4 3" xfId="5525" xr:uid="{00000000-0005-0000-0000-0000D1280000}"/>
    <cellStyle name="Normal 6 2 2 4 2 2 4 3 2" xfId="5526" xr:uid="{00000000-0005-0000-0000-0000D2280000}"/>
    <cellStyle name="Normal 6 2 2 4 2 2 4 3 2 2" xfId="5527" xr:uid="{00000000-0005-0000-0000-0000D3280000}"/>
    <cellStyle name="Normal 6 2 2 4 2 2 4 3 2 2 2" xfId="38429" xr:uid="{00000000-0005-0000-0000-0000D4280000}"/>
    <cellStyle name="Normal 6 2 2 4 2 2 4 3 2 3" xfId="28411" xr:uid="{00000000-0005-0000-0000-0000D5280000}"/>
    <cellStyle name="Normal 6 2 2 4 2 2 4 3 3" xfId="5528" xr:uid="{00000000-0005-0000-0000-0000D6280000}"/>
    <cellStyle name="Normal 6 2 2 4 2 2 4 3 3 2" xfId="5529" xr:uid="{00000000-0005-0000-0000-0000D7280000}"/>
    <cellStyle name="Normal 6 2 2 4 2 2 4 3 3 2 2" xfId="38430" xr:uid="{00000000-0005-0000-0000-0000D8280000}"/>
    <cellStyle name="Normal 6 2 2 4 2 2 4 3 3 3" xfId="28412" xr:uid="{00000000-0005-0000-0000-0000D9280000}"/>
    <cellStyle name="Normal 6 2 2 4 2 2 4 3 4" xfId="5530" xr:uid="{00000000-0005-0000-0000-0000DA280000}"/>
    <cellStyle name="Normal 6 2 2 4 2 2 4 3 4 2" xfId="34635" xr:uid="{00000000-0005-0000-0000-0000DB280000}"/>
    <cellStyle name="Normal 6 2 2 4 2 2 4 3 5" xfId="24039" xr:uid="{00000000-0005-0000-0000-0000DC280000}"/>
    <cellStyle name="Normal 6 2 2 4 2 2 4 4" xfId="5531" xr:uid="{00000000-0005-0000-0000-0000DD280000}"/>
    <cellStyle name="Normal 6 2 2 4 2 2 4 4 2" xfId="5532" xr:uid="{00000000-0005-0000-0000-0000DE280000}"/>
    <cellStyle name="Normal 6 2 2 4 2 2 4 4 2 2" xfId="38431" xr:uid="{00000000-0005-0000-0000-0000DF280000}"/>
    <cellStyle name="Normal 6 2 2 4 2 2 4 4 3" xfId="28413" xr:uid="{00000000-0005-0000-0000-0000E0280000}"/>
    <cellStyle name="Normal 6 2 2 4 2 2 4 5" xfId="5533" xr:uid="{00000000-0005-0000-0000-0000E1280000}"/>
    <cellStyle name="Normal 6 2 2 4 2 2 4 5 2" xfId="5534" xr:uid="{00000000-0005-0000-0000-0000E2280000}"/>
    <cellStyle name="Normal 6 2 2 4 2 2 4 5 2 2" xfId="38432" xr:uid="{00000000-0005-0000-0000-0000E3280000}"/>
    <cellStyle name="Normal 6 2 2 4 2 2 4 5 3" xfId="28414" xr:uid="{00000000-0005-0000-0000-0000E4280000}"/>
    <cellStyle name="Normal 6 2 2 4 2 2 4 6" xfId="5535" xr:uid="{00000000-0005-0000-0000-0000E5280000}"/>
    <cellStyle name="Normal 6 2 2 4 2 2 4 6 2" xfId="34633" xr:uid="{00000000-0005-0000-0000-0000E6280000}"/>
    <cellStyle name="Normal 6 2 2 4 2 2 4 7" xfId="24037" xr:uid="{00000000-0005-0000-0000-0000E7280000}"/>
    <cellStyle name="Normal 6 2 2 4 2 2 5" xfId="5536" xr:uid="{00000000-0005-0000-0000-0000E8280000}"/>
    <cellStyle name="Normal 6 2 2 4 2 2 5 2" xfId="5537" xr:uid="{00000000-0005-0000-0000-0000E9280000}"/>
    <cellStyle name="Normal 6 2 2 4 2 2 5 2 2" xfId="5538" xr:uid="{00000000-0005-0000-0000-0000EA280000}"/>
    <cellStyle name="Normal 6 2 2 4 2 2 5 2 2 2" xfId="38433" xr:uid="{00000000-0005-0000-0000-0000EB280000}"/>
    <cellStyle name="Normal 6 2 2 4 2 2 5 2 3" xfId="28415" xr:uid="{00000000-0005-0000-0000-0000EC280000}"/>
    <cellStyle name="Normal 6 2 2 4 2 2 5 3" xfId="5539" xr:uid="{00000000-0005-0000-0000-0000ED280000}"/>
    <cellStyle name="Normal 6 2 2 4 2 2 5 3 2" xfId="5540" xr:uid="{00000000-0005-0000-0000-0000EE280000}"/>
    <cellStyle name="Normal 6 2 2 4 2 2 5 3 2 2" xfId="38434" xr:uid="{00000000-0005-0000-0000-0000EF280000}"/>
    <cellStyle name="Normal 6 2 2 4 2 2 5 3 3" xfId="28416" xr:uid="{00000000-0005-0000-0000-0000F0280000}"/>
    <cellStyle name="Normal 6 2 2 4 2 2 5 4" xfId="5541" xr:uid="{00000000-0005-0000-0000-0000F1280000}"/>
    <cellStyle name="Normal 6 2 2 4 2 2 5 4 2" xfId="34636" xr:uid="{00000000-0005-0000-0000-0000F2280000}"/>
    <cellStyle name="Normal 6 2 2 4 2 2 5 5" xfId="24040" xr:uid="{00000000-0005-0000-0000-0000F3280000}"/>
    <cellStyle name="Normal 6 2 2 4 2 2 6" xfId="5542" xr:uid="{00000000-0005-0000-0000-0000F4280000}"/>
    <cellStyle name="Normal 6 2 2 4 2 2 6 2" xfId="5543" xr:uid="{00000000-0005-0000-0000-0000F5280000}"/>
    <cellStyle name="Normal 6 2 2 4 2 2 6 2 2" xfId="5544" xr:uid="{00000000-0005-0000-0000-0000F6280000}"/>
    <cellStyle name="Normal 6 2 2 4 2 2 6 2 2 2" xfId="38435" xr:uid="{00000000-0005-0000-0000-0000F7280000}"/>
    <cellStyle name="Normal 6 2 2 4 2 2 6 2 3" xfId="28417" xr:uid="{00000000-0005-0000-0000-0000F8280000}"/>
    <cellStyle name="Normal 6 2 2 4 2 2 6 3" xfId="5545" xr:uid="{00000000-0005-0000-0000-0000F9280000}"/>
    <cellStyle name="Normal 6 2 2 4 2 2 6 3 2" xfId="5546" xr:uid="{00000000-0005-0000-0000-0000FA280000}"/>
    <cellStyle name="Normal 6 2 2 4 2 2 6 3 2 2" xfId="38436" xr:uid="{00000000-0005-0000-0000-0000FB280000}"/>
    <cellStyle name="Normal 6 2 2 4 2 2 6 3 3" xfId="28418" xr:uid="{00000000-0005-0000-0000-0000FC280000}"/>
    <cellStyle name="Normal 6 2 2 4 2 2 6 4" xfId="5547" xr:uid="{00000000-0005-0000-0000-0000FD280000}"/>
    <cellStyle name="Normal 6 2 2 4 2 2 6 4 2" xfId="34637" xr:uid="{00000000-0005-0000-0000-0000FE280000}"/>
    <cellStyle name="Normal 6 2 2 4 2 2 6 5" xfId="24041" xr:uid="{00000000-0005-0000-0000-0000FF280000}"/>
    <cellStyle name="Normal 6 2 2 4 2 2 7" xfId="5548" xr:uid="{00000000-0005-0000-0000-000000290000}"/>
    <cellStyle name="Normal 6 2 2 4 2 2 7 2" xfId="5549" xr:uid="{00000000-0005-0000-0000-000001290000}"/>
    <cellStyle name="Normal 6 2 2 4 2 2 7 2 2" xfId="38437" xr:uid="{00000000-0005-0000-0000-000002290000}"/>
    <cellStyle name="Normal 6 2 2 4 2 2 7 3" xfId="28419" xr:uid="{00000000-0005-0000-0000-000003290000}"/>
    <cellStyle name="Normal 6 2 2 4 2 2 8" xfId="5550" xr:uid="{00000000-0005-0000-0000-000004290000}"/>
    <cellStyle name="Normal 6 2 2 4 2 2 8 2" xfId="5551" xr:uid="{00000000-0005-0000-0000-000005290000}"/>
    <cellStyle name="Normal 6 2 2 4 2 2 8 2 2" xfId="38438" xr:uid="{00000000-0005-0000-0000-000006290000}"/>
    <cellStyle name="Normal 6 2 2 4 2 2 8 3" xfId="28420" xr:uid="{00000000-0005-0000-0000-000007290000}"/>
    <cellStyle name="Normal 6 2 2 4 2 2 9" xfId="5552" xr:uid="{00000000-0005-0000-0000-000008290000}"/>
    <cellStyle name="Normal 6 2 2 4 2 2 9 2" xfId="34620" xr:uid="{00000000-0005-0000-0000-000009290000}"/>
    <cellStyle name="Normal 6 2 2 4 2 3" xfId="5553" xr:uid="{00000000-0005-0000-0000-00000A290000}"/>
    <cellStyle name="Normal 6 2 2 4 2 3 2" xfId="5554" xr:uid="{00000000-0005-0000-0000-00000B290000}"/>
    <cellStyle name="Normal 6 2 2 4 2 3 2 2" xfId="5555" xr:uid="{00000000-0005-0000-0000-00000C290000}"/>
    <cellStyle name="Normal 6 2 2 4 2 3 2 2 2" xfId="5556" xr:uid="{00000000-0005-0000-0000-00000D290000}"/>
    <cellStyle name="Normal 6 2 2 4 2 3 2 2 2 2" xfId="5557" xr:uid="{00000000-0005-0000-0000-00000E290000}"/>
    <cellStyle name="Normal 6 2 2 4 2 3 2 2 2 2 2" xfId="38439" xr:uid="{00000000-0005-0000-0000-00000F290000}"/>
    <cellStyle name="Normal 6 2 2 4 2 3 2 2 2 3" xfId="28421" xr:uid="{00000000-0005-0000-0000-000010290000}"/>
    <cellStyle name="Normal 6 2 2 4 2 3 2 2 3" xfId="5558" xr:uid="{00000000-0005-0000-0000-000011290000}"/>
    <cellStyle name="Normal 6 2 2 4 2 3 2 2 3 2" xfId="5559" xr:uid="{00000000-0005-0000-0000-000012290000}"/>
    <cellStyle name="Normal 6 2 2 4 2 3 2 2 3 2 2" xfId="38440" xr:uid="{00000000-0005-0000-0000-000013290000}"/>
    <cellStyle name="Normal 6 2 2 4 2 3 2 2 3 3" xfId="28422" xr:uid="{00000000-0005-0000-0000-000014290000}"/>
    <cellStyle name="Normal 6 2 2 4 2 3 2 2 4" xfId="5560" xr:uid="{00000000-0005-0000-0000-000015290000}"/>
    <cellStyle name="Normal 6 2 2 4 2 3 2 2 4 2" xfId="34640" xr:uid="{00000000-0005-0000-0000-000016290000}"/>
    <cellStyle name="Normal 6 2 2 4 2 3 2 2 5" xfId="24044" xr:uid="{00000000-0005-0000-0000-000017290000}"/>
    <cellStyle name="Normal 6 2 2 4 2 3 2 3" xfId="5561" xr:uid="{00000000-0005-0000-0000-000018290000}"/>
    <cellStyle name="Normal 6 2 2 4 2 3 2 3 2" xfId="5562" xr:uid="{00000000-0005-0000-0000-000019290000}"/>
    <cellStyle name="Normal 6 2 2 4 2 3 2 3 2 2" xfId="5563" xr:uid="{00000000-0005-0000-0000-00001A290000}"/>
    <cellStyle name="Normal 6 2 2 4 2 3 2 3 2 2 2" xfId="38441" xr:uid="{00000000-0005-0000-0000-00001B290000}"/>
    <cellStyle name="Normal 6 2 2 4 2 3 2 3 2 3" xfId="28423" xr:uid="{00000000-0005-0000-0000-00001C290000}"/>
    <cellStyle name="Normal 6 2 2 4 2 3 2 3 3" xfId="5564" xr:uid="{00000000-0005-0000-0000-00001D290000}"/>
    <cellStyle name="Normal 6 2 2 4 2 3 2 3 3 2" xfId="5565" xr:uid="{00000000-0005-0000-0000-00001E290000}"/>
    <cellStyle name="Normal 6 2 2 4 2 3 2 3 3 2 2" xfId="38442" xr:uid="{00000000-0005-0000-0000-00001F290000}"/>
    <cellStyle name="Normal 6 2 2 4 2 3 2 3 3 3" xfId="28424" xr:uid="{00000000-0005-0000-0000-000020290000}"/>
    <cellStyle name="Normal 6 2 2 4 2 3 2 3 4" xfId="5566" xr:uid="{00000000-0005-0000-0000-000021290000}"/>
    <cellStyle name="Normal 6 2 2 4 2 3 2 3 4 2" xfId="34641" xr:uid="{00000000-0005-0000-0000-000022290000}"/>
    <cellStyle name="Normal 6 2 2 4 2 3 2 3 5" xfId="24045" xr:uid="{00000000-0005-0000-0000-000023290000}"/>
    <cellStyle name="Normal 6 2 2 4 2 3 2 4" xfId="5567" xr:uid="{00000000-0005-0000-0000-000024290000}"/>
    <cellStyle name="Normal 6 2 2 4 2 3 2 4 2" xfId="5568" xr:uid="{00000000-0005-0000-0000-000025290000}"/>
    <cellStyle name="Normal 6 2 2 4 2 3 2 4 2 2" xfId="38443" xr:uid="{00000000-0005-0000-0000-000026290000}"/>
    <cellStyle name="Normal 6 2 2 4 2 3 2 4 3" xfId="28425" xr:uid="{00000000-0005-0000-0000-000027290000}"/>
    <cellStyle name="Normal 6 2 2 4 2 3 2 5" xfId="5569" xr:uid="{00000000-0005-0000-0000-000028290000}"/>
    <cellStyle name="Normal 6 2 2 4 2 3 2 5 2" xfId="5570" xr:uid="{00000000-0005-0000-0000-000029290000}"/>
    <cellStyle name="Normal 6 2 2 4 2 3 2 5 2 2" xfId="38444" xr:uid="{00000000-0005-0000-0000-00002A290000}"/>
    <cellStyle name="Normal 6 2 2 4 2 3 2 5 3" xfId="28426" xr:uid="{00000000-0005-0000-0000-00002B290000}"/>
    <cellStyle name="Normal 6 2 2 4 2 3 2 6" xfId="5571" xr:uid="{00000000-0005-0000-0000-00002C290000}"/>
    <cellStyle name="Normal 6 2 2 4 2 3 2 6 2" xfId="34639" xr:uid="{00000000-0005-0000-0000-00002D290000}"/>
    <cellStyle name="Normal 6 2 2 4 2 3 2 7" xfId="24043" xr:uid="{00000000-0005-0000-0000-00002E290000}"/>
    <cellStyle name="Normal 6 2 2 4 2 3 3" xfId="5572" xr:uid="{00000000-0005-0000-0000-00002F290000}"/>
    <cellStyle name="Normal 6 2 2 4 2 3 3 2" xfId="5573" xr:uid="{00000000-0005-0000-0000-000030290000}"/>
    <cellStyle name="Normal 6 2 2 4 2 3 3 2 2" xfId="5574" xr:uid="{00000000-0005-0000-0000-000031290000}"/>
    <cellStyle name="Normal 6 2 2 4 2 3 3 2 2 2" xfId="38445" xr:uid="{00000000-0005-0000-0000-000032290000}"/>
    <cellStyle name="Normal 6 2 2 4 2 3 3 2 3" xfId="28427" xr:uid="{00000000-0005-0000-0000-000033290000}"/>
    <cellStyle name="Normal 6 2 2 4 2 3 3 3" xfId="5575" xr:uid="{00000000-0005-0000-0000-000034290000}"/>
    <cellStyle name="Normal 6 2 2 4 2 3 3 3 2" xfId="5576" xr:uid="{00000000-0005-0000-0000-000035290000}"/>
    <cellStyle name="Normal 6 2 2 4 2 3 3 3 2 2" xfId="38446" xr:uid="{00000000-0005-0000-0000-000036290000}"/>
    <cellStyle name="Normal 6 2 2 4 2 3 3 3 3" xfId="28428" xr:uid="{00000000-0005-0000-0000-000037290000}"/>
    <cellStyle name="Normal 6 2 2 4 2 3 3 4" xfId="5577" xr:uid="{00000000-0005-0000-0000-000038290000}"/>
    <cellStyle name="Normal 6 2 2 4 2 3 3 4 2" xfId="34642" xr:uid="{00000000-0005-0000-0000-000039290000}"/>
    <cellStyle name="Normal 6 2 2 4 2 3 3 5" xfId="24046" xr:uid="{00000000-0005-0000-0000-00003A290000}"/>
    <cellStyle name="Normal 6 2 2 4 2 3 4" xfId="5578" xr:uid="{00000000-0005-0000-0000-00003B290000}"/>
    <cellStyle name="Normal 6 2 2 4 2 3 4 2" xfId="5579" xr:uid="{00000000-0005-0000-0000-00003C290000}"/>
    <cellStyle name="Normal 6 2 2 4 2 3 4 2 2" xfId="5580" xr:uid="{00000000-0005-0000-0000-00003D290000}"/>
    <cellStyle name="Normal 6 2 2 4 2 3 4 2 2 2" xfId="38447" xr:uid="{00000000-0005-0000-0000-00003E290000}"/>
    <cellStyle name="Normal 6 2 2 4 2 3 4 2 3" xfId="28429" xr:uid="{00000000-0005-0000-0000-00003F290000}"/>
    <cellStyle name="Normal 6 2 2 4 2 3 4 3" xfId="5581" xr:uid="{00000000-0005-0000-0000-000040290000}"/>
    <cellStyle name="Normal 6 2 2 4 2 3 4 3 2" xfId="5582" xr:uid="{00000000-0005-0000-0000-000041290000}"/>
    <cellStyle name="Normal 6 2 2 4 2 3 4 3 2 2" xfId="38448" xr:uid="{00000000-0005-0000-0000-000042290000}"/>
    <cellStyle name="Normal 6 2 2 4 2 3 4 3 3" xfId="28430" xr:uid="{00000000-0005-0000-0000-000043290000}"/>
    <cellStyle name="Normal 6 2 2 4 2 3 4 4" xfId="5583" xr:uid="{00000000-0005-0000-0000-000044290000}"/>
    <cellStyle name="Normal 6 2 2 4 2 3 4 4 2" xfId="34643" xr:uid="{00000000-0005-0000-0000-000045290000}"/>
    <cellStyle name="Normal 6 2 2 4 2 3 4 5" xfId="24047" xr:uid="{00000000-0005-0000-0000-000046290000}"/>
    <cellStyle name="Normal 6 2 2 4 2 3 5" xfId="5584" xr:uid="{00000000-0005-0000-0000-000047290000}"/>
    <cellStyle name="Normal 6 2 2 4 2 3 5 2" xfId="5585" xr:uid="{00000000-0005-0000-0000-000048290000}"/>
    <cellStyle name="Normal 6 2 2 4 2 3 5 2 2" xfId="38449" xr:uid="{00000000-0005-0000-0000-000049290000}"/>
    <cellStyle name="Normal 6 2 2 4 2 3 5 3" xfId="28431" xr:uid="{00000000-0005-0000-0000-00004A290000}"/>
    <cellStyle name="Normal 6 2 2 4 2 3 6" xfId="5586" xr:uid="{00000000-0005-0000-0000-00004B290000}"/>
    <cellStyle name="Normal 6 2 2 4 2 3 6 2" xfId="5587" xr:uid="{00000000-0005-0000-0000-00004C290000}"/>
    <cellStyle name="Normal 6 2 2 4 2 3 6 2 2" xfId="38450" xr:uid="{00000000-0005-0000-0000-00004D290000}"/>
    <cellStyle name="Normal 6 2 2 4 2 3 6 3" xfId="28432" xr:uid="{00000000-0005-0000-0000-00004E290000}"/>
    <cellStyle name="Normal 6 2 2 4 2 3 7" xfId="5588" xr:uid="{00000000-0005-0000-0000-00004F290000}"/>
    <cellStyle name="Normal 6 2 2 4 2 3 7 2" xfId="34638" xr:uid="{00000000-0005-0000-0000-000050290000}"/>
    <cellStyle name="Normal 6 2 2 4 2 3 8" xfId="24042" xr:uid="{00000000-0005-0000-0000-000051290000}"/>
    <cellStyle name="Normal 6 2 2 4 2 4" xfId="5589" xr:uid="{00000000-0005-0000-0000-000052290000}"/>
    <cellStyle name="Normal 6 2 2 4 2 4 2" xfId="5590" xr:uid="{00000000-0005-0000-0000-000053290000}"/>
    <cellStyle name="Normal 6 2 2 4 2 4 2 2" xfId="5591" xr:uid="{00000000-0005-0000-0000-000054290000}"/>
    <cellStyle name="Normal 6 2 2 4 2 4 2 2 2" xfId="5592" xr:uid="{00000000-0005-0000-0000-000055290000}"/>
    <cellStyle name="Normal 6 2 2 4 2 4 2 2 2 2" xfId="5593" xr:uid="{00000000-0005-0000-0000-000056290000}"/>
    <cellStyle name="Normal 6 2 2 4 2 4 2 2 2 2 2" xfId="38451" xr:uid="{00000000-0005-0000-0000-000057290000}"/>
    <cellStyle name="Normal 6 2 2 4 2 4 2 2 2 3" xfId="28433" xr:uid="{00000000-0005-0000-0000-000058290000}"/>
    <cellStyle name="Normal 6 2 2 4 2 4 2 2 3" xfId="5594" xr:uid="{00000000-0005-0000-0000-000059290000}"/>
    <cellStyle name="Normal 6 2 2 4 2 4 2 2 3 2" xfId="5595" xr:uid="{00000000-0005-0000-0000-00005A290000}"/>
    <cellStyle name="Normal 6 2 2 4 2 4 2 2 3 2 2" xfId="38452" xr:uid="{00000000-0005-0000-0000-00005B290000}"/>
    <cellStyle name="Normal 6 2 2 4 2 4 2 2 3 3" xfId="28434" xr:uid="{00000000-0005-0000-0000-00005C290000}"/>
    <cellStyle name="Normal 6 2 2 4 2 4 2 2 4" xfId="5596" xr:uid="{00000000-0005-0000-0000-00005D290000}"/>
    <cellStyle name="Normal 6 2 2 4 2 4 2 2 4 2" xfId="34646" xr:uid="{00000000-0005-0000-0000-00005E290000}"/>
    <cellStyle name="Normal 6 2 2 4 2 4 2 2 5" xfId="24050" xr:uid="{00000000-0005-0000-0000-00005F290000}"/>
    <cellStyle name="Normal 6 2 2 4 2 4 2 3" xfId="5597" xr:uid="{00000000-0005-0000-0000-000060290000}"/>
    <cellStyle name="Normal 6 2 2 4 2 4 2 3 2" xfId="5598" xr:uid="{00000000-0005-0000-0000-000061290000}"/>
    <cellStyle name="Normal 6 2 2 4 2 4 2 3 2 2" xfId="5599" xr:uid="{00000000-0005-0000-0000-000062290000}"/>
    <cellStyle name="Normal 6 2 2 4 2 4 2 3 2 2 2" xfId="38453" xr:uid="{00000000-0005-0000-0000-000063290000}"/>
    <cellStyle name="Normal 6 2 2 4 2 4 2 3 2 3" xfId="28435" xr:uid="{00000000-0005-0000-0000-000064290000}"/>
    <cellStyle name="Normal 6 2 2 4 2 4 2 3 3" xfId="5600" xr:uid="{00000000-0005-0000-0000-000065290000}"/>
    <cellStyle name="Normal 6 2 2 4 2 4 2 3 3 2" xfId="5601" xr:uid="{00000000-0005-0000-0000-000066290000}"/>
    <cellStyle name="Normal 6 2 2 4 2 4 2 3 3 2 2" xfId="38454" xr:uid="{00000000-0005-0000-0000-000067290000}"/>
    <cellStyle name="Normal 6 2 2 4 2 4 2 3 3 3" xfId="28436" xr:uid="{00000000-0005-0000-0000-000068290000}"/>
    <cellStyle name="Normal 6 2 2 4 2 4 2 3 4" xfId="5602" xr:uid="{00000000-0005-0000-0000-000069290000}"/>
    <cellStyle name="Normal 6 2 2 4 2 4 2 3 4 2" xfId="34647" xr:uid="{00000000-0005-0000-0000-00006A290000}"/>
    <cellStyle name="Normal 6 2 2 4 2 4 2 3 5" xfId="24051" xr:uid="{00000000-0005-0000-0000-00006B290000}"/>
    <cellStyle name="Normal 6 2 2 4 2 4 2 4" xfId="5603" xr:uid="{00000000-0005-0000-0000-00006C290000}"/>
    <cellStyle name="Normal 6 2 2 4 2 4 2 4 2" xfId="5604" xr:uid="{00000000-0005-0000-0000-00006D290000}"/>
    <cellStyle name="Normal 6 2 2 4 2 4 2 4 2 2" xfId="38455" xr:uid="{00000000-0005-0000-0000-00006E290000}"/>
    <cellStyle name="Normal 6 2 2 4 2 4 2 4 3" xfId="28437" xr:uid="{00000000-0005-0000-0000-00006F290000}"/>
    <cellStyle name="Normal 6 2 2 4 2 4 2 5" xfId="5605" xr:uid="{00000000-0005-0000-0000-000070290000}"/>
    <cellStyle name="Normal 6 2 2 4 2 4 2 5 2" xfId="5606" xr:uid="{00000000-0005-0000-0000-000071290000}"/>
    <cellStyle name="Normal 6 2 2 4 2 4 2 5 2 2" xfId="38456" xr:uid="{00000000-0005-0000-0000-000072290000}"/>
    <cellStyle name="Normal 6 2 2 4 2 4 2 5 3" xfId="28438" xr:uid="{00000000-0005-0000-0000-000073290000}"/>
    <cellStyle name="Normal 6 2 2 4 2 4 2 6" xfId="5607" xr:uid="{00000000-0005-0000-0000-000074290000}"/>
    <cellStyle name="Normal 6 2 2 4 2 4 2 6 2" xfId="34645" xr:uid="{00000000-0005-0000-0000-000075290000}"/>
    <cellStyle name="Normal 6 2 2 4 2 4 2 7" xfId="24049" xr:uid="{00000000-0005-0000-0000-000076290000}"/>
    <cellStyle name="Normal 6 2 2 4 2 4 3" xfId="5608" xr:uid="{00000000-0005-0000-0000-000077290000}"/>
    <cellStyle name="Normal 6 2 2 4 2 4 3 2" xfId="5609" xr:uid="{00000000-0005-0000-0000-000078290000}"/>
    <cellStyle name="Normal 6 2 2 4 2 4 3 2 2" xfId="5610" xr:uid="{00000000-0005-0000-0000-000079290000}"/>
    <cellStyle name="Normal 6 2 2 4 2 4 3 2 2 2" xfId="38457" xr:uid="{00000000-0005-0000-0000-00007A290000}"/>
    <cellStyle name="Normal 6 2 2 4 2 4 3 2 3" xfId="28439" xr:uid="{00000000-0005-0000-0000-00007B290000}"/>
    <cellStyle name="Normal 6 2 2 4 2 4 3 3" xfId="5611" xr:uid="{00000000-0005-0000-0000-00007C290000}"/>
    <cellStyle name="Normal 6 2 2 4 2 4 3 3 2" xfId="5612" xr:uid="{00000000-0005-0000-0000-00007D290000}"/>
    <cellStyle name="Normal 6 2 2 4 2 4 3 3 2 2" xfId="38458" xr:uid="{00000000-0005-0000-0000-00007E290000}"/>
    <cellStyle name="Normal 6 2 2 4 2 4 3 3 3" xfId="28440" xr:uid="{00000000-0005-0000-0000-00007F290000}"/>
    <cellStyle name="Normal 6 2 2 4 2 4 3 4" xfId="5613" xr:uid="{00000000-0005-0000-0000-000080290000}"/>
    <cellStyle name="Normal 6 2 2 4 2 4 3 4 2" xfId="34648" xr:uid="{00000000-0005-0000-0000-000081290000}"/>
    <cellStyle name="Normal 6 2 2 4 2 4 3 5" xfId="24052" xr:uid="{00000000-0005-0000-0000-000082290000}"/>
    <cellStyle name="Normal 6 2 2 4 2 4 4" xfId="5614" xr:uid="{00000000-0005-0000-0000-000083290000}"/>
    <cellStyle name="Normal 6 2 2 4 2 4 4 2" xfId="5615" xr:uid="{00000000-0005-0000-0000-000084290000}"/>
    <cellStyle name="Normal 6 2 2 4 2 4 4 2 2" xfId="5616" xr:uid="{00000000-0005-0000-0000-000085290000}"/>
    <cellStyle name="Normal 6 2 2 4 2 4 4 2 2 2" xfId="38459" xr:uid="{00000000-0005-0000-0000-000086290000}"/>
    <cellStyle name="Normal 6 2 2 4 2 4 4 2 3" xfId="28441" xr:uid="{00000000-0005-0000-0000-000087290000}"/>
    <cellStyle name="Normal 6 2 2 4 2 4 4 3" xfId="5617" xr:uid="{00000000-0005-0000-0000-000088290000}"/>
    <cellStyle name="Normal 6 2 2 4 2 4 4 3 2" xfId="5618" xr:uid="{00000000-0005-0000-0000-000089290000}"/>
    <cellStyle name="Normal 6 2 2 4 2 4 4 3 2 2" xfId="38460" xr:uid="{00000000-0005-0000-0000-00008A290000}"/>
    <cellStyle name="Normal 6 2 2 4 2 4 4 3 3" xfId="28442" xr:uid="{00000000-0005-0000-0000-00008B290000}"/>
    <cellStyle name="Normal 6 2 2 4 2 4 4 4" xfId="5619" xr:uid="{00000000-0005-0000-0000-00008C290000}"/>
    <cellStyle name="Normal 6 2 2 4 2 4 4 4 2" xfId="34649" xr:uid="{00000000-0005-0000-0000-00008D290000}"/>
    <cellStyle name="Normal 6 2 2 4 2 4 4 5" xfId="24053" xr:uid="{00000000-0005-0000-0000-00008E290000}"/>
    <cellStyle name="Normal 6 2 2 4 2 4 5" xfId="5620" xr:uid="{00000000-0005-0000-0000-00008F290000}"/>
    <cellStyle name="Normal 6 2 2 4 2 4 5 2" xfId="5621" xr:uid="{00000000-0005-0000-0000-000090290000}"/>
    <cellStyle name="Normal 6 2 2 4 2 4 5 2 2" xfId="38461" xr:uid="{00000000-0005-0000-0000-000091290000}"/>
    <cellStyle name="Normal 6 2 2 4 2 4 5 3" xfId="28443" xr:uid="{00000000-0005-0000-0000-000092290000}"/>
    <cellStyle name="Normal 6 2 2 4 2 4 6" xfId="5622" xr:uid="{00000000-0005-0000-0000-000093290000}"/>
    <cellStyle name="Normal 6 2 2 4 2 4 6 2" xfId="5623" xr:uid="{00000000-0005-0000-0000-000094290000}"/>
    <cellStyle name="Normal 6 2 2 4 2 4 6 2 2" xfId="38462" xr:uid="{00000000-0005-0000-0000-000095290000}"/>
    <cellStyle name="Normal 6 2 2 4 2 4 6 3" xfId="28444" xr:uid="{00000000-0005-0000-0000-000096290000}"/>
    <cellStyle name="Normal 6 2 2 4 2 4 7" xfId="5624" xr:uid="{00000000-0005-0000-0000-000097290000}"/>
    <cellStyle name="Normal 6 2 2 4 2 4 7 2" xfId="34644" xr:uid="{00000000-0005-0000-0000-000098290000}"/>
    <cellStyle name="Normal 6 2 2 4 2 4 8" xfId="24048" xr:uid="{00000000-0005-0000-0000-000099290000}"/>
    <cellStyle name="Normal 6 2 2 4 2 5" xfId="5625" xr:uid="{00000000-0005-0000-0000-00009A290000}"/>
    <cellStyle name="Normal 6 2 2 4 2 5 2" xfId="5626" xr:uid="{00000000-0005-0000-0000-00009B290000}"/>
    <cellStyle name="Normal 6 2 2 4 2 5 2 2" xfId="5627" xr:uid="{00000000-0005-0000-0000-00009C290000}"/>
    <cellStyle name="Normal 6 2 2 4 2 5 2 2 2" xfId="5628" xr:uid="{00000000-0005-0000-0000-00009D290000}"/>
    <cellStyle name="Normal 6 2 2 4 2 5 2 2 2 2" xfId="5629" xr:uid="{00000000-0005-0000-0000-00009E290000}"/>
    <cellStyle name="Normal 6 2 2 4 2 5 2 2 2 2 2" xfId="38463" xr:uid="{00000000-0005-0000-0000-00009F290000}"/>
    <cellStyle name="Normal 6 2 2 4 2 5 2 2 2 3" xfId="28445" xr:uid="{00000000-0005-0000-0000-0000A0290000}"/>
    <cellStyle name="Normal 6 2 2 4 2 5 2 2 3" xfId="5630" xr:uid="{00000000-0005-0000-0000-0000A1290000}"/>
    <cellStyle name="Normal 6 2 2 4 2 5 2 2 3 2" xfId="5631" xr:uid="{00000000-0005-0000-0000-0000A2290000}"/>
    <cellStyle name="Normal 6 2 2 4 2 5 2 2 3 2 2" xfId="38464" xr:uid="{00000000-0005-0000-0000-0000A3290000}"/>
    <cellStyle name="Normal 6 2 2 4 2 5 2 2 3 3" xfId="28446" xr:uid="{00000000-0005-0000-0000-0000A4290000}"/>
    <cellStyle name="Normal 6 2 2 4 2 5 2 2 4" xfId="5632" xr:uid="{00000000-0005-0000-0000-0000A5290000}"/>
    <cellStyle name="Normal 6 2 2 4 2 5 2 2 4 2" xfId="34652" xr:uid="{00000000-0005-0000-0000-0000A6290000}"/>
    <cellStyle name="Normal 6 2 2 4 2 5 2 2 5" xfId="24056" xr:uid="{00000000-0005-0000-0000-0000A7290000}"/>
    <cellStyle name="Normal 6 2 2 4 2 5 2 3" xfId="5633" xr:uid="{00000000-0005-0000-0000-0000A8290000}"/>
    <cellStyle name="Normal 6 2 2 4 2 5 2 3 2" xfId="5634" xr:uid="{00000000-0005-0000-0000-0000A9290000}"/>
    <cellStyle name="Normal 6 2 2 4 2 5 2 3 2 2" xfId="5635" xr:uid="{00000000-0005-0000-0000-0000AA290000}"/>
    <cellStyle name="Normal 6 2 2 4 2 5 2 3 2 2 2" xfId="38465" xr:uid="{00000000-0005-0000-0000-0000AB290000}"/>
    <cellStyle name="Normal 6 2 2 4 2 5 2 3 2 3" xfId="28447" xr:uid="{00000000-0005-0000-0000-0000AC290000}"/>
    <cellStyle name="Normal 6 2 2 4 2 5 2 3 3" xfId="5636" xr:uid="{00000000-0005-0000-0000-0000AD290000}"/>
    <cellStyle name="Normal 6 2 2 4 2 5 2 3 3 2" xfId="5637" xr:uid="{00000000-0005-0000-0000-0000AE290000}"/>
    <cellStyle name="Normal 6 2 2 4 2 5 2 3 3 2 2" xfId="38466" xr:uid="{00000000-0005-0000-0000-0000AF290000}"/>
    <cellStyle name="Normal 6 2 2 4 2 5 2 3 3 3" xfId="28448" xr:uid="{00000000-0005-0000-0000-0000B0290000}"/>
    <cellStyle name="Normal 6 2 2 4 2 5 2 3 4" xfId="5638" xr:uid="{00000000-0005-0000-0000-0000B1290000}"/>
    <cellStyle name="Normal 6 2 2 4 2 5 2 3 4 2" xfId="34653" xr:uid="{00000000-0005-0000-0000-0000B2290000}"/>
    <cellStyle name="Normal 6 2 2 4 2 5 2 3 5" xfId="24057" xr:uid="{00000000-0005-0000-0000-0000B3290000}"/>
    <cellStyle name="Normal 6 2 2 4 2 5 2 4" xfId="5639" xr:uid="{00000000-0005-0000-0000-0000B4290000}"/>
    <cellStyle name="Normal 6 2 2 4 2 5 2 4 2" xfId="5640" xr:uid="{00000000-0005-0000-0000-0000B5290000}"/>
    <cellStyle name="Normal 6 2 2 4 2 5 2 4 2 2" xfId="38467" xr:uid="{00000000-0005-0000-0000-0000B6290000}"/>
    <cellStyle name="Normal 6 2 2 4 2 5 2 4 3" xfId="28449" xr:uid="{00000000-0005-0000-0000-0000B7290000}"/>
    <cellStyle name="Normal 6 2 2 4 2 5 2 5" xfId="5641" xr:uid="{00000000-0005-0000-0000-0000B8290000}"/>
    <cellStyle name="Normal 6 2 2 4 2 5 2 5 2" xfId="5642" xr:uid="{00000000-0005-0000-0000-0000B9290000}"/>
    <cellStyle name="Normal 6 2 2 4 2 5 2 5 2 2" xfId="38468" xr:uid="{00000000-0005-0000-0000-0000BA290000}"/>
    <cellStyle name="Normal 6 2 2 4 2 5 2 5 3" xfId="28450" xr:uid="{00000000-0005-0000-0000-0000BB290000}"/>
    <cellStyle name="Normal 6 2 2 4 2 5 2 6" xfId="5643" xr:uid="{00000000-0005-0000-0000-0000BC290000}"/>
    <cellStyle name="Normal 6 2 2 4 2 5 2 6 2" xfId="34651" xr:uid="{00000000-0005-0000-0000-0000BD290000}"/>
    <cellStyle name="Normal 6 2 2 4 2 5 2 7" xfId="24055" xr:uid="{00000000-0005-0000-0000-0000BE290000}"/>
    <cellStyle name="Normal 6 2 2 4 2 5 3" xfId="5644" xr:uid="{00000000-0005-0000-0000-0000BF290000}"/>
    <cellStyle name="Normal 6 2 2 4 2 5 3 2" xfId="5645" xr:uid="{00000000-0005-0000-0000-0000C0290000}"/>
    <cellStyle name="Normal 6 2 2 4 2 5 3 2 2" xfId="5646" xr:uid="{00000000-0005-0000-0000-0000C1290000}"/>
    <cellStyle name="Normal 6 2 2 4 2 5 3 2 2 2" xfId="38469" xr:uid="{00000000-0005-0000-0000-0000C2290000}"/>
    <cellStyle name="Normal 6 2 2 4 2 5 3 2 3" xfId="28451" xr:uid="{00000000-0005-0000-0000-0000C3290000}"/>
    <cellStyle name="Normal 6 2 2 4 2 5 3 3" xfId="5647" xr:uid="{00000000-0005-0000-0000-0000C4290000}"/>
    <cellStyle name="Normal 6 2 2 4 2 5 3 3 2" xfId="5648" xr:uid="{00000000-0005-0000-0000-0000C5290000}"/>
    <cellStyle name="Normal 6 2 2 4 2 5 3 3 2 2" xfId="38470" xr:uid="{00000000-0005-0000-0000-0000C6290000}"/>
    <cellStyle name="Normal 6 2 2 4 2 5 3 3 3" xfId="28452" xr:uid="{00000000-0005-0000-0000-0000C7290000}"/>
    <cellStyle name="Normal 6 2 2 4 2 5 3 4" xfId="5649" xr:uid="{00000000-0005-0000-0000-0000C8290000}"/>
    <cellStyle name="Normal 6 2 2 4 2 5 3 4 2" xfId="34654" xr:uid="{00000000-0005-0000-0000-0000C9290000}"/>
    <cellStyle name="Normal 6 2 2 4 2 5 3 5" xfId="24058" xr:uid="{00000000-0005-0000-0000-0000CA290000}"/>
    <cellStyle name="Normal 6 2 2 4 2 5 4" xfId="5650" xr:uid="{00000000-0005-0000-0000-0000CB290000}"/>
    <cellStyle name="Normal 6 2 2 4 2 5 4 2" xfId="5651" xr:uid="{00000000-0005-0000-0000-0000CC290000}"/>
    <cellStyle name="Normal 6 2 2 4 2 5 4 2 2" xfId="5652" xr:uid="{00000000-0005-0000-0000-0000CD290000}"/>
    <cellStyle name="Normal 6 2 2 4 2 5 4 2 2 2" xfId="38471" xr:uid="{00000000-0005-0000-0000-0000CE290000}"/>
    <cellStyle name="Normal 6 2 2 4 2 5 4 2 3" xfId="28453" xr:uid="{00000000-0005-0000-0000-0000CF290000}"/>
    <cellStyle name="Normal 6 2 2 4 2 5 4 3" xfId="5653" xr:uid="{00000000-0005-0000-0000-0000D0290000}"/>
    <cellStyle name="Normal 6 2 2 4 2 5 4 3 2" xfId="5654" xr:uid="{00000000-0005-0000-0000-0000D1290000}"/>
    <cellStyle name="Normal 6 2 2 4 2 5 4 3 2 2" xfId="38472" xr:uid="{00000000-0005-0000-0000-0000D2290000}"/>
    <cellStyle name="Normal 6 2 2 4 2 5 4 3 3" xfId="28454" xr:uid="{00000000-0005-0000-0000-0000D3290000}"/>
    <cellStyle name="Normal 6 2 2 4 2 5 4 4" xfId="5655" xr:uid="{00000000-0005-0000-0000-0000D4290000}"/>
    <cellStyle name="Normal 6 2 2 4 2 5 4 4 2" xfId="34655" xr:uid="{00000000-0005-0000-0000-0000D5290000}"/>
    <cellStyle name="Normal 6 2 2 4 2 5 4 5" xfId="24059" xr:uid="{00000000-0005-0000-0000-0000D6290000}"/>
    <cellStyle name="Normal 6 2 2 4 2 5 5" xfId="5656" xr:uid="{00000000-0005-0000-0000-0000D7290000}"/>
    <cellStyle name="Normal 6 2 2 4 2 5 5 2" xfId="5657" xr:uid="{00000000-0005-0000-0000-0000D8290000}"/>
    <cellStyle name="Normal 6 2 2 4 2 5 5 2 2" xfId="38473" xr:uid="{00000000-0005-0000-0000-0000D9290000}"/>
    <cellStyle name="Normal 6 2 2 4 2 5 5 3" xfId="28455" xr:uid="{00000000-0005-0000-0000-0000DA290000}"/>
    <cellStyle name="Normal 6 2 2 4 2 5 6" xfId="5658" xr:uid="{00000000-0005-0000-0000-0000DB290000}"/>
    <cellStyle name="Normal 6 2 2 4 2 5 6 2" xfId="5659" xr:uid="{00000000-0005-0000-0000-0000DC290000}"/>
    <cellStyle name="Normal 6 2 2 4 2 5 6 2 2" xfId="38474" xr:uid="{00000000-0005-0000-0000-0000DD290000}"/>
    <cellStyle name="Normal 6 2 2 4 2 5 6 3" xfId="28456" xr:uid="{00000000-0005-0000-0000-0000DE290000}"/>
    <cellStyle name="Normal 6 2 2 4 2 5 7" xfId="5660" xr:uid="{00000000-0005-0000-0000-0000DF290000}"/>
    <cellStyle name="Normal 6 2 2 4 2 5 7 2" xfId="34650" xr:uid="{00000000-0005-0000-0000-0000E0290000}"/>
    <cellStyle name="Normal 6 2 2 4 2 5 8" xfId="24054" xr:uid="{00000000-0005-0000-0000-0000E1290000}"/>
    <cellStyle name="Normal 6 2 2 4 2 6" xfId="5661" xr:uid="{00000000-0005-0000-0000-0000E2290000}"/>
    <cellStyle name="Normal 6 2 2 4 2 6 2" xfId="5662" xr:uid="{00000000-0005-0000-0000-0000E3290000}"/>
    <cellStyle name="Normal 6 2 2 4 2 6 2 2" xfId="5663" xr:uid="{00000000-0005-0000-0000-0000E4290000}"/>
    <cellStyle name="Normal 6 2 2 4 2 6 2 2 2" xfId="5664" xr:uid="{00000000-0005-0000-0000-0000E5290000}"/>
    <cellStyle name="Normal 6 2 2 4 2 6 2 2 2 2" xfId="38475" xr:uid="{00000000-0005-0000-0000-0000E6290000}"/>
    <cellStyle name="Normal 6 2 2 4 2 6 2 2 3" xfId="28457" xr:uid="{00000000-0005-0000-0000-0000E7290000}"/>
    <cellStyle name="Normal 6 2 2 4 2 6 2 3" xfId="5665" xr:uid="{00000000-0005-0000-0000-0000E8290000}"/>
    <cellStyle name="Normal 6 2 2 4 2 6 2 3 2" xfId="5666" xr:uid="{00000000-0005-0000-0000-0000E9290000}"/>
    <cellStyle name="Normal 6 2 2 4 2 6 2 3 2 2" xfId="38476" xr:uid="{00000000-0005-0000-0000-0000EA290000}"/>
    <cellStyle name="Normal 6 2 2 4 2 6 2 3 3" xfId="28458" xr:uid="{00000000-0005-0000-0000-0000EB290000}"/>
    <cellStyle name="Normal 6 2 2 4 2 6 2 4" xfId="5667" xr:uid="{00000000-0005-0000-0000-0000EC290000}"/>
    <cellStyle name="Normal 6 2 2 4 2 6 2 4 2" xfId="34657" xr:uid="{00000000-0005-0000-0000-0000ED290000}"/>
    <cellStyle name="Normal 6 2 2 4 2 6 2 5" xfId="24061" xr:uid="{00000000-0005-0000-0000-0000EE290000}"/>
    <cellStyle name="Normal 6 2 2 4 2 6 3" xfId="5668" xr:uid="{00000000-0005-0000-0000-0000EF290000}"/>
    <cellStyle name="Normal 6 2 2 4 2 6 3 2" xfId="5669" xr:uid="{00000000-0005-0000-0000-0000F0290000}"/>
    <cellStyle name="Normal 6 2 2 4 2 6 3 2 2" xfId="5670" xr:uid="{00000000-0005-0000-0000-0000F1290000}"/>
    <cellStyle name="Normal 6 2 2 4 2 6 3 2 2 2" xfId="38477" xr:uid="{00000000-0005-0000-0000-0000F2290000}"/>
    <cellStyle name="Normal 6 2 2 4 2 6 3 2 3" xfId="28459" xr:uid="{00000000-0005-0000-0000-0000F3290000}"/>
    <cellStyle name="Normal 6 2 2 4 2 6 3 3" xfId="5671" xr:uid="{00000000-0005-0000-0000-0000F4290000}"/>
    <cellStyle name="Normal 6 2 2 4 2 6 3 3 2" xfId="5672" xr:uid="{00000000-0005-0000-0000-0000F5290000}"/>
    <cellStyle name="Normal 6 2 2 4 2 6 3 3 2 2" xfId="38478" xr:uid="{00000000-0005-0000-0000-0000F6290000}"/>
    <cellStyle name="Normal 6 2 2 4 2 6 3 3 3" xfId="28460" xr:uid="{00000000-0005-0000-0000-0000F7290000}"/>
    <cellStyle name="Normal 6 2 2 4 2 6 3 4" xfId="5673" xr:uid="{00000000-0005-0000-0000-0000F8290000}"/>
    <cellStyle name="Normal 6 2 2 4 2 6 3 4 2" xfId="34658" xr:uid="{00000000-0005-0000-0000-0000F9290000}"/>
    <cellStyle name="Normal 6 2 2 4 2 6 3 5" xfId="24062" xr:uid="{00000000-0005-0000-0000-0000FA290000}"/>
    <cellStyle name="Normal 6 2 2 4 2 6 4" xfId="5674" xr:uid="{00000000-0005-0000-0000-0000FB290000}"/>
    <cellStyle name="Normal 6 2 2 4 2 6 4 2" xfId="5675" xr:uid="{00000000-0005-0000-0000-0000FC290000}"/>
    <cellStyle name="Normal 6 2 2 4 2 6 4 2 2" xfId="38479" xr:uid="{00000000-0005-0000-0000-0000FD290000}"/>
    <cellStyle name="Normal 6 2 2 4 2 6 4 3" xfId="28461" xr:uid="{00000000-0005-0000-0000-0000FE290000}"/>
    <cellStyle name="Normal 6 2 2 4 2 6 5" xfId="5676" xr:uid="{00000000-0005-0000-0000-0000FF290000}"/>
    <cellStyle name="Normal 6 2 2 4 2 6 5 2" xfId="5677" xr:uid="{00000000-0005-0000-0000-0000002A0000}"/>
    <cellStyle name="Normal 6 2 2 4 2 6 5 2 2" xfId="38480" xr:uid="{00000000-0005-0000-0000-0000012A0000}"/>
    <cellStyle name="Normal 6 2 2 4 2 6 5 3" xfId="28462" xr:uid="{00000000-0005-0000-0000-0000022A0000}"/>
    <cellStyle name="Normal 6 2 2 4 2 6 6" xfId="5678" xr:uid="{00000000-0005-0000-0000-0000032A0000}"/>
    <cellStyle name="Normal 6 2 2 4 2 6 6 2" xfId="34656" xr:uid="{00000000-0005-0000-0000-0000042A0000}"/>
    <cellStyle name="Normal 6 2 2 4 2 6 7" xfId="24060" xr:uid="{00000000-0005-0000-0000-0000052A0000}"/>
    <cellStyle name="Normal 6 2 2 4 2 7" xfId="5679" xr:uid="{00000000-0005-0000-0000-0000062A0000}"/>
    <cellStyle name="Normal 6 2 2 4 2 7 2" xfId="5680" xr:uid="{00000000-0005-0000-0000-0000072A0000}"/>
    <cellStyle name="Normal 6 2 2 4 2 7 2 2" xfId="5681" xr:uid="{00000000-0005-0000-0000-0000082A0000}"/>
    <cellStyle name="Normal 6 2 2 4 2 7 2 2 2" xfId="38481" xr:uid="{00000000-0005-0000-0000-0000092A0000}"/>
    <cellStyle name="Normal 6 2 2 4 2 7 2 3" xfId="28463" xr:uid="{00000000-0005-0000-0000-00000A2A0000}"/>
    <cellStyle name="Normal 6 2 2 4 2 7 3" xfId="5682" xr:uid="{00000000-0005-0000-0000-00000B2A0000}"/>
    <cellStyle name="Normal 6 2 2 4 2 7 3 2" xfId="5683" xr:uid="{00000000-0005-0000-0000-00000C2A0000}"/>
    <cellStyle name="Normal 6 2 2 4 2 7 3 2 2" xfId="38482" xr:uid="{00000000-0005-0000-0000-00000D2A0000}"/>
    <cellStyle name="Normal 6 2 2 4 2 7 3 3" xfId="28464" xr:uid="{00000000-0005-0000-0000-00000E2A0000}"/>
    <cellStyle name="Normal 6 2 2 4 2 7 4" xfId="5684" xr:uid="{00000000-0005-0000-0000-00000F2A0000}"/>
    <cellStyle name="Normal 6 2 2 4 2 7 4 2" xfId="34659" xr:uid="{00000000-0005-0000-0000-0000102A0000}"/>
    <cellStyle name="Normal 6 2 2 4 2 7 5" xfId="24063" xr:uid="{00000000-0005-0000-0000-0000112A0000}"/>
    <cellStyle name="Normal 6 2 2 4 2 8" xfId="5685" xr:uid="{00000000-0005-0000-0000-0000122A0000}"/>
    <cellStyle name="Normal 6 2 2 4 2 8 2" xfId="5686" xr:uid="{00000000-0005-0000-0000-0000132A0000}"/>
    <cellStyle name="Normal 6 2 2 4 2 8 2 2" xfId="5687" xr:uid="{00000000-0005-0000-0000-0000142A0000}"/>
    <cellStyle name="Normal 6 2 2 4 2 8 2 2 2" xfId="38483" xr:uid="{00000000-0005-0000-0000-0000152A0000}"/>
    <cellStyle name="Normal 6 2 2 4 2 8 2 3" xfId="28465" xr:uid="{00000000-0005-0000-0000-0000162A0000}"/>
    <cellStyle name="Normal 6 2 2 4 2 8 3" xfId="5688" xr:uid="{00000000-0005-0000-0000-0000172A0000}"/>
    <cellStyle name="Normal 6 2 2 4 2 8 3 2" xfId="5689" xr:uid="{00000000-0005-0000-0000-0000182A0000}"/>
    <cellStyle name="Normal 6 2 2 4 2 8 3 2 2" xfId="38484" xr:uid="{00000000-0005-0000-0000-0000192A0000}"/>
    <cellStyle name="Normal 6 2 2 4 2 8 3 3" xfId="28466" xr:uid="{00000000-0005-0000-0000-00001A2A0000}"/>
    <cellStyle name="Normal 6 2 2 4 2 8 4" xfId="5690" xr:uid="{00000000-0005-0000-0000-00001B2A0000}"/>
    <cellStyle name="Normal 6 2 2 4 2 8 4 2" xfId="34660" xr:uid="{00000000-0005-0000-0000-00001C2A0000}"/>
    <cellStyle name="Normal 6 2 2 4 2 8 5" xfId="24064" xr:uid="{00000000-0005-0000-0000-00001D2A0000}"/>
    <cellStyle name="Normal 6 2 2 4 2 9" xfId="5691" xr:uid="{00000000-0005-0000-0000-00001E2A0000}"/>
    <cellStyle name="Normal 6 2 2 4 2 9 2" xfId="5692" xr:uid="{00000000-0005-0000-0000-00001F2A0000}"/>
    <cellStyle name="Normal 6 2 2 4 2 9 2 2" xfId="38485" xr:uid="{00000000-0005-0000-0000-0000202A0000}"/>
    <cellStyle name="Normal 6 2 2 4 2 9 3" xfId="28467" xr:uid="{00000000-0005-0000-0000-0000212A0000}"/>
    <cellStyle name="Normal 6 2 2 4 3" xfId="5693" xr:uid="{00000000-0005-0000-0000-0000222A0000}"/>
    <cellStyle name="Normal 6 2 2 4 3 10" xfId="24065" xr:uid="{00000000-0005-0000-0000-0000232A0000}"/>
    <cellStyle name="Normal 6 2 2 4 3 2" xfId="5694" xr:uid="{00000000-0005-0000-0000-0000242A0000}"/>
    <cellStyle name="Normal 6 2 2 4 3 2 2" xfId="5695" xr:uid="{00000000-0005-0000-0000-0000252A0000}"/>
    <cellStyle name="Normal 6 2 2 4 3 2 2 2" xfId="5696" xr:uid="{00000000-0005-0000-0000-0000262A0000}"/>
    <cellStyle name="Normal 6 2 2 4 3 2 2 2 2" xfId="5697" xr:uid="{00000000-0005-0000-0000-0000272A0000}"/>
    <cellStyle name="Normal 6 2 2 4 3 2 2 2 2 2" xfId="5698" xr:uid="{00000000-0005-0000-0000-0000282A0000}"/>
    <cellStyle name="Normal 6 2 2 4 3 2 2 2 2 2 2" xfId="38486" xr:uid="{00000000-0005-0000-0000-0000292A0000}"/>
    <cellStyle name="Normal 6 2 2 4 3 2 2 2 2 3" xfId="28468" xr:uid="{00000000-0005-0000-0000-00002A2A0000}"/>
    <cellStyle name="Normal 6 2 2 4 3 2 2 2 3" xfId="5699" xr:uid="{00000000-0005-0000-0000-00002B2A0000}"/>
    <cellStyle name="Normal 6 2 2 4 3 2 2 2 3 2" xfId="5700" xr:uid="{00000000-0005-0000-0000-00002C2A0000}"/>
    <cellStyle name="Normal 6 2 2 4 3 2 2 2 3 2 2" xfId="38487" xr:uid="{00000000-0005-0000-0000-00002D2A0000}"/>
    <cellStyle name="Normal 6 2 2 4 3 2 2 2 3 3" xfId="28469" xr:uid="{00000000-0005-0000-0000-00002E2A0000}"/>
    <cellStyle name="Normal 6 2 2 4 3 2 2 2 4" xfId="5701" xr:uid="{00000000-0005-0000-0000-00002F2A0000}"/>
    <cellStyle name="Normal 6 2 2 4 3 2 2 2 4 2" xfId="34664" xr:uid="{00000000-0005-0000-0000-0000302A0000}"/>
    <cellStyle name="Normal 6 2 2 4 3 2 2 2 5" xfId="24068" xr:uid="{00000000-0005-0000-0000-0000312A0000}"/>
    <cellStyle name="Normal 6 2 2 4 3 2 2 3" xfId="5702" xr:uid="{00000000-0005-0000-0000-0000322A0000}"/>
    <cellStyle name="Normal 6 2 2 4 3 2 2 3 2" xfId="5703" xr:uid="{00000000-0005-0000-0000-0000332A0000}"/>
    <cellStyle name="Normal 6 2 2 4 3 2 2 3 2 2" xfId="5704" xr:uid="{00000000-0005-0000-0000-0000342A0000}"/>
    <cellStyle name="Normal 6 2 2 4 3 2 2 3 2 2 2" xfId="38488" xr:uid="{00000000-0005-0000-0000-0000352A0000}"/>
    <cellStyle name="Normal 6 2 2 4 3 2 2 3 2 3" xfId="28470" xr:uid="{00000000-0005-0000-0000-0000362A0000}"/>
    <cellStyle name="Normal 6 2 2 4 3 2 2 3 3" xfId="5705" xr:uid="{00000000-0005-0000-0000-0000372A0000}"/>
    <cellStyle name="Normal 6 2 2 4 3 2 2 3 3 2" xfId="5706" xr:uid="{00000000-0005-0000-0000-0000382A0000}"/>
    <cellStyle name="Normal 6 2 2 4 3 2 2 3 3 2 2" xfId="38489" xr:uid="{00000000-0005-0000-0000-0000392A0000}"/>
    <cellStyle name="Normal 6 2 2 4 3 2 2 3 3 3" xfId="28471" xr:uid="{00000000-0005-0000-0000-00003A2A0000}"/>
    <cellStyle name="Normal 6 2 2 4 3 2 2 3 4" xfId="5707" xr:uid="{00000000-0005-0000-0000-00003B2A0000}"/>
    <cellStyle name="Normal 6 2 2 4 3 2 2 3 4 2" xfId="34665" xr:uid="{00000000-0005-0000-0000-00003C2A0000}"/>
    <cellStyle name="Normal 6 2 2 4 3 2 2 3 5" xfId="24069" xr:uid="{00000000-0005-0000-0000-00003D2A0000}"/>
    <cellStyle name="Normal 6 2 2 4 3 2 2 4" xfId="5708" xr:uid="{00000000-0005-0000-0000-00003E2A0000}"/>
    <cellStyle name="Normal 6 2 2 4 3 2 2 4 2" xfId="5709" xr:uid="{00000000-0005-0000-0000-00003F2A0000}"/>
    <cellStyle name="Normal 6 2 2 4 3 2 2 4 2 2" xfId="38490" xr:uid="{00000000-0005-0000-0000-0000402A0000}"/>
    <cellStyle name="Normal 6 2 2 4 3 2 2 4 3" xfId="28472" xr:uid="{00000000-0005-0000-0000-0000412A0000}"/>
    <cellStyle name="Normal 6 2 2 4 3 2 2 5" xfId="5710" xr:uid="{00000000-0005-0000-0000-0000422A0000}"/>
    <cellStyle name="Normal 6 2 2 4 3 2 2 5 2" xfId="5711" xr:uid="{00000000-0005-0000-0000-0000432A0000}"/>
    <cellStyle name="Normal 6 2 2 4 3 2 2 5 2 2" xfId="38491" xr:uid="{00000000-0005-0000-0000-0000442A0000}"/>
    <cellStyle name="Normal 6 2 2 4 3 2 2 5 3" xfId="28473" xr:uid="{00000000-0005-0000-0000-0000452A0000}"/>
    <cellStyle name="Normal 6 2 2 4 3 2 2 6" xfId="5712" xr:uid="{00000000-0005-0000-0000-0000462A0000}"/>
    <cellStyle name="Normal 6 2 2 4 3 2 2 6 2" xfId="34663" xr:uid="{00000000-0005-0000-0000-0000472A0000}"/>
    <cellStyle name="Normal 6 2 2 4 3 2 2 7" xfId="24067" xr:uid="{00000000-0005-0000-0000-0000482A0000}"/>
    <cellStyle name="Normal 6 2 2 4 3 2 3" xfId="5713" xr:uid="{00000000-0005-0000-0000-0000492A0000}"/>
    <cellStyle name="Normal 6 2 2 4 3 2 3 2" xfId="5714" xr:uid="{00000000-0005-0000-0000-00004A2A0000}"/>
    <cellStyle name="Normal 6 2 2 4 3 2 3 2 2" xfId="5715" xr:uid="{00000000-0005-0000-0000-00004B2A0000}"/>
    <cellStyle name="Normal 6 2 2 4 3 2 3 2 2 2" xfId="38492" xr:uid="{00000000-0005-0000-0000-00004C2A0000}"/>
    <cellStyle name="Normal 6 2 2 4 3 2 3 2 3" xfId="28474" xr:uid="{00000000-0005-0000-0000-00004D2A0000}"/>
    <cellStyle name="Normal 6 2 2 4 3 2 3 3" xfId="5716" xr:uid="{00000000-0005-0000-0000-00004E2A0000}"/>
    <cellStyle name="Normal 6 2 2 4 3 2 3 3 2" xfId="5717" xr:uid="{00000000-0005-0000-0000-00004F2A0000}"/>
    <cellStyle name="Normal 6 2 2 4 3 2 3 3 2 2" xfId="38493" xr:uid="{00000000-0005-0000-0000-0000502A0000}"/>
    <cellStyle name="Normal 6 2 2 4 3 2 3 3 3" xfId="28475" xr:uid="{00000000-0005-0000-0000-0000512A0000}"/>
    <cellStyle name="Normal 6 2 2 4 3 2 3 4" xfId="5718" xr:uid="{00000000-0005-0000-0000-0000522A0000}"/>
    <cellStyle name="Normal 6 2 2 4 3 2 3 4 2" xfId="34666" xr:uid="{00000000-0005-0000-0000-0000532A0000}"/>
    <cellStyle name="Normal 6 2 2 4 3 2 3 5" xfId="24070" xr:uid="{00000000-0005-0000-0000-0000542A0000}"/>
    <cellStyle name="Normal 6 2 2 4 3 2 4" xfId="5719" xr:uid="{00000000-0005-0000-0000-0000552A0000}"/>
    <cellStyle name="Normal 6 2 2 4 3 2 4 2" xfId="5720" xr:uid="{00000000-0005-0000-0000-0000562A0000}"/>
    <cellStyle name="Normal 6 2 2 4 3 2 4 2 2" xfId="5721" xr:uid="{00000000-0005-0000-0000-0000572A0000}"/>
    <cellStyle name="Normal 6 2 2 4 3 2 4 2 2 2" xfId="38494" xr:uid="{00000000-0005-0000-0000-0000582A0000}"/>
    <cellStyle name="Normal 6 2 2 4 3 2 4 2 3" xfId="28476" xr:uid="{00000000-0005-0000-0000-0000592A0000}"/>
    <cellStyle name="Normal 6 2 2 4 3 2 4 3" xfId="5722" xr:uid="{00000000-0005-0000-0000-00005A2A0000}"/>
    <cellStyle name="Normal 6 2 2 4 3 2 4 3 2" xfId="5723" xr:uid="{00000000-0005-0000-0000-00005B2A0000}"/>
    <cellStyle name="Normal 6 2 2 4 3 2 4 3 2 2" xfId="38495" xr:uid="{00000000-0005-0000-0000-00005C2A0000}"/>
    <cellStyle name="Normal 6 2 2 4 3 2 4 3 3" xfId="28477" xr:uid="{00000000-0005-0000-0000-00005D2A0000}"/>
    <cellStyle name="Normal 6 2 2 4 3 2 4 4" xfId="5724" xr:uid="{00000000-0005-0000-0000-00005E2A0000}"/>
    <cellStyle name="Normal 6 2 2 4 3 2 4 4 2" xfId="34667" xr:uid="{00000000-0005-0000-0000-00005F2A0000}"/>
    <cellStyle name="Normal 6 2 2 4 3 2 4 5" xfId="24071" xr:uid="{00000000-0005-0000-0000-0000602A0000}"/>
    <cellStyle name="Normal 6 2 2 4 3 2 5" xfId="5725" xr:uid="{00000000-0005-0000-0000-0000612A0000}"/>
    <cellStyle name="Normal 6 2 2 4 3 2 5 2" xfId="5726" xr:uid="{00000000-0005-0000-0000-0000622A0000}"/>
    <cellStyle name="Normal 6 2 2 4 3 2 5 2 2" xfId="38496" xr:uid="{00000000-0005-0000-0000-0000632A0000}"/>
    <cellStyle name="Normal 6 2 2 4 3 2 5 3" xfId="28478" xr:uid="{00000000-0005-0000-0000-0000642A0000}"/>
    <cellStyle name="Normal 6 2 2 4 3 2 6" xfId="5727" xr:uid="{00000000-0005-0000-0000-0000652A0000}"/>
    <cellStyle name="Normal 6 2 2 4 3 2 6 2" xfId="5728" xr:uid="{00000000-0005-0000-0000-0000662A0000}"/>
    <cellStyle name="Normal 6 2 2 4 3 2 6 2 2" xfId="38497" xr:uid="{00000000-0005-0000-0000-0000672A0000}"/>
    <cellStyle name="Normal 6 2 2 4 3 2 6 3" xfId="28479" xr:uid="{00000000-0005-0000-0000-0000682A0000}"/>
    <cellStyle name="Normal 6 2 2 4 3 2 7" xfId="5729" xr:uid="{00000000-0005-0000-0000-0000692A0000}"/>
    <cellStyle name="Normal 6 2 2 4 3 2 7 2" xfId="34662" xr:uid="{00000000-0005-0000-0000-00006A2A0000}"/>
    <cellStyle name="Normal 6 2 2 4 3 2 8" xfId="24066" xr:uid="{00000000-0005-0000-0000-00006B2A0000}"/>
    <cellStyle name="Normal 6 2 2 4 3 3" xfId="5730" xr:uid="{00000000-0005-0000-0000-00006C2A0000}"/>
    <cellStyle name="Normal 6 2 2 4 3 3 2" xfId="5731" xr:uid="{00000000-0005-0000-0000-00006D2A0000}"/>
    <cellStyle name="Normal 6 2 2 4 3 3 2 2" xfId="5732" xr:uid="{00000000-0005-0000-0000-00006E2A0000}"/>
    <cellStyle name="Normal 6 2 2 4 3 3 2 2 2" xfId="5733" xr:uid="{00000000-0005-0000-0000-00006F2A0000}"/>
    <cellStyle name="Normal 6 2 2 4 3 3 2 2 2 2" xfId="5734" xr:uid="{00000000-0005-0000-0000-0000702A0000}"/>
    <cellStyle name="Normal 6 2 2 4 3 3 2 2 2 2 2" xfId="38498" xr:uid="{00000000-0005-0000-0000-0000712A0000}"/>
    <cellStyle name="Normal 6 2 2 4 3 3 2 2 2 3" xfId="28480" xr:uid="{00000000-0005-0000-0000-0000722A0000}"/>
    <cellStyle name="Normal 6 2 2 4 3 3 2 2 3" xfId="5735" xr:uid="{00000000-0005-0000-0000-0000732A0000}"/>
    <cellStyle name="Normal 6 2 2 4 3 3 2 2 3 2" xfId="5736" xr:uid="{00000000-0005-0000-0000-0000742A0000}"/>
    <cellStyle name="Normal 6 2 2 4 3 3 2 2 3 2 2" xfId="38499" xr:uid="{00000000-0005-0000-0000-0000752A0000}"/>
    <cellStyle name="Normal 6 2 2 4 3 3 2 2 3 3" xfId="28481" xr:uid="{00000000-0005-0000-0000-0000762A0000}"/>
    <cellStyle name="Normal 6 2 2 4 3 3 2 2 4" xfId="5737" xr:uid="{00000000-0005-0000-0000-0000772A0000}"/>
    <cellStyle name="Normal 6 2 2 4 3 3 2 2 4 2" xfId="34670" xr:uid="{00000000-0005-0000-0000-0000782A0000}"/>
    <cellStyle name="Normal 6 2 2 4 3 3 2 2 5" xfId="24074" xr:uid="{00000000-0005-0000-0000-0000792A0000}"/>
    <cellStyle name="Normal 6 2 2 4 3 3 2 3" xfId="5738" xr:uid="{00000000-0005-0000-0000-00007A2A0000}"/>
    <cellStyle name="Normal 6 2 2 4 3 3 2 3 2" xfId="5739" xr:uid="{00000000-0005-0000-0000-00007B2A0000}"/>
    <cellStyle name="Normal 6 2 2 4 3 3 2 3 2 2" xfId="5740" xr:uid="{00000000-0005-0000-0000-00007C2A0000}"/>
    <cellStyle name="Normal 6 2 2 4 3 3 2 3 2 2 2" xfId="38500" xr:uid="{00000000-0005-0000-0000-00007D2A0000}"/>
    <cellStyle name="Normal 6 2 2 4 3 3 2 3 2 3" xfId="28482" xr:uid="{00000000-0005-0000-0000-00007E2A0000}"/>
    <cellStyle name="Normal 6 2 2 4 3 3 2 3 3" xfId="5741" xr:uid="{00000000-0005-0000-0000-00007F2A0000}"/>
    <cellStyle name="Normal 6 2 2 4 3 3 2 3 3 2" xfId="5742" xr:uid="{00000000-0005-0000-0000-0000802A0000}"/>
    <cellStyle name="Normal 6 2 2 4 3 3 2 3 3 2 2" xfId="38501" xr:uid="{00000000-0005-0000-0000-0000812A0000}"/>
    <cellStyle name="Normal 6 2 2 4 3 3 2 3 3 3" xfId="28483" xr:uid="{00000000-0005-0000-0000-0000822A0000}"/>
    <cellStyle name="Normal 6 2 2 4 3 3 2 3 4" xfId="5743" xr:uid="{00000000-0005-0000-0000-0000832A0000}"/>
    <cellStyle name="Normal 6 2 2 4 3 3 2 3 4 2" xfId="34671" xr:uid="{00000000-0005-0000-0000-0000842A0000}"/>
    <cellStyle name="Normal 6 2 2 4 3 3 2 3 5" xfId="24075" xr:uid="{00000000-0005-0000-0000-0000852A0000}"/>
    <cellStyle name="Normal 6 2 2 4 3 3 2 4" xfId="5744" xr:uid="{00000000-0005-0000-0000-0000862A0000}"/>
    <cellStyle name="Normal 6 2 2 4 3 3 2 4 2" xfId="5745" xr:uid="{00000000-0005-0000-0000-0000872A0000}"/>
    <cellStyle name="Normal 6 2 2 4 3 3 2 4 2 2" xfId="38502" xr:uid="{00000000-0005-0000-0000-0000882A0000}"/>
    <cellStyle name="Normal 6 2 2 4 3 3 2 4 3" xfId="28484" xr:uid="{00000000-0005-0000-0000-0000892A0000}"/>
    <cellStyle name="Normal 6 2 2 4 3 3 2 5" xfId="5746" xr:uid="{00000000-0005-0000-0000-00008A2A0000}"/>
    <cellStyle name="Normal 6 2 2 4 3 3 2 5 2" xfId="5747" xr:uid="{00000000-0005-0000-0000-00008B2A0000}"/>
    <cellStyle name="Normal 6 2 2 4 3 3 2 5 2 2" xfId="38503" xr:uid="{00000000-0005-0000-0000-00008C2A0000}"/>
    <cellStyle name="Normal 6 2 2 4 3 3 2 5 3" xfId="28485" xr:uid="{00000000-0005-0000-0000-00008D2A0000}"/>
    <cellStyle name="Normal 6 2 2 4 3 3 2 6" xfId="5748" xr:uid="{00000000-0005-0000-0000-00008E2A0000}"/>
    <cellStyle name="Normal 6 2 2 4 3 3 2 6 2" xfId="34669" xr:uid="{00000000-0005-0000-0000-00008F2A0000}"/>
    <cellStyle name="Normal 6 2 2 4 3 3 2 7" xfId="24073" xr:uid="{00000000-0005-0000-0000-0000902A0000}"/>
    <cellStyle name="Normal 6 2 2 4 3 3 3" xfId="5749" xr:uid="{00000000-0005-0000-0000-0000912A0000}"/>
    <cellStyle name="Normal 6 2 2 4 3 3 3 2" xfId="5750" xr:uid="{00000000-0005-0000-0000-0000922A0000}"/>
    <cellStyle name="Normal 6 2 2 4 3 3 3 2 2" xfId="5751" xr:uid="{00000000-0005-0000-0000-0000932A0000}"/>
    <cellStyle name="Normal 6 2 2 4 3 3 3 2 2 2" xfId="38504" xr:uid="{00000000-0005-0000-0000-0000942A0000}"/>
    <cellStyle name="Normal 6 2 2 4 3 3 3 2 3" xfId="28486" xr:uid="{00000000-0005-0000-0000-0000952A0000}"/>
    <cellStyle name="Normal 6 2 2 4 3 3 3 3" xfId="5752" xr:uid="{00000000-0005-0000-0000-0000962A0000}"/>
    <cellStyle name="Normal 6 2 2 4 3 3 3 3 2" xfId="5753" xr:uid="{00000000-0005-0000-0000-0000972A0000}"/>
    <cellStyle name="Normal 6 2 2 4 3 3 3 3 2 2" xfId="38505" xr:uid="{00000000-0005-0000-0000-0000982A0000}"/>
    <cellStyle name="Normal 6 2 2 4 3 3 3 3 3" xfId="28487" xr:uid="{00000000-0005-0000-0000-0000992A0000}"/>
    <cellStyle name="Normal 6 2 2 4 3 3 3 4" xfId="5754" xr:uid="{00000000-0005-0000-0000-00009A2A0000}"/>
    <cellStyle name="Normal 6 2 2 4 3 3 3 4 2" xfId="34672" xr:uid="{00000000-0005-0000-0000-00009B2A0000}"/>
    <cellStyle name="Normal 6 2 2 4 3 3 3 5" xfId="24076" xr:uid="{00000000-0005-0000-0000-00009C2A0000}"/>
    <cellStyle name="Normal 6 2 2 4 3 3 4" xfId="5755" xr:uid="{00000000-0005-0000-0000-00009D2A0000}"/>
    <cellStyle name="Normal 6 2 2 4 3 3 4 2" xfId="5756" xr:uid="{00000000-0005-0000-0000-00009E2A0000}"/>
    <cellStyle name="Normal 6 2 2 4 3 3 4 2 2" xfId="5757" xr:uid="{00000000-0005-0000-0000-00009F2A0000}"/>
    <cellStyle name="Normal 6 2 2 4 3 3 4 2 2 2" xfId="38506" xr:uid="{00000000-0005-0000-0000-0000A02A0000}"/>
    <cellStyle name="Normal 6 2 2 4 3 3 4 2 3" xfId="28488" xr:uid="{00000000-0005-0000-0000-0000A12A0000}"/>
    <cellStyle name="Normal 6 2 2 4 3 3 4 3" xfId="5758" xr:uid="{00000000-0005-0000-0000-0000A22A0000}"/>
    <cellStyle name="Normal 6 2 2 4 3 3 4 3 2" xfId="5759" xr:uid="{00000000-0005-0000-0000-0000A32A0000}"/>
    <cellStyle name="Normal 6 2 2 4 3 3 4 3 2 2" xfId="38507" xr:uid="{00000000-0005-0000-0000-0000A42A0000}"/>
    <cellStyle name="Normal 6 2 2 4 3 3 4 3 3" xfId="28489" xr:uid="{00000000-0005-0000-0000-0000A52A0000}"/>
    <cellStyle name="Normal 6 2 2 4 3 3 4 4" xfId="5760" xr:uid="{00000000-0005-0000-0000-0000A62A0000}"/>
    <cellStyle name="Normal 6 2 2 4 3 3 4 4 2" xfId="34673" xr:uid="{00000000-0005-0000-0000-0000A72A0000}"/>
    <cellStyle name="Normal 6 2 2 4 3 3 4 5" xfId="24077" xr:uid="{00000000-0005-0000-0000-0000A82A0000}"/>
    <cellStyle name="Normal 6 2 2 4 3 3 5" xfId="5761" xr:uid="{00000000-0005-0000-0000-0000A92A0000}"/>
    <cellStyle name="Normal 6 2 2 4 3 3 5 2" xfId="5762" xr:uid="{00000000-0005-0000-0000-0000AA2A0000}"/>
    <cellStyle name="Normal 6 2 2 4 3 3 5 2 2" xfId="38508" xr:uid="{00000000-0005-0000-0000-0000AB2A0000}"/>
    <cellStyle name="Normal 6 2 2 4 3 3 5 3" xfId="28490" xr:uid="{00000000-0005-0000-0000-0000AC2A0000}"/>
    <cellStyle name="Normal 6 2 2 4 3 3 6" xfId="5763" xr:uid="{00000000-0005-0000-0000-0000AD2A0000}"/>
    <cellStyle name="Normal 6 2 2 4 3 3 6 2" xfId="5764" xr:uid="{00000000-0005-0000-0000-0000AE2A0000}"/>
    <cellStyle name="Normal 6 2 2 4 3 3 6 2 2" xfId="38509" xr:uid="{00000000-0005-0000-0000-0000AF2A0000}"/>
    <cellStyle name="Normal 6 2 2 4 3 3 6 3" xfId="28491" xr:uid="{00000000-0005-0000-0000-0000B02A0000}"/>
    <cellStyle name="Normal 6 2 2 4 3 3 7" xfId="5765" xr:uid="{00000000-0005-0000-0000-0000B12A0000}"/>
    <cellStyle name="Normal 6 2 2 4 3 3 7 2" xfId="34668" xr:uid="{00000000-0005-0000-0000-0000B22A0000}"/>
    <cellStyle name="Normal 6 2 2 4 3 3 8" xfId="24072" xr:uid="{00000000-0005-0000-0000-0000B32A0000}"/>
    <cellStyle name="Normal 6 2 2 4 3 4" xfId="5766" xr:uid="{00000000-0005-0000-0000-0000B42A0000}"/>
    <cellStyle name="Normal 6 2 2 4 3 4 2" xfId="5767" xr:uid="{00000000-0005-0000-0000-0000B52A0000}"/>
    <cellStyle name="Normal 6 2 2 4 3 4 2 2" xfId="5768" xr:uid="{00000000-0005-0000-0000-0000B62A0000}"/>
    <cellStyle name="Normal 6 2 2 4 3 4 2 2 2" xfId="5769" xr:uid="{00000000-0005-0000-0000-0000B72A0000}"/>
    <cellStyle name="Normal 6 2 2 4 3 4 2 2 2 2" xfId="38510" xr:uid="{00000000-0005-0000-0000-0000B82A0000}"/>
    <cellStyle name="Normal 6 2 2 4 3 4 2 2 3" xfId="28492" xr:uid="{00000000-0005-0000-0000-0000B92A0000}"/>
    <cellStyle name="Normal 6 2 2 4 3 4 2 3" xfId="5770" xr:uid="{00000000-0005-0000-0000-0000BA2A0000}"/>
    <cellStyle name="Normal 6 2 2 4 3 4 2 3 2" xfId="5771" xr:uid="{00000000-0005-0000-0000-0000BB2A0000}"/>
    <cellStyle name="Normal 6 2 2 4 3 4 2 3 2 2" xfId="38511" xr:uid="{00000000-0005-0000-0000-0000BC2A0000}"/>
    <cellStyle name="Normal 6 2 2 4 3 4 2 3 3" xfId="28493" xr:uid="{00000000-0005-0000-0000-0000BD2A0000}"/>
    <cellStyle name="Normal 6 2 2 4 3 4 2 4" xfId="5772" xr:uid="{00000000-0005-0000-0000-0000BE2A0000}"/>
    <cellStyle name="Normal 6 2 2 4 3 4 2 4 2" xfId="34675" xr:uid="{00000000-0005-0000-0000-0000BF2A0000}"/>
    <cellStyle name="Normal 6 2 2 4 3 4 2 5" xfId="24079" xr:uid="{00000000-0005-0000-0000-0000C02A0000}"/>
    <cellStyle name="Normal 6 2 2 4 3 4 3" xfId="5773" xr:uid="{00000000-0005-0000-0000-0000C12A0000}"/>
    <cellStyle name="Normal 6 2 2 4 3 4 3 2" xfId="5774" xr:uid="{00000000-0005-0000-0000-0000C22A0000}"/>
    <cellStyle name="Normal 6 2 2 4 3 4 3 2 2" xfId="5775" xr:uid="{00000000-0005-0000-0000-0000C32A0000}"/>
    <cellStyle name="Normal 6 2 2 4 3 4 3 2 2 2" xfId="38512" xr:uid="{00000000-0005-0000-0000-0000C42A0000}"/>
    <cellStyle name="Normal 6 2 2 4 3 4 3 2 3" xfId="28494" xr:uid="{00000000-0005-0000-0000-0000C52A0000}"/>
    <cellStyle name="Normal 6 2 2 4 3 4 3 3" xfId="5776" xr:uid="{00000000-0005-0000-0000-0000C62A0000}"/>
    <cellStyle name="Normal 6 2 2 4 3 4 3 3 2" xfId="5777" xr:uid="{00000000-0005-0000-0000-0000C72A0000}"/>
    <cellStyle name="Normal 6 2 2 4 3 4 3 3 2 2" xfId="38513" xr:uid="{00000000-0005-0000-0000-0000C82A0000}"/>
    <cellStyle name="Normal 6 2 2 4 3 4 3 3 3" xfId="28495" xr:uid="{00000000-0005-0000-0000-0000C92A0000}"/>
    <cellStyle name="Normal 6 2 2 4 3 4 3 4" xfId="5778" xr:uid="{00000000-0005-0000-0000-0000CA2A0000}"/>
    <cellStyle name="Normal 6 2 2 4 3 4 3 4 2" xfId="34676" xr:uid="{00000000-0005-0000-0000-0000CB2A0000}"/>
    <cellStyle name="Normal 6 2 2 4 3 4 3 5" xfId="24080" xr:uid="{00000000-0005-0000-0000-0000CC2A0000}"/>
    <cellStyle name="Normal 6 2 2 4 3 4 4" xfId="5779" xr:uid="{00000000-0005-0000-0000-0000CD2A0000}"/>
    <cellStyle name="Normal 6 2 2 4 3 4 4 2" xfId="5780" xr:uid="{00000000-0005-0000-0000-0000CE2A0000}"/>
    <cellStyle name="Normal 6 2 2 4 3 4 4 2 2" xfId="38514" xr:uid="{00000000-0005-0000-0000-0000CF2A0000}"/>
    <cellStyle name="Normal 6 2 2 4 3 4 4 3" xfId="28496" xr:uid="{00000000-0005-0000-0000-0000D02A0000}"/>
    <cellStyle name="Normal 6 2 2 4 3 4 5" xfId="5781" xr:uid="{00000000-0005-0000-0000-0000D12A0000}"/>
    <cellStyle name="Normal 6 2 2 4 3 4 5 2" xfId="5782" xr:uid="{00000000-0005-0000-0000-0000D22A0000}"/>
    <cellStyle name="Normal 6 2 2 4 3 4 5 2 2" xfId="38515" xr:uid="{00000000-0005-0000-0000-0000D32A0000}"/>
    <cellStyle name="Normal 6 2 2 4 3 4 5 3" xfId="28497" xr:uid="{00000000-0005-0000-0000-0000D42A0000}"/>
    <cellStyle name="Normal 6 2 2 4 3 4 6" xfId="5783" xr:uid="{00000000-0005-0000-0000-0000D52A0000}"/>
    <cellStyle name="Normal 6 2 2 4 3 4 6 2" xfId="34674" xr:uid="{00000000-0005-0000-0000-0000D62A0000}"/>
    <cellStyle name="Normal 6 2 2 4 3 4 7" xfId="24078" xr:uid="{00000000-0005-0000-0000-0000D72A0000}"/>
    <cellStyle name="Normal 6 2 2 4 3 5" xfId="5784" xr:uid="{00000000-0005-0000-0000-0000D82A0000}"/>
    <cellStyle name="Normal 6 2 2 4 3 5 2" xfId="5785" xr:uid="{00000000-0005-0000-0000-0000D92A0000}"/>
    <cellStyle name="Normal 6 2 2 4 3 5 2 2" xfId="5786" xr:uid="{00000000-0005-0000-0000-0000DA2A0000}"/>
    <cellStyle name="Normal 6 2 2 4 3 5 2 2 2" xfId="38516" xr:uid="{00000000-0005-0000-0000-0000DB2A0000}"/>
    <cellStyle name="Normal 6 2 2 4 3 5 2 3" xfId="28498" xr:uid="{00000000-0005-0000-0000-0000DC2A0000}"/>
    <cellStyle name="Normal 6 2 2 4 3 5 3" xfId="5787" xr:uid="{00000000-0005-0000-0000-0000DD2A0000}"/>
    <cellStyle name="Normal 6 2 2 4 3 5 3 2" xfId="5788" xr:uid="{00000000-0005-0000-0000-0000DE2A0000}"/>
    <cellStyle name="Normal 6 2 2 4 3 5 3 2 2" xfId="38517" xr:uid="{00000000-0005-0000-0000-0000DF2A0000}"/>
    <cellStyle name="Normal 6 2 2 4 3 5 3 3" xfId="28499" xr:uid="{00000000-0005-0000-0000-0000E02A0000}"/>
    <cellStyle name="Normal 6 2 2 4 3 5 4" xfId="5789" xr:uid="{00000000-0005-0000-0000-0000E12A0000}"/>
    <cellStyle name="Normal 6 2 2 4 3 5 4 2" xfId="34677" xr:uid="{00000000-0005-0000-0000-0000E22A0000}"/>
    <cellStyle name="Normal 6 2 2 4 3 5 5" xfId="24081" xr:uid="{00000000-0005-0000-0000-0000E32A0000}"/>
    <cellStyle name="Normal 6 2 2 4 3 6" xfId="5790" xr:uid="{00000000-0005-0000-0000-0000E42A0000}"/>
    <cellStyle name="Normal 6 2 2 4 3 6 2" xfId="5791" xr:uid="{00000000-0005-0000-0000-0000E52A0000}"/>
    <cellStyle name="Normal 6 2 2 4 3 6 2 2" xfId="5792" xr:uid="{00000000-0005-0000-0000-0000E62A0000}"/>
    <cellStyle name="Normal 6 2 2 4 3 6 2 2 2" xfId="38518" xr:uid="{00000000-0005-0000-0000-0000E72A0000}"/>
    <cellStyle name="Normal 6 2 2 4 3 6 2 3" xfId="28500" xr:uid="{00000000-0005-0000-0000-0000E82A0000}"/>
    <cellStyle name="Normal 6 2 2 4 3 6 3" xfId="5793" xr:uid="{00000000-0005-0000-0000-0000E92A0000}"/>
    <cellStyle name="Normal 6 2 2 4 3 6 3 2" xfId="5794" xr:uid="{00000000-0005-0000-0000-0000EA2A0000}"/>
    <cellStyle name="Normal 6 2 2 4 3 6 3 2 2" xfId="38519" xr:uid="{00000000-0005-0000-0000-0000EB2A0000}"/>
    <cellStyle name="Normal 6 2 2 4 3 6 3 3" xfId="28501" xr:uid="{00000000-0005-0000-0000-0000EC2A0000}"/>
    <cellStyle name="Normal 6 2 2 4 3 6 4" xfId="5795" xr:uid="{00000000-0005-0000-0000-0000ED2A0000}"/>
    <cellStyle name="Normal 6 2 2 4 3 6 4 2" xfId="34678" xr:uid="{00000000-0005-0000-0000-0000EE2A0000}"/>
    <cellStyle name="Normal 6 2 2 4 3 6 5" xfId="24082" xr:uid="{00000000-0005-0000-0000-0000EF2A0000}"/>
    <cellStyle name="Normal 6 2 2 4 3 7" xfId="5796" xr:uid="{00000000-0005-0000-0000-0000F02A0000}"/>
    <cellStyle name="Normal 6 2 2 4 3 7 2" xfId="5797" xr:uid="{00000000-0005-0000-0000-0000F12A0000}"/>
    <cellStyle name="Normal 6 2 2 4 3 7 2 2" xfId="38520" xr:uid="{00000000-0005-0000-0000-0000F22A0000}"/>
    <cellStyle name="Normal 6 2 2 4 3 7 3" xfId="28502" xr:uid="{00000000-0005-0000-0000-0000F32A0000}"/>
    <cellStyle name="Normal 6 2 2 4 3 8" xfId="5798" xr:uid="{00000000-0005-0000-0000-0000F42A0000}"/>
    <cellStyle name="Normal 6 2 2 4 3 8 2" xfId="5799" xr:uid="{00000000-0005-0000-0000-0000F52A0000}"/>
    <cellStyle name="Normal 6 2 2 4 3 8 2 2" xfId="38521" xr:uid="{00000000-0005-0000-0000-0000F62A0000}"/>
    <cellStyle name="Normal 6 2 2 4 3 8 3" xfId="28503" xr:uid="{00000000-0005-0000-0000-0000F72A0000}"/>
    <cellStyle name="Normal 6 2 2 4 3 9" xfId="5800" xr:uid="{00000000-0005-0000-0000-0000F82A0000}"/>
    <cellStyle name="Normal 6 2 2 4 3 9 2" xfId="34661" xr:uid="{00000000-0005-0000-0000-0000F92A0000}"/>
    <cellStyle name="Normal 6 2 2 4 4" xfId="5801" xr:uid="{00000000-0005-0000-0000-0000FA2A0000}"/>
    <cellStyle name="Normal 6 2 2 4 4 2" xfId="5802" xr:uid="{00000000-0005-0000-0000-0000FB2A0000}"/>
    <cellStyle name="Normal 6 2 2 4 4 2 2" xfId="5803" xr:uid="{00000000-0005-0000-0000-0000FC2A0000}"/>
    <cellStyle name="Normal 6 2 2 4 4 2 2 2" xfId="5804" xr:uid="{00000000-0005-0000-0000-0000FD2A0000}"/>
    <cellStyle name="Normal 6 2 2 4 4 2 2 2 2" xfId="5805" xr:uid="{00000000-0005-0000-0000-0000FE2A0000}"/>
    <cellStyle name="Normal 6 2 2 4 4 2 2 2 2 2" xfId="38522" xr:uid="{00000000-0005-0000-0000-0000FF2A0000}"/>
    <cellStyle name="Normal 6 2 2 4 4 2 2 2 3" xfId="28504" xr:uid="{00000000-0005-0000-0000-0000002B0000}"/>
    <cellStyle name="Normal 6 2 2 4 4 2 2 3" xfId="5806" xr:uid="{00000000-0005-0000-0000-0000012B0000}"/>
    <cellStyle name="Normal 6 2 2 4 4 2 2 3 2" xfId="5807" xr:uid="{00000000-0005-0000-0000-0000022B0000}"/>
    <cellStyle name="Normal 6 2 2 4 4 2 2 3 2 2" xfId="38523" xr:uid="{00000000-0005-0000-0000-0000032B0000}"/>
    <cellStyle name="Normal 6 2 2 4 4 2 2 3 3" xfId="28505" xr:uid="{00000000-0005-0000-0000-0000042B0000}"/>
    <cellStyle name="Normal 6 2 2 4 4 2 2 4" xfId="5808" xr:uid="{00000000-0005-0000-0000-0000052B0000}"/>
    <cellStyle name="Normal 6 2 2 4 4 2 2 4 2" xfId="34681" xr:uid="{00000000-0005-0000-0000-0000062B0000}"/>
    <cellStyle name="Normal 6 2 2 4 4 2 2 5" xfId="24085" xr:uid="{00000000-0005-0000-0000-0000072B0000}"/>
    <cellStyle name="Normal 6 2 2 4 4 2 3" xfId="5809" xr:uid="{00000000-0005-0000-0000-0000082B0000}"/>
    <cellStyle name="Normal 6 2 2 4 4 2 3 2" xfId="5810" xr:uid="{00000000-0005-0000-0000-0000092B0000}"/>
    <cellStyle name="Normal 6 2 2 4 4 2 3 2 2" xfId="5811" xr:uid="{00000000-0005-0000-0000-00000A2B0000}"/>
    <cellStyle name="Normal 6 2 2 4 4 2 3 2 2 2" xfId="38524" xr:uid="{00000000-0005-0000-0000-00000B2B0000}"/>
    <cellStyle name="Normal 6 2 2 4 4 2 3 2 3" xfId="28506" xr:uid="{00000000-0005-0000-0000-00000C2B0000}"/>
    <cellStyle name="Normal 6 2 2 4 4 2 3 3" xfId="5812" xr:uid="{00000000-0005-0000-0000-00000D2B0000}"/>
    <cellStyle name="Normal 6 2 2 4 4 2 3 3 2" xfId="5813" xr:uid="{00000000-0005-0000-0000-00000E2B0000}"/>
    <cellStyle name="Normal 6 2 2 4 4 2 3 3 2 2" xfId="38525" xr:uid="{00000000-0005-0000-0000-00000F2B0000}"/>
    <cellStyle name="Normal 6 2 2 4 4 2 3 3 3" xfId="28507" xr:uid="{00000000-0005-0000-0000-0000102B0000}"/>
    <cellStyle name="Normal 6 2 2 4 4 2 3 4" xfId="5814" xr:uid="{00000000-0005-0000-0000-0000112B0000}"/>
    <cellStyle name="Normal 6 2 2 4 4 2 3 4 2" xfId="34682" xr:uid="{00000000-0005-0000-0000-0000122B0000}"/>
    <cellStyle name="Normal 6 2 2 4 4 2 3 5" xfId="24086" xr:uid="{00000000-0005-0000-0000-0000132B0000}"/>
    <cellStyle name="Normal 6 2 2 4 4 2 4" xfId="5815" xr:uid="{00000000-0005-0000-0000-0000142B0000}"/>
    <cellStyle name="Normal 6 2 2 4 4 2 4 2" xfId="5816" xr:uid="{00000000-0005-0000-0000-0000152B0000}"/>
    <cellStyle name="Normal 6 2 2 4 4 2 4 2 2" xfId="38526" xr:uid="{00000000-0005-0000-0000-0000162B0000}"/>
    <cellStyle name="Normal 6 2 2 4 4 2 4 3" xfId="28508" xr:uid="{00000000-0005-0000-0000-0000172B0000}"/>
    <cellStyle name="Normal 6 2 2 4 4 2 5" xfId="5817" xr:uid="{00000000-0005-0000-0000-0000182B0000}"/>
    <cellStyle name="Normal 6 2 2 4 4 2 5 2" xfId="5818" xr:uid="{00000000-0005-0000-0000-0000192B0000}"/>
    <cellStyle name="Normal 6 2 2 4 4 2 5 2 2" xfId="38527" xr:uid="{00000000-0005-0000-0000-00001A2B0000}"/>
    <cellStyle name="Normal 6 2 2 4 4 2 5 3" xfId="28509" xr:uid="{00000000-0005-0000-0000-00001B2B0000}"/>
    <cellStyle name="Normal 6 2 2 4 4 2 6" xfId="5819" xr:uid="{00000000-0005-0000-0000-00001C2B0000}"/>
    <cellStyle name="Normal 6 2 2 4 4 2 6 2" xfId="34680" xr:uid="{00000000-0005-0000-0000-00001D2B0000}"/>
    <cellStyle name="Normal 6 2 2 4 4 2 7" xfId="24084" xr:uid="{00000000-0005-0000-0000-00001E2B0000}"/>
    <cellStyle name="Normal 6 2 2 4 4 3" xfId="5820" xr:uid="{00000000-0005-0000-0000-00001F2B0000}"/>
    <cellStyle name="Normal 6 2 2 4 4 3 2" xfId="5821" xr:uid="{00000000-0005-0000-0000-0000202B0000}"/>
    <cellStyle name="Normal 6 2 2 4 4 3 2 2" xfId="5822" xr:uid="{00000000-0005-0000-0000-0000212B0000}"/>
    <cellStyle name="Normal 6 2 2 4 4 3 2 2 2" xfId="38528" xr:uid="{00000000-0005-0000-0000-0000222B0000}"/>
    <cellStyle name="Normal 6 2 2 4 4 3 2 3" xfId="28510" xr:uid="{00000000-0005-0000-0000-0000232B0000}"/>
    <cellStyle name="Normal 6 2 2 4 4 3 3" xfId="5823" xr:uid="{00000000-0005-0000-0000-0000242B0000}"/>
    <cellStyle name="Normal 6 2 2 4 4 3 3 2" xfId="5824" xr:uid="{00000000-0005-0000-0000-0000252B0000}"/>
    <cellStyle name="Normal 6 2 2 4 4 3 3 2 2" xfId="38529" xr:uid="{00000000-0005-0000-0000-0000262B0000}"/>
    <cellStyle name="Normal 6 2 2 4 4 3 3 3" xfId="28511" xr:uid="{00000000-0005-0000-0000-0000272B0000}"/>
    <cellStyle name="Normal 6 2 2 4 4 3 4" xfId="5825" xr:uid="{00000000-0005-0000-0000-0000282B0000}"/>
    <cellStyle name="Normal 6 2 2 4 4 3 4 2" xfId="34683" xr:uid="{00000000-0005-0000-0000-0000292B0000}"/>
    <cellStyle name="Normal 6 2 2 4 4 3 5" xfId="24087" xr:uid="{00000000-0005-0000-0000-00002A2B0000}"/>
    <cellStyle name="Normal 6 2 2 4 4 4" xfId="5826" xr:uid="{00000000-0005-0000-0000-00002B2B0000}"/>
    <cellStyle name="Normal 6 2 2 4 4 4 2" xfId="5827" xr:uid="{00000000-0005-0000-0000-00002C2B0000}"/>
    <cellStyle name="Normal 6 2 2 4 4 4 2 2" xfId="5828" xr:uid="{00000000-0005-0000-0000-00002D2B0000}"/>
    <cellStyle name="Normal 6 2 2 4 4 4 2 2 2" xfId="38530" xr:uid="{00000000-0005-0000-0000-00002E2B0000}"/>
    <cellStyle name="Normal 6 2 2 4 4 4 2 3" xfId="28512" xr:uid="{00000000-0005-0000-0000-00002F2B0000}"/>
    <cellStyle name="Normal 6 2 2 4 4 4 3" xfId="5829" xr:uid="{00000000-0005-0000-0000-0000302B0000}"/>
    <cellStyle name="Normal 6 2 2 4 4 4 3 2" xfId="5830" xr:uid="{00000000-0005-0000-0000-0000312B0000}"/>
    <cellStyle name="Normal 6 2 2 4 4 4 3 2 2" xfId="38531" xr:uid="{00000000-0005-0000-0000-0000322B0000}"/>
    <cellStyle name="Normal 6 2 2 4 4 4 3 3" xfId="28513" xr:uid="{00000000-0005-0000-0000-0000332B0000}"/>
    <cellStyle name="Normal 6 2 2 4 4 4 4" xfId="5831" xr:uid="{00000000-0005-0000-0000-0000342B0000}"/>
    <cellStyle name="Normal 6 2 2 4 4 4 4 2" xfId="34684" xr:uid="{00000000-0005-0000-0000-0000352B0000}"/>
    <cellStyle name="Normal 6 2 2 4 4 4 5" xfId="24088" xr:uid="{00000000-0005-0000-0000-0000362B0000}"/>
    <cellStyle name="Normal 6 2 2 4 4 5" xfId="5832" xr:uid="{00000000-0005-0000-0000-0000372B0000}"/>
    <cellStyle name="Normal 6 2 2 4 4 5 2" xfId="5833" xr:uid="{00000000-0005-0000-0000-0000382B0000}"/>
    <cellStyle name="Normal 6 2 2 4 4 5 2 2" xfId="38532" xr:uid="{00000000-0005-0000-0000-0000392B0000}"/>
    <cellStyle name="Normal 6 2 2 4 4 5 3" xfId="28514" xr:uid="{00000000-0005-0000-0000-00003A2B0000}"/>
    <cellStyle name="Normal 6 2 2 4 4 6" xfId="5834" xr:uid="{00000000-0005-0000-0000-00003B2B0000}"/>
    <cellStyle name="Normal 6 2 2 4 4 6 2" xfId="5835" xr:uid="{00000000-0005-0000-0000-00003C2B0000}"/>
    <cellStyle name="Normal 6 2 2 4 4 6 2 2" xfId="38533" xr:uid="{00000000-0005-0000-0000-00003D2B0000}"/>
    <cellStyle name="Normal 6 2 2 4 4 6 3" xfId="28515" xr:uid="{00000000-0005-0000-0000-00003E2B0000}"/>
    <cellStyle name="Normal 6 2 2 4 4 7" xfId="5836" xr:uid="{00000000-0005-0000-0000-00003F2B0000}"/>
    <cellStyle name="Normal 6 2 2 4 4 7 2" xfId="34679" xr:uid="{00000000-0005-0000-0000-0000402B0000}"/>
    <cellStyle name="Normal 6 2 2 4 4 8" xfId="24083" xr:uid="{00000000-0005-0000-0000-0000412B0000}"/>
    <cellStyle name="Normal 6 2 2 4 5" xfId="5837" xr:uid="{00000000-0005-0000-0000-0000422B0000}"/>
    <cellStyle name="Normal 6 2 2 4 5 2" xfId="5838" xr:uid="{00000000-0005-0000-0000-0000432B0000}"/>
    <cellStyle name="Normal 6 2 2 4 5 2 2" xfId="5839" xr:uid="{00000000-0005-0000-0000-0000442B0000}"/>
    <cellStyle name="Normal 6 2 2 4 5 2 2 2" xfId="5840" xr:uid="{00000000-0005-0000-0000-0000452B0000}"/>
    <cellStyle name="Normal 6 2 2 4 5 2 2 2 2" xfId="5841" xr:uid="{00000000-0005-0000-0000-0000462B0000}"/>
    <cellStyle name="Normal 6 2 2 4 5 2 2 2 2 2" xfId="38534" xr:uid="{00000000-0005-0000-0000-0000472B0000}"/>
    <cellStyle name="Normal 6 2 2 4 5 2 2 2 3" xfId="28516" xr:uid="{00000000-0005-0000-0000-0000482B0000}"/>
    <cellStyle name="Normal 6 2 2 4 5 2 2 3" xfId="5842" xr:uid="{00000000-0005-0000-0000-0000492B0000}"/>
    <cellStyle name="Normal 6 2 2 4 5 2 2 3 2" xfId="5843" xr:uid="{00000000-0005-0000-0000-00004A2B0000}"/>
    <cellStyle name="Normal 6 2 2 4 5 2 2 3 2 2" xfId="38535" xr:uid="{00000000-0005-0000-0000-00004B2B0000}"/>
    <cellStyle name="Normal 6 2 2 4 5 2 2 3 3" xfId="28517" xr:uid="{00000000-0005-0000-0000-00004C2B0000}"/>
    <cellStyle name="Normal 6 2 2 4 5 2 2 4" xfId="5844" xr:uid="{00000000-0005-0000-0000-00004D2B0000}"/>
    <cellStyle name="Normal 6 2 2 4 5 2 2 4 2" xfId="34687" xr:uid="{00000000-0005-0000-0000-00004E2B0000}"/>
    <cellStyle name="Normal 6 2 2 4 5 2 2 5" xfId="24091" xr:uid="{00000000-0005-0000-0000-00004F2B0000}"/>
    <cellStyle name="Normal 6 2 2 4 5 2 3" xfId="5845" xr:uid="{00000000-0005-0000-0000-0000502B0000}"/>
    <cellStyle name="Normal 6 2 2 4 5 2 3 2" xfId="5846" xr:uid="{00000000-0005-0000-0000-0000512B0000}"/>
    <cellStyle name="Normal 6 2 2 4 5 2 3 2 2" xfId="5847" xr:uid="{00000000-0005-0000-0000-0000522B0000}"/>
    <cellStyle name="Normal 6 2 2 4 5 2 3 2 2 2" xfId="38536" xr:uid="{00000000-0005-0000-0000-0000532B0000}"/>
    <cellStyle name="Normal 6 2 2 4 5 2 3 2 3" xfId="28518" xr:uid="{00000000-0005-0000-0000-0000542B0000}"/>
    <cellStyle name="Normal 6 2 2 4 5 2 3 3" xfId="5848" xr:uid="{00000000-0005-0000-0000-0000552B0000}"/>
    <cellStyle name="Normal 6 2 2 4 5 2 3 3 2" xfId="5849" xr:uid="{00000000-0005-0000-0000-0000562B0000}"/>
    <cellStyle name="Normal 6 2 2 4 5 2 3 3 2 2" xfId="38537" xr:uid="{00000000-0005-0000-0000-0000572B0000}"/>
    <cellStyle name="Normal 6 2 2 4 5 2 3 3 3" xfId="28519" xr:uid="{00000000-0005-0000-0000-0000582B0000}"/>
    <cellStyle name="Normal 6 2 2 4 5 2 3 4" xfId="5850" xr:uid="{00000000-0005-0000-0000-0000592B0000}"/>
    <cellStyle name="Normal 6 2 2 4 5 2 3 4 2" xfId="34688" xr:uid="{00000000-0005-0000-0000-00005A2B0000}"/>
    <cellStyle name="Normal 6 2 2 4 5 2 3 5" xfId="24092" xr:uid="{00000000-0005-0000-0000-00005B2B0000}"/>
    <cellStyle name="Normal 6 2 2 4 5 2 4" xfId="5851" xr:uid="{00000000-0005-0000-0000-00005C2B0000}"/>
    <cellStyle name="Normal 6 2 2 4 5 2 4 2" xfId="5852" xr:uid="{00000000-0005-0000-0000-00005D2B0000}"/>
    <cellStyle name="Normal 6 2 2 4 5 2 4 2 2" xfId="38538" xr:uid="{00000000-0005-0000-0000-00005E2B0000}"/>
    <cellStyle name="Normal 6 2 2 4 5 2 4 3" xfId="28520" xr:uid="{00000000-0005-0000-0000-00005F2B0000}"/>
    <cellStyle name="Normal 6 2 2 4 5 2 5" xfId="5853" xr:uid="{00000000-0005-0000-0000-0000602B0000}"/>
    <cellStyle name="Normal 6 2 2 4 5 2 5 2" xfId="5854" xr:uid="{00000000-0005-0000-0000-0000612B0000}"/>
    <cellStyle name="Normal 6 2 2 4 5 2 5 2 2" xfId="38539" xr:uid="{00000000-0005-0000-0000-0000622B0000}"/>
    <cellStyle name="Normal 6 2 2 4 5 2 5 3" xfId="28521" xr:uid="{00000000-0005-0000-0000-0000632B0000}"/>
    <cellStyle name="Normal 6 2 2 4 5 2 6" xfId="5855" xr:uid="{00000000-0005-0000-0000-0000642B0000}"/>
    <cellStyle name="Normal 6 2 2 4 5 2 6 2" xfId="34686" xr:uid="{00000000-0005-0000-0000-0000652B0000}"/>
    <cellStyle name="Normal 6 2 2 4 5 2 7" xfId="24090" xr:uid="{00000000-0005-0000-0000-0000662B0000}"/>
    <cellStyle name="Normal 6 2 2 4 5 3" xfId="5856" xr:uid="{00000000-0005-0000-0000-0000672B0000}"/>
    <cellStyle name="Normal 6 2 2 4 5 3 2" xfId="5857" xr:uid="{00000000-0005-0000-0000-0000682B0000}"/>
    <cellStyle name="Normal 6 2 2 4 5 3 2 2" xfId="5858" xr:uid="{00000000-0005-0000-0000-0000692B0000}"/>
    <cellStyle name="Normal 6 2 2 4 5 3 2 2 2" xfId="38540" xr:uid="{00000000-0005-0000-0000-00006A2B0000}"/>
    <cellStyle name="Normal 6 2 2 4 5 3 2 3" xfId="28522" xr:uid="{00000000-0005-0000-0000-00006B2B0000}"/>
    <cellStyle name="Normal 6 2 2 4 5 3 3" xfId="5859" xr:uid="{00000000-0005-0000-0000-00006C2B0000}"/>
    <cellStyle name="Normal 6 2 2 4 5 3 3 2" xfId="5860" xr:uid="{00000000-0005-0000-0000-00006D2B0000}"/>
    <cellStyle name="Normal 6 2 2 4 5 3 3 2 2" xfId="38541" xr:uid="{00000000-0005-0000-0000-00006E2B0000}"/>
    <cellStyle name="Normal 6 2 2 4 5 3 3 3" xfId="28523" xr:uid="{00000000-0005-0000-0000-00006F2B0000}"/>
    <cellStyle name="Normal 6 2 2 4 5 3 4" xfId="5861" xr:uid="{00000000-0005-0000-0000-0000702B0000}"/>
    <cellStyle name="Normal 6 2 2 4 5 3 4 2" xfId="34689" xr:uid="{00000000-0005-0000-0000-0000712B0000}"/>
    <cellStyle name="Normal 6 2 2 4 5 3 5" xfId="24093" xr:uid="{00000000-0005-0000-0000-0000722B0000}"/>
    <cellStyle name="Normal 6 2 2 4 5 4" xfId="5862" xr:uid="{00000000-0005-0000-0000-0000732B0000}"/>
    <cellStyle name="Normal 6 2 2 4 5 4 2" xfId="5863" xr:uid="{00000000-0005-0000-0000-0000742B0000}"/>
    <cellStyle name="Normal 6 2 2 4 5 4 2 2" xfId="5864" xr:uid="{00000000-0005-0000-0000-0000752B0000}"/>
    <cellStyle name="Normal 6 2 2 4 5 4 2 2 2" xfId="38542" xr:uid="{00000000-0005-0000-0000-0000762B0000}"/>
    <cellStyle name="Normal 6 2 2 4 5 4 2 3" xfId="28524" xr:uid="{00000000-0005-0000-0000-0000772B0000}"/>
    <cellStyle name="Normal 6 2 2 4 5 4 3" xfId="5865" xr:uid="{00000000-0005-0000-0000-0000782B0000}"/>
    <cellStyle name="Normal 6 2 2 4 5 4 3 2" xfId="5866" xr:uid="{00000000-0005-0000-0000-0000792B0000}"/>
    <cellStyle name="Normal 6 2 2 4 5 4 3 2 2" xfId="38543" xr:uid="{00000000-0005-0000-0000-00007A2B0000}"/>
    <cellStyle name="Normal 6 2 2 4 5 4 3 3" xfId="28525" xr:uid="{00000000-0005-0000-0000-00007B2B0000}"/>
    <cellStyle name="Normal 6 2 2 4 5 4 4" xfId="5867" xr:uid="{00000000-0005-0000-0000-00007C2B0000}"/>
    <cellStyle name="Normal 6 2 2 4 5 4 4 2" xfId="34690" xr:uid="{00000000-0005-0000-0000-00007D2B0000}"/>
    <cellStyle name="Normal 6 2 2 4 5 4 5" xfId="24094" xr:uid="{00000000-0005-0000-0000-00007E2B0000}"/>
    <cellStyle name="Normal 6 2 2 4 5 5" xfId="5868" xr:uid="{00000000-0005-0000-0000-00007F2B0000}"/>
    <cellStyle name="Normal 6 2 2 4 5 5 2" xfId="5869" xr:uid="{00000000-0005-0000-0000-0000802B0000}"/>
    <cellStyle name="Normal 6 2 2 4 5 5 2 2" xfId="38544" xr:uid="{00000000-0005-0000-0000-0000812B0000}"/>
    <cellStyle name="Normal 6 2 2 4 5 5 3" xfId="28526" xr:uid="{00000000-0005-0000-0000-0000822B0000}"/>
    <cellStyle name="Normal 6 2 2 4 5 6" xfId="5870" xr:uid="{00000000-0005-0000-0000-0000832B0000}"/>
    <cellStyle name="Normal 6 2 2 4 5 6 2" xfId="5871" xr:uid="{00000000-0005-0000-0000-0000842B0000}"/>
    <cellStyle name="Normal 6 2 2 4 5 6 2 2" xfId="38545" xr:uid="{00000000-0005-0000-0000-0000852B0000}"/>
    <cellStyle name="Normal 6 2 2 4 5 6 3" xfId="28527" xr:uid="{00000000-0005-0000-0000-0000862B0000}"/>
    <cellStyle name="Normal 6 2 2 4 5 7" xfId="5872" xr:uid="{00000000-0005-0000-0000-0000872B0000}"/>
    <cellStyle name="Normal 6 2 2 4 5 7 2" xfId="34685" xr:uid="{00000000-0005-0000-0000-0000882B0000}"/>
    <cellStyle name="Normal 6 2 2 4 5 8" xfId="24089" xr:uid="{00000000-0005-0000-0000-0000892B0000}"/>
    <cellStyle name="Normal 6 2 2 4 6" xfId="5873" xr:uid="{00000000-0005-0000-0000-00008A2B0000}"/>
    <cellStyle name="Normal 6 2 2 4 6 2" xfId="5874" xr:uid="{00000000-0005-0000-0000-00008B2B0000}"/>
    <cellStyle name="Normal 6 2 2 4 6 2 2" xfId="5875" xr:uid="{00000000-0005-0000-0000-00008C2B0000}"/>
    <cellStyle name="Normal 6 2 2 4 6 2 2 2" xfId="5876" xr:uid="{00000000-0005-0000-0000-00008D2B0000}"/>
    <cellStyle name="Normal 6 2 2 4 6 2 2 2 2" xfId="5877" xr:uid="{00000000-0005-0000-0000-00008E2B0000}"/>
    <cellStyle name="Normal 6 2 2 4 6 2 2 2 2 2" xfId="38546" xr:uid="{00000000-0005-0000-0000-00008F2B0000}"/>
    <cellStyle name="Normal 6 2 2 4 6 2 2 2 3" xfId="28528" xr:uid="{00000000-0005-0000-0000-0000902B0000}"/>
    <cellStyle name="Normal 6 2 2 4 6 2 2 3" xfId="5878" xr:uid="{00000000-0005-0000-0000-0000912B0000}"/>
    <cellStyle name="Normal 6 2 2 4 6 2 2 3 2" xfId="5879" xr:uid="{00000000-0005-0000-0000-0000922B0000}"/>
    <cellStyle name="Normal 6 2 2 4 6 2 2 3 2 2" xfId="38547" xr:uid="{00000000-0005-0000-0000-0000932B0000}"/>
    <cellStyle name="Normal 6 2 2 4 6 2 2 3 3" xfId="28529" xr:uid="{00000000-0005-0000-0000-0000942B0000}"/>
    <cellStyle name="Normal 6 2 2 4 6 2 2 4" xfId="5880" xr:uid="{00000000-0005-0000-0000-0000952B0000}"/>
    <cellStyle name="Normal 6 2 2 4 6 2 2 4 2" xfId="34693" xr:uid="{00000000-0005-0000-0000-0000962B0000}"/>
    <cellStyle name="Normal 6 2 2 4 6 2 2 5" xfId="24097" xr:uid="{00000000-0005-0000-0000-0000972B0000}"/>
    <cellStyle name="Normal 6 2 2 4 6 2 3" xfId="5881" xr:uid="{00000000-0005-0000-0000-0000982B0000}"/>
    <cellStyle name="Normal 6 2 2 4 6 2 3 2" xfId="5882" xr:uid="{00000000-0005-0000-0000-0000992B0000}"/>
    <cellStyle name="Normal 6 2 2 4 6 2 3 2 2" xfId="5883" xr:uid="{00000000-0005-0000-0000-00009A2B0000}"/>
    <cellStyle name="Normal 6 2 2 4 6 2 3 2 2 2" xfId="38548" xr:uid="{00000000-0005-0000-0000-00009B2B0000}"/>
    <cellStyle name="Normal 6 2 2 4 6 2 3 2 3" xfId="28530" xr:uid="{00000000-0005-0000-0000-00009C2B0000}"/>
    <cellStyle name="Normal 6 2 2 4 6 2 3 3" xfId="5884" xr:uid="{00000000-0005-0000-0000-00009D2B0000}"/>
    <cellStyle name="Normal 6 2 2 4 6 2 3 3 2" xfId="5885" xr:uid="{00000000-0005-0000-0000-00009E2B0000}"/>
    <cellStyle name="Normal 6 2 2 4 6 2 3 3 2 2" xfId="38549" xr:uid="{00000000-0005-0000-0000-00009F2B0000}"/>
    <cellStyle name="Normal 6 2 2 4 6 2 3 3 3" xfId="28531" xr:uid="{00000000-0005-0000-0000-0000A02B0000}"/>
    <cellStyle name="Normal 6 2 2 4 6 2 3 4" xfId="5886" xr:uid="{00000000-0005-0000-0000-0000A12B0000}"/>
    <cellStyle name="Normal 6 2 2 4 6 2 3 4 2" xfId="34694" xr:uid="{00000000-0005-0000-0000-0000A22B0000}"/>
    <cellStyle name="Normal 6 2 2 4 6 2 3 5" xfId="24098" xr:uid="{00000000-0005-0000-0000-0000A32B0000}"/>
    <cellStyle name="Normal 6 2 2 4 6 2 4" xfId="5887" xr:uid="{00000000-0005-0000-0000-0000A42B0000}"/>
    <cellStyle name="Normal 6 2 2 4 6 2 4 2" xfId="5888" xr:uid="{00000000-0005-0000-0000-0000A52B0000}"/>
    <cellStyle name="Normal 6 2 2 4 6 2 4 2 2" xfId="38550" xr:uid="{00000000-0005-0000-0000-0000A62B0000}"/>
    <cellStyle name="Normal 6 2 2 4 6 2 4 3" xfId="28532" xr:uid="{00000000-0005-0000-0000-0000A72B0000}"/>
    <cellStyle name="Normal 6 2 2 4 6 2 5" xfId="5889" xr:uid="{00000000-0005-0000-0000-0000A82B0000}"/>
    <cellStyle name="Normal 6 2 2 4 6 2 5 2" xfId="5890" xr:uid="{00000000-0005-0000-0000-0000A92B0000}"/>
    <cellStyle name="Normal 6 2 2 4 6 2 5 2 2" xfId="38551" xr:uid="{00000000-0005-0000-0000-0000AA2B0000}"/>
    <cellStyle name="Normal 6 2 2 4 6 2 5 3" xfId="28533" xr:uid="{00000000-0005-0000-0000-0000AB2B0000}"/>
    <cellStyle name="Normal 6 2 2 4 6 2 6" xfId="5891" xr:uid="{00000000-0005-0000-0000-0000AC2B0000}"/>
    <cellStyle name="Normal 6 2 2 4 6 2 6 2" xfId="34692" xr:uid="{00000000-0005-0000-0000-0000AD2B0000}"/>
    <cellStyle name="Normal 6 2 2 4 6 2 7" xfId="24096" xr:uid="{00000000-0005-0000-0000-0000AE2B0000}"/>
    <cellStyle name="Normal 6 2 2 4 6 3" xfId="5892" xr:uid="{00000000-0005-0000-0000-0000AF2B0000}"/>
    <cellStyle name="Normal 6 2 2 4 6 3 2" xfId="5893" xr:uid="{00000000-0005-0000-0000-0000B02B0000}"/>
    <cellStyle name="Normal 6 2 2 4 6 3 2 2" xfId="5894" xr:uid="{00000000-0005-0000-0000-0000B12B0000}"/>
    <cellStyle name="Normal 6 2 2 4 6 3 2 2 2" xfId="38552" xr:uid="{00000000-0005-0000-0000-0000B22B0000}"/>
    <cellStyle name="Normal 6 2 2 4 6 3 2 3" xfId="28534" xr:uid="{00000000-0005-0000-0000-0000B32B0000}"/>
    <cellStyle name="Normal 6 2 2 4 6 3 3" xfId="5895" xr:uid="{00000000-0005-0000-0000-0000B42B0000}"/>
    <cellStyle name="Normal 6 2 2 4 6 3 3 2" xfId="5896" xr:uid="{00000000-0005-0000-0000-0000B52B0000}"/>
    <cellStyle name="Normal 6 2 2 4 6 3 3 2 2" xfId="38553" xr:uid="{00000000-0005-0000-0000-0000B62B0000}"/>
    <cellStyle name="Normal 6 2 2 4 6 3 3 3" xfId="28535" xr:uid="{00000000-0005-0000-0000-0000B72B0000}"/>
    <cellStyle name="Normal 6 2 2 4 6 3 4" xfId="5897" xr:uid="{00000000-0005-0000-0000-0000B82B0000}"/>
    <cellStyle name="Normal 6 2 2 4 6 3 4 2" xfId="34695" xr:uid="{00000000-0005-0000-0000-0000B92B0000}"/>
    <cellStyle name="Normal 6 2 2 4 6 3 5" xfId="24099" xr:uid="{00000000-0005-0000-0000-0000BA2B0000}"/>
    <cellStyle name="Normal 6 2 2 4 6 4" xfId="5898" xr:uid="{00000000-0005-0000-0000-0000BB2B0000}"/>
    <cellStyle name="Normal 6 2 2 4 6 4 2" xfId="5899" xr:uid="{00000000-0005-0000-0000-0000BC2B0000}"/>
    <cellStyle name="Normal 6 2 2 4 6 4 2 2" xfId="5900" xr:uid="{00000000-0005-0000-0000-0000BD2B0000}"/>
    <cellStyle name="Normal 6 2 2 4 6 4 2 2 2" xfId="38554" xr:uid="{00000000-0005-0000-0000-0000BE2B0000}"/>
    <cellStyle name="Normal 6 2 2 4 6 4 2 3" xfId="28536" xr:uid="{00000000-0005-0000-0000-0000BF2B0000}"/>
    <cellStyle name="Normal 6 2 2 4 6 4 3" xfId="5901" xr:uid="{00000000-0005-0000-0000-0000C02B0000}"/>
    <cellStyle name="Normal 6 2 2 4 6 4 3 2" xfId="5902" xr:uid="{00000000-0005-0000-0000-0000C12B0000}"/>
    <cellStyle name="Normal 6 2 2 4 6 4 3 2 2" xfId="38555" xr:uid="{00000000-0005-0000-0000-0000C22B0000}"/>
    <cellStyle name="Normal 6 2 2 4 6 4 3 3" xfId="28537" xr:uid="{00000000-0005-0000-0000-0000C32B0000}"/>
    <cellStyle name="Normal 6 2 2 4 6 4 4" xfId="5903" xr:uid="{00000000-0005-0000-0000-0000C42B0000}"/>
    <cellStyle name="Normal 6 2 2 4 6 4 4 2" xfId="34696" xr:uid="{00000000-0005-0000-0000-0000C52B0000}"/>
    <cellStyle name="Normal 6 2 2 4 6 4 5" xfId="24100" xr:uid="{00000000-0005-0000-0000-0000C62B0000}"/>
    <cellStyle name="Normal 6 2 2 4 6 5" xfId="5904" xr:uid="{00000000-0005-0000-0000-0000C72B0000}"/>
    <cellStyle name="Normal 6 2 2 4 6 5 2" xfId="5905" xr:uid="{00000000-0005-0000-0000-0000C82B0000}"/>
    <cellStyle name="Normal 6 2 2 4 6 5 2 2" xfId="38556" xr:uid="{00000000-0005-0000-0000-0000C92B0000}"/>
    <cellStyle name="Normal 6 2 2 4 6 5 3" xfId="28538" xr:uid="{00000000-0005-0000-0000-0000CA2B0000}"/>
    <cellStyle name="Normal 6 2 2 4 6 6" xfId="5906" xr:uid="{00000000-0005-0000-0000-0000CB2B0000}"/>
    <cellStyle name="Normal 6 2 2 4 6 6 2" xfId="5907" xr:uid="{00000000-0005-0000-0000-0000CC2B0000}"/>
    <cellStyle name="Normal 6 2 2 4 6 6 2 2" xfId="38557" xr:uid="{00000000-0005-0000-0000-0000CD2B0000}"/>
    <cellStyle name="Normal 6 2 2 4 6 6 3" xfId="28539" xr:uid="{00000000-0005-0000-0000-0000CE2B0000}"/>
    <cellStyle name="Normal 6 2 2 4 6 7" xfId="5908" xr:uid="{00000000-0005-0000-0000-0000CF2B0000}"/>
    <cellStyle name="Normal 6 2 2 4 6 7 2" xfId="34691" xr:uid="{00000000-0005-0000-0000-0000D02B0000}"/>
    <cellStyle name="Normal 6 2 2 4 6 8" xfId="24095" xr:uid="{00000000-0005-0000-0000-0000D12B0000}"/>
    <cellStyle name="Normal 6 2 2 4 7" xfId="5909" xr:uid="{00000000-0005-0000-0000-0000D22B0000}"/>
    <cellStyle name="Normal 6 2 2 4 7 2" xfId="5910" xr:uid="{00000000-0005-0000-0000-0000D32B0000}"/>
    <cellStyle name="Normal 6 2 2 4 7 2 2" xfId="5911" xr:uid="{00000000-0005-0000-0000-0000D42B0000}"/>
    <cellStyle name="Normal 6 2 2 4 7 2 2 2" xfId="5912" xr:uid="{00000000-0005-0000-0000-0000D52B0000}"/>
    <cellStyle name="Normal 6 2 2 4 7 2 2 2 2" xfId="38558" xr:uid="{00000000-0005-0000-0000-0000D62B0000}"/>
    <cellStyle name="Normal 6 2 2 4 7 2 2 3" xfId="28540" xr:uid="{00000000-0005-0000-0000-0000D72B0000}"/>
    <cellStyle name="Normal 6 2 2 4 7 2 3" xfId="5913" xr:uid="{00000000-0005-0000-0000-0000D82B0000}"/>
    <cellStyle name="Normal 6 2 2 4 7 2 3 2" xfId="5914" xr:uid="{00000000-0005-0000-0000-0000D92B0000}"/>
    <cellStyle name="Normal 6 2 2 4 7 2 3 2 2" xfId="38559" xr:uid="{00000000-0005-0000-0000-0000DA2B0000}"/>
    <cellStyle name="Normal 6 2 2 4 7 2 3 3" xfId="28541" xr:uid="{00000000-0005-0000-0000-0000DB2B0000}"/>
    <cellStyle name="Normal 6 2 2 4 7 2 4" xfId="5915" xr:uid="{00000000-0005-0000-0000-0000DC2B0000}"/>
    <cellStyle name="Normal 6 2 2 4 7 2 4 2" xfId="34698" xr:uid="{00000000-0005-0000-0000-0000DD2B0000}"/>
    <cellStyle name="Normal 6 2 2 4 7 2 5" xfId="24102" xr:uid="{00000000-0005-0000-0000-0000DE2B0000}"/>
    <cellStyle name="Normal 6 2 2 4 7 3" xfId="5916" xr:uid="{00000000-0005-0000-0000-0000DF2B0000}"/>
    <cellStyle name="Normal 6 2 2 4 7 3 2" xfId="5917" xr:uid="{00000000-0005-0000-0000-0000E02B0000}"/>
    <cellStyle name="Normal 6 2 2 4 7 3 2 2" xfId="5918" xr:uid="{00000000-0005-0000-0000-0000E12B0000}"/>
    <cellStyle name="Normal 6 2 2 4 7 3 2 2 2" xfId="38560" xr:uid="{00000000-0005-0000-0000-0000E22B0000}"/>
    <cellStyle name="Normal 6 2 2 4 7 3 2 3" xfId="28542" xr:uid="{00000000-0005-0000-0000-0000E32B0000}"/>
    <cellStyle name="Normal 6 2 2 4 7 3 3" xfId="5919" xr:uid="{00000000-0005-0000-0000-0000E42B0000}"/>
    <cellStyle name="Normal 6 2 2 4 7 3 3 2" xfId="5920" xr:uid="{00000000-0005-0000-0000-0000E52B0000}"/>
    <cellStyle name="Normal 6 2 2 4 7 3 3 2 2" xfId="38561" xr:uid="{00000000-0005-0000-0000-0000E62B0000}"/>
    <cellStyle name="Normal 6 2 2 4 7 3 3 3" xfId="28543" xr:uid="{00000000-0005-0000-0000-0000E72B0000}"/>
    <cellStyle name="Normal 6 2 2 4 7 3 4" xfId="5921" xr:uid="{00000000-0005-0000-0000-0000E82B0000}"/>
    <cellStyle name="Normal 6 2 2 4 7 3 4 2" xfId="34699" xr:uid="{00000000-0005-0000-0000-0000E92B0000}"/>
    <cellStyle name="Normal 6 2 2 4 7 3 5" xfId="24103" xr:uid="{00000000-0005-0000-0000-0000EA2B0000}"/>
    <cellStyle name="Normal 6 2 2 4 7 4" xfId="5922" xr:uid="{00000000-0005-0000-0000-0000EB2B0000}"/>
    <cellStyle name="Normal 6 2 2 4 7 4 2" xfId="5923" xr:uid="{00000000-0005-0000-0000-0000EC2B0000}"/>
    <cellStyle name="Normal 6 2 2 4 7 4 2 2" xfId="38562" xr:uid="{00000000-0005-0000-0000-0000ED2B0000}"/>
    <cellStyle name="Normal 6 2 2 4 7 4 3" xfId="28544" xr:uid="{00000000-0005-0000-0000-0000EE2B0000}"/>
    <cellStyle name="Normal 6 2 2 4 7 5" xfId="5924" xr:uid="{00000000-0005-0000-0000-0000EF2B0000}"/>
    <cellStyle name="Normal 6 2 2 4 7 5 2" xfId="5925" xr:uid="{00000000-0005-0000-0000-0000F02B0000}"/>
    <cellStyle name="Normal 6 2 2 4 7 5 2 2" xfId="38563" xr:uid="{00000000-0005-0000-0000-0000F12B0000}"/>
    <cellStyle name="Normal 6 2 2 4 7 5 3" xfId="28545" xr:uid="{00000000-0005-0000-0000-0000F22B0000}"/>
    <cellStyle name="Normal 6 2 2 4 7 6" xfId="5926" xr:uid="{00000000-0005-0000-0000-0000F32B0000}"/>
    <cellStyle name="Normal 6 2 2 4 7 6 2" xfId="34697" xr:uid="{00000000-0005-0000-0000-0000F42B0000}"/>
    <cellStyle name="Normal 6 2 2 4 7 7" xfId="24101" xr:uid="{00000000-0005-0000-0000-0000F52B0000}"/>
    <cellStyle name="Normal 6 2 2 4 8" xfId="5927" xr:uid="{00000000-0005-0000-0000-0000F62B0000}"/>
    <cellStyle name="Normal 6 2 2 4 8 2" xfId="5928" xr:uid="{00000000-0005-0000-0000-0000F72B0000}"/>
    <cellStyle name="Normal 6 2 2 4 8 2 2" xfId="5929" xr:uid="{00000000-0005-0000-0000-0000F82B0000}"/>
    <cellStyle name="Normal 6 2 2 4 8 2 2 2" xfId="38564" xr:uid="{00000000-0005-0000-0000-0000F92B0000}"/>
    <cellStyle name="Normal 6 2 2 4 8 2 3" xfId="28546" xr:uid="{00000000-0005-0000-0000-0000FA2B0000}"/>
    <cellStyle name="Normal 6 2 2 4 8 3" xfId="5930" xr:uid="{00000000-0005-0000-0000-0000FB2B0000}"/>
    <cellStyle name="Normal 6 2 2 4 8 3 2" xfId="5931" xr:uid="{00000000-0005-0000-0000-0000FC2B0000}"/>
    <cellStyle name="Normal 6 2 2 4 8 3 2 2" xfId="38565" xr:uid="{00000000-0005-0000-0000-0000FD2B0000}"/>
    <cellStyle name="Normal 6 2 2 4 8 3 3" xfId="28547" xr:uid="{00000000-0005-0000-0000-0000FE2B0000}"/>
    <cellStyle name="Normal 6 2 2 4 8 4" xfId="5932" xr:uid="{00000000-0005-0000-0000-0000FF2B0000}"/>
    <cellStyle name="Normal 6 2 2 4 8 4 2" xfId="34700" xr:uid="{00000000-0005-0000-0000-0000002C0000}"/>
    <cellStyle name="Normal 6 2 2 4 8 5" xfId="24104" xr:uid="{00000000-0005-0000-0000-0000012C0000}"/>
    <cellStyle name="Normal 6 2 2 4 9" xfId="5933" xr:uid="{00000000-0005-0000-0000-0000022C0000}"/>
    <cellStyle name="Normal 6 2 2 4 9 2" xfId="5934" xr:uid="{00000000-0005-0000-0000-0000032C0000}"/>
    <cellStyle name="Normal 6 2 2 4 9 2 2" xfId="5935" xr:uid="{00000000-0005-0000-0000-0000042C0000}"/>
    <cellStyle name="Normal 6 2 2 4 9 2 2 2" xfId="38566" xr:uid="{00000000-0005-0000-0000-0000052C0000}"/>
    <cellStyle name="Normal 6 2 2 4 9 2 3" xfId="28548" xr:uid="{00000000-0005-0000-0000-0000062C0000}"/>
    <cellStyle name="Normal 6 2 2 4 9 3" xfId="5936" xr:uid="{00000000-0005-0000-0000-0000072C0000}"/>
    <cellStyle name="Normal 6 2 2 4 9 3 2" xfId="5937" xr:uid="{00000000-0005-0000-0000-0000082C0000}"/>
    <cellStyle name="Normal 6 2 2 4 9 3 2 2" xfId="38567" xr:uid="{00000000-0005-0000-0000-0000092C0000}"/>
    <cellStyle name="Normal 6 2 2 4 9 3 3" xfId="28549" xr:uid="{00000000-0005-0000-0000-00000A2C0000}"/>
    <cellStyle name="Normal 6 2 2 4 9 4" xfId="5938" xr:uid="{00000000-0005-0000-0000-00000B2C0000}"/>
    <cellStyle name="Normal 6 2 2 4 9 4 2" xfId="34701" xr:uid="{00000000-0005-0000-0000-00000C2C0000}"/>
    <cellStyle name="Normal 6 2 2 4 9 5" xfId="24105" xr:uid="{00000000-0005-0000-0000-00000D2C0000}"/>
    <cellStyle name="Normal 6 2 2 5" xfId="5939" xr:uid="{00000000-0005-0000-0000-00000E2C0000}"/>
    <cellStyle name="Normal 6 2 2 5 10" xfId="5940" xr:uid="{00000000-0005-0000-0000-00000F2C0000}"/>
    <cellStyle name="Normal 6 2 2 5 10 2" xfId="5941" xr:uid="{00000000-0005-0000-0000-0000102C0000}"/>
    <cellStyle name="Normal 6 2 2 5 10 2 2" xfId="38568" xr:uid="{00000000-0005-0000-0000-0000112C0000}"/>
    <cellStyle name="Normal 6 2 2 5 10 3" xfId="28550" xr:uid="{00000000-0005-0000-0000-0000122C0000}"/>
    <cellStyle name="Normal 6 2 2 5 11" xfId="5942" xr:uid="{00000000-0005-0000-0000-0000132C0000}"/>
    <cellStyle name="Normal 6 2 2 5 11 2" xfId="34702" xr:uid="{00000000-0005-0000-0000-0000142C0000}"/>
    <cellStyle name="Normal 6 2 2 5 12" xfId="24106" xr:uid="{00000000-0005-0000-0000-0000152C0000}"/>
    <cellStyle name="Normal 6 2 2 5 2" xfId="5943" xr:uid="{00000000-0005-0000-0000-0000162C0000}"/>
    <cellStyle name="Normal 6 2 2 5 2 10" xfId="24107" xr:uid="{00000000-0005-0000-0000-0000172C0000}"/>
    <cellStyle name="Normal 6 2 2 5 2 2" xfId="5944" xr:uid="{00000000-0005-0000-0000-0000182C0000}"/>
    <cellStyle name="Normal 6 2 2 5 2 2 2" xfId="5945" xr:uid="{00000000-0005-0000-0000-0000192C0000}"/>
    <cellStyle name="Normal 6 2 2 5 2 2 2 2" xfId="5946" xr:uid="{00000000-0005-0000-0000-00001A2C0000}"/>
    <cellStyle name="Normal 6 2 2 5 2 2 2 2 2" xfId="5947" xr:uid="{00000000-0005-0000-0000-00001B2C0000}"/>
    <cellStyle name="Normal 6 2 2 5 2 2 2 2 2 2" xfId="5948" xr:uid="{00000000-0005-0000-0000-00001C2C0000}"/>
    <cellStyle name="Normal 6 2 2 5 2 2 2 2 2 2 2" xfId="38569" xr:uid="{00000000-0005-0000-0000-00001D2C0000}"/>
    <cellStyle name="Normal 6 2 2 5 2 2 2 2 2 3" xfId="28551" xr:uid="{00000000-0005-0000-0000-00001E2C0000}"/>
    <cellStyle name="Normal 6 2 2 5 2 2 2 2 3" xfId="5949" xr:uid="{00000000-0005-0000-0000-00001F2C0000}"/>
    <cellStyle name="Normal 6 2 2 5 2 2 2 2 3 2" xfId="5950" xr:uid="{00000000-0005-0000-0000-0000202C0000}"/>
    <cellStyle name="Normal 6 2 2 5 2 2 2 2 3 2 2" xfId="38570" xr:uid="{00000000-0005-0000-0000-0000212C0000}"/>
    <cellStyle name="Normal 6 2 2 5 2 2 2 2 3 3" xfId="28552" xr:uid="{00000000-0005-0000-0000-0000222C0000}"/>
    <cellStyle name="Normal 6 2 2 5 2 2 2 2 4" xfId="5951" xr:uid="{00000000-0005-0000-0000-0000232C0000}"/>
    <cellStyle name="Normal 6 2 2 5 2 2 2 2 4 2" xfId="34706" xr:uid="{00000000-0005-0000-0000-0000242C0000}"/>
    <cellStyle name="Normal 6 2 2 5 2 2 2 2 5" xfId="24110" xr:uid="{00000000-0005-0000-0000-0000252C0000}"/>
    <cellStyle name="Normal 6 2 2 5 2 2 2 3" xfId="5952" xr:uid="{00000000-0005-0000-0000-0000262C0000}"/>
    <cellStyle name="Normal 6 2 2 5 2 2 2 3 2" xfId="5953" xr:uid="{00000000-0005-0000-0000-0000272C0000}"/>
    <cellStyle name="Normal 6 2 2 5 2 2 2 3 2 2" xfId="5954" xr:uid="{00000000-0005-0000-0000-0000282C0000}"/>
    <cellStyle name="Normal 6 2 2 5 2 2 2 3 2 2 2" xfId="38571" xr:uid="{00000000-0005-0000-0000-0000292C0000}"/>
    <cellStyle name="Normal 6 2 2 5 2 2 2 3 2 3" xfId="28553" xr:uid="{00000000-0005-0000-0000-00002A2C0000}"/>
    <cellStyle name="Normal 6 2 2 5 2 2 2 3 3" xfId="5955" xr:uid="{00000000-0005-0000-0000-00002B2C0000}"/>
    <cellStyle name="Normal 6 2 2 5 2 2 2 3 3 2" xfId="5956" xr:uid="{00000000-0005-0000-0000-00002C2C0000}"/>
    <cellStyle name="Normal 6 2 2 5 2 2 2 3 3 2 2" xfId="38572" xr:uid="{00000000-0005-0000-0000-00002D2C0000}"/>
    <cellStyle name="Normal 6 2 2 5 2 2 2 3 3 3" xfId="28554" xr:uid="{00000000-0005-0000-0000-00002E2C0000}"/>
    <cellStyle name="Normal 6 2 2 5 2 2 2 3 4" xfId="5957" xr:uid="{00000000-0005-0000-0000-00002F2C0000}"/>
    <cellStyle name="Normal 6 2 2 5 2 2 2 3 4 2" xfId="34707" xr:uid="{00000000-0005-0000-0000-0000302C0000}"/>
    <cellStyle name="Normal 6 2 2 5 2 2 2 3 5" xfId="24111" xr:uid="{00000000-0005-0000-0000-0000312C0000}"/>
    <cellStyle name="Normal 6 2 2 5 2 2 2 4" xfId="5958" xr:uid="{00000000-0005-0000-0000-0000322C0000}"/>
    <cellStyle name="Normal 6 2 2 5 2 2 2 4 2" xfId="5959" xr:uid="{00000000-0005-0000-0000-0000332C0000}"/>
    <cellStyle name="Normal 6 2 2 5 2 2 2 4 2 2" xfId="38573" xr:uid="{00000000-0005-0000-0000-0000342C0000}"/>
    <cellStyle name="Normal 6 2 2 5 2 2 2 4 3" xfId="28555" xr:uid="{00000000-0005-0000-0000-0000352C0000}"/>
    <cellStyle name="Normal 6 2 2 5 2 2 2 5" xfId="5960" xr:uid="{00000000-0005-0000-0000-0000362C0000}"/>
    <cellStyle name="Normal 6 2 2 5 2 2 2 5 2" xfId="5961" xr:uid="{00000000-0005-0000-0000-0000372C0000}"/>
    <cellStyle name="Normal 6 2 2 5 2 2 2 5 2 2" xfId="38574" xr:uid="{00000000-0005-0000-0000-0000382C0000}"/>
    <cellStyle name="Normal 6 2 2 5 2 2 2 5 3" xfId="28556" xr:uid="{00000000-0005-0000-0000-0000392C0000}"/>
    <cellStyle name="Normal 6 2 2 5 2 2 2 6" xfId="5962" xr:uid="{00000000-0005-0000-0000-00003A2C0000}"/>
    <cellStyle name="Normal 6 2 2 5 2 2 2 6 2" xfId="34705" xr:uid="{00000000-0005-0000-0000-00003B2C0000}"/>
    <cellStyle name="Normal 6 2 2 5 2 2 2 7" xfId="24109" xr:uid="{00000000-0005-0000-0000-00003C2C0000}"/>
    <cellStyle name="Normal 6 2 2 5 2 2 3" xfId="5963" xr:uid="{00000000-0005-0000-0000-00003D2C0000}"/>
    <cellStyle name="Normal 6 2 2 5 2 2 3 2" xfId="5964" xr:uid="{00000000-0005-0000-0000-00003E2C0000}"/>
    <cellStyle name="Normal 6 2 2 5 2 2 3 2 2" xfId="5965" xr:uid="{00000000-0005-0000-0000-00003F2C0000}"/>
    <cellStyle name="Normal 6 2 2 5 2 2 3 2 2 2" xfId="38575" xr:uid="{00000000-0005-0000-0000-0000402C0000}"/>
    <cellStyle name="Normal 6 2 2 5 2 2 3 2 3" xfId="28557" xr:uid="{00000000-0005-0000-0000-0000412C0000}"/>
    <cellStyle name="Normal 6 2 2 5 2 2 3 3" xfId="5966" xr:uid="{00000000-0005-0000-0000-0000422C0000}"/>
    <cellStyle name="Normal 6 2 2 5 2 2 3 3 2" xfId="5967" xr:uid="{00000000-0005-0000-0000-0000432C0000}"/>
    <cellStyle name="Normal 6 2 2 5 2 2 3 3 2 2" xfId="38576" xr:uid="{00000000-0005-0000-0000-0000442C0000}"/>
    <cellStyle name="Normal 6 2 2 5 2 2 3 3 3" xfId="28558" xr:uid="{00000000-0005-0000-0000-0000452C0000}"/>
    <cellStyle name="Normal 6 2 2 5 2 2 3 4" xfId="5968" xr:uid="{00000000-0005-0000-0000-0000462C0000}"/>
    <cellStyle name="Normal 6 2 2 5 2 2 3 4 2" xfId="34708" xr:uid="{00000000-0005-0000-0000-0000472C0000}"/>
    <cellStyle name="Normal 6 2 2 5 2 2 3 5" xfId="24112" xr:uid="{00000000-0005-0000-0000-0000482C0000}"/>
    <cellStyle name="Normal 6 2 2 5 2 2 4" xfId="5969" xr:uid="{00000000-0005-0000-0000-0000492C0000}"/>
    <cellStyle name="Normal 6 2 2 5 2 2 4 2" xfId="5970" xr:uid="{00000000-0005-0000-0000-00004A2C0000}"/>
    <cellStyle name="Normal 6 2 2 5 2 2 4 2 2" xfId="5971" xr:uid="{00000000-0005-0000-0000-00004B2C0000}"/>
    <cellStyle name="Normal 6 2 2 5 2 2 4 2 2 2" xfId="38577" xr:uid="{00000000-0005-0000-0000-00004C2C0000}"/>
    <cellStyle name="Normal 6 2 2 5 2 2 4 2 3" xfId="28559" xr:uid="{00000000-0005-0000-0000-00004D2C0000}"/>
    <cellStyle name="Normal 6 2 2 5 2 2 4 3" xfId="5972" xr:uid="{00000000-0005-0000-0000-00004E2C0000}"/>
    <cellStyle name="Normal 6 2 2 5 2 2 4 3 2" xfId="5973" xr:uid="{00000000-0005-0000-0000-00004F2C0000}"/>
    <cellStyle name="Normal 6 2 2 5 2 2 4 3 2 2" xfId="38578" xr:uid="{00000000-0005-0000-0000-0000502C0000}"/>
    <cellStyle name="Normal 6 2 2 5 2 2 4 3 3" xfId="28560" xr:uid="{00000000-0005-0000-0000-0000512C0000}"/>
    <cellStyle name="Normal 6 2 2 5 2 2 4 4" xfId="5974" xr:uid="{00000000-0005-0000-0000-0000522C0000}"/>
    <cellStyle name="Normal 6 2 2 5 2 2 4 4 2" xfId="34709" xr:uid="{00000000-0005-0000-0000-0000532C0000}"/>
    <cellStyle name="Normal 6 2 2 5 2 2 4 5" xfId="24113" xr:uid="{00000000-0005-0000-0000-0000542C0000}"/>
    <cellStyle name="Normal 6 2 2 5 2 2 5" xfId="5975" xr:uid="{00000000-0005-0000-0000-0000552C0000}"/>
    <cellStyle name="Normal 6 2 2 5 2 2 5 2" xfId="5976" xr:uid="{00000000-0005-0000-0000-0000562C0000}"/>
    <cellStyle name="Normal 6 2 2 5 2 2 5 2 2" xfId="38579" xr:uid="{00000000-0005-0000-0000-0000572C0000}"/>
    <cellStyle name="Normal 6 2 2 5 2 2 5 3" xfId="28561" xr:uid="{00000000-0005-0000-0000-0000582C0000}"/>
    <cellStyle name="Normal 6 2 2 5 2 2 6" xfId="5977" xr:uid="{00000000-0005-0000-0000-0000592C0000}"/>
    <cellStyle name="Normal 6 2 2 5 2 2 6 2" xfId="5978" xr:uid="{00000000-0005-0000-0000-00005A2C0000}"/>
    <cellStyle name="Normal 6 2 2 5 2 2 6 2 2" xfId="38580" xr:uid="{00000000-0005-0000-0000-00005B2C0000}"/>
    <cellStyle name="Normal 6 2 2 5 2 2 6 3" xfId="28562" xr:uid="{00000000-0005-0000-0000-00005C2C0000}"/>
    <cellStyle name="Normal 6 2 2 5 2 2 7" xfId="5979" xr:uid="{00000000-0005-0000-0000-00005D2C0000}"/>
    <cellStyle name="Normal 6 2 2 5 2 2 7 2" xfId="34704" xr:uid="{00000000-0005-0000-0000-00005E2C0000}"/>
    <cellStyle name="Normal 6 2 2 5 2 2 8" xfId="24108" xr:uid="{00000000-0005-0000-0000-00005F2C0000}"/>
    <cellStyle name="Normal 6 2 2 5 2 3" xfId="5980" xr:uid="{00000000-0005-0000-0000-0000602C0000}"/>
    <cellStyle name="Normal 6 2 2 5 2 3 2" xfId="5981" xr:uid="{00000000-0005-0000-0000-0000612C0000}"/>
    <cellStyle name="Normal 6 2 2 5 2 3 2 2" xfId="5982" xr:uid="{00000000-0005-0000-0000-0000622C0000}"/>
    <cellStyle name="Normal 6 2 2 5 2 3 2 2 2" xfId="5983" xr:uid="{00000000-0005-0000-0000-0000632C0000}"/>
    <cellStyle name="Normal 6 2 2 5 2 3 2 2 2 2" xfId="5984" xr:uid="{00000000-0005-0000-0000-0000642C0000}"/>
    <cellStyle name="Normal 6 2 2 5 2 3 2 2 2 2 2" xfId="38581" xr:uid="{00000000-0005-0000-0000-0000652C0000}"/>
    <cellStyle name="Normal 6 2 2 5 2 3 2 2 2 3" xfId="28563" xr:uid="{00000000-0005-0000-0000-0000662C0000}"/>
    <cellStyle name="Normal 6 2 2 5 2 3 2 2 3" xfId="5985" xr:uid="{00000000-0005-0000-0000-0000672C0000}"/>
    <cellStyle name="Normal 6 2 2 5 2 3 2 2 3 2" xfId="5986" xr:uid="{00000000-0005-0000-0000-0000682C0000}"/>
    <cellStyle name="Normal 6 2 2 5 2 3 2 2 3 2 2" xfId="38582" xr:uid="{00000000-0005-0000-0000-0000692C0000}"/>
    <cellStyle name="Normal 6 2 2 5 2 3 2 2 3 3" xfId="28564" xr:uid="{00000000-0005-0000-0000-00006A2C0000}"/>
    <cellStyle name="Normal 6 2 2 5 2 3 2 2 4" xfId="5987" xr:uid="{00000000-0005-0000-0000-00006B2C0000}"/>
    <cellStyle name="Normal 6 2 2 5 2 3 2 2 4 2" xfId="34712" xr:uid="{00000000-0005-0000-0000-00006C2C0000}"/>
    <cellStyle name="Normal 6 2 2 5 2 3 2 2 5" xfId="24116" xr:uid="{00000000-0005-0000-0000-00006D2C0000}"/>
    <cellStyle name="Normal 6 2 2 5 2 3 2 3" xfId="5988" xr:uid="{00000000-0005-0000-0000-00006E2C0000}"/>
    <cellStyle name="Normal 6 2 2 5 2 3 2 3 2" xfId="5989" xr:uid="{00000000-0005-0000-0000-00006F2C0000}"/>
    <cellStyle name="Normal 6 2 2 5 2 3 2 3 2 2" xfId="5990" xr:uid="{00000000-0005-0000-0000-0000702C0000}"/>
    <cellStyle name="Normal 6 2 2 5 2 3 2 3 2 2 2" xfId="38583" xr:uid="{00000000-0005-0000-0000-0000712C0000}"/>
    <cellStyle name="Normal 6 2 2 5 2 3 2 3 2 3" xfId="28565" xr:uid="{00000000-0005-0000-0000-0000722C0000}"/>
    <cellStyle name="Normal 6 2 2 5 2 3 2 3 3" xfId="5991" xr:uid="{00000000-0005-0000-0000-0000732C0000}"/>
    <cellStyle name="Normal 6 2 2 5 2 3 2 3 3 2" xfId="5992" xr:uid="{00000000-0005-0000-0000-0000742C0000}"/>
    <cellStyle name="Normal 6 2 2 5 2 3 2 3 3 2 2" xfId="38584" xr:uid="{00000000-0005-0000-0000-0000752C0000}"/>
    <cellStyle name="Normal 6 2 2 5 2 3 2 3 3 3" xfId="28566" xr:uid="{00000000-0005-0000-0000-0000762C0000}"/>
    <cellStyle name="Normal 6 2 2 5 2 3 2 3 4" xfId="5993" xr:uid="{00000000-0005-0000-0000-0000772C0000}"/>
    <cellStyle name="Normal 6 2 2 5 2 3 2 3 4 2" xfId="34713" xr:uid="{00000000-0005-0000-0000-0000782C0000}"/>
    <cellStyle name="Normal 6 2 2 5 2 3 2 3 5" xfId="24117" xr:uid="{00000000-0005-0000-0000-0000792C0000}"/>
    <cellStyle name="Normal 6 2 2 5 2 3 2 4" xfId="5994" xr:uid="{00000000-0005-0000-0000-00007A2C0000}"/>
    <cellStyle name="Normal 6 2 2 5 2 3 2 4 2" xfId="5995" xr:uid="{00000000-0005-0000-0000-00007B2C0000}"/>
    <cellStyle name="Normal 6 2 2 5 2 3 2 4 2 2" xfId="38585" xr:uid="{00000000-0005-0000-0000-00007C2C0000}"/>
    <cellStyle name="Normal 6 2 2 5 2 3 2 4 3" xfId="28567" xr:uid="{00000000-0005-0000-0000-00007D2C0000}"/>
    <cellStyle name="Normal 6 2 2 5 2 3 2 5" xfId="5996" xr:uid="{00000000-0005-0000-0000-00007E2C0000}"/>
    <cellStyle name="Normal 6 2 2 5 2 3 2 5 2" xfId="5997" xr:uid="{00000000-0005-0000-0000-00007F2C0000}"/>
    <cellStyle name="Normal 6 2 2 5 2 3 2 5 2 2" xfId="38586" xr:uid="{00000000-0005-0000-0000-0000802C0000}"/>
    <cellStyle name="Normal 6 2 2 5 2 3 2 5 3" xfId="28568" xr:uid="{00000000-0005-0000-0000-0000812C0000}"/>
    <cellStyle name="Normal 6 2 2 5 2 3 2 6" xfId="5998" xr:uid="{00000000-0005-0000-0000-0000822C0000}"/>
    <cellStyle name="Normal 6 2 2 5 2 3 2 6 2" xfId="34711" xr:uid="{00000000-0005-0000-0000-0000832C0000}"/>
    <cellStyle name="Normal 6 2 2 5 2 3 2 7" xfId="24115" xr:uid="{00000000-0005-0000-0000-0000842C0000}"/>
    <cellStyle name="Normal 6 2 2 5 2 3 3" xfId="5999" xr:uid="{00000000-0005-0000-0000-0000852C0000}"/>
    <cellStyle name="Normal 6 2 2 5 2 3 3 2" xfId="6000" xr:uid="{00000000-0005-0000-0000-0000862C0000}"/>
    <cellStyle name="Normal 6 2 2 5 2 3 3 2 2" xfId="6001" xr:uid="{00000000-0005-0000-0000-0000872C0000}"/>
    <cellStyle name="Normal 6 2 2 5 2 3 3 2 2 2" xfId="38587" xr:uid="{00000000-0005-0000-0000-0000882C0000}"/>
    <cellStyle name="Normal 6 2 2 5 2 3 3 2 3" xfId="28569" xr:uid="{00000000-0005-0000-0000-0000892C0000}"/>
    <cellStyle name="Normal 6 2 2 5 2 3 3 3" xfId="6002" xr:uid="{00000000-0005-0000-0000-00008A2C0000}"/>
    <cellStyle name="Normal 6 2 2 5 2 3 3 3 2" xfId="6003" xr:uid="{00000000-0005-0000-0000-00008B2C0000}"/>
    <cellStyle name="Normal 6 2 2 5 2 3 3 3 2 2" xfId="38588" xr:uid="{00000000-0005-0000-0000-00008C2C0000}"/>
    <cellStyle name="Normal 6 2 2 5 2 3 3 3 3" xfId="28570" xr:uid="{00000000-0005-0000-0000-00008D2C0000}"/>
    <cellStyle name="Normal 6 2 2 5 2 3 3 4" xfId="6004" xr:uid="{00000000-0005-0000-0000-00008E2C0000}"/>
    <cellStyle name="Normal 6 2 2 5 2 3 3 4 2" xfId="34714" xr:uid="{00000000-0005-0000-0000-00008F2C0000}"/>
    <cellStyle name="Normal 6 2 2 5 2 3 3 5" xfId="24118" xr:uid="{00000000-0005-0000-0000-0000902C0000}"/>
    <cellStyle name="Normal 6 2 2 5 2 3 4" xfId="6005" xr:uid="{00000000-0005-0000-0000-0000912C0000}"/>
    <cellStyle name="Normal 6 2 2 5 2 3 4 2" xfId="6006" xr:uid="{00000000-0005-0000-0000-0000922C0000}"/>
    <cellStyle name="Normal 6 2 2 5 2 3 4 2 2" xfId="6007" xr:uid="{00000000-0005-0000-0000-0000932C0000}"/>
    <cellStyle name="Normal 6 2 2 5 2 3 4 2 2 2" xfId="38589" xr:uid="{00000000-0005-0000-0000-0000942C0000}"/>
    <cellStyle name="Normal 6 2 2 5 2 3 4 2 3" xfId="28571" xr:uid="{00000000-0005-0000-0000-0000952C0000}"/>
    <cellStyle name="Normal 6 2 2 5 2 3 4 3" xfId="6008" xr:uid="{00000000-0005-0000-0000-0000962C0000}"/>
    <cellStyle name="Normal 6 2 2 5 2 3 4 3 2" xfId="6009" xr:uid="{00000000-0005-0000-0000-0000972C0000}"/>
    <cellStyle name="Normal 6 2 2 5 2 3 4 3 2 2" xfId="38590" xr:uid="{00000000-0005-0000-0000-0000982C0000}"/>
    <cellStyle name="Normal 6 2 2 5 2 3 4 3 3" xfId="28572" xr:uid="{00000000-0005-0000-0000-0000992C0000}"/>
    <cellStyle name="Normal 6 2 2 5 2 3 4 4" xfId="6010" xr:uid="{00000000-0005-0000-0000-00009A2C0000}"/>
    <cellStyle name="Normal 6 2 2 5 2 3 4 4 2" xfId="34715" xr:uid="{00000000-0005-0000-0000-00009B2C0000}"/>
    <cellStyle name="Normal 6 2 2 5 2 3 4 5" xfId="24119" xr:uid="{00000000-0005-0000-0000-00009C2C0000}"/>
    <cellStyle name="Normal 6 2 2 5 2 3 5" xfId="6011" xr:uid="{00000000-0005-0000-0000-00009D2C0000}"/>
    <cellStyle name="Normal 6 2 2 5 2 3 5 2" xfId="6012" xr:uid="{00000000-0005-0000-0000-00009E2C0000}"/>
    <cellStyle name="Normal 6 2 2 5 2 3 5 2 2" xfId="38591" xr:uid="{00000000-0005-0000-0000-00009F2C0000}"/>
    <cellStyle name="Normal 6 2 2 5 2 3 5 3" xfId="28573" xr:uid="{00000000-0005-0000-0000-0000A02C0000}"/>
    <cellStyle name="Normal 6 2 2 5 2 3 6" xfId="6013" xr:uid="{00000000-0005-0000-0000-0000A12C0000}"/>
    <cellStyle name="Normal 6 2 2 5 2 3 6 2" xfId="6014" xr:uid="{00000000-0005-0000-0000-0000A22C0000}"/>
    <cellStyle name="Normal 6 2 2 5 2 3 6 2 2" xfId="38592" xr:uid="{00000000-0005-0000-0000-0000A32C0000}"/>
    <cellStyle name="Normal 6 2 2 5 2 3 6 3" xfId="28574" xr:uid="{00000000-0005-0000-0000-0000A42C0000}"/>
    <cellStyle name="Normal 6 2 2 5 2 3 7" xfId="6015" xr:uid="{00000000-0005-0000-0000-0000A52C0000}"/>
    <cellStyle name="Normal 6 2 2 5 2 3 7 2" xfId="34710" xr:uid="{00000000-0005-0000-0000-0000A62C0000}"/>
    <cellStyle name="Normal 6 2 2 5 2 3 8" xfId="24114" xr:uid="{00000000-0005-0000-0000-0000A72C0000}"/>
    <cellStyle name="Normal 6 2 2 5 2 4" xfId="6016" xr:uid="{00000000-0005-0000-0000-0000A82C0000}"/>
    <cellStyle name="Normal 6 2 2 5 2 4 2" xfId="6017" xr:uid="{00000000-0005-0000-0000-0000A92C0000}"/>
    <cellStyle name="Normal 6 2 2 5 2 4 2 2" xfId="6018" xr:uid="{00000000-0005-0000-0000-0000AA2C0000}"/>
    <cellStyle name="Normal 6 2 2 5 2 4 2 2 2" xfId="6019" xr:uid="{00000000-0005-0000-0000-0000AB2C0000}"/>
    <cellStyle name="Normal 6 2 2 5 2 4 2 2 2 2" xfId="38593" xr:uid="{00000000-0005-0000-0000-0000AC2C0000}"/>
    <cellStyle name="Normal 6 2 2 5 2 4 2 2 3" xfId="28575" xr:uid="{00000000-0005-0000-0000-0000AD2C0000}"/>
    <cellStyle name="Normal 6 2 2 5 2 4 2 3" xfId="6020" xr:uid="{00000000-0005-0000-0000-0000AE2C0000}"/>
    <cellStyle name="Normal 6 2 2 5 2 4 2 3 2" xfId="6021" xr:uid="{00000000-0005-0000-0000-0000AF2C0000}"/>
    <cellStyle name="Normal 6 2 2 5 2 4 2 3 2 2" xfId="38594" xr:uid="{00000000-0005-0000-0000-0000B02C0000}"/>
    <cellStyle name="Normal 6 2 2 5 2 4 2 3 3" xfId="28576" xr:uid="{00000000-0005-0000-0000-0000B12C0000}"/>
    <cellStyle name="Normal 6 2 2 5 2 4 2 4" xfId="6022" xr:uid="{00000000-0005-0000-0000-0000B22C0000}"/>
    <cellStyle name="Normal 6 2 2 5 2 4 2 4 2" xfId="34717" xr:uid="{00000000-0005-0000-0000-0000B32C0000}"/>
    <cellStyle name="Normal 6 2 2 5 2 4 2 5" xfId="24121" xr:uid="{00000000-0005-0000-0000-0000B42C0000}"/>
    <cellStyle name="Normal 6 2 2 5 2 4 3" xfId="6023" xr:uid="{00000000-0005-0000-0000-0000B52C0000}"/>
    <cellStyle name="Normal 6 2 2 5 2 4 3 2" xfId="6024" xr:uid="{00000000-0005-0000-0000-0000B62C0000}"/>
    <cellStyle name="Normal 6 2 2 5 2 4 3 2 2" xfId="6025" xr:uid="{00000000-0005-0000-0000-0000B72C0000}"/>
    <cellStyle name="Normal 6 2 2 5 2 4 3 2 2 2" xfId="38595" xr:uid="{00000000-0005-0000-0000-0000B82C0000}"/>
    <cellStyle name="Normal 6 2 2 5 2 4 3 2 3" xfId="28577" xr:uid="{00000000-0005-0000-0000-0000B92C0000}"/>
    <cellStyle name="Normal 6 2 2 5 2 4 3 3" xfId="6026" xr:uid="{00000000-0005-0000-0000-0000BA2C0000}"/>
    <cellStyle name="Normal 6 2 2 5 2 4 3 3 2" xfId="6027" xr:uid="{00000000-0005-0000-0000-0000BB2C0000}"/>
    <cellStyle name="Normal 6 2 2 5 2 4 3 3 2 2" xfId="38596" xr:uid="{00000000-0005-0000-0000-0000BC2C0000}"/>
    <cellStyle name="Normal 6 2 2 5 2 4 3 3 3" xfId="28578" xr:uid="{00000000-0005-0000-0000-0000BD2C0000}"/>
    <cellStyle name="Normal 6 2 2 5 2 4 3 4" xfId="6028" xr:uid="{00000000-0005-0000-0000-0000BE2C0000}"/>
    <cellStyle name="Normal 6 2 2 5 2 4 3 4 2" xfId="34718" xr:uid="{00000000-0005-0000-0000-0000BF2C0000}"/>
    <cellStyle name="Normal 6 2 2 5 2 4 3 5" xfId="24122" xr:uid="{00000000-0005-0000-0000-0000C02C0000}"/>
    <cellStyle name="Normal 6 2 2 5 2 4 4" xfId="6029" xr:uid="{00000000-0005-0000-0000-0000C12C0000}"/>
    <cellStyle name="Normal 6 2 2 5 2 4 4 2" xfId="6030" xr:uid="{00000000-0005-0000-0000-0000C22C0000}"/>
    <cellStyle name="Normal 6 2 2 5 2 4 4 2 2" xfId="38597" xr:uid="{00000000-0005-0000-0000-0000C32C0000}"/>
    <cellStyle name="Normal 6 2 2 5 2 4 4 3" xfId="28579" xr:uid="{00000000-0005-0000-0000-0000C42C0000}"/>
    <cellStyle name="Normal 6 2 2 5 2 4 5" xfId="6031" xr:uid="{00000000-0005-0000-0000-0000C52C0000}"/>
    <cellStyle name="Normal 6 2 2 5 2 4 5 2" xfId="6032" xr:uid="{00000000-0005-0000-0000-0000C62C0000}"/>
    <cellStyle name="Normal 6 2 2 5 2 4 5 2 2" xfId="38598" xr:uid="{00000000-0005-0000-0000-0000C72C0000}"/>
    <cellStyle name="Normal 6 2 2 5 2 4 5 3" xfId="28580" xr:uid="{00000000-0005-0000-0000-0000C82C0000}"/>
    <cellStyle name="Normal 6 2 2 5 2 4 6" xfId="6033" xr:uid="{00000000-0005-0000-0000-0000C92C0000}"/>
    <cellStyle name="Normal 6 2 2 5 2 4 6 2" xfId="34716" xr:uid="{00000000-0005-0000-0000-0000CA2C0000}"/>
    <cellStyle name="Normal 6 2 2 5 2 4 7" xfId="24120" xr:uid="{00000000-0005-0000-0000-0000CB2C0000}"/>
    <cellStyle name="Normal 6 2 2 5 2 5" xfId="6034" xr:uid="{00000000-0005-0000-0000-0000CC2C0000}"/>
    <cellStyle name="Normal 6 2 2 5 2 5 2" xfId="6035" xr:uid="{00000000-0005-0000-0000-0000CD2C0000}"/>
    <cellStyle name="Normal 6 2 2 5 2 5 2 2" xfId="6036" xr:uid="{00000000-0005-0000-0000-0000CE2C0000}"/>
    <cellStyle name="Normal 6 2 2 5 2 5 2 2 2" xfId="38599" xr:uid="{00000000-0005-0000-0000-0000CF2C0000}"/>
    <cellStyle name="Normal 6 2 2 5 2 5 2 3" xfId="28581" xr:uid="{00000000-0005-0000-0000-0000D02C0000}"/>
    <cellStyle name="Normal 6 2 2 5 2 5 3" xfId="6037" xr:uid="{00000000-0005-0000-0000-0000D12C0000}"/>
    <cellStyle name="Normal 6 2 2 5 2 5 3 2" xfId="6038" xr:uid="{00000000-0005-0000-0000-0000D22C0000}"/>
    <cellStyle name="Normal 6 2 2 5 2 5 3 2 2" xfId="38600" xr:uid="{00000000-0005-0000-0000-0000D32C0000}"/>
    <cellStyle name="Normal 6 2 2 5 2 5 3 3" xfId="28582" xr:uid="{00000000-0005-0000-0000-0000D42C0000}"/>
    <cellStyle name="Normal 6 2 2 5 2 5 4" xfId="6039" xr:uid="{00000000-0005-0000-0000-0000D52C0000}"/>
    <cellStyle name="Normal 6 2 2 5 2 5 4 2" xfId="34719" xr:uid="{00000000-0005-0000-0000-0000D62C0000}"/>
    <cellStyle name="Normal 6 2 2 5 2 5 5" xfId="24123" xr:uid="{00000000-0005-0000-0000-0000D72C0000}"/>
    <cellStyle name="Normal 6 2 2 5 2 6" xfId="6040" xr:uid="{00000000-0005-0000-0000-0000D82C0000}"/>
    <cellStyle name="Normal 6 2 2 5 2 6 2" xfId="6041" xr:uid="{00000000-0005-0000-0000-0000D92C0000}"/>
    <cellStyle name="Normal 6 2 2 5 2 6 2 2" xfId="6042" xr:uid="{00000000-0005-0000-0000-0000DA2C0000}"/>
    <cellStyle name="Normal 6 2 2 5 2 6 2 2 2" xfId="38601" xr:uid="{00000000-0005-0000-0000-0000DB2C0000}"/>
    <cellStyle name="Normal 6 2 2 5 2 6 2 3" xfId="28583" xr:uid="{00000000-0005-0000-0000-0000DC2C0000}"/>
    <cellStyle name="Normal 6 2 2 5 2 6 3" xfId="6043" xr:uid="{00000000-0005-0000-0000-0000DD2C0000}"/>
    <cellStyle name="Normal 6 2 2 5 2 6 3 2" xfId="6044" xr:uid="{00000000-0005-0000-0000-0000DE2C0000}"/>
    <cellStyle name="Normal 6 2 2 5 2 6 3 2 2" xfId="38602" xr:uid="{00000000-0005-0000-0000-0000DF2C0000}"/>
    <cellStyle name="Normal 6 2 2 5 2 6 3 3" xfId="28584" xr:uid="{00000000-0005-0000-0000-0000E02C0000}"/>
    <cellStyle name="Normal 6 2 2 5 2 6 4" xfId="6045" xr:uid="{00000000-0005-0000-0000-0000E12C0000}"/>
    <cellStyle name="Normal 6 2 2 5 2 6 4 2" xfId="34720" xr:uid="{00000000-0005-0000-0000-0000E22C0000}"/>
    <cellStyle name="Normal 6 2 2 5 2 6 5" xfId="24124" xr:uid="{00000000-0005-0000-0000-0000E32C0000}"/>
    <cellStyle name="Normal 6 2 2 5 2 7" xfId="6046" xr:uid="{00000000-0005-0000-0000-0000E42C0000}"/>
    <cellStyle name="Normal 6 2 2 5 2 7 2" xfId="6047" xr:uid="{00000000-0005-0000-0000-0000E52C0000}"/>
    <cellStyle name="Normal 6 2 2 5 2 7 2 2" xfId="38603" xr:uid="{00000000-0005-0000-0000-0000E62C0000}"/>
    <cellStyle name="Normal 6 2 2 5 2 7 3" xfId="28585" xr:uid="{00000000-0005-0000-0000-0000E72C0000}"/>
    <cellStyle name="Normal 6 2 2 5 2 8" xfId="6048" xr:uid="{00000000-0005-0000-0000-0000E82C0000}"/>
    <cellStyle name="Normal 6 2 2 5 2 8 2" xfId="6049" xr:uid="{00000000-0005-0000-0000-0000E92C0000}"/>
    <cellStyle name="Normal 6 2 2 5 2 8 2 2" xfId="38604" xr:uid="{00000000-0005-0000-0000-0000EA2C0000}"/>
    <cellStyle name="Normal 6 2 2 5 2 8 3" xfId="28586" xr:uid="{00000000-0005-0000-0000-0000EB2C0000}"/>
    <cellStyle name="Normal 6 2 2 5 2 9" xfId="6050" xr:uid="{00000000-0005-0000-0000-0000EC2C0000}"/>
    <cellStyle name="Normal 6 2 2 5 2 9 2" xfId="34703" xr:uid="{00000000-0005-0000-0000-0000ED2C0000}"/>
    <cellStyle name="Normal 6 2 2 5 3" xfId="6051" xr:uid="{00000000-0005-0000-0000-0000EE2C0000}"/>
    <cellStyle name="Normal 6 2 2 5 3 2" xfId="6052" xr:uid="{00000000-0005-0000-0000-0000EF2C0000}"/>
    <cellStyle name="Normal 6 2 2 5 3 2 2" xfId="6053" xr:uid="{00000000-0005-0000-0000-0000F02C0000}"/>
    <cellStyle name="Normal 6 2 2 5 3 2 2 2" xfId="6054" xr:uid="{00000000-0005-0000-0000-0000F12C0000}"/>
    <cellStyle name="Normal 6 2 2 5 3 2 2 2 2" xfId="6055" xr:uid="{00000000-0005-0000-0000-0000F22C0000}"/>
    <cellStyle name="Normal 6 2 2 5 3 2 2 2 2 2" xfId="38605" xr:uid="{00000000-0005-0000-0000-0000F32C0000}"/>
    <cellStyle name="Normal 6 2 2 5 3 2 2 2 3" xfId="28587" xr:uid="{00000000-0005-0000-0000-0000F42C0000}"/>
    <cellStyle name="Normal 6 2 2 5 3 2 2 3" xfId="6056" xr:uid="{00000000-0005-0000-0000-0000F52C0000}"/>
    <cellStyle name="Normal 6 2 2 5 3 2 2 3 2" xfId="6057" xr:uid="{00000000-0005-0000-0000-0000F62C0000}"/>
    <cellStyle name="Normal 6 2 2 5 3 2 2 3 2 2" xfId="38606" xr:uid="{00000000-0005-0000-0000-0000F72C0000}"/>
    <cellStyle name="Normal 6 2 2 5 3 2 2 3 3" xfId="28588" xr:uid="{00000000-0005-0000-0000-0000F82C0000}"/>
    <cellStyle name="Normal 6 2 2 5 3 2 2 4" xfId="6058" xr:uid="{00000000-0005-0000-0000-0000F92C0000}"/>
    <cellStyle name="Normal 6 2 2 5 3 2 2 4 2" xfId="34723" xr:uid="{00000000-0005-0000-0000-0000FA2C0000}"/>
    <cellStyle name="Normal 6 2 2 5 3 2 2 5" xfId="24127" xr:uid="{00000000-0005-0000-0000-0000FB2C0000}"/>
    <cellStyle name="Normal 6 2 2 5 3 2 3" xfId="6059" xr:uid="{00000000-0005-0000-0000-0000FC2C0000}"/>
    <cellStyle name="Normal 6 2 2 5 3 2 3 2" xfId="6060" xr:uid="{00000000-0005-0000-0000-0000FD2C0000}"/>
    <cellStyle name="Normal 6 2 2 5 3 2 3 2 2" xfId="6061" xr:uid="{00000000-0005-0000-0000-0000FE2C0000}"/>
    <cellStyle name="Normal 6 2 2 5 3 2 3 2 2 2" xfId="38607" xr:uid="{00000000-0005-0000-0000-0000FF2C0000}"/>
    <cellStyle name="Normal 6 2 2 5 3 2 3 2 3" xfId="28589" xr:uid="{00000000-0005-0000-0000-0000002D0000}"/>
    <cellStyle name="Normal 6 2 2 5 3 2 3 3" xfId="6062" xr:uid="{00000000-0005-0000-0000-0000012D0000}"/>
    <cellStyle name="Normal 6 2 2 5 3 2 3 3 2" xfId="6063" xr:uid="{00000000-0005-0000-0000-0000022D0000}"/>
    <cellStyle name="Normal 6 2 2 5 3 2 3 3 2 2" xfId="38608" xr:uid="{00000000-0005-0000-0000-0000032D0000}"/>
    <cellStyle name="Normal 6 2 2 5 3 2 3 3 3" xfId="28590" xr:uid="{00000000-0005-0000-0000-0000042D0000}"/>
    <cellStyle name="Normal 6 2 2 5 3 2 3 4" xfId="6064" xr:uid="{00000000-0005-0000-0000-0000052D0000}"/>
    <cellStyle name="Normal 6 2 2 5 3 2 3 4 2" xfId="34724" xr:uid="{00000000-0005-0000-0000-0000062D0000}"/>
    <cellStyle name="Normal 6 2 2 5 3 2 3 5" xfId="24128" xr:uid="{00000000-0005-0000-0000-0000072D0000}"/>
    <cellStyle name="Normal 6 2 2 5 3 2 4" xfId="6065" xr:uid="{00000000-0005-0000-0000-0000082D0000}"/>
    <cellStyle name="Normal 6 2 2 5 3 2 4 2" xfId="6066" xr:uid="{00000000-0005-0000-0000-0000092D0000}"/>
    <cellStyle name="Normal 6 2 2 5 3 2 4 2 2" xfId="38609" xr:uid="{00000000-0005-0000-0000-00000A2D0000}"/>
    <cellStyle name="Normal 6 2 2 5 3 2 4 3" xfId="28591" xr:uid="{00000000-0005-0000-0000-00000B2D0000}"/>
    <cellStyle name="Normal 6 2 2 5 3 2 5" xfId="6067" xr:uid="{00000000-0005-0000-0000-00000C2D0000}"/>
    <cellStyle name="Normal 6 2 2 5 3 2 5 2" xfId="6068" xr:uid="{00000000-0005-0000-0000-00000D2D0000}"/>
    <cellStyle name="Normal 6 2 2 5 3 2 5 2 2" xfId="38610" xr:uid="{00000000-0005-0000-0000-00000E2D0000}"/>
    <cellStyle name="Normal 6 2 2 5 3 2 5 3" xfId="28592" xr:uid="{00000000-0005-0000-0000-00000F2D0000}"/>
    <cellStyle name="Normal 6 2 2 5 3 2 6" xfId="6069" xr:uid="{00000000-0005-0000-0000-0000102D0000}"/>
    <cellStyle name="Normal 6 2 2 5 3 2 6 2" xfId="34722" xr:uid="{00000000-0005-0000-0000-0000112D0000}"/>
    <cellStyle name="Normal 6 2 2 5 3 2 7" xfId="24126" xr:uid="{00000000-0005-0000-0000-0000122D0000}"/>
    <cellStyle name="Normal 6 2 2 5 3 3" xfId="6070" xr:uid="{00000000-0005-0000-0000-0000132D0000}"/>
    <cellStyle name="Normal 6 2 2 5 3 3 2" xfId="6071" xr:uid="{00000000-0005-0000-0000-0000142D0000}"/>
    <cellStyle name="Normal 6 2 2 5 3 3 2 2" xfId="6072" xr:uid="{00000000-0005-0000-0000-0000152D0000}"/>
    <cellStyle name="Normal 6 2 2 5 3 3 2 2 2" xfId="38611" xr:uid="{00000000-0005-0000-0000-0000162D0000}"/>
    <cellStyle name="Normal 6 2 2 5 3 3 2 3" xfId="28593" xr:uid="{00000000-0005-0000-0000-0000172D0000}"/>
    <cellStyle name="Normal 6 2 2 5 3 3 3" xfId="6073" xr:uid="{00000000-0005-0000-0000-0000182D0000}"/>
    <cellStyle name="Normal 6 2 2 5 3 3 3 2" xfId="6074" xr:uid="{00000000-0005-0000-0000-0000192D0000}"/>
    <cellStyle name="Normal 6 2 2 5 3 3 3 2 2" xfId="38612" xr:uid="{00000000-0005-0000-0000-00001A2D0000}"/>
    <cellStyle name="Normal 6 2 2 5 3 3 3 3" xfId="28594" xr:uid="{00000000-0005-0000-0000-00001B2D0000}"/>
    <cellStyle name="Normal 6 2 2 5 3 3 4" xfId="6075" xr:uid="{00000000-0005-0000-0000-00001C2D0000}"/>
    <cellStyle name="Normal 6 2 2 5 3 3 4 2" xfId="34725" xr:uid="{00000000-0005-0000-0000-00001D2D0000}"/>
    <cellStyle name="Normal 6 2 2 5 3 3 5" xfId="24129" xr:uid="{00000000-0005-0000-0000-00001E2D0000}"/>
    <cellStyle name="Normal 6 2 2 5 3 4" xfId="6076" xr:uid="{00000000-0005-0000-0000-00001F2D0000}"/>
    <cellStyle name="Normal 6 2 2 5 3 4 2" xfId="6077" xr:uid="{00000000-0005-0000-0000-0000202D0000}"/>
    <cellStyle name="Normal 6 2 2 5 3 4 2 2" xfId="6078" xr:uid="{00000000-0005-0000-0000-0000212D0000}"/>
    <cellStyle name="Normal 6 2 2 5 3 4 2 2 2" xfId="38613" xr:uid="{00000000-0005-0000-0000-0000222D0000}"/>
    <cellStyle name="Normal 6 2 2 5 3 4 2 3" xfId="28595" xr:uid="{00000000-0005-0000-0000-0000232D0000}"/>
    <cellStyle name="Normal 6 2 2 5 3 4 3" xfId="6079" xr:uid="{00000000-0005-0000-0000-0000242D0000}"/>
    <cellStyle name="Normal 6 2 2 5 3 4 3 2" xfId="6080" xr:uid="{00000000-0005-0000-0000-0000252D0000}"/>
    <cellStyle name="Normal 6 2 2 5 3 4 3 2 2" xfId="38614" xr:uid="{00000000-0005-0000-0000-0000262D0000}"/>
    <cellStyle name="Normal 6 2 2 5 3 4 3 3" xfId="28596" xr:uid="{00000000-0005-0000-0000-0000272D0000}"/>
    <cellStyle name="Normal 6 2 2 5 3 4 4" xfId="6081" xr:uid="{00000000-0005-0000-0000-0000282D0000}"/>
    <cellStyle name="Normal 6 2 2 5 3 4 4 2" xfId="34726" xr:uid="{00000000-0005-0000-0000-0000292D0000}"/>
    <cellStyle name="Normal 6 2 2 5 3 4 5" xfId="24130" xr:uid="{00000000-0005-0000-0000-00002A2D0000}"/>
    <cellStyle name="Normal 6 2 2 5 3 5" xfId="6082" xr:uid="{00000000-0005-0000-0000-00002B2D0000}"/>
    <cellStyle name="Normal 6 2 2 5 3 5 2" xfId="6083" xr:uid="{00000000-0005-0000-0000-00002C2D0000}"/>
    <cellStyle name="Normal 6 2 2 5 3 5 2 2" xfId="38615" xr:uid="{00000000-0005-0000-0000-00002D2D0000}"/>
    <cellStyle name="Normal 6 2 2 5 3 5 3" xfId="28597" xr:uid="{00000000-0005-0000-0000-00002E2D0000}"/>
    <cellStyle name="Normal 6 2 2 5 3 6" xfId="6084" xr:uid="{00000000-0005-0000-0000-00002F2D0000}"/>
    <cellStyle name="Normal 6 2 2 5 3 6 2" xfId="6085" xr:uid="{00000000-0005-0000-0000-0000302D0000}"/>
    <cellStyle name="Normal 6 2 2 5 3 6 2 2" xfId="38616" xr:uid="{00000000-0005-0000-0000-0000312D0000}"/>
    <cellStyle name="Normal 6 2 2 5 3 6 3" xfId="28598" xr:uid="{00000000-0005-0000-0000-0000322D0000}"/>
    <cellStyle name="Normal 6 2 2 5 3 7" xfId="6086" xr:uid="{00000000-0005-0000-0000-0000332D0000}"/>
    <cellStyle name="Normal 6 2 2 5 3 7 2" xfId="34721" xr:uid="{00000000-0005-0000-0000-0000342D0000}"/>
    <cellStyle name="Normal 6 2 2 5 3 8" xfId="24125" xr:uid="{00000000-0005-0000-0000-0000352D0000}"/>
    <cellStyle name="Normal 6 2 2 5 4" xfId="6087" xr:uid="{00000000-0005-0000-0000-0000362D0000}"/>
    <cellStyle name="Normal 6 2 2 5 4 2" xfId="6088" xr:uid="{00000000-0005-0000-0000-0000372D0000}"/>
    <cellStyle name="Normal 6 2 2 5 4 2 2" xfId="6089" xr:uid="{00000000-0005-0000-0000-0000382D0000}"/>
    <cellStyle name="Normal 6 2 2 5 4 2 2 2" xfId="6090" xr:uid="{00000000-0005-0000-0000-0000392D0000}"/>
    <cellStyle name="Normal 6 2 2 5 4 2 2 2 2" xfId="6091" xr:uid="{00000000-0005-0000-0000-00003A2D0000}"/>
    <cellStyle name="Normal 6 2 2 5 4 2 2 2 2 2" xfId="38617" xr:uid="{00000000-0005-0000-0000-00003B2D0000}"/>
    <cellStyle name="Normal 6 2 2 5 4 2 2 2 3" xfId="28599" xr:uid="{00000000-0005-0000-0000-00003C2D0000}"/>
    <cellStyle name="Normal 6 2 2 5 4 2 2 3" xfId="6092" xr:uid="{00000000-0005-0000-0000-00003D2D0000}"/>
    <cellStyle name="Normal 6 2 2 5 4 2 2 3 2" xfId="6093" xr:uid="{00000000-0005-0000-0000-00003E2D0000}"/>
    <cellStyle name="Normal 6 2 2 5 4 2 2 3 2 2" xfId="38618" xr:uid="{00000000-0005-0000-0000-00003F2D0000}"/>
    <cellStyle name="Normal 6 2 2 5 4 2 2 3 3" xfId="28600" xr:uid="{00000000-0005-0000-0000-0000402D0000}"/>
    <cellStyle name="Normal 6 2 2 5 4 2 2 4" xfId="6094" xr:uid="{00000000-0005-0000-0000-0000412D0000}"/>
    <cellStyle name="Normal 6 2 2 5 4 2 2 4 2" xfId="34729" xr:uid="{00000000-0005-0000-0000-0000422D0000}"/>
    <cellStyle name="Normal 6 2 2 5 4 2 2 5" xfId="24133" xr:uid="{00000000-0005-0000-0000-0000432D0000}"/>
    <cellStyle name="Normal 6 2 2 5 4 2 3" xfId="6095" xr:uid="{00000000-0005-0000-0000-0000442D0000}"/>
    <cellStyle name="Normal 6 2 2 5 4 2 3 2" xfId="6096" xr:uid="{00000000-0005-0000-0000-0000452D0000}"/>
    <cellStyle name="Normal 6 2 2 5 4 2 3 2 2" xfId="6097" xr:uid="{00000000-0005-0000-0000-0000462D0000}"/>
    <cellStyle name="Normal 6 2 2 5 4 2 3 2 2 2" xfId="38619" xr:uid="{00000000-0005-0000-0000-0000472D0000}"/>
    <cellStyle name="Normal 6 2 2 5 4 2 3 2 3" xfId="28601" xr:uid="{00000000-0005-0000-0000-0000482D0000}"/>
    <cellStyle name="Normal 6 2 2 5 4 2 3 3" xfId="6098" xr:uid="{00000000-0005-0000-0000-0000492D0000}"/>
    <cellStyle name="Normal 6 2 2 5 4 2 3 3 2" xfId="6099" xr:uid="{00000000-0005-0000-0000-00004A2D0000}"/>
    <cellStyle name="Normal 6 2 2 5 4 2 3 3 2 2" xfId="38620" xr:uid="{00000000-0005-0000-0000-00004B2D0000}"/>
    <cellStyle name="Normal 6 2 2 5 4 2 3 3 3" xfId="28602" xr:uid="{00000000-0005-0000-0000-00004C2D0000}"/>
    <cellStyle name="Normal 6 2 2 5 4 2 3 4" xfId="6100" xr:uid="{00000000-0005-0000-0000-00004D2D0000}"/>
    <cellStyle name="Normal 6 2 2 5 4 2 3 4 2" xfId="34730" xr:uid="{00000000-0005-0000-0000-00004E2D0000}"/>
    <cellStyle name="Normal 6 2 2 5 4 2 3 5" xfId="24134" xr:uid="{00000000-0005-0000-0000-00004F2D0000}"/>
    <cellStyle name="Normal 6 2 2 5 4 2 4" xfId="6101" xr:uid="{00000000-0005-0000-0000-0000502D0000}"/>
    <cellStyle name="Normal 6 2 2 5 4 2 4 2" xfId="6102" xr:uid="{00000000-0005-0000-0000-0000512D0000}"/>
    <cellStyle name="Normal 6 2 2 5 4 2 4 2 2" xfId="38621" xr:uid="{00000000-0005-0000-0000-0000522D0000}"/>
    <cellStyle name="Normal 6 2 2 5 4 2 4 3" xfId="28603" xr:uid="{00000000-0005-0000-0000-0000532D0000}"/>
    <cellStyle name="Normal 6 2 2 5 4 2 5" xfId="6103" xr:uid="{00000000-0005-0000-0000-0000542D0000}"/>
    <cellStyle name="Normal 6 2 2 5 4 2 5 2" xfId="6104" xr:uid="{00000000-0005-0000-0000-0000552D0000}"/>
    <cellStyle name="Normal 6 2 2 5 4 2 5 2 2" xfId="38622" xr:uid="{00000000-0005-0000-0000-0000562D0000}"/>
    <cellStyle name="Normal 6 2 2 5 4 2 5 3" xfId="28604" xr:uid="{00000000-0005-0000-0000-0000572D0000}"/>
    <cellStyle name="Normal 6 2 2 5 4 2 6" xfId="6105" xr:uid="{00000000-0005-0000-0000-0000582D0000}"/>
    <cellStyle name="Normal 6 2 2 5 4 2 6 2" xfId="34728" xr:uid="{00000000-0005-0000-0000-0000592D0000}"/>
    <cellStyle name="Normal 6 2 2 5 4 2 7" xfId="24132" xr:uid="{00000000-0005-0000-0000-00005A2D0000}"/>
    <cellStyle name="Normal 6 2 2 5 4 3" xfId="6106" xr:uid="{00000000-0005-0000-0000-00005B2D0000}"/>
    <cellStyle name="Normal 6 2 2 5 4 3 2" xfId="6107" xr:uid="{00000000-0005-0000-0000-00005C2D0000}"/>
    <cellStyle name="Normal 6 2 2 5 4 3 2 2" xfId="6108" xr:uid="{00000000-0005-0000-0000-00005D2D0000}"/>
    <cellStyle name="Normal 6 2 2 5 4 3 2 2 2" xfId="38623" xr:uid="{00000000-0005-0000-0000-00005E2D0000}"/>
    <cellStyle name="Normal 6 2 2 5 4 3 2 3" xfId="28605" xr:uid="{00000000-0005-0000-0000-00005F2D0000}"/>
    <cellStyle name="Normal 6 2 2 5 4 3 3" xfId="6109" xr:uid="{00000000-0005-0000-0000-0000602D0000}"/>
    <cellStyle name="Normal 6 2 2 5 4 3 3 2" xfId="6110" xr:uid="{00000000-0005-0000-0000-0000612D0000}"/>
    <cellStyle name="Normal 6 2 2 5 4 3 3 2 2" xfId="38624" xr:uid="{00000000-0005-0000-0000-0000622D0000}"/>
    <cellStyle name="Normal 6 2 2 5 4 3 3 3" xfId="28606" xr:uid="{00000000-0005-0000-0000-0000632D0000}"/>
    <cellStyle name="Normal 6 2 2 5 4 3 4" xfId="6111" xr:uid="{00000000-0005-0000-0000-0000642D0000}"/>
    <cellStyle name="Normal 6 2 2 5 4 3 4 2" xfId="34731" xr:uid="{00000000-0005-0000-0000-0000652D0000}"/>
    <cellStyle name="Normal 6 2 2 5 4 3 5" xfId="24135" xr:uid="{00000000-0005-0000-0000-0000662D0000}"/>
    <cellStyle name="Normal 6 2 2 5 4 4" xfId="6112" xr:uid="{00000000-0005-0000-0000-0000672D0000}"/>
    <cellStyle name="Normal 6 2 2 5 4 4 2" xfId="6113" xr:uid="{00000000-0005-0000-0000-0000682D0000}"/>
    <cellStyle name="Normal 6 2 2 5 4 4 2 2" xfId="6114" xr:uid="{00000000-0005-0000-0000-0000692D0000}"/>
    <cellStyle name="Normal 6 2 2 5 4 4 2 2 2" xfId="38625" xr:uid="{00000000-0005-0000-0000-00006A2D0000}"/>
    <cellStyle name="Normal 6 2 2 5 4 4 2 3" xfId="28607" xr:uid="{00000000-0005-0000-0000-00006B2D0000}"/>
    <cellStyle name="Normal 6 2 2 5 4 4 3" xfId="6115" xr:uid="{00000000-0005-0000-0000-00006C2D0000}"/>
    <cellStyle name="Normal 6 2 2 5 4 4 3 2" xfId="6116" xr:uid="{00000000-0005-0000-0000-00006D2D0000}"/>
    <cellStyle name="Normal 6 2 2 5 4 4 3 2 2" xfId="38626" xr:uid="{00000000-0005-0000-0000-00006E2D0000}"/>
    <cellStyle name="Normal 6 2 2 5 4 4 3 3" xfId="28608" xr:uid="{00000000-0005-0000-0000-00006F2D0000}"/>
    <cellStyle name="Normal 6 2 2 5 4 4 4" xfId="6117" xr:uid="{00000000-0005-0000-0000-0000702D0000}"/>
    <cellStyle name="Normal 6 2 2 5 4 4 4 2" xfId="34732" xr:uid="{00000000-0005-0000-0000-0000712D0000}"/>
    <cellStyle name="Normal 6 2 2 5 4 4 5" xfId="24136" xr:uid="{00000000-0005-0000-0000-0000722D0000}"/>
    <cellStyle name="Normal 6 2 2 5 4 5" xfId="6118" xr:uid="{00000000-0005-0000-0000-0000732D0000}"/>
    <cellStyle name="Normal 6 2 2 5 4 5 2" xfId="6119" xr:uid="{00000000-0005-0000-0000-0000742D0000}"/>
    <cellStyle name="Normal 6 2 2 5 4 5 2 2" xfId="38627" xr:uid="{00000000-0005-0000-0000-0000752D0000}"/>
    <cellStyle name="Normal 6 2 2 5 4 5 3" xfId="28609" xr:uid="{00000000-0005-0000-0000-0000762D0000}"/>
    <cellStyle name="Normal 6 2 2 5 4 6" xfId="6120" xr:uid="{00000000-0005-0000-0000-0000772D0000}"/>
    <cellStyle name="Normal 6 2 2 5 4 6 2" xfId="6121" xr:uid="{00000000-0005-0000-0000-0000782D0000}"/>
    <cellStyle name="Normal 6 2 2 5 4 6 2 2" xfId="38628" xr:uid="{00000000-0005-0000-0000-0000792D0000}"/>
    <cellStyle name="Normal 6 2 2 5 4 6 3" xfId="28610" xr:uid="{00000000-0005-0000-0000-00007A2D0000}"/>
    <cellStyle name="Normal 6 2 2 5 4 7" xfId="6122" xr:uid="{00000000-0005-0000-0000-00007B2D0000}"/>
    <cellStyle name="Normal 6 2 2 5 4 7 2" xfId="34727" xr:uid="{00000000-0005-0000-0000-00007C2D0000}"/>
    <cellStyle name="Normal 6 2 2 5 4 8" xfId="24131" xr:uid="{00000000-0005-0000-0000-00007D2D0000}"/>
    <cellStyle name="Normal 6 2 2 5 5" xfId="6123" xr:uid="{00000000-0005-0000-0000-00007E2D0000}"/>
    <cellStyle name="Normal 6 2 2 5 5 2" xfId="6124" xr:uid="{00000000-0005-0000-0000-00007F2D0000}"/>
    <cellStyle name="Normal 6 2 2 5 5 2 2" xfId="6125" xr:uid="{00000000-0005-0000-0000-0000802D0000}"/>
    <cellStyle name="Normal 6 2 2 5 5 2 2 2" xfId="6126" xr:uid="{00000000-0005-0000-0000-0000812D0000}"/>
    <cellStyle name="Normal 6 2 2 5 5 2 2 2 2" xfId="6127" xr:uid="{00000000-0005-0000-0000-0000822D0000}"/>
    <cellStyle name="Normal 6 2 2 5 5 2 2 2 2 2" xfId="38629" xr:uid="{00000000-0005-0000-0000-0000832D0000}"/>
    <cellStyle name="Normal 6 2 2 5 5 2 2 2 3" xfId="28611" xr:uid="{00000000-0005-0000-0000-0000842D0000}"/>
    <cellStyle name="Normal 6 2 2 5 5 2 2 3" xfId="6128" xr:uid="{00000000-0005-0000-0000-0000852D0000}"/>
    <cellStyle name="Normal 6 2 2 5 5 2 2 3 2" xfId="6129" xr:uid="{00000000-0005-0000-0000-0000862D0000}"/>
    <cellStyle name="Normal 6 2 2 5 5 2 2 3 2 2" xfId="38630" xr:uid="{00000000-0005-0000-0000-0000872D0000}"/>
    <cellStyle name="Normal 6 2 2 5 5 2 2 3 3" xfId="28612" xr:uid="{00000000-0005-0000-0000-0000882D0000}"/>
    <cellStyle name="Normal 6 2 2 5 5 2 2 4" xfId="6130" xr:uid="{00000000-0005-0000-0000-0000892D0000}"/>
    <cellStyle name="Normal 6 2 2 5 5 2 2 4 2" xfId="34735" xr:uid="{00000000-0005-0000-0000-00008A2D0000}"/>
    <cellStyle name="Normal 6 2 2 5 5 2 2 5" xfId="24139" xr:uid="{00000000-0005-0000-0000-00008B2D0000}"/>
    <cellStyle name="Normal 6 2 2 5 5 2 3" xfId="6131" xr:uid="{00000000-0005-0000-0000-00008C2D0000}"/>
    <cellStyle name="Normal 6 2 2 5 5 2 3 2" xfId="6132" xr:uid="{00000000-0005-0000-0000-00008D2D0000}"/>
    <cellStyle name="Normal 6 2 2 5 5 2 3 2 2" xfId="6133" xr:uid="{00000000-0005-0000-0000-00008E2D0000}"/>
    <cellStyle name="Normal 6 2 2 5 5 2 3 2 2 2" xfId="38631" xr:uid="{00000000-0005-0000-0000-00008F2D0000}"/>
    <cellStyle name="Normal 6 2 2 5 5 2 3 2 3" xfId="28613" xr:uid="{00000000-0005-0000-0000-0000902D0000}"/>
    <cellStyle name="Normal 6 2 2 5 5 2 3 3" xfId="6134" xr:uid="{00000000-0005-0000-0000-0000912D0000}"/>
    <cellStyle name="Normal 6 2 2 5 5 2 3 3 2" xfId="6135" xr:uid="{00000000-0005-0000-0000-0000922D0000}"/>
    <cellStyle name="Normal 6 2 2 5 5 2 3 3 2 2" xfId="38632" xr:uid="{00000000-0005-0000-0000-0000932D0000}"/>
    <cellStyle name="Normal 6 2 2 5 5 2 3 3 3" xfId="28614" xr:uid="{00000000-0005-0000-0000-0000942D0000}"/>
    <cellStyle name="Normal 6 2 2 5 5 2 3 4" xfId="6136" xr:uid="{00000000-0005-0000-0000-0000952D0000}"/>
    <cellStyle name="Normal 6 2 2 5 5 2 3 4 2" xfId="34736" xr:uid="{00000000-0005-0000-0000-0000962D0000}"/>
    <cellStyle name="Normal 6 2 2 5 5 2 3 5" xfId="24140" xr:uid="{00000000-0005-0000-0000-0000972D0000}"/>
    <cellStyle name="Normal 6 2 2 5 5 2 4" xfId="6137" xr:uid="{00000000-0005-0000-0000-0000982D0000}"/>
    <cellStyle name="Normal 6 2 2 5 5 2 4 2" xfId="6138" xr:uid="{00000000-0005-0000-0000-0000992D0000}"/>
    <cellStyle name="Normal 6 2 2 5 5 2 4 2 2" xfId="38633" xr:uid="{00000000-0005-0000-0000-00009A2D0000}"/>
    <cellStyle name="Normal 6 2 2 5 5 2 4 3" xfId="28615" xr:uid="{00000000-0005-0000-0000-00009B2D0000}"/>
    <cellStyle name="Normal 6 2 2 5 5 2 5" xfId="6139" xr:uid="{00000000-0005-0000-0000-00009C2D0000}"/>
    <cellStyle name="Normal 6 2 2 5 5 2 5 2" xfId="6140" xr:uid="{00000000-0005-0000-0000-00009D2D0000}"/>
    <cellStyle name="Normal 6 2 2 5 5 2 5 2 2" xfId="38634" xr:uid="{00000000-0005-0000-0000-00009E2D0000}"/>
    <cellStyle name="Normal 6 2 2 5 5 2 5 3" xfId="28616" xr:uid="{00000000-0005-0000-0000-00009F2D0000}"/>
    <cellStyle name="Normal 6 2 2 5 5 2 6" xfId="6141" xr:uid="{00000000-0005-0000-0000-0000A02D0000}"/>
    <cellStyle name="Normal 6 2 2 5 5 2 6 2" xfId="34734" xr:uid="{00000000-0005-0000-0000-0000A12D0000}"/>
    <cellStyle name="Normal 6 2 2 5 5 2 7" xfId="24138" xr:uid="{00000000-0005-0000-0000-0000A22D0000}"/>
    <cellStyle name="Normal 6 2 2 5 5 3" xfId="6142" xr:uid="{00000000-0005-0000-0000-0000A32D0000}"/>
    <cellStyle name="Normal 6 2 2 5 5 3 2" xfId="6143" xr:uid="{00000000-0005-0000-0000-0000A42D0000}"/>
    <cellStyle name="Normal 6 2 2 5 5 3 2 2" xfId="6144" xr:uid="{00000000-0005-0000-0000-0000A52D0000}"/>
    <cellStyle name="Normal 6 2 2 5 5 3 2 2 2" xfId="38635" xr:uid="{00000000-0005-0000-0000-0000A62D0000}"/>
    <cellStyle name="Normal 6 2 2 5 5 3 2 3" xfId="28617" xr:uid="{00000000-0005-0000-0000-0000A72D0000}"/>
    <cellStyle name="Normal 6 2 2 5 5 3 3" xfId="6145" xr:uid="{00000000-0005-0000-0000-0000A82D0000}"/>
    <cellStyle name="Normal 6 2 2 5 5 3 3 2" xfId="6146" xr:uid="{00000000-0005-0000-0000-0000A92D0000}"/>
    <cellStyle name="Normal 6 2 2 5 5 3 3 2 2" xfId="38636" xr:uid="{00000000-0005-0000-0000-0000AA2D0000}"/>
    <cellStyle name="Normal 6 2 2 5 5 3 3 3" xfId="28618" xr:uid="{00000000-0005-0000-0000-0000AB2D0000}"/>
    <cellStyle name="Normal 6 2 2 5 5 3 4" xfId="6147" xr:uid="{00000000-0005-0000-0000-0000AC2D0000}"/>
    <cellStyle name="Normal 6 2 2 5 5 3 4 2" xfId="34737" xr:uid="{00000000-0005-0000-0000-0000AD2D0000}"/>
    <cellStyle name="Normal 6 2 2 5 5 3 5" xfId="24141" xr:uid="{00000000-0005-0000-0000-0000AE2D0000}"/>
    <cellStyle name="Normal 6 2 2 5 5 4" xfId="6148" xr:uid="{00000000-0005-0000-0000-0000AF2D0000}"/>
    <cellStyle name="Normal 6 2 2 5 5 4 2" xfId="6149" xr:uid="{00000000-0005-0000-0000-0000B02D0000}"/>
    <cellStyle name="Normal 6 2 2 5 5 4 2 2" xfId="6150" xr:uid="{00000000-0005-0000-0000-0000B12D0000}"/>
    <cellStyle name="Normal 6 2 2 5 5 4 2 2 2" xfId="38637" xr:uid="{00000000-0005-0000-0000-0000B22D0000}"/>
    <cellStyle name="Normal 6 2 2 5 5 4 2 3" xfId="28619" xr:uid="{00000000-0005-0000-0000-0000B32D0000}"/>
    <cellStyle name="Normal 6 2 2 5 5 4 3" xfId="6151" xr:uid="{00000000-0005-0000-0000-0000B42D0000}"/>
    <cellStyle name="Normal 6 2 2 5 5 4 3 2" xfId="6152" xr:uid="{00000000-0005-0000-0000-0000B52D0000}"/>
    <cellStyle name="Normal 6 2 2 5 5 4 3 2 2" xfId="38638" xr:uid="{00000000-0005-0000-0000-0000B62D0000}"/>
    <cellStyle name="Normal 6 2 2 5 5 4 3 3" xfId="28620" xr:uid="{00000000-0005-0000-0000-0000B72D0000}"/>
    <cellStyle name="Normal 6 2 2 5 5 4 4" xfId="6153" xr:uid="{00000000-0005-0000-0000-0000B82D0000}"/>
    <cellStyle name="Normal 6 2 2 5 5 4 4 2" xfId="34738" xr:uid="{00000000-0005-0000-0000-0000B92D0000}"/>
    <cellStyle name="Normal 6 2 2 5 5 4 5" xfId="24142" xr:uid="{00000000-0005-0000-0000-0000BA2D0000}"/>
    <cellStyle name="Normal 6 2 2 5 5 5" xfId="6154" xr:uid="{00000000-0005-0000-0000-0000BB2D0000}"/>
    <cellStyle name="Normal 6 2 2 5 5 5 2" xfId="6155" xr:uid="{00000000-0005-0000-0000-0000BC2D0000}"/>
    <cellStyle name="Normal 6 2 2 5 5 5 2 2" xfId="38639" xr:uid="{00000000-0005-0000-0000-0000BD2D0000}"/>
    <cellStyle name="Normal 6 2 2 5 5 5 3" xfId="28621" xr:uid="{00000000-0005-0000-0000-0000BE2D0000}"/>
    <cellStyle name="Normal 6 2 2 5 5 6" xfId="6156" xr:uid="{00000000-0005-0000-0000-0000BF2D0000}"/>
    <cellStyle name="Normal 6 2 2 5 5 6 2" xfId="6157" xr:uid="{00000000-0005-0000-0000-0000C02D0000}"/>
    <cellStyle name="Normal 6 2 2 5 5 6 2 2" xfId="38640" xr:uid="{00000000-0005-0000-0000-0000C12D0000}"/>
    <cellStyle name="Normal 6 2 2 5 5 6 3" xfId="28622" xr:uid="{00000000-0005-0000-0000-0000C22D0000}"/>
    <cellStyle name="Normal 6 2 2 5 5 7" xfId="6158" xr:uid="{00000000-0005-0000-0000-0000C32D0000}"/>
    <cellStyle name="Normal 6 2 2 5 5 7 2" xfId="34733" xr:uid="{00000000-0005-0000-0000-0000C42D0000}"/>
    <cellStyle name="Normal 6 2 2 5 5 8" xfId="24137" xr:uid="{00000000-0005-0000-0000-0000C52D0000}"/>
    <cellStyle name="Normal 6 2 2 5 6" xfId="6159" xr:uid="{00000000-0005-0000-0000-0000C62D0000}"/>
    <cellStyle name="Normal 6 2 2 5 6 2" xfId="6160" xr:uid="{00000000-0005-0000-0000-0000C72D0000}"/>
    <cellStyle name="Normal 6 2 2 5 6 2 2" xfId="6161" xr:uid="{00000000-0005-0000-0000-0000C82D0000}"/>
    <cellStyle name="Normal 6 2 2 5 6 2 2 2" xfId="6162" xr:uid="{00000000-0005-0000-0000-0000C92D0000}"/>
    <cellStyle name="Normal 6 2 2 5 6 2 2 2 2" xfId="38641" xr:uid="{00000000-0005-0000-0000-0000CA2D0000}"/>
    <cellStyle name="Normal 6 2 2 5 6 2 2 3" xfId="28623" xr:uid="{00000000-0005-0000-0000-0000CB2D0000}"/>
    <cellStyle name="Normal 6 2 2 5 6 2 3" xfId="6163" xr:uid="{00000000-0005-0000-0000-0000CC2D0000}"/>
    <cellStyle name="Normal 6 2 2 5 6 2 3 2" xfId="6164" xr:uid="{00000000-0005-0000-0000-0000CD2D0000}"/>
    <cellStyle name="Normal 6 2 2 5 6 2 3 2 2" xfId="38642" xr:uid="{00000000-0005-0000-0000-0000CE2D0000}"/>
    <cellStyle name="Normal 6 2 2 5 6 2 3 3" xfId="28624" xr:uid="{00000000-0005-0000-0000-0000CF2D0000}"/>
    <cellStyle name="Normal 6 2 2 5 6 2 4" xfId="6165" xr:uid="{00000000-0005-0000-0000-0000D02D0000}"/>
    <cellStyle name="Normal 6 2 2 5 6 2 4 2" xfId="34740" xr:uid="{00000000-0005-0000-0000-0000D12D0000}"/>
    <cellStyle name="Normal 6 2 2 5 6 2 5" xfId="24144" xr:uid="{00000000-0005-0000-0000-0000D22D0000}"/>
    <cellStyle name="Normal 6 2 2 5 6 3" xfId="6166" xr:uid="{00000000-0005-0000-0000-0000D32D0000}"/>
    <cellStyle name="Normal 6 2 2 5 6 3 2" xfId="6167" xr:uid="{00000000-0005-0000-0000-0000D42D0000}"/>
    <cellStyle name="Normal 6 2 2 5 6 3 2 2" xfId="6168" xr:uid="{00000000-0005-0000-0000-0000D52D0000}"/>
    <cellStyle name="Normal 6 2 2 5 6 3 2 2 2" xfId="38643" xr:uid="{00000000-0005-0000-0000-0000D62D0000}"/>
    <cellStyle name="Normal 6 2 2 5 6 3 2 3" xfId="28625" xr:uid="{00000000-0005-0000-0000-0000D72D0000}"/>
    <cellStyle name="Normal 6 2 2 5 6 3 3" xfId="6169" xr:uid="{00000000-0005-0000-0000-0000D82D0000}"/>
    <cellStyle name="Normal 6 2 2 5 6 3 3 2" xfId="6170" xr:uid="{00000000-0005-0000-0000-0000D92D0000}"/>
    <cellStyle name="Normal 6 2 2 5 6 3 3 2 2" xfId="38644" xr:uid="{00000000-0005-0000-0000-0000DA2D0000}"/>
    <cellStyle name="Normal 6 2 2 5 6 3 3 3" xfId="28626" xr:uid="{00000000-0005-0000-0000-0000DB2D0000}"/>
    <cellStyle name="Normal 6 2 2 5 6 3 4" xfId="6171" xr:uid="{00000000-0005-0000-0000-0000DC2D0000}"/>
    <cellStyle name="Normal 6 2 2 5 6 3 4 2" xfId="34741" xr:uid="{00000000-0005-0000-0000-0000DD2D0000}"/>
    <cellStyle name="Normal 6 2 2 5 6 3 5" xfId="24145" xr:uid="{00000000-0005-0000-0000-0000DE2D0000}"/>
    <cellStyle name="Normal 6 2 2 5 6 4" xfId="6172" xr:uid="{00000000-0005-0000-0000-0000DF2D0000}"/>
    <cellStyle name="Normal 6 2 2 5 6 4 2" xfId="6173" xr:uid="{00000000-0005-0000-0000-0000E02D0000}"/>
    <cellStyle name="Normal 6 2 2 5 6 4 2 2" xfId="38645" xr:uid="{00000000-0005-0000-0000-0000E12D0000}"/>
    <cellStyle name="Normal 6 2 2 5 6 4 3" xfId="28627" xr:uid="{00000000-0005-0000-0000-0000E22D0000}"/>
    <cellStyle name="Normal 6 2 2 5 6 5" xfId="6174" xr:uid="{00000000-0005-0000-0000-0000E32D0000}"/>
    <cellStyle name="Normal 6 2 2 5 6 5 2" xfId="6175" xr:uid="{00000000-0005-0000-0000-0000E42D0000}"/>
    <cellStyle name="Normal 6 2 2 5 6 5 2 2" xfId="38646" xr:uid="{00000000-0005-0000-0000-0000E52D0000}"/>
    <cellStyle name="Normal 6 2 2 5 6 5 3" xfId="28628" xr:uid="{00000000-0005-0000-0000-0000E62D0000}"/>
    <cellStyle name="Normal 6 2 2 5 6 6" xfId="6176" xr:uid="{00000000-0005-0000-0000-0000E72D0000}"/>
    <cellStyle name="Normal 6 2 2 5 6 6 2" xfId="34739" xr:uid="{00000000-0005-0000-0000-0000E82D0000}"/>
    <cellStyle name="Normal 6 2 2 5 6 7" xfId="24143" xr:uid="{00000000-0005-0000-0000-0000E92D0000}"/>
    <cellStyle name="Normal 6 2 2 5 7" xfId="6177" xr:uid="{00000000-0005-0000-0000-0000EA2D0000}"/>
    <cellStyle name="Normal 6 2 2 5 7 2" xfId="6178" xr:uid="{00000000-0005-0000-0000-0000EB2D0000}"/>
    <cellStyle name="Normal 6 2 2 5 7 2 2" xfId="6179" xr:uid="{00000000-0005-0000-0000-0000EC2D0000}"/>
    <cellStyle name="Normal 6 2 2 5 7 2 2 2" xfId="38647" xr:uid="{00000000-0005-0000-0000-0000ED2D0000}"/>
    <cellStyle name="Normal 6 2 2 5 7 2 3" xfId="28629" xr:uid="{00000000-0005-0000-0000-0000EE2D0000}"/>
    <cellStyle name="Normal 6 2 2 5 7 3" xfId="6180" xr:uid="{00000000-0005-0000-0000-0000EF2D0000}"/>
    <cellStyle name="Normal 6 2 2 5 7 3 2" xfId="6181" xr:uid="{00000000-0005-0000-0000-0000F02D0000}"/>
    <cellStyle name="Normal 6 2 2 5 7 3 2 2" xfId="38648" xr:uid="{00000000-0005-0000-0000-0000F12D0000}"/>
    <cellStyle name="Normal 6 2 2 5 7 3 3" xfId="28630" xr:uid="{00000000-0005-0000-0000-0000F22D0000}"/>
    <cellStyle name="Normal 6 2 2 5 7 4" xfId="6182" xr:uid="{00000000-0005-0000-0000-0000F32D0000}"/>
    <cellStyle name="Normal 6 2 2 5 7 4 2" xfId="34742" xr:uid="{00000000-0005-0000-0000-0000F42D0000}"/>
    <cellStyle name="Normal 6 2 2 5 7 5" xfId="24146" xr:uid="{00000000-0005-0000-0000-0000F52D0000}"/>
    <cellStyle name="Normal 6 2 2 5 8" xfId="6183" xr:uid="{00000000-0005-0000-0000-0000F62D0000}"/>
    <cellStyle name="Normal 6 2 2 5 8 2" xfId="6184" xr:uid="{00000000-0005-0000-0000-0000F72D0000}"/>
    <cellStyle name="Normal 6 2 2 5 8 2 2" xfId="6185" xr:uid="{00000000-0005-0000-0000-0000F82D0000}"/>
    <cellStyle name="Normal 6 2 2 5 8 2 2 2" xfId="38649" xr:uid="{00000000-0005-0000-0000-0000F92D0000}"/>
    <cellStyle name="Normal 6 2 2 5 8 2 3" xfId="28631" xr:uid="{00000000-0005-0000-0000-0000FA2D0000}"/>
    <cellStyle name="Normal 6 2 2 5 8 3" xfId="6186" xr:uid="{00000000-0005-0000-0000-0000FB2D0000}"/>
    <cellStyle name="Normal 6 2 2 5 8 3 2" xfId="6187" xr:uid="{00000000-0005-0000-0000-0000FC2D0000}"/>
    <cellStyle name="Normal 6 2 2 5 8 3 2 2" xfId="38650" xr:uid="{00000000-0005-0000-0000-0000FD2D0000}"/>
    <cellStyle name="Normal 6 2 2 5 8 3 3" xfId="28632" xr:uid="{00000000-0005-0000-0000-0000FE2D0000}"/>
    <cellStyle name="Normal 6 2 2 5 8 4" xfId="6188" xr:uid="{00000000-0005-0000-0000-0000FF2D0000}"/>
    <cellStyle name="Normal 6 2 2 5 8 4 2" xfId="34743" xr:uid="{00000000-0005-0000-0000-0000002E0000}"/>
    <cellStyle name="Normal 6 2 2 5 8 5" xfId="24147" xr:uid="{00000000-0005-0000-0000-0000012E0000}"/>
    <cellStyle name="Normal 6 2 2 5 9" xfId="6189" xr:uid="{00000000-0005-0000-0000-0000022E0000}"/>
    <cellStyle name="Normal 6 2 2 5 9 2" xfId="6190" xr:uid="{00000000-0005-0000-0000-0000032E0000}"/>
    <cellStyle name="Normal 6 2 2 5 9 2 2" xfId="38651" xr:uid="{00000000-0005-0000-0000-0000042E0000}"/>
    <cellStyle name="Normal 6 2 2 5 9 3" xfId="28633" xr:uid="{00000000-0005-0000-0000-0000052E0000}"/>
    <cellStyle name="Normal 6 2 2 6" xfId="6191" xr:uid="{00000000-0005-0000-0000-0000062E0000}"/>
    <cellStyle name="Normal 6 2 2 6 10" xfId="6192" xr:uid="{00000000-0005-0000-0000-0000072E0000}"/>
    <cellStyle name="Normal 6 2 2 6 10 2" xfId="34744" xr:uid="{00000000-0005-0000-0000-0000082E0000}"/>
    <cellStyle name="Normal 6 2 2 6 11" xfId="24148" xr:uid="{00000000-0005-0000-0000-0000092E0000}"/>
    <cellStyle name="Normal 6 2 2 6 2" xfId="6193" xr:uid="{00000000-0005-0000-0000-00000A2E0000}"/>
    <cellStyle name="Normal 6 2 2 6 2 10" xfId="24149" xr:uid="{00000000-0005-0000-0000-00000B2E0000}"/>
    <cellStyle name="Normal 6 2 2 6 2 2" xfId="6194" xr:uid="{00000000-0005-0000-0000-00000C2E0000}"/>
    <cellStyle name="Normal 6 2 2 6 2 2 2" xfId="6195" xr:uid="{00000000-0005-0000-0000-00000D2E0000}"/>
    <cellStyle name="Normal 6 2 2 6 2 2 2 2" xfId="6196" xr:uid="{00000000-0005-0000-0000-00000E2E0000}"/>
    <cellStyle name="Normal 6 2 2 6 2 2 2 2 2" xfId="6197" xr:uid="{00000000-0005-0000-0000-00000F2E0000}"/>
    <cellStyle name="Normal 6 2 2 6 2 2 2 2 2 2" xfId="6198" xr:uid="{00000000-0005-0000-0000-0000102E0000}"/>
    <cellStyle name="Normal 6 2 2 6 2 2 2 2 2 2 2" xfId="38652" xr:uid="{00000000-0005-0000-0000-0000112E0000}"/>
    <cellStyle name="Normal 6 2 2 6 2 2 2 2 2 3" xfId="28634" xr:uid="{00000000-0005-0000-0000-0000122E0000}"/>
    <cellStyle name="Normal 6 2 2 6 2 2 2 2 3" xfId="6199" xr:uid="{00000000-0005-0000-0000-0000132E0000}"/>
    <cellStyle name="Normal 6 2 2 6 2 2 2 2 3 2" xfId="6200" xr:uid="{00000000-0005-0000-0000-0000142E0000}"/>
    <cellStyle name="Normal 6 2 2 6 2 2 2 2 3 2 2" xfId="38653" xr:uid="{00000000-0005-0000-0000-0000152E0000}"/>
    <cellStyle name="Normal 6 2 2 6 2 2 2 2 3 3" xfId="28635" xr:uid="{00000000-0005-0000-0000-0000162E0000}"/>
    <cellStyle name="Normal 6 2 2 6 2 2 2 2 4" xfId="6201" xr:uid="{00000000-0005-0000-0000-0000172E0000}"/>
    <cellStyle name="Normal 6 2 2 6 2 2 2 2 4 2" xfId="34748" xr:uid="{00000000-0005-0000-0000-0000182E0000}"/>
    <cellStyle name="Normal 6 2 2 6 2 2 2 2 5" xfId="24152" xr:uid="{00000000-0005-0000-0000-0000192E0000}"/>
    <cellStyle name="Normal 6 2 2 6 2 2 2 3" xfId="6202" xr:uid="{00000000-0005-0000-0000-00001A2E0000}"/>
    <cellStyle name="Normal 6 2 2 6 2 2 2 3 2" xfId="6203" xr:uid="{00000000-0005-0000-0000-00001B2E0000}"/>
    <cellStyle name="Normal 6 2 2 6 2 2 2 3 2 2" xfId="6204" xr:uid="{00000000-0005-0000-0000-00001C2E0000}"/>
    <cellStyle name="Normal 6 2 2 6 2 2 2 3 2 2 2" xfId="38654" xr:uid="{00000000-0005-0000-0000-00001D2E0000}"/>
    <cellStyle name="Normal 6 2 2 6 2 2 2 3 2 3" xfId="28636" xr:uid="{00000000-0005-0000-0000-00001E2E0000}"/>
    <cellStyle name="Normal 6 2 2 6 2 2 2 3 3" xfId="6205" xr:uid="{00000000-0005-0000-0000-00001F2E0000}"/>
    <cellStyle name="Normal 6 2 2 6 2 2 2 3 3 2" xfId="6206" xr:uid="{00000000-0005-0000-0000-0000202E0000}"/>
    <cellStyle name="Normal 6 2 2 6 2 2 2 3 3 2 2" xfId="38655" xr:uid="{00000000-0005-0000-0000-0000212E0000}"/>
    <cellStyle name="Normal 6 2 2 6 2 2 2 3 3 3" xfId="28637" xr:uid="{00000000-0005-0000-0000-0000222E0000}"/>
    <cellStyle name="Normal 6 2 2 6 2 2 2 3 4" xfId="6207" xr:uid="{00000000-0005-0000-0000-0000232E0000}"/>
    <cellStyle name="Normal 6 2 2 6 2 2 2 3 4 2" xfId="34749" xr:uid="{00000000-0005-0000-0000-0000242E0000}"/>
    <cellStyle name="Normal 6 2 2 6 2 2 2 3 5" xfId="24153" xr:uid="{00000000-0005-0000-0000-0000252E0000}"/>
    <cellStyle name="Normal 6 2 2 6 2 2 2 4" xfId="6208" xr:uid="{00000000-0005-0000-0000-0000262E0000}"/>
    <cellStyle name="Normal 6 2 2 6 2 2 2 4 2" xfId="6209" xr:uid="{00000000-0005-0000-0000-0000272E0000}"/>
    <cellStyle name="Normal 6 2 2 6 2 2 2 4 2 2" xfId="38656" xr:uid="{00000000-0005-0000-0000-0000282E0000}"/>
    <cellStyle name="Normal 6 2 2 6 2 2 2 4 3" xfId="28638" xr:uid="{00000000-0005-0000-0000-0000292E0000}"/>
    <cellStyle name="Normal 6 2 2 6 2 2 2 5" xfId="6210" xr:uid="{00000000-0005-0000-0000-00002A2E0000}"/>
    <cellStyle name="Normal 6 2 2 6 2 2 2 5 2" xfId="6211" xr:uid="{00000000-0005-0000-0000-00002B2E0000}"/>
    <cellStyle name="Normal 6 2 2 6 2 2 2 5 2 2" xfId="38657" xr:uid="{00000000-0005-0000-0000-00002C2E0000}"/>
    <cellStyle name="Normal 6 2 2 6 2 2 2 5 3" xfId="28639" xr:uid="{00000000-0005-0000-0000-00002D2E0000}"/>
    <cellStyle name="Normal 6 2 2 6 2 2 2 6" xfId="6212" xr:uid="{00000000-0005-0000-0000-00002E2E0000}"/>
    <cellStyle name="Normal 6 2 2 6 2 2 2 6 2" xfId="34747" xr:uid="{00000000-0005-0000-0000-00002F2E0000}"/>
    <cellStyle name="Normal 6 2 2 6 2 2 2 7" xfId="24151" xr:uid="{00000000-0005-0000-0000-0000302E0000}"/>
    <cellStyle name="Normal 6 2 2 6 2 2 3" xfId="6213" xr:uid="{00000000-0005-0000-0000-0000312E0000}"/>
    <cellStyle name="Normal 6 2 2 6 2 2 3 2" xfId="6214" xr:uid="{00000000-0005-0000-0000-0000322E0000}"/>
    <cellStyle name="Normal 6 2 2 6 2 2 3 2 2" xfId="6215" xr:uid="{00000000-0005-0000-0000-0000332E0000}"/>
    <cellStyle name="Normal 6 2 2 6 2 2 3 2 2 2" xfId="38658" xr:uid="{00000000-0005-0000-0000-0000342E0000}"/>
    <cellStyle name="Normal 6 2 2 6 2 2 3 2 3" xfId="28640" xr:uid="{00000000-0005-0000-0000-0000352E0000}"/>
    <cellStyle name="Normal 6 2 2 6 2 2 3 3" xfId="6216" xr:uid="{00000000-0005-0000-0000-0000362E0000}"/>
    <cellStyle name="Normal 6 2 2 6 2 2 3 3 2" xfId="6217" xr:uid="{00000000-0005-0000-0000-0000372E0000}"/>
    <cellStyle name="Normal 6 2 2 6 2 2 3 3 2 2" xfId="38659" xr:uid="{00000000-0005-0000-0000-0000382E0000}"/>
    <cellStyle name="Normal 6 2 2 6 2 2 3 3 3" xfId="28641" xr:uid="{00000000-0005-0000-0000-0000392E0000}"/>
    <cellStyle name="Normal 6 2 2 6 2 2 3 4" xfId="6218" xr:uid="{00000000-0005-0000-0000-00003A2E0000}"/>
    <cellStyle name="Normal 6 2 2 6 2 2 3 4 2" xfId="34750" xr:uid="{00000000-0005-0000-0000-00003B2E0000}"/>
    <cellStyle name="Normal 6 2 2 6 2 2 3 5" xfId="24154" xr:uid="{00000000-0005-0000-0000-00003C2E0000}"/>
    <cellStyle name="Normal 6 2 2 6 2 2 4" xfId="6219" xr:uid="{00000000-0005-0000-0000-00003D2E0000}"/>
    <cellStyle name="Normal 6 2 2 6 2 2 4 2" xfId="6220" xr:uid="{00000000-0005-0000-0000-00003E2E0000}"/>
    <cellStyle name="Normal 6 2 2 6 2 2 4 2 2" xfId="6221" xr:uid="{00000000-0005-0000-0000-00003F2E0000}"/>
    <cellStyle name="Normal 6 2 2 6 2 2 4 2 2 2" xfId="38660" xr:uid="{00000000-0005-0000-0000-0000402E0000}"/>
    <cellStyle name="Normal 6 2 2 6 2 2 4 2 3" xfId="28642" xr:uid="{00000000-0005-0000-0000-0000412E0000}"/>
    <cellStyle name="Normal 6 2 2 6 2 2 4 3" xfId="6222" xr:uid="{00000000-0005-0000-0000-0000422E0000}"/>
    <cellStyle name="Normal 6 2 2 6 2 2 4 3 2" xfId="6223" xr:uid="{00000000-0005-0000-0000-0000432E0000}"/>
    <cellStyle name="Normal 6 2 2 6 2 2 4 3 2 2" xfId="38661" xr:uid="{00000000-0005-0000-0000-0000442E0000}"/>
    <cellStyle name="Normal 6 2 2 6 2 2 4 3 3" xfId="28643" xr:uid="{00000000-0005-0000-0000-0000452E0000}"/>
    <cellStyle name="Normal 6 2 2 6 2 2 4 4" xfId="6224" xr:uid="{00000000-0005-0000-0000-0000462E0000}"/>
    <cellStyle name="Normal 6 2 2 6 2 2 4 4 2" xfId="34751" xr:uid="{00000000-0005-0000-0000-0000472E0000}"/>
    <cellStyle name="Normal 6 2 2 6 2 2 4 5" xfId="24155" xr:uid="{00000000-0005-0000-0000-0000482E0000}"/>
    <cellStyle name="Normal 6 2 2 6 2 2 5" xfId="6225" xr:uid="{00000000-0005-0000-0000-0000492E0000}"/>
    <cellStyle name="Normal 6 2 2 6 2 2 5 2" xfId="6226" xr:uid="{00000000-0005-0000-0000-00004A2E0000}"/>
    <cellStyle name="Normal 6 2 2 6 2 2 5 2 2" xfId="38662" xr:uid="{00000000-0005-0000-0000-00004B2E0000}"/>
    <cellStyle name="Normal 6 2 2 6 2 2 5 3" xfId="28644" xr:uid="{00000000-0005-0000-0000-00004C2E0000}"/>
    <cellStyle name="Normal 6 2 2 6 2 2 6" xfId="6227" xr:uid="{00000000-0005-0000-0000-00004D2E0000}"/>
    <cellStyle name="Normal 6 2 2 6 2 2 6 2" xfId="6228" xr:uid="{00000000-0005-0000-0000-00004E2E0000}"/>
    <cellStyle name="Normal 6 2 2 6 2 2 6 2 2" xfId="38663" xr:uid="{00000000-0005-0000-0000-00004F2E0000}"/>
    <cellStyle name="Normal 6 2 2 6 2 2 6 3" xfId="28645" xr:uid="{00000000-0005-0000-0000-0000502E0000}"/>
    <cellStyle name="Normal 6 2 2 6 2 2 7" xfId="6229" xr:uid="{00000000-0005-0000-0000-0000512E0000}"/>
    <cellStyle name="Normal 6 2 2 6 2 2 7 2" xfId="34746" xr:uid="{00000000-0005-0000-0000-0000522E0000}"/>
    <cellStyle name="Normal 6 2 2 6 2 2 8" xfId="24150" xr:uid="{00000000-0005-0000-0000-0000532E0000}"/>
    <cellStyle name="Normal 6 2 2 6 2 3" xfId="6230" xr:uid="{00000000-0005-0000-0000-0000542E0000}"/>
    <cellStyle name="Normal 6 2 2 6 2 3 2" xfId="6231" xr:uid="{00000000-0005-0000-0000-0000552E0000}"/>
    <cellStyle name="Normal 6 2 2 6 2 3 2 2" xfId="6232" xr:uid="{00000000-0005-0000-0000-0000562E0000}"/>
    <cellStyle name="Normal 6 2 2 6 2 3 2 2 2" xfId="6233" xr:uid="{00000000-0005-0000-0000-0000572E0000}"/>
    <cellStyle name="Normal 6 2 2 6 2 3 2 2 2 2" xfId="6234" xr:uid="{00000000-0005-0000-0000-0000582E0000}"/>
    <cellStyle name="Normal 6 2 2 6 2 3 2 2 2 2 2" xfId="38664" xr:uid="{00000000-0005-0000-0000-0000592E0000}"/>
    <cellStyle name="Normal 6 2 2 6 2 3 2 2 2 3" xfId="28646" xr:uid="{00000000-0005-0000-0000-00005A2E0000}"/>
    <cellStyle name="Normal 6 2 2 6 2 3 2 2 3" xfId="6235" xr:uid="{00000000-0005-0000-0000-00005B2E0000}"/>
    <cellStyle name="Normal 6 2 2 6 2 3 2 2 3 2" xfId="6236" xr:uid="{00000000-0005-0000-0000-00005C2E0000}"/>
    <cellStyle name="Normal 6 2 2 6 2 3 2 2 3 2 2" xfId="38665" xr:uid="{00000000-0005-0000-0000-00005D2E0000}"/>
    <cellStyle name="Normal 6 2 2 6 2 3 2 2 3 3" xfId="28647" xr:uid="{00000000-0005-0000-0000-00005E2E0000}"/>
    <cellStyle name="Normal 6 2 2 6 2 3 2 2 4" xfId="6237" xr:uid="{00000000-0005-0000-0000-00005F2E0000}"/>
    <cellStyle name="Normal 6 2 2 6 2 3 2 2 4 2" xfId="34754" xr:uid="{00000000-0005-0000-0000-0000602E0000}"/>
    <cellStyle name="Normal 6 2 2 6 2 3 2 2 5" xfId="24158" xr:uid="{00000000-0005-0000-0000-0000612E0000}"/>
    <cellStyle name="Normal 6 2 2 6 2 3 2 3" xfId="6238" xr:uid="{00000000-0005-0000-0000-0000622E0000}"/>
    <cellStyle name="Normal 6 2 2 6 2 3 2 3 2" xfId="6239" xr:uid="{00000000-0005-0000-0000-0000632E0000}"/>
    <cellStyle name="Normal 6 2 2 6 2 3 2 3 2 2" xfId="6240" xr:uid="{00000000-0005-0000-0000-0000642E0000}"/>
    <cellStyle name="Normal 6 2 2 6 2 3 2 3 2 2 2" xfId="38666" xr:uid="{00000000-0005-0000-0000-0000652E0000}"/>
    <cellStyle name="Normal 6 2 2 6 2 3 2 3 2 3" xfId="28648" xr:uid="{00000000-0005-0000-0000-0000662E0000}"/>
    <cellStyle name="Normal 6 2 2 6 2 3 2 3 3" xfId="6241" xr:uid="{00000000-0005-0000-0000-0000672E0000}"/>
    <cellStyle name="Normal 6 2 2 6 2 3 2 3 3 2" xfId="6242" xr:uid="{00000000-0005-0000-0000-0000682E0000}"/>
    <cellStyle name="Normal 6 2 2 6 2 3 2 3 3 2 2" xfId="38667" xr:uid="{00000000-0005-0000-0000-0000692E0000}"/>
    <cellStyle name="Normal 6 2 2 6 2 3 2 3 3 3" xfId="28649" xr:uid="{00000000-0005-0000-0000-00006A2E0000}"/>
    <cellStyle name="Normal 6 2 2 6 2 3 2 3 4" xfId="6243" xr:uid="{00000000-0005-0000-0000-00006B2E0000}"/>
    <cellStyle name="Normal 6 2 2 6 2 3 2 3 4 2" xfId="34755" xr:uid="{00000000-0005-0000-0000-00006C2E0000}"/>
    <cellStyle name="Normal 6 2 2 6 2 3 2 3 5" xfId="24159" xr:uid="{00000000-0005-0000-0000-00006D2E0000}"/>
    <cellStyle name="Normal 6 2 2 6 2 3 2 4" xfId="6244" xr:uid="{00000000-0005-0000-0000-00006E2E0000}"/>
    <cellStyle name="Normal 6 2 2 6 2 3 2 4 2" xfId="6245" xr:uid="{00000000-0005-0000-0000-00006F2E0000}"/>
    <cellStyle name="Normal 6 2 2 6 2 3 2 4 2 2" xfId="38668" xr:uid="{00000000-0005-0000-0000-0000702E0000}"/>
    <cellStyle name="Normal 6 2 2 6 2 3 2 4 3" xfId="28650" xr:uid="{00000000-0005-0000-0000-0000712E0000}"/>
    <cellStyle name="Normal 6 2 2 6 2 3 2 5" xfId="6246" xr:uid="{00000000-0005-0000-0000-0000722E0000}"/>
    <cellStyle name="Normal 6 2 2 6 2 3 2 5 2" xfId="6247" xr:uid="{00000000-0005-0000-0000-0000732E0000}"/>
    <cellStyle name="Normal 6 2 2 6 2 3 2 5 2 2" xfId="38669" xr:uid="{00000000-0005-0000-0000-0000742E0000}"/>
    <cellStyle name="Normal 6 2 2 6 2 3 2 5 3" xfId="28651" xr:uid="{00000000-0005-0000-0000-0000752E0000}"/>
    <cellStyle name="Normal 6 2 2 6 2 3 2 6" xfId="6248" xr:uid="{00000000-0005-0000-0000-0000762E0000}"/>
    <cellStyle name="Normal 6 2 2 6 2 3 2 6 2" xfId="34753" xr:uid="{00000000-0005-0000-0000-0000772E0000}"/>
    <cellStyle name="Normal 6 2 2 6 2 3 2 7" xfId="24157" xr:uid="{00000000-0005-0000-0000-0000782E0000}"/>
    <cellStyle name="Normal 6 2 2 6 2 3 3" xfId="6249" xr:uid="{00000000-0005-0000-0000-0000792E0000}"/>
    <cellStyle name="Normal 6 2 2 6 2 3 3 2" xfId="6250" xr:uid="{00000000-0005-0000-0000-00007A2E0000}"/>
    <cellStyle name="Normal 6 2 2 6 2 3 3 2 2" xfId="6251" xr:uid="{00000000-0005-0000-0000-00007B2E0000}"/>
    <cellStyle name="Normal 6 2 2 6 2 3 3 2 2 2" xfId="38670" xr:uid="{00000000-0005-0000-0000-00007C2E0000}"/>
    <cellStyle name="Normal 6 2 2 6 2 3 3 2 3" xfId="28652" xr:uid="{00000000-0005-0000-0000-00007D2E0000}"/>
    <cellStyle name="Normal 6 2 2 6 2 3 3 3" xfId="6252" xr:uid="{00000000-0005-0000-0000-00007E2E0000}"/>
    <cellStyle name="Normal 6 2 2 6 2 3 3 3 2" xfId="6253" xr:uid="{00000000-0005-0000-0000-00007F2E0000}"/>
    <cellStyle name="Normal 6 2 2 6 2 3 3 3 2 2" xfId="38671" xr:uid="{00000000-0005-0000-0000-0000802E0000}"/>
    <cellStyle name="Normal 6 2 2 6 2 3 3 3 3" xfId="28653" xr:uid="{00000000-0005-0000-0000-0000812E0000}"/>
    <cellStyle name="Normal 6 2 2 6 2 3 3 4" xfId="6254" xr:uid="{00000000-0005-0000-0000-0000822E0000}"/>
    <cellStyle name="Normal 6 2 2 6 2 3 3 4 2" xfId="34756" xr:uid="{00000000-0005-0000-0000-0000832E0000}"/>
    <cellStyle name="Normal 6 2 2 6 2 3 3 5" xfId="24160" xr:uid="{00000000-0005-0000-0000-0000842E0000}"/>
    <cellStyle name="Normal 6 2 2 6 2 3 4" xfId="6255" xr:uid="{00000000-0005-0000-0000-0000852E0000}"/>
    <cellStyle name="Normal 6 2 2 6 2 3 4 2" xfId="6256" xr:uid="{00000000-0005-0000-0000-0000862E0000}"/>
    <cellStyle name="Normal 6 2 2 6 2 3 4 2 2" xfId="6257" xr:uid="{00000000-0005-0000-0000-0000872E0000}"/>
    <cellStyle name="Normal 6 2 2 6 2 3 4 2 2 2" xfId="38672" xr:uid="{00000000-0005-0000-0000-0000882E0000}"/>
    <cellStyle name="Normal 6 2 2 6 2 3 4 2 3" xfId="28654" xr:uid="{00000000-0005-0000-0000-0000892E0000}"/>
    <cellStyle name="Normal 6 2 2 6 2 3 4 3" xfId="6258" xr:uid="{00000000-0005-0000-0000-00008A2E0000}"/>
    <cellStyle name="Normal 6 2 2 6 2 3 4 3 2" xfId="6259" xr:uid="{00000000-0005-0000-0000-00008B2E0000}"/>
    <cellStyle name="Normal 6 2 2 6 2 3 4 3 2 2" xfId="38673" xr:uid="{00000000-0005-0000-0000-00008C2E0000}"/>
    <cellStyle name="Normal 6 2 2 6 2 3 4 3 3" xfId="28655" xr:uid="{00000000-0005-0000-0000-00008D2E0000}"/>
    <cellStyle name="Normal 6 2 2 6 2 3 4 4" xfId="6260" xr:uid="{00000000-0005-0000-0000-00008E2E0000}"/>
    <cellStyle name="Normal 6 2 2 6 2 3 4 4 2" xfId="34757" xr:uid="{00000000-0005-0000-0000-00008F2E0000}"/>
    <cellStyle name="Normal 6 2 2 6 2 3 4 5" xfId="24161" xr:uid="{00000000-0005-0000-0000-0000902E0000}"/>
    <cellStyle name="Normal 6 2 2 6 2 3 5" xfId="6261" xr:uid="{00000000-0005-0000-0000-0000912E0000}"/>
    <cellStyle name="Normal 6 2 2 6 2 3 5 2" xfId="6262" xr:uid="{00000000-0005-0000-0000-0000922E0000}"/>
    <cellStyle name="Normal 6 2 2 6 2 3 5 2 2" xfId="38674" xr:uid="{00000000-0005-0000-0000-0000932E0000}"/>
    <cellStyle name="Normal 6 2 2 6 2 3 5 3" xfId="28656" xr:uid="{00000000-0005-0000-0000-0000942E0000}"/>
    <cellStyle name="Normal 6 2 2 6 2 3 6" xfId="6263" xr:uid="{00000000-0005-0000-0000-0000952E0000}"/>
    <cellStyle name="Normal 6 2 2 6 2 3 6 2" xfId="6264" xr:uid="{00000000-0005-0000-0000-0000962E0000}"/>
    <cellStyle name="Normal 6 2 2 6 2 3 6 2 2" xfId="38675" xr:uid="{00000000-0005-0000-0000-0000972E0000}"/>
    <cellStyle name="Normal 6 2 2 6 2 3 6 3" xfId="28657" xr:uid="{00000000-0005-0000-0000-0000982E0000}"/>
    <cellStyle name="Normal 6 2 2 6 2 3 7" xfId="6265" xr:uid="{00000000-0005-0000-0000-0000992E0000}"/>
    <cellStyle name="Normal 6 2 2 6 2 3 7 2" xfId="34752" xr:uid="{00000000-0005-0000-0000-00009A2E0000}"/>
    <cellStyle name="Normal 6 2 2 6 2 3 8" xfId="24156" xr:uid="{00000000-0005-0000-0000-00009B2E0000}"/>
    <cellStyle name="Normal 6 2 2 6 2 4" xfId="6266" xr:uid="{00000000-0005-0000-0000-00009C2E0000}"/>
    <cellStyle name="Normal 6 2 2 6 2 4 2" xfId="6267" xr:uid="{00000000-0005-0000-0000-00009D2E0000}"/>
    <cellStyle name="Normal 6 2 2 6 2 4 2 2" xfId="6268" xr:uid="{00000000-0005-0000-0000-00009E2E0000}"/>
    <cellStyle name="Normal 6 2 2 6 2 4 2 2 2" xfId="6269" xr:uid="{00000000-0005-0000-0000-00009F2E0000}"/>
    <cellStyle name="Normal 6 2 2 6 2 4 2 2 2 2" xfId="38676" xr:uid="{00000000-0005-0000-0000-0000A02E0000}"/>
    <cellStyle name="Normal 6 2 2 6 2 4 2 2 3" xfId="28658" xr:uid="{00000000-0005-0000-0000-0000A12E0000}"/>
    <cellStyle name="Normal 6 2 2 6 2 4 2 3" xfId="6270" xr:uid="{00000000-0005-0000-0000-0000A22E0000}"/>
    <cellStyle name="Normal 6 2 2 6 2 4 2 3 2" xfId="6271" xr:uid="{00000000-0005-0000-0000-0000A32E0000}"/>
    <cellStyle name="Normal 6 2 2 6 2 4 2 3 2 2" xfId="38677" xr:uid="{00000000-0005-0000-0000-0000A42E0000}"/>
    <cellStyle name="Normal 6 2 2 6 2 4 2 3 3" xfId="28659" xr:uid="{00000000-0005-0000-0000-0000A52E0000}"/>
    <cellStyle name="Normal 6 2 2 6 2 4 2 4" xfId="6272" xr:uid="{00000000-0005-0000-0000-0000A62E0000}"/>
    <cellStyle name="Normal 6 2 2 6 2 4 2 4 2" xfId="34759" xr:uid="{00000000-0005-0000-0000-0000A72E0000}"/>
    <cellStyle name="Normal 6 2 2 6 2 4 2 5" xfId="24163" xr:uid="{00000000-0005-0000-0000-0000A82E0000}"/>
    <cellStyle name="Normal 6 2 2 6 2 4 3" xfId="6273" xr:uid="{00000000-0005-0000-0000-0000A92E0000}"/>
    <cellStyle name="Normal 6 2 2 6 2 4 3 2" xfId="6274" xr:uid="{00000000-0005-0000-0000-0000AA2E0000}"/>
    <cellStyle name="Normal 6 2 2 6 2 4 3 2 2" xfId="6275" xr:uid="{00000000-0005-0000-0000-0000AB2E0000}"/>
    <cellStyle name="Normal 6 2 2 6 2 4 3 2 2 2" xfId="38678" xr:uid="{00000000-0005-0000-0000-0000AC2E0000}"/>
    <cellStyle name="Normal 6 2 2 6 2 4 3 2 3" xfId="28660" xr:uid="{00000000-0005-0000-0000-0000AD2E0000}"/>
    <cellStyle name="Normal 6 2 2 6 2 4 3 3" xfId="6276" xr:uid="{00000000-0005-0000-0000-0000AE2E0000}"/>
    <cellStyle name="Normal 6 2 2 6 2 4 3 3 2" xfId="6277" xr:uid="{00000000-0005-0000-0000-0000AF2E0000}"/>
    <cellStyle name="Normal 6 2 2 6 2 4 3 3 2 2" xfId="38679" xr:uid="{00000000-0005-0000-0000-0000B02E0000}"/>
    <cellStyle name="Normal 6 2 2 6 2 4 3 3 3" xfId="28661" xr:uid="{00000000-0005-0000-0000-0000B12E0000}"/>
    <cellStyle name="Normal 6 2 2 6 2 4 3 4" xfId="6278" xr:uid="{00000000-0005-0000-0000-0000B22E0000}"/>
    <cellStyle name="Normal 6 2 2 6 2 4 3 4 2" xfId="34760" xr:uid="{00000000-0005-0000-0000-0000B32E0000}"/>
    <cellStyle name="Normal 6 2 2 6 2 4 3 5" xfId="24164" xr:uid="{00000000-0005-0000-0000-0000B42E0000}"/>
    <cellStyle name="Normal 6 2 2 6 2 4 4" xfId="6279" xr:uid="{00000000-0005-0000-0000-0000B52E0000}"/>
    <cellStyle name="Normal 6 2 2 6 2 4 4 2" xfId="6280" xr:uid="{00000000-0005-0000-0000-0000B62E0000}"/>
    <cellStyle name="Normal 6 2 2 6 2 4 4 2 2" xfId="38680" xr:uid="{00000000-0005-0000-0000-0000B72E0000}"/>
    <cellStyle name="Normal 6 2 2 6 2 4 4 3" xfId="28662" xr:uid="{00000000-0005-0000-0000-0000B82E0000}"/>
    <cellStyle name="Normal 6 2 2 6 2 4 5" xfId="6281" xr:uid="{00000000-0005-0000-0000-0000B92E0000}"/>
    <cellStyle name="Normal 6 2 2 6 2 4 5 2" xfId="6282" xr:uid="{00000000-0005-0000-0000-0000BA2E0000}"/>
    <cellStyle name="Normal 6 2 2 6 2 4 5 2 2" xfId="38681" xr:uid="{00000000-0005-0000-0000-0000BB2E0000}"/>
    <cellStyle name="Normal 6 2 2 6 2 4 5 3" xfId="28663" xr:uid="{00000000-0005-0000-0000-0000BC2E0000}"/>
    <cellStyle name="Normal 6 2 2 6 2 4 6" xfId="6283" xr:uid="{00000000-0005-0000-0000-0000BD2E0000}"/>
    <cellStyle name="Normal 6 2 2 6 2 4 6 2" xfId="34758" xr:uid="{00000000-0005-0000-0000-0000BE2E0000}"/>
    <cellStyle name="Normal 6 2 2 6 2 4 7" xfId="24162" xr:uid="{00000000-0005-0000-0000-0000BF2E0000}"/>
    <cellStyle name="Normal 6 2 2 6 2 5" xfId="6284" xr:uid="{00000000-0005-0000-0000-0000C02E0000}"/>
    <cellStyle name="Normal 6 2 2 6 2 5 2" xfId="6285" xr:uid="{00000000-0005-0000-0000-0000C12E0000}"/>
    <cellStyle name="Normal 6 2 2 6 2 5 2 2" xfId="6286" xr:uid="{00000000-0005-0000-0000-0000C22E0000}"/>
    <cellStyle name="Normal 6 2 2 6 2 5 2 2 2" xfId="38682" xr:uid="{00000000-0005-0000-0000-0000C32E0000}"/>
    <cellStyle name="Normal 6 2 2 6 2 5 2 3" xfId="28664" xr:uid="{00000000-0005-0000-0000-0000C42E0000}"/>
    <cellStyle name="Normal 6 2 2 6 2 5 3" xfId="6287" xr:uid="{00000000-0005-0000-0000-0000C52E0000}"/>
    <cellStyle name="Normal 6 2 2 6 2 5 3 2" xfId="6288" xr:uid="{00000000-0005-0000-0000-0000C62E0000}"/>
    <cellStyle name="Normal 6 2 2 6 2 5 3 2 2" xfId="38683" xr:uid="{00000000-0005-0000-0000-0000C72E0000}"/>
    <cellStyle name="Normal 6 2 2 6 2 5 3 3" xfId="28665" xr:uid="{00000000-0005-0000-0000-0000C82E0000}"/>
    <cellStyle name="Normal 6 2 2 6 2 5 4" xfId="6289" xr:uid="{00000000-0005-0000-0000-0000C92E0000}"/>
    <cellStyle name="Normal 6 2 2 6 2 5 4 2" xfId="34761" xr:uid="{00000000-0005-0000-0000-0000CA2E0000}"/>
    <cellStyle name="Normal 6 2 2 6 2 5 5" xfId="24165" xr:uid="{00000000-0005-0000-0000-0000CB2E0000}"/>
    <cellStyle name="Normal 6 2 2 6 2 6" xfId="6290" xr:uid="{00000000-0005-0000-0000-0000CC2E0000}"/>
    <cellStyle name="Normal 6 2 2 6 2 6 2" xfId="6291" xr:uid="{00000000-0005-0000-0000-0000CD2E0000}"/>
    <cellStyle name="Normal 6 2 2 6 2 6 2 2" xfId="6292" xr:uid="{00000000-0005-0000-0000-0000CE2E0000}"/>
    <cellStyle name="Normal 6 2 2 6 2 6 2 2 2" xfId="38684" xr:uid="{00000000-0005-0000-0000-0000CF2E0000}"/>
    <cellStyle name="Normal 6 2 2 6 2 6 2 3" xfId="28666" xr:uid="{00000000-0005-0000-0000-0000D02E0000}"/>
    <cellStyle name="Normal 6 2 2 6 2 6 3" xfId="6293" xr:uid="{00000000-0005-0000-0000-0000D12E0000}"/>
    <cellStyle name="Normal 6 2 2 6 2 6 3 2" xfId="6294" xr:uid="{00000000-0005-0000-0000-0000D22E0000}"/>
    <cellStyle name="Normal 6 2 2 6 2 6 3 2 2" xfId="38685" xr:uid="{00000000-0005-0000-0000-0000D32E0000}"/>
    <cellStyle name="Normal 6 2 2 6 2 6 3 3" xfId="28667" xr:uid="{00000000-0005-0000-0000-0000D42E0000}"/>
    <cellStyle name="Normal 6 2 2 6 2 6 4" xfId="6295" xr:uid="{00000000-0005-0000-0000-0000D52E0000}"/>
    <cellStyle name="Normal 6 2 2 6 2 6 4 2" xfId="34762" xr:uid="{00000000-0005-0000-0000-0000D62E0000}"/>
    <cellStyle name="Normal 6 2 2 6 2 6 5" xfId="24166" xr:uid="{00000000-0005-0000-0000-0000D72E0000}"/>
    <cellStyle name="Normal 6 2 2 6 2 7" xfId="6296" xr:uid="{00000000-0005-0000-0000-0000D82E0000}"/>
    <cellStyle name="Normal 6 2 2 6 2 7 2" xfId="6297" xr:uid="{00000000-0005-0000-0000-0000D92E0000}"/>
    <cellStyle name="Normal 6 2 2 6 2 7 2 2" xfId="38686" xr:uid="{00000000-0005-0000-0000-0000DA2E0000}"/>
    <cellStyle name="Normal 6 2 2 6 2 7 3" xfId="28668" xr:uid="{00000000-0005-0000-0000-0000DB2E0000}"/>
    <cellStyle name="Normal 6 2 2 6 2 8" xfId="6298" xr:uid="{00000000-0005-0000-0000-0000DC2E0000}"/>
    <cellStyle name="Normal 6 2 2 6 2 8 2" xfId="6299" xr:uid="{00000000-0005-0000-0000-0000DD2E0000}"/>
    <cellStyle name="Normal 6 2 2 6 2 8 2 2" xfId="38687" xr:uid="{00000000-0005-0000-0000-0000DE2E0000}"/>
    <cellStyle name="Normal 6 2 2 6 2 8 3" xfId="28669" xr:uid="{00000000-0005-0000-0000-0000DF2E0000}"/>
    <cellStyle name="Normal 6 2 2 6 2 9" xfId="6300" xr:uid="{00000000-0005-0000-0000-0000E02E0000}"/>
    <cellStyle name="Normal 6 2 2 6 2 9 2" xfId="34745" xr:uid="{00000000-0005-0000-0000-0000E12E0000}"/>
    <cellStyle name="Normal 6 2 2 6 3" xfId="6301" xr:uid="{00000000-0005-0000-0000-0000E22E0000}"/>
    <cellStyle name="Normal 6 2 2 6 3 2" xfId="6302" xr:uid="{00000000-0005-0000-0000-0000E32E0000}"/>
    <cellStyle name="Normal 6 2 2 6 3 2 2" xfId="6303" xr:uid="{00000000-0005-0000-0000-0000E42E0000}"/>
    <cellStyle name="Normal 6 2 2 6 3 2 2 2" xfId="6304" xr:uid="{00000000-0005-0000-0000-0000E52E0000}"/>
    <cellStyle name="Normal 6 2 2 6 3 2 2 2 2" xfId="6305" xr:uid="{00000000-0005-0000-0000-0000E62E0000}"/>
    <cellStyle name="Normal 6 2 2 6 3 2 2 2 2 2" xfId="38688" xr:uid="{00000000-0005-0000-0000-0000E72E0000}"/>
    <cellStyle name="Normal 6 2 2 6 3 2 2 2 3" xfId="28670" xr:uid="{00000000-0005-0000-0000-0000E82E0000}"/>
    <cellStyle name="Normal 6 2 2 6 3 2 2 3" xfId="6306" xr:uid="{00000000-0005-0000-0000-0000E92E0000}"/>
    <cellStyle name="Normal 6 2 2 6 3 2 2 3 2" xfId="6307" xr:uid="{00000000-0005-0000-0000-0000EA2E0000}"/>
    <cellStyle name="Normal 6 2 2 6 3 2 2 3 2 2" xfId="38689" xr:uid="{00000000-0005-0000-0000-0000EB2E0000}"/>
    <cellStyle name="Normal 6 2 2 6 3 2 2 3 3" xfId="28671" xr:uid="{00000000-0005-0000-0000-0000EC2E0000}"/>
    <cellStyle name="Normal 6 2 2 6 3 2 2 4" xfId="6308" xr:uid="{00000000-0005-0000-0000-0000ED2E0000}"/>
    <cellStyle name="Normal 6 2 2 6 3 2 2 4 2" xfId="34765" xr:uid="{00000000-0005-0000-0000-0000EE2E0000}"/>
    <cellStyle name="Normal 6 2 2 6 3 2 2 5" xfId="24169" xr:uid="{00000000-0005-0000-0000-0000EF2E0000}"/>
    <cellStyle name="Normal 6 2 2 6 3 2 3" xfId="6309" xr:uid="{00000000-0005-0000-0000-0000F02E0000}"/>
    <cellStyle name="Normal 6 2 2 6 3 2 3 2" xfId="6310" xr:uid="{00000000-0005-0000-0000-0000F12E0000}"/>
    <cellStyle name="Normal 6 2 2 6 3 2 3 2 2" xfId="6311" xr:uid="{00000000-0005-0000-0000-0000F22E0000}"/>
    <cellStyle name="Normal 6 2 2 6 3 2 3 2 2 2" xfId="38690" xr:uid="{00000000-0005-0000-0000-0000F32E0000}"/>
    <cellStyle name="Normal 6 2 2 6 3 2 3 2 3" xfId="28672" xr:uid="{00000000-0005-0000-0000-0000F42E0000}"/>
    <cellStyle name="Normal 6 2 2 6 3 2 3 3" xfId="6312" xr:uid="{00000000-0005-0000-0000-0000F52E0000}"/>
    <cellStyle name="Normal 6 2 2 6 3 2 3 3 2" xfId="6313" xr:uid="{00000000-0005-0000-0000-0000F62E0000}"/>
    <cellStyle name="Normal 6 2 2 6 3 2 3 3 2 2" xfId="38691" xr:uid="{00000000-0005-0000-0000-0000F72E0000}"/>
    <cellStyle name="Normal 6 2 2 6 3 2 3 3 3" xfId="28673" xr:uid="{00000000-0005-0000-0000-0000F82E0000}"/>
    <cellStyle name="Normal 6 2 2 6 3 2 3 4" xfId="6314" xr:uid="{00000000-0005-0000-0000-0000F92E0000}"/>
    <cellStyle name="Normal 6 2 2 6 3 2 3 4 2" xfId="34766" xr:uid="{00000000-0005-0000-0000-0000FA2E0000}"/>
    <cellStyle name="Normal 6 2 2 6 3 2 3 5" xfId="24170" xr:uid="{00000000-0005-0000-0000-0000FB2E0000}"/>
    <cellStyle name="Normal 6 2 2 6 3 2 4" xfId="6315" xr:uid="{00000000-0005-0000-0000-0000FC2E0000}"/>
    <cellStyle name="Normal 6 2 2 6 3 2 4 2" xfId="6316" xr:uid="{00000000-0005-0000-0000-0000FD2E0000}"/>
    <cellStyle name="Normal 6 2 2 6 3 2 4 2 2" xfId="38692" xr:uid="{00000000-0005-0000-0000-0000FE2E0000}"/>
    <cellStyle name="Normal 6 2 2 6 3 2 4 3" xfId="28674" xr:uid="{00000000-0005-0000-0000-0000FF2E0000}"/>
    <cellStyle name="Normal 6 2 2 6 3 2 5" xfId="6317" xr:uid="{00000000-0005-0000-0000-0000002F0000}"/>
    <cellStyle name="Normal 6 2 2 6 3 2 5 2" xfId="6318" xr:uid="{00000000-0005-0000-0000-0000012F0000}"/>
    <cellStyle name="Normal 6 2 2 6 3 2 5 2 2" xfId="38693" xr:uid="{00000000-0005-0000-0000-0000022F0000}"/>
    <cellStyle name="Normal 6 2 2 6 3 2 5 3" xfId="28675" xr:uid="{00000000-0005-0000-0000-0000032F0000}"/>
    <cellStyle name="Normal 6 2 2 6 3 2 6" xfId="6319" xr:uid="{00000000-0005-0000-0000-0000042F0000}"/>
    <cellStyle name="Normal 6 2 2 6 3 2 6 2" xfId="34764" xr:uid="{00000000-0005-0000-0000-0000052F0000}"/>
    <cellStyle name="Normal 6 2 2 6 3 2 7" xfId="24168" xr:uid="{00000000-0005-0000-0000-0000062F0000}"/>
    <cellStyle name="Normal 6 2 2 6 3 3" xfId="6320" xr:uid="{00000000-0005-0000-0000-0000072F0000}"/>
    <cellStyle name="Normal 6 2 2 6 3 3 2" xfId="6321" xr:uid="{00000000-0005-0000-0000-0000082F0000}"/>
    <cellStyle name="Normal 6 2 2 6 3 3 2 2" xfId="6322" xr:uid="{00000000-0005-0000-0000-0000092F0000}"/>
    <cellStyle name="Normal 6 2 2 6 3 3 2 2 2" xfId="38694" xr:uid="{00000000-0005-0000-0000-00000A2F0000}"/>
    <cellStyle name="Normal 6 2 2 6 3 3 2 3" xfId="28676" xr:uid="{00000000-0005-0000-0000-00000B2F0000}"/>
    <cellStyle name="Normal 6 2 2 6 3 3 3" xfId="6323" xr:uid="{00000000-0005-0000-0000-00000C2F0000}"/>
    <cellStyle name="Normal 6 2 2 6 3 3 3 2" xfId="6324" xr:uid="{00000000-0005-0000-0000-00000D2F0000}"/>
    <cellStyle name="Normal 6 2 2 6 3 3 3 2 2" xfId="38695" xr:uid="{00000000-0005-0000-0000-00000E2F0000}"/>
    <cellStyle name="Normal 6 2 2 6 3 3 3 3" xfId="28677" xr:uid="{00000000-0005-0000-0000-00000F2F0000}"/>
    <cellStyle name="Normal 6 2 2 6 3 3 4" xfId="6325" xr:uid="{00000000-0005-0000-0000-0000102F0000}"/>
    <cellStyle name="Normal 6 2 2 6 3 3 4 2" xfId="34767" xr:uid="{00000000-0005-0000-0000-0000112F0000}"/>
    <cellStyle name="Normal 6 2 2 6 3 3 5" xfId="24171" xr:uid="{00000000-0005-0000-0000-0000122F0000}"/>
    <cellStyle name="Normal 6 2 2 6 3 4" xfId="6326" xr:uid="{00000000-0005-0000-0000-0000132F0000}"/>
    <cellStyle name="Normal 6 2 2 6 3 4 2" xfId="6327" xr:uid="{00000000-0005-0000-0000-0000142F0000}"/>
    <cellStyle name="Normal 6 2 2 6 3 4 2 2" xfId="6328" xr:uid="{00000000-0005-0000-0000-0000152F0000}"/>
    <cellStyle name="Normal 6 2 2 6 3 4 2 2 2" xfId="38696" xr:uid="{00000000-0005-0000-0000-0000162F0000}"/>
    <cellStyle name="Normal 6 2 2 6 3 4 2 3" xfId="28678" xr:uid="{00000000-0005-0000-0000-0000172F0000}"/>
    <cellStyle name="Normal 6 2 2 6 3 4 3" xfId="6329" xr:uid="{00000000-0005-0000-0000-0000182F0000}"/>
    <cellStyle name="Normal 6 2 2 6 3 4 3 2" xfId="6330" xr:uid="{00000000-0005-0000-0000-0000192F0000}"/>
    <cellStyle name="Normal 6 2 2 6 3 4 3 2 2" xfId="38697" xr:uid="{00000000-0005-0000-0000-00001A2F0000}"/>
    <cellStyle name="Normal 6 2 2 6 3 4 3 3" xfId="28679" xr:uid="{00000000-0005-0000-0000-00001B2F0000}"/>
    <cellStyle name="Normal 6 2 2 6 3 4 4" xfId="6331" xr:uid="{00000000-0005-0000-0000-00001C2F0000}"/>
    <cellStyle name="Normal 6 2 2 6 3 4 4 2" xfId="34768" xr:uid="{00000000-0005-0000-0000-00001D2F0000}"/>
    <cellStyle name="Normal 6 2 2 6 3 4 5" xfId="24172" xr:uid="{00000000-0005-0000-0000-00001E2F0000}"/>
    <cellStyle name="Normal 6 2 2 6 3 5" xfId="6332" xr:uid="{00000000-0005-0000-0000-00001F2F0000}"/>
    <cellStyle name="Normal 6 2 2 6 3 5 2" xfId="6333" xr:uid="{00000000-0005-0000-0000-0000202F0000}"/>
    <cellStyle name="Normal 6 2 2 6 3 5 2 2" xfId="38698" xr:uid="{00000000-0005-0000-0000-0000212F0000}"/>
    <cellStyle name="Normal 6 2 2 6 3 5 3" xfId="28680" xr:uid="{00000000-0005-0000-0000-0000222F0000}"/>
    <cellStyle name="Normal 6 2 2 6 3 6" xfId="6334" xr:uid="{00000000-0005-0000-0000-0000232F0000}"/>
    <cellStyle name="Normal 6 2 2 6 3 6 2" xfId="6335" xr:uid="{00000000-0005-0000-0000-0000242F0000}"/>
    <cellStyle name="Normal 6 2 2 6 3 6 2 2" xfId="38699" xr:uid="{00000000-0005-0000-0000-0000252F0000}"/>
    <cellStyle name="Normal 6 2 2 6 3 6 3" xfId="28681" xr:uid="{00000000-0005-0000-0000-0000262F0000}"/>
    <cellStyle name="Normal 6 2 2 6 3 7" xfId="6336" xr:uid="{00000000-0005-0000-0000-0000272F0000}"/>
    <cellStyle name="Normal 6 2 2 6 3 7 2" xfId="34763" xr:uid="{00000000-0005-0000-0000-0000282F0000}"/>
    <cellStyle name="Normal 6 2 2 6 3 8" xfId="24167" xr:uid="{00000000-0005-0000-0000-0000292F0000}"/>
    <cellStyle name="Normal 6 2 2 6 4" xfId="6337" xr:uid="{00000000-0005-0000-0000-00002A2F0000}"/>
    <cellStyle name="Normal 6 2 2 6 4 2" xfId="6338" xr:uid="{00000000-0005-0000-0000-00002B2F0000}"/>
    <cellStyle name="Normal 6 2 2 6 4 2 2" xfId="6339" xr:uid="{00000000-0005-0000-0000-00002C2F0000}"/>
    <cellStyle name="Normal 6 2 2 6 4 2 2 2" xfId="6340" xr:uid="{00000000-0005-0000-0000-00002D2F0000}"/>
    <cellStyle name="Normal 6 2 2 6 4 2 2 2 2" xfId="6341" xr:uid="{00000000-0005-0000-0000-00002E2F0000}"/>
    <cellStyle name="Normal 6 2 2 6 4 2 2 2 2 2" xfId="38700" xr:uid="{00000000-0005-0000-0000-00002F2F0000}"/>
    <cellStyle name="Normal 6 2 2 6 4 2 2 2 3" xfId="28682" xr:uid="{00000000-0005-0000-0000-0000302F0000}"/>
    <cellStyle name="Normal 6 2 2 6 4 2 2 3" xfId="6342" xr:uid="{00000000-0005-0000-0000-0000312F0000}"/>
    <cellStyle name="Normal 6 2 2 6 4 2 2 3 2" xfId="6343" xr:uid="{00000000-0005-0000-0000-0000322F0000}"/>
    <cellStyle name="Normal 6 2 2 6 4 2 2 3 2 2" xfId="38701" xr:uid="{00000000-0005-0000-0000-0000332F0000}"/>
    <cellStyle name="Normal 6 2 2 6 4 2 2 3 3" xfId="28683" xr:uid="{00000000-0005-0000-0000-0000342F0000}"/>
    <cellStyle name="Normal 6 2 2 6 4 2 2 4" xfId="6344" xr:uid="{00000000-0005-0000-0000-0000352F0000}"/>
    <cellStyle name="Normal 6 2 2 6 4 2 2 4 2" xfId="34771" xr:uid="{00000000-0005-0000-0000-0000362F0000}"/>
    <cellStyle name="Normal 6 2 2 6 4 2 2 5" xfId="24175" xr:uid="{00000000-0005-0000-0000-0000372F0000}"/>
    <cellStyle name="Normal 6 2 2 6 4 2 3" xfId="6345" xr:uid="{00000000-0005-0000-0000-0000382F0000}"/>
    <cellStyle name="Normal 6 2 2 6 4 2 3 2" xfId="6346" xr:uid="{00000000-0005-0000-0000-0000392F0000}"/>
    <cellStyle name="Normal 6 2 2 6 4 2 3 2 2" xfId="6347" xr:uid="{00000000-0005-0000-0000-00003A2F0000}"/>
    <cellStyle name="Normal 6 2 2 6 4 2 3 2 2 2" xfId="38702" xr:uid="{00000000-0005-0000-0000-00003B2F0000}"/>
    <cellStyle name="Normal 6 2 2 6 4 2 3 2 3" xfId="28684" xr:uid="{00000000-0005-0000-0000-00003C2F0000}"/>
    <cellStyle name="Normal 6 2 2 6 4 2 3 3" xfId="6348" xr:uid="{00000000-0005-0000-0000-00003D2F0000}"/>
    <cellStyle name="Normal 6 2 2 6 4 2 3 3 2" xfId="6349" xr:uid="{00000000-0005-0000-0000-00003E2F0000}"/>
    <cellStyle name="Normal 6 2 2 6 4 2 3 3 2 2" xfId="38703" xr:uid="{00000000-0005-0000-0000-00003F2F0000}"/>
    <cellStyle name="Normal 6 2 2 6 4 2 3 3 3" xfId="28685" xr:uid="{00000000-0005-0000-0000-0000402F0000}"/>
    <cellStyle name="Normal 6 2 2 6 4 2 3 4" xfId="6350" xr:uid="{00000000-0005-0000-0000-0000412F0000}"/>
    <cellStyle name="Normal 6 2 2 6 4 2 3 4 2" xfId="34772" xr:uid="{00000000-0005-0000-0000-0000422F0000}"/>
    <cellStyle name="Normal 6 2 2 6 4 2 3 5" xfId="24176" xr:uid="{00000000-0005-0000-0000-0000432F0000}"/>
    <cellStyle name="Normal 6 2 2 6 4 2 4" xfId="6351" xr:uid="{00000000-0005-0000-0000-0000442F0000}"/>
    <cellStyle name="Normal 6 2 2 6 4 2 4 2" xfId="6352" xr:uid="{00000000-0005-0000-0000-0000452F0000}"/>
    <cellStyle name="Normal 6 2 2 6 4 2 4 2 2" xfId="38704" xr:uid="{00000000-0005-0000-0000-0000462F0000}"/>
    <cellStyle name="Normal 6 2 2 6 4 2 4 3" xfId="28686" xr:uid="{00000000-0005-0000-0000-0000472F0000}"/>
    <cellStyle name="Normal 6 2 2 6 4 2 5" xfId="6353" xr:uid="{00000000-0005-0000-0000-0000482F0000}"/>
    <cellStyle name="Normal 6 2 2 6 4 2 5 2" xfId="6354" xr:uid="{00000000-0005-0000-0000-0000492F0000}"/>
    <cellStyle name="Normal 6 2 2 6 4 2 5 2 2" xfId="38705" xr:uid="{00000000-0005-0000-0000-00004A2F0000}"/>
    <cellStyle name="Normal 6 2 2 6 4 2 5 3" xfId="28687" xr:uid="{00000000-0005-0000-0000-00004B2F0000}"/>
    <cellStyle name="Normal 6 2 2 6 4 2 6" xfId="6355" xr:uid="{00000000-0005-0000-0000-00004C2F0000}"/>
    <cellStyle name="Normal 6 2 2 6 4 2 6 2" xfId="34770" xr:uid="{00000000-0005-0000-0000-00004D2F0000}"/>
    <cellStyle name="Normal 6 2 2 6 4 2 7" xfId="24174" xr:uid="{00000000-0005-0000-0000-00004E2F0000}"/>
    <cellStyle name="Normal 6 2 2 6 4 3" xfId="6356" xr:uid="{00000000-0005-0000-0000-00004F2F0000}"/>
    <cellStyle name="Normal 6 2 2 6 4 3 2" xfId="6357" xr:uid="{00000000-0005-0000-0000-0000502F0000}"/>
    <cellStyle name="Normal 6 2 2 6 4 3 2 2" xfId="6358" xr:uid="{00000000-0005-0000-0000-0000512F0000}"/>
    <cellStyle name="Normal 6 2 2 6 4 3 2 2 2" xfId="38706" xr:uid="{00000000-0005-0000-0000-0000522F0000}"/>
    <cellStyle name="Normal 6 2 2 6 4 3 2 3" xfId="28688" xr:uid="{00000000-0005-0000-0000-0000532F0000}"/>
    <cellStyle name="Normal 6 2 2 6 4 3 3" xfId="6359" xr:uid="{00000000-0005-0000-0000-0000542F0000}"/>
    <cellStyle name="Normal 6 2 2 6 4 3 3 2" xfId="6360" xr:uid="{00000000-0005-0000-0000-0000552F0000}"/>
    <cellStyle name="Normal 6 2 2 6 4 3 3 2 2" xfId="38707" xr:uid="{00000000-0005-0000-0000-0000562F0000}"/>
    <cellStyle name="Normal 6 2 2 6 4 3 3 3" xfId="28689" xr:uid="{00000000-0005-0000-0000-0000572F0000}"/>
    <cellStyle name="Normal 6 2 2 6 4 3 4" xfId="6361" xr:uid="{00000000-0005-0000-0000-0000582F0000}"/>
    <cellStyle name="Normal 6 2 2 6 4 3 4 2" xfId="34773" xr:uid="{00000000-0005-0000-0000-0000592F0000}"/>
    <cellStyle name="Normal 6 2 2 6 4 3 5" xfId="24177" xr:uid="{00000000-0005-0000-0000-00005A2F0000}"/>
    <cellStyle name="Normal 6 2 2 6 4 4" xfId="6362" xr:uid="{00000000-0005-0000-0000-00005B2F0000}"/>
    <cellStyle name="Normal 6 2 2 6 4 4 2" xfId="6363" xr:uid="{00000000-0005-0000-0000-00005C2F0000}"/>
    <cellStyle name="Normal 6 2 2 6 4 4 2 2" xfId="6364" xr:uid="{00000000-0005-0000-0000-00005D2F0000}"/>
    <cellStyle name="Normal 6 2 2 6 4 4 2 2 2" xfId="38708" xr:uid="{00000000-0005-0000-0000-00005E2F0000}"/>
    <cellStyle name="Normal 6 2 2 6 4 4 2 3" xfId="28690" xr:uid="{00000000-0005-0000-0000-00005F2F0000}"/>
    <cellStyle name="Normal 6 2 2 6 4 4 3" xfId="6365" xr:uid="{00000000-0005-0000-0000-0000602F0000}"/>
    <cellStyle name="Normal 6 2 2 6 4 4 3 2" xfId="6366" xr:uid="{00000000-0005-0000-0000-0000612F0000}"/>
    <cellStyle name="Normal 6 2 2 6 4 4 3 2 2" xfId="38709" xr:uid="{00000000-0005-0000-0000-0000622F0000}"/>
    <cellStyle name="Normal 6 2 2 6 4 4 3 3" xfId="28691" xr:uid="{00000000-0005-0000-0000-0000632F0000}"/>
    <cellStyle name="Normal 6 2 2 6 4 4 4" xfId="6367" xr:uid="{00000000-0005-0000-0000-0000642F0000}"/>
    <cellStyle name="Normal 6 2 2 6 4 4 4 2" xfId="34774" xr:uid="{00000000-0005-0000-0000-0000652F0000}"/>
    <cellStyle name="Normal 6 2 2 6 4 4 5" xfId="24178" xr:uid="{00000000-0005-0000-0000-0000662F0000}"/>
    <cellStyle name="Normal 6 2 2 6 4 5" xfId="6368" xr:uid="{00000000-0005-0000-0000-0000672F0000}"/>
    <cellStyle name="Normal 6 2 2 6 4 5 2" xfId="6369" xr:uid="{00000000-0005-0000-0000-0000682F0000}"/>
    <cellStyle name="Normal 6 2 2 6 4 5 2 2" xfId="38710" xr:uid="{00000000-0005-0000-0000-0000692F0000}"/>
    <cellStyle name="Normal 6 2 2 6 4 5 3" xfId="28692" xr:uid="{00000000-0005-0000-0000-00006A2F0000}"/>
    <cellStyle name="Normal 6 2 2 6 4 6" xfId="6370" xr:uid="{00000000-0005-0000-0000-00006B2F0000}"/>
    <cellStyle name="Normal 6 2 2 6 4 6 2" xfId="6371" xr:uid="{00000000-0005-0000-0000-00006C2F0000}"/>
    <cellStyle name="Normal 6 2 2 6 4 6 2 2" xfId="38711" xr:uid="{00000000-0005-0000-0000-00006D2F0000}"/>
    <cellStyle name="Normal 6 2 2 6 4 6 3" xfId="28693" xr:uid="{00000000-0005-0000-0000-00006E2F0000}"/>
    <cellStyle name="Normal 6 2 2 6 4 7" xfId="6372" xr:uid="{00000000-0005-0000-0000-00006F2F0000}"/>
    <cellStyle name="Normal 6 2 2 6 4 7 2" xfId="34769" xr:uid="{00000000-0005-0000-0000-0000702F0000}"/>
    <cellStyle name="Normal 6 2 2 6 4 8" xfId="24173" xr:uid="{00000000-0005-0000-0000-0000712F0000}"/>
    <cellStyle name="Normal 6 2 2 6 5" xfId="6373" xr:uid="{00000000-0005-0000-0000-0000722F0000}"/>
    <cellStyle name="Normal 6 2 2 6 5 2" xfId="6374" xr:uid="{00000000-0005-0000-0000-0000732F0000}"/>
    <cellStyle name="Normal 6 2 2 6 5 2 2" xfId="6375" xr:uid="{00000000-0005-0000-0000-0000742F0000}"/>
    <cellStyle name="Normal 6 2 2 6 5 2 2 2" xfId="6376" xr:uid="{00000000-0005-0000-0000-0000752F0000}"/>
    <cellStyle name="Normal 6 2 2 6 5 2 2 2 2" xfId="38712" xr:uid="{00000000-0005-0000-0000-0000762F0000}"/>
    <cellStyle name="Normal 6 2 2 6 5 2 2 3" xfId="28694" xr:uid="{00000000-0005-0000-0000-0000772F0000}"/>
    <cellStyle name="Normal 6 2 2 6 5 2 3" xfId="6377" xr:uid="{00000000-0005-0000-0000-0000782F0000}"/>
    <cellStyle name="Normal 6 2 2 6 5 2 3 2" xfId="6378" xr:uid="{00000000-0005-0000-0000-0000792F0000}"/>
    <cellStyle name="Normal 6 2 2 6 5 2 3 2 2" xfId="38713" xr:uid="{00000000-0005-0000-0000-00007A2F0000}"/>
    <cellStyle name="Normal 6 2 2 6 5 2 3 3" xfId="28695" xr:uid="{00000000-0005-0000-0000-00007B2F0000}"/>
    <cellStyle name="Normal 6 2 2 6 5 2 4" xfId="6379" xr:uid="{00000000-0005-0000-0000-00007C2F0000}"/>
    <cellStyle name="Normal 6 2 2 6 5 2 4 2" xfId="34776" xr:uid="{00000000-0005-0000-0000-00007D2F0000}"/>
    <cellStyle name="Normal 6 2 2 6 5 2 5" xfId="24180" xr:uid="{00000000-0005-0000-0000-00007E2F0000}"/>
    <cellStyle name="Normal 6 2 2 6 5 3" xfId="6380" xr:uid="{00000000-0005-0000-0000-00007F2F0000}"/>
    <cellStyle name="Normal 6 2 2 6 5 3 2" xfId="6381" xr:uid="{00000000-0005-0000-0000-0000802F0000}"/>
    <cellStyle name="Normal 6 2 2 6 5 3 2 2" xfId="6382" xr:uid="{00000000-0005-0000-0000-0000812F0000}"/>
    <cellStyle name="Normal 6 2 2 6 5 3 2 2 2" xfId="38714" xr:uid="{00000000-0005-0000-0000-0000822F0000}"/>
    <cellStyle name="Normal 6 2 2 6 5 3 2 3" xfId="28696" xr:uid="{00000000-0005-0000-0000-0000832F0000}"/>
    <cellStyle name="Normal 6 2 2 6 5 3 3" xfId="6383" xr:uid="{00000000-0005-0000-0000-0000842F0000}"/>
    <cellStyle name="Normal 6 2 2 6 5 3 3 2" xfId="6384" xr:uid="{00000000-0005-0000-0000-0000852F0000}"/>
    <cellStyle name="Normal 6 2 2 6 5 3 3 2 2" xfId="38715" xr:uid="{00000000-0005-0000-0000-0000862F0000}"/>
    <cellStyle name="Normal 6 2 2 6 5 3 3 3" xfId="28697" xr:uid="{00000000-0005-0000-0000-0000872F0000}"/>
    <cellStyle name="Normal 6 2 2 6 5 3 4" xfId="6385" xr:uid="{00000000-0005-0000-0000-0000882F0000}"/>
    <cellStyle name="Normal 6 2 2 6 5 3 4 2" xfId="34777" xr:uid="{00000000-0005-0000-0000-0000892F0000}"/>
    <cellStyle name="Normal 6 2 2 6 5 3 5" xfId="24181" xr:uid="{00000000-0005-0000-0000-00008A2F0000}"/>
    <cellStyle name="Normal 6 2 2 6 5 4" xfId="6386" xr:uid="{00000000-0005-0000-0000-00008B2F0000}"/>
    <cellStyle name="Normal 6 2 2 6 5 4 2" xfId="6387" xr:uid="{00000000-0005-0000-0000-00008C2F0000}"/>
    <cellStyle name="Normal 6 2 2 6 5 4 2 2" xfId="38716" xr:uid="{00000000-0005-0000-0000-00008D2F0000}"/>
    <cellStyle name="Normal 6 2 2 6 5 4 3" xfId="28698" xr:uid="{00000000-0005-0000-0000-00008E2F0000}"/>
    <cellStyle name="Normal 6 2 2 6 5 5" xfId="6388" xr:uid="{00000000-0005-0000-0000-00008F2F0000}"/>
    <cellStyle name="Normal 6 2 2 6 5 5 2" xfId="6389" xr:uid="{00000000-0005-0000-0000-0000902F0000}"/>
    <cellStyle name="Normal 6 2 2 6 5 5 2 2" xfId="38717" xr:uid="{00000000-0005-0000-0000-0000912F0000}"/>
    <cellStyle name="Normal 6 2 2 6 5 5 3" xfId="28699" xr:uid="{00000000-0005-0000-0000-0000922F0000}"/>
    <cellStyle name="Normal 6 2 2 6 5 6" xfId="6390" xr:uid="{00000000-0005-0000-0000-0000932F0000}"/>
    <cellStyle name="Normal 6 2 2 6 5 6 2" xfId="34775" xr:uid="{00000000-0005-0000-0000-0000942F0000}"/>
    <cellStyle name="Normal 6 2 2 6 5 7" xfId="24179" xr:uid="{00000000-0005-0000-0000-0000952F0000}"/>
    <cellStyle name="Normal 6 2 2 6 6" xfId="6391" xr:uid="{00000000-0005-0000-0000-0000962F0000}"/>
    <cellStyle name="Normal 6 2 2 6 6 2" xfId="6392" xr:uid="{00000000-0005-0000-0000-0000972F0000}"/>
    <cellStyle name="Normal 6 2 2 6 6 2 2" xfId="6393" xr:uid="{00000000-0005-0000-0000-0000982F0000}"/>
    <cellStyle name="Normal 6 2 2 6 6 2 2 2" xfId="38718" xr:uid="{00000000-0005-0000-0000-0000992F0000}"/>
    <cellStyle name="Normal 6 2 2 6 6 2 3" xfId="28700" xr:uid="{00000000-0005-0000-0000-00009A2F0000}"/>
    <cellStyle name="Normal 6 2 2 6 6 3" xfId="6394" xr:uid="{00000000-0005-0000-0000-00009B2F0000}"/>
    <cellStyle name="Normal 6 2 2 6 6 3 2" xfId="6395" xr:uid="{00000000-0005-0000-0000-00009C2F0000}"/>
    <cellStyle name="Normal 6 2 2 6 6 3 2 2" xfId="38719" xr:uid="{00000000-0005-0000-0000-00009D2F0000}"/>
    <cellStyle name="Normal 6 2 2 6 6 3 3" xfId="28701" xr:uid="{00000000-0005-0000-0000-00009E2F0000}"/>
    <cellStyle name="Normal 6 2 2 6 6 4" xfId="6396" xr:uid="{00000000-0005-0000-0000-00009F2F0000}"/>
    <cellStyle name="Normal 6 2 2 6 6 4 2" xfId="34778" xr:uid="{00000000-0005-0000-0000-0000A02F0000}"/>
    <cellStyle name="Normal 6 2 2 6 6 5" xfId="24182" xr:uid="{00000000-0005-0000-0000-0000A12F0000}"/>
    <cellStyle name="Normal 6 2 2 6 7" xfId="6397" xr:uid="{00000000-0005-0000-0000-0000A22F0000}"/>
    <cellStyle name="Normal 6 2 2 6 7 2" xfId="6398" xr:uid="{00000000-0005-0000-0000-0000A32F0000}"/>
    <cellStyle name="Normal 6 2 2 6 7 2 2" xfId="6399" xr:uid="{00000000-0005-0000-0000-0000A42F0000}"/>
    <cellStyle name="Normal 6 2 2 6 7 2 2 2" xfId="38720" xr:uid="{00000000-0005-0000-0000-0000A52F0000}"/>
    <cellStyle name="Normal 6 2 2 6 7 2 3" xfId="28702" xr:uid="{00000000-0005-0000-0000-0000A62F0000}"/>
    <cellStyle name="Normal 6 2 2 6 7 3" xfId="6400" xr:uid="{00000000-0005-0000-0000-0000A72F0000}"/>
    <cellStyle name="Normal 6 2 2 6 7 3 2" xfId="6401" xr:uid="{00000000-0005-0000-0000-0000A82F0000}"/>
    <cellStyle name="Normal 6 2 2 6 7 3 2 2" xfId="38721" xr:uid="{00000000-0005-0000-0000-0000A92F0000}"/>
    <cellStyle name="Normal 6 2 2 6 7 3 3" xfId="28703" xr:uid="{00000000-0005-0000-0000-0000AA2F0000}"/>
    <cellStyle name="Normal 6 2 2 6 7 4" xfId="6402" xr:uid="{00000000-0005-0000-0000-0000AB2F0000}"/>
    <cellStyle name="Normal 6 2 2 6 7 4 2" xfId="34779" xr:uid="{00000000-0005-0000-0000-0000AC2F0000}"/>
    <cellStyle name="Normal 6 2 2 6 7 5" xfId="24183" xr:uid="{00000000-0005-0000-0000-0000AD2F0000}"/>
    <cellStyle name="Normal 6 2 2 6 8" xfId="6403" xr:uid="{00000000-0005-0000-0000-0000AE2F0000}"/>
    <cellStyle name="Normal 6 2 2 6 8 2" xfId="6404" xr:uid="{00000000-0005-0000-0000-0000AF2F0000}"/>
    <cellStyle name="Normal 6 2 2 6 8 2 2" xfId="38722" xr:uid="{00000000-0005-0000-0000-0000B02F0000}"/>
    <cellStyle name="Normal 6 2 2 6 8 3" xfId="28704" xr:uid="{00000000-0005-0000-0000-0000B12F0000}"/>
    <cellStyle name="Normal 6 2 2 6 9" xfId="6405" xr:uid="{00000000-0005-0000-0000-0000B22F0000}"/>
    <cellStyle name="Normal 6 2 2 6 9 2" xfId="6406" xr:uid="{00000000-0005-0000-0000-0000B32F0000}"/>
    <cellStyle name="Normal 6 2 2 6 9 2 2" xfId="38723" xr:uid="{00000000-0005-0000-0000-0000B42F0000}"/>
    <cellStyle name="Normal 6 2 2 6 9 3" xfId="28705" xr:uid="{00000000-0005-0000-0000-0000B52F0000}"/>
    <cellStyle name="Normal 6 2 2 7" xfId="6407" xr:uid="{00000000-0005-0000-0000-0000B62F0000}"/>
    <cellStyle name="Normal 6 2 2 7 10" xfId="24184" xr:uid="{00000000-0005-0000-0000-0000B72F0000}"/>
    <cellStyle name="Normal 6 2 2 7 2" xfId="6408" xr:uid="{00000000-0005-0000-0000-0000B82F0000}"/>
    <cellStyle name="Normal 6 2 2 7 2 2" xfId="6409" xr:uid="{00000000-0005-0000-0000-0000B92F0000}"/>
    <cellStyle name="Normal 6 2 2 7 2 2 2" xfId="6410" xr:uid="{00000000-0005-0000-0000-0000BA2F0000}"/>
    <cellStyle name="Normal 6 2 2 7 2 2 2 2" xfId="6411" xr:uid="{00000000-0005-0000-0000-0000BB2F0000}"/>
    <cellStyle name="Normal 6 2 2 7 2 2 2 2 2" xfId="6412" xr:uid="{00000000-0005-0000-0000-0000BC2F0000}"/>
    <cellStyle name="Normal 6 2 2 7 2 2 2 2 2 2" xfId="38724" xr:uid="{00000000-0005-0000-0000-0000BD2F0000}"/>
    <cellStyle name="Normal 6 2 2 7 2 2 2 2 3" xfId="28706" xr:uid="{00000000-0005-0000-0000-0000BE2F0000}"/>
    <cellStyle name="Normal 6 2 2 7 2 2 2 3" xfId="6413" xr:uid="{00000000-0005-0000-0000-0000BF2F0000}"/>
    <cellStyle name="Normal 6 2 2 7 2 2 2 3 2" xfId="6414" xr:uid="{00000000-0005-0000-0000-0000C02F0000}"/>
    <cellStyle name="Normal 6 2 2 7 2 2 2 3 2 2" xfId="38725" xr:uid="{00000000-0005-0000-0000-0000C12F0000}"/>
    <cellStyle name="Normal 6 2 2 7 2 2 2 3 3" xfId="28707" xr:uid="{00000000-0005-0000-0000-0000C22F0000}"/>
    <cellStyle name="Normal 6 2 2 7 2 2 2 4" xfId="6415" xr:uid="{00000000-0005-0000-0000-0000C32F0000}"/>
    <cellStyle name="Normal 6 2 2 7 2 2 2 4 2" xfId="34783" xr:uid="{00000000-0005-0000-0000-0000C42F0000}"/>
    <cellStyle name="Normal 6 2 2 7 2 2 2 5" xfId="24187" xr:uid="{00000000-0005-0000-0000-0000C52F0000}"/>
    <cellStyle name="Normal 6 2 2 7 2 2 3" xfId="6416" xr:uid="{00000000-0005-0000-0000-0000C62F0000}"/>
    <cellStyle name="Normal 6 2 2 7 2 2 3 2" xfId="6417" xr:uid="{00000000-0005-0000-0000-0000C72F0000}"/>
    <cellStyle name="Normal 6 2 2 7 2 2 3 2 2" xfId="6418" xr:uid="{00000000-0005-0000-0000-0000C82F0000}"/>
    <cellStyle name="Normal 6 2 2 7 2 2 3 2 2 2" xfId="38726" xr:uid="{00000000-0005-0000-0000-0000C92F0000}"/>
    <cellStyle name="Normal 6 2 2 7 2 2 3 2 3" xfId="28708" xr:uid="{00000000-0005-0000-0000-0000CA2F0000}"/>
    <cellStyle name="Normal 6 2 2 7 2 2 3 3" xfId="6419" xr:uid="{00000000-0005-0000-0000-0000CB2F0000}"/>
    <cellStyle name="Normal 6 2 2 7 2 2 3 3 2" xfId="6420" xr:uid="{00000000-0005-0000-0000-0000CC2F0000}"/>
    <cellStyle name="Normal 6 2 2 7 2 2 3 3 2 2" xfId="38727" xr:uid="{00000000-0005-0000-0000-0000CD2F0000}"/>
    <cellStyle name="Normal 6 2 2 7 2 2 3 3 3" xfId="28709" xr:uid="{00000000-0005-0000-0000-0000CE2F0000}"/>
    <cellStyle name="Normal 6 2 2 7 2 2 3 4" xfId="6421" xr:uid="{00000000-0005-0000-0000-0000CF2F0000}"/>
    <cellStyle name="Normal 6 2 2 7 2 2 3 4 2" xfId="34784" xr:uid="{00000000-0005-0000-0000-0000D02F0000}"/>
    <cellStyle name="Normal 6 2 2 7 2 2 3 5" xfId="24188" xr:uid="{00000000-0005-0000-0000-0000D12F0000}"/>
    <cellStyle name="Normal 6 2 2 7 2 2 4" xfId="6422" xr:uid="{00000000-0005-0000-0000-0000D22F0000}"/>
    <cellStyle name="Normal 6 2 2 7 2 2 4 2" xfId="6423" xr:uid="{00000000-0005-0000-0000-0000D32F0000}"/>
    <cellStyle name="Normal 6 2 2 7 2 2 4 2 2" xfId="38728" xr:uid="{00000000-0005-0000-0000-0000D42F0000}"/>
    <cellStyle name="Normal 6 2 2 7 2 2 4 3" xfId="28710" xr:uid="{00000000-0005-0000-0000-0000D52F0000}"/>
    <cellStyle name="Normal 6 2 2 7 2 2 5" xfId="6424" xr:uid="{00000000-0005-0000-0000-0000D62F0000}"/>
    <cellStyle name="Normal 6 2 2 7 2 2 5 2" xfId="6425" xr:uid="{00000000-0005-0000-0000-0000D72F0000}"/>
    <cellStyle name="Normal 6 2 2 7 2 2 5 2 2" xfId="38729" xr:uid="{00000000-0005-0000-0000-0000D82F0000}"/>
    <cellStyle name="Normal 6 2 2 7 2 2 5 3" xfId="28711" xr:uid="{00000000-0005-0000-0000-0000D92F0000}"/>
    <cellStyle name="Normal 6 2 2 7 2 2 6" xfId="6426" xr:uid="{00000000-0005-0000-0000-0000DA2F0000}"/>
    <cellStyle name="Normal 6 2 2 7 2 2 6 2" xfId="34782" xr:uid="{00000000-0005-0000-0000-0000DB2F0000}"/>
    <cellStyle name="Normal 6 2 2 7 2 2 7" xfId="24186" xr:uid="{00000000-0005-0000-0000-0000DC2F0000}"/>
    <cellStyle name="Normal 6 2 2 7 2 3" xfId="6427" xr:uid="{00000000-0005-0000-0000-0000DD2F0000}"/>
    <cellStyle name="Normal 6 2 2 7 2 3 2" xfId="6428" xr:uid="{00000000-0005-0000-0000-0000DE2F0000}"/>
    <cellStyle name="Normal 6 2 2 7 2 3 2 2" xfId="6429" xr:uid="{00000000-0005-0000-0000-0000DF2F0000}"/>
    <cellStyle name="Normal 6 2 2 7 2 3 2 2 2" xfId="38730" xr:uid="{00000000-0005-0000-0000-0000E02F0000}"/>
    <cellStyle name="Normal 6 2 2 7 2 3 2 3" xfId="28712" xr:uid="{00000000-0005-0000-0000-0000E12F0000}"/>
    <cellStyle name="Normal 6 2 2 7 2 3 3" xfId="6430" xr:uid="{00000000-0005-0000-0000-0000E22F0000}"/>
    <cellStyle name="Normal 6 2 2 7 2 3 3 2" xfId="6431" xr:uid="{00000000-0005-0000-0000-0000E32F0000}"/>
    <cellStyle name="Normal 6 2 2 7 2 3 3 2 2" xfId="38731" xr:uid="{00000000-0005-0000-0000-0000E42F0000}"/>
    <cellStyle name="Normal 6 2 2 7 2 3 3 3" xfId="28713" xr:uid="{00000000-0005-0000-0000-0000E52F0000}"/>
    <cellStyle name="Normal 6 2 2 7 2 3 4" xfId="6432" xr:uid="{00000000-0005-0000-0000-0000E62F0000}"/>
    <cellStyle name="Normal 6 2 2 7 2 3 4 2" xfId="34785" xr:uid="{00000000-0005-0000-0000-0000E72F0000}"/>
    <cellStyle name="Normal 6 2 2 7 2 3 5" xfId="24189" xr:uid="{00000000-0005-0000-0000-0000E82F0000}"/>
    <cellStyle name="Normal 6 2 2 7 2 4" xfId="6433" xr:uid="{00000000-0005-0000-0000-0000E92F0000}"/>
    <cellStyle name="Normal 6 2 2 7 2 4 2" xfId="6434" xr:uid="{00000000-0005-0000-0000-0000EA2F0000}"/>
    <cellStyle name="Normal 6 2 2 7 2 4 2 2" xfId="6435" xr:uid="{00000000-0005-0000-0000-0000EB2F0000}"/>
    <cellStyle name="Normal 6 2 2 7 2 4 2 2 2" xfId="38732" xr:uid="{00000000-0005-0000-0000-0000EC2F0000}"/>
    <cellStyle name="Normal 6 2 2 7 2 4 2 3" xfId="28714" xr:uid="{00000000-0005-0000-0000-0000ED2F0000}"/>
    <cellStyle name="Normal 6 2 2 7 2 4 3" xfId="6436" xr:uid="{00000000-0005-0000-0000-0000EE2F0000}"/>
    <cellStyle name="Normal 6 2 2 7 2 4 3 2" xfId="6437" xr:uid="{00000000-0005-0000-0000-0000EF2F0000}"/>
    <cellStyle name="Normal 6 2 2 7 2 4 3 2 2" xfId="38733" xr:uid="{00000000-0005-0000-0000-0000F02F0000}"/>
    <cellStyle name="Normal 6 2 2 7 2 4 3 3" xfId="28715" xr:uid="{00000000-0005-0000-0000-0000F12F0000}"/>
    <cellStyle name="Normal 6 2 2 7 2 4 4" xfId="6438" xr:uid="{00000000-0005-0000-0000-0000F22F0000}"/>
    <cellStyle name="Normal 6 2 2 7 2 4 4 2" xfId="34786" xr:uid="{00000000-0005-0000-0000-0000F32F0000}"/>
    <cellStyle name="Normal 6 2 2 7 2 4 5" xfId="24190" xr:uid="{00000000-0005-0000-0000-0000F42F0000}"/>
    <cellStyle name="Normal 6 2 2 7 2 5" xfId="6439" xr:uid="{00000000-0005-0000-0000-0000F52F0000}"/>
    <cellStyle name="Normal 6 2 2 7 2 5 2" xfId="6440" xr:uid="{00000000-0005-0000-0000-0000F62F0000}"/>
    <cellStyle name="Normal 6 2 2 7 2 5 2 2" xfId="38734" xr:uid="{00000000-0005-0000-0000-0000F72F0000}"/>
    <cellStyle name="Normal 6 2 2 7 2 5 3" xfId="28716" xr:uid="{00000000-0005-0000-0000-0000F82F0000}"/>
    <cellStyle name="Normal 6 2 2 7 2 6" xfId="6441" xr:uid="{00000000-0005-0000-0000-0000F92F0000}"/>
    <cellStyle name="Normal 6 2 2 7 2 6 2" xfId="6442" xr:uid="{00000000-0005-0000-0000-0000FA2F0000}"/>
    <cellStyle name="Normal 6 2 2 7 2 6 2 2" xfId="38735" xr:uid="{00000000-0005-0000-0000-0000FB2F0000}"/>
    <cellStyle name="Normal 6 2 2 7 2 6 3" xfId="28717" xr:uid="{00000000-0005-0000-0000-0000FC2F0000}"/>
    <cellStyle name="Normal 6 2 2 7 2 7" xfId="6443" xr:uid="{00000000-0005-0000-0000-0000FD2F0000}"/>
    <cellStyle name="Normal 6 2 2 7 2 7 2" xfId="34781" xr:uid="{00000000-0005-0000-0000-0000FE2F0000}"/>
    <cellStyle name="Normal 6 2 2 7 2 8" xfId="24185" xr:uid="{00000000-0005-0000-0000-0000FF2F0000}"/>
    <cellStyle name="Normal 6 2 2 7 3" xfId="6444" xr:uid="{00000000-0005-0000-0000-000000300000}"/>
    <cellStyle name="Normal 6 2 2 7 3 2" xfId="6445" xr:uid="{00000000-0005-0000-0000-000001300000}"/>
    <cellStyle name="Normal 6 2 2 7 3 2 2" xfId="6446" xr:uid="{00000000-0005-0000-0000-000002300000}"/>
    <cellStyle name="Normal 6 2 2 7 3 2 2 2" xfId="6447" xr:uid="{00000000-0005-0000-0000-000003300000}"/>
    <cellStyle name="Normal 6 2 2 7 3 2 2 2 2" xfId="6448" xr:uid="{00000000-0005-0000-0000-000004300000}"/>
    <cellStyle name="Normal 6 2 2 7 3 2 2 2 2 2" xfId="38736" xr:uid="{00000000-0005-0000-0000-000005300000}"/>
    <cellStyle name="Normal 6 2 2 7 3 2 2 2 3" xfId="28718" xr:uid="{00000000-0005-0000-0000-000006300000}"/>
    <cellStyle name="Normal 6 2 2 7 3 2 2 3" xfId="6449" xr:uid="{00000000-0005-0000-0000-000007300000}"/>
    <cellStyle name="Normal 6 2 2 7 3 2 2 3 2" xfId="6450" xr:uid="{00000000-0005-0000-0000-000008300000}"/>
    <cellStyle name="Normal 6 2 2 7 3 2 2 3 2 2" xfId="38737" xr:uid="{00000000-0005-0000-0000-000009300000}"/>
    <cellStyle name="Normal 6 2 2 7 3 2 2 3 3" xfId="28719" xr:uid="{00000000-0005-0000-0000-00000A300000}"/>
    <cellStyle name="Normal 6 2 2 7 3 2 2 4" xfId="6451" xr:uid="{00000000-0005-0000-0000-00000B300000}"/>
    <cellStyle name="Normal 6 2 2 7 3 2 2 4 2" xfId="34789" xr:uid="{00000000-0005-0000-0000-00000C300000}"/>
    <cellStyle name="Normal 6 2 2 7 3 2 2 5" xfId="24193" xr:uid="{00000000-0005-0000-0000-00000D300000}"/>
    <cellStyle name="Normal 6 2 2 7 3 2 3" xfId="6452" xr:uid="{00000000-0005-0000-0000-00000E300000}"/>
    <cellStyle name="Normal 6 2 2 7 3 2 3 2" xfId="6453" xr:uid="{00000000-0005-0000-0000-00000F300000}"/>
    <cellStyle name="Normal 6 2 2 7 3 2 3 2 2" xfId="6454" xr:uid="{00000000-0005-0000-0000-000010300000}"/>
    <cellStyle name="Normal 6 2 2 7 3 2 3 2 2 2" xfId="38738" xr:uid="{00000000-0005-0000-0000-000011300000}"/>
    <cellStyle name="Normal 6 2 2 7 3 2 3 2 3" xfId="28720" xr:uid="{00000000-0005-0000-0000-000012300000}"/>
    <cellStyle name="Normal 6 2 2 7 3 2 3 3" xfId="6455" xr:uid="{00000000-0005-0000-0000-000013300000}"/>
    <cellStyle name="Normal 6 2 2 7 3 2 3 3 2" xfId="6456" xr:uid="{00000000-0005-0000-0000-000014300000}"/>
    <cellStyle name="Normal 6 2 2 7 3 2 3 3 2 2" xfId="38739" xr:uid="{00000000-0005-0000-0000-000015300000}"/>
    <cellStyle name="Normal 6 2 2 7 3 2 3 3 3" xfId="28721" xr:uid="{00000000-0005-0000-0000-000016300000}"/>
    <cellStyle name="Normal 6 2 2 7 3 2 3 4" xfId="6457" xr:uid="{00000000-0005-0000-0000-000017300000}"/>
    <cellStyle name="Normal 6 2 2 7 3 2 3 4 2" xfId="34790" xr:uid="{00000000-0005-0000-0000-000018300000}"/>
    <cellStyle name="Normal 6 2 2 7 3 2 3 5" xfId="24194" xr:uid="{00000000-0005-0000-0000-000019300000}"/>
    <cellStyle name="Normal 6 2 2 7 3 2 4" xfId="6458" xr:uid="{00000000-0005-0000-0000-00001A300000}"/>
    <cellStyle name="Normal 6 2 2 7 3 2 4 2" xfId="6459" xr:uid="{00000000-0005-0000-0000-00001B300000}"/>
    <cellStyle name="Normal 6 2 2 7 3 2 4 2 2" xfId="38740" xr:uid="{00000000-0005-0000-0000-00001C300000}"/>
    <cellStyle name="Normal 6 2 2 7 3 2 4 3" xfId="28722" xr:uid="{00000000-0005-0000-0000-00001D300000}"/>
    <cellStyle name="Normal 6 2 2 7 3 2 5" xfId="6460" xr:uid="{00000000-0005-0000-0000-00001E300000}"/>
    <cellStyle name="Normal 6 2 2 7 3 2 5 2" xfId="6461" xr:uid="{00000000-0005-0000-0000-00001F300000}"/>
    <cellStyle name="Normal 6 2 2 7 3 2 5 2 2" xfId="38741" xr:uid="{00000000-0005-0000-0000-000020300000}"/>
    <cellStyle name="Normal 6 2 2 7 3 2 5 3" xfId="28723" xr:uid="{00000000-0005-0000-0000-000021300000}"/>
    <cellStyle name="Normal 6 2 2 7 3 2 6" xfId="6462" xr:uid="{00000000-0005-0000-0000-000022300000}"/>
    <cellStyle name="Normal 6 2 2 7 3 2 6 2" xfId="34788" xr:uid="{00000000-0005-0000-0000-000023300000}"/>
    <cellStyle name="Normal 6 2 2 7 3 2 7" xfId="24192" xr:uid="{00000000-0005-0000-0000-000024300000}"/>
    <cellStyle name="Normal 6 2 2 7 3 3" xfId="6463" xr:uid="{00000000-0005-0000-0000-000025300000}"/>
    <cellStyle name="Normal 6 2 2 7 3 3 2" xfId="6464" xr:uid="{00000000-0005-0000-0000-000026300000}"/>
    <cellStyle name="Normal 6 2 2 7 3 3 2 2" xfId="6465" xr:uid="{00000000-0005-0000-0000-000027300000}"/>
    <cellStyle name="Normal 6 2 2 7 3 3 2 2 2" xfId="38742" xr:uid="{00000000-0005-0000-0000-000028300000}"/>
    <cellStyle name="Normal 6 2 2 7 3 3 2 3" xfId="28724" xr:uid="{00000000-0005-0000-0000-000029300000}"/>
    <cellStyle name="Normal 6 2 2 7 3 3 3" xfId="6466" xr:uid="{00000000-0005-0000-0000-00002A300000}"/>
    <cellStyle name="Normal 6 2 2 7 3 3 3 2" xfId="6467" xr:uid="{00000000-0005-0000-0000-00002B300000}"/>
    <cellStyle name="Normal 6 2 2 7 3 3 3 2 2" xfId="38743" xr:uid="{00000000-0005-0000-0000-00002C300000}"/>
    <cellStyle name="Normal 6 2 2 7 3 3 3 3" xfId="28725" xr:uid="{00000000-0005-0000-0000-00002D300000}"/>
    <cellStyle name="Normal 6 2 2 7 3 3 4" xfId="6468" xr:uid="{00000000-0005-0000-0000-00002E300000}"/>
    <cellStyle name="Normal 6 2 2 7 3 3 4 2" xfId="34791" xr:uid="{00000000-0005-0000-0000-00002F300000}"/>
    <cellStyle name="Normal 6 2 2 7 3 3 5" xfId="24195" xr:uid="{00000000-0005-0000-0000-000030300000}"/>
    <cellStyle name="Normal 6 2 2 7 3 4" xfId="6469" xr:uid="{00000000-0005-0000-0000-000031300000}"/>
    <cellStyle name="Normal 6 2 2 7 3 4 2" xfId="6470" xr:uid="{00000000-0005-0000-0000-000032300000}"/>
    <cellStyle name="Normal 6 2 2 7 3 4 2 2" xfId="6471" xr:uid="{00000000-0005-0000-0000-000033300000}"/>
    <cellStyle name="Normal 6 2 2 7 3 4 2 2 2" xfId="38744" xr:uid="{00000000-0005-0000-0000-000034300000}"/>
    <cellStyle name="Normal 6 2 2 7 3 4 2 3" xfId="28726" xr:uid="{00000000-0005-0000-0000-000035300000}"/>
    <cellStyle name="Normal 6 2 2 7 3 4 3" xfId="6472" xr:uid="{00000000-0005-0000-0000-000036300000}"/>
    <cellStyle name="Normal 6 2 2 7 3 4 3 2" xfId="6473" xr:uid="{00000000-0005-0000-0000-000037300000}"/>
    <cellStyle name="Normal 6 2 2 7 3 4 3 2 2" xfId="38745" xr:uid="{00000000-0005-0000-0000-000038300000}"/>
    <cellStyle name="Normal 6 2 2 7 3 4 3 3" xfId="28727" xr:uid="{00000000-0005-0000-0000-000039300000}"/>
    <cellStyle name="Normal 6 2 2 7 3 4 4" xfId="6474" xr:uid="{00000000-0005-0000-0000-00003A300000}"/>
    <cellStyle name="Normal 6 2 2 7 3 4 4 2" xfId="34792" xr:uid="{00000000-0005-0000-0000-00003B300000}"/>
    <cellStyle name="Normal 6 2 2 7 3 4 5" xfId="24196" xr:uid="{00000000-0005-0000-0000-00003C300000}"/>
    <cellStyle name="Normal 6 2 2 7 3 5" xfId="6475" xr:uid="{00000000-0005-0000-0000-00003D300000}"/>
    <cellStyle name="Normal 6 2 2 7 3 5 2" xfId="6476" xr:uid="{00000000-0005-0000-0000-00003E300000}"/>
    <cellStyle name="Normal 6 2 2 7 3 5 2 2" xfId="38746" xr:uid="{00000000-0005-0000-0000-00003F300000}"/>
    <cellStyle name="Normal 6 2 2 7 3 5 3" xfId="28728" xr:uid="{00000000-0005-0000-0000-000040300000}"/>
    <cellStyle name="Normal 6 2 2 7 3 6" xfId="6477" xr:uid="{00000000-0005-0000-0000-000041300000}"/>
    <cellStyle name="Normal 6 2 2 7 3 6 2" xfId="6478" xr:uid="{00000000-0005-0000-0000-000042300000}"/>
    <cellStyle name="Normal 6 2 2 7 3 6 2 2" xfId="38747" xr:uid="{00000000-0005-0000-0000-000043300000}"/>
    <cellStyle name="Normal 6 2 2 7 3 6 3" xfId="28729" xr:uid="{00000000-0005-0000-0000-000044300000}"/>
    <cellStyle name="Normal 6 2 2 7 3 7" xfId="6479" xr:uid="{00000000-0005-0000-0000-000045300000}"/>
    <cellStyle name="Normal 6 2 2 7 3 7 2" xfId="34787" xr:uid="{00000000-0005-0000-0000-000046300000}"/>
    <cellStyle name="Normal 6 2 2 7 3 8" xfId="24191" xr:uid="{00000000-0005-0000-0000-000047300000}"/>
    <cellStyle name="Normal 6 2 2 7 4" xfId="6480" xr:uid="{00000000-0005-0000-0000-000048300000}"/>
    <cellStyle name="Normal 6 2 2 7 4 2" xfId="6481" xr:uid="{00000000-0005-0000-0000-000049300000}"/>
    <cellStyle name="Normal 6 2 2 7 4 2 2" xfId="6482" xr:uid="{00000000-0005-0000-0000-00004A300000}"/>
    <cellStyle name="Normal 6 2 2 7 4 2 2 2" xfId="6483" xr:uid="{00000000-0005-0000-0000-00004B300000}"/>
    <cellStyle name="Normal 6 2 2 7 4 2 2 2 2" xfId="38748" xr:uid="{00000000-0005-0000-0000-00004C300000}"/>
    <cellStyle name="Normal 6 2 2 7 4 2 2 3" xfId="28730" xr:uid="{00000000-0005-0000-0000-00004D300000}"/>
    <cellStyle name="Normal 6 2 2 7 4 2 3" xfId="6484" xr:uid="{00000000-0005-0000-0000-00004E300000}"/>
    <cellStyle name="Normal 6 2 2 7 4 2 3 2" xfId="6485" xr:uid="{00000000-0005-0000-0000-00004F300000}"/>
    <cellStyle name="Normal 6 2 2 7 4 2 3 2 2" xfId="38749" xr:uid="{00000000-0005-0000-0000-000050300000}"/>
    <cellStyle name="Normal 6 2 2 7 4 2 3 3" xfId="28731" xr:uid="{00000000-0005-0000-0000-000051300000}"/>
    <cellStyle name="Normal 6 2 2 7 4 2 4" xfId="6486" xr:uid="{00000000-0005-0000-0000-000052300000}"/>
    <cellStyle name="Normal 6 2 2 7 4 2 4 2" xfId="34794" xr:uid="{00000000-0005-0000-0000-000053300000}"/>
    <cellStyle name="Normal 6 2 2 7 4 2 5" xfId="24198" xr:uid="{00000000-0005-0000-0000-000054300000}"/>
    <cellStyle name="Normal 6 2 2 7 4 3" xfId="6487" xr:uid="{00000000-0005-0000-0000-000055300000}"/>
    <cellStyle name="Normal 6 2 2 7 4 3 2" xfId="6488" xr:uid="{00000000-0005-0000-0000-000056300000}"/>
    <cellStyle name="Normal 6 2 2 7 4 3 2 2" xfId="6489" xr:uid="{00000000-0005-0000-0000-000057300000}"/>
    <cellStyle name="Normal 6 2 2 7 4 3 2 2 2" xfId="38750" xr:uid="{00000000-0005-0000-0000-000058300000}"/>
    <cellStyle name="Normal 6 2 2 7 4 3 2 3" xfId="28732" xr:uid="{00000000-0005-0000-0000-000059300000}"/>
    <cellStyle name="Normal 6 2 2 7 4 3 3" xfId="6490" xr:uid="{00000000-0005-0000-0000-00005A300000}"/>
    <cellStyle name="Normal 6 2 2 7 4 3 3 2" xfId="6491" xr:uid="{00000000-0005-0000-0000-00005B300000}"/>
    <cellStyle name="Normal 6 2 2 7 4 3 3 2 2" xfId="38751" xr:uid="{00000000-0005-0000-0000-00005C300000}"/>
    <cellStyle name="Normal 6 2 2 7 4 3 3 3" xfId="28733" xr:uid="{00000000-0005-0000-0000-00005D300000}"/>
    <cellStyle name="Normal 6 2 2 7 4 3 4" xfId="6492" xr:uid="{00000000-0005-0000-0000-00005E300000}"/>
    <cellStyle name="Normal 6 2 2 7 4 3 4 2" xfId="34795" xr:uid="{00000000-0005-0000-0000-00005F300000}"/>
    <cellStyle name="Normal 6 2 2 7 4 3 5" xfId="24199" xr:uid="{00000000-0005-0000-0000-000060300000}"/>
    <cellStyle name="Normal 6 2 2 7 4 4" xfId="6493" xr:uid="{00000000-0005-0000-0000-000061300000}"/>
    <cellStyle name="Normal 6 2 2 7 4 4 2" xfId="6494" xr:uid="{00000000-0005-0000-0000-000062300000}"/>
    <cellStyle name="Normal 6 2 2 7 4 4 2 2" xfId="38752" xr:uid="{00000000-0005-0000-0000-000063300000}"/>
    <cellStyle name="Normal 6 2 2 7 4 4 3" xfId="28734" xr:uid="{00000000-0005-0000-0000-000064300000}"/>
    <cellStyle name="Normal 6 2 2 7 4 5" xfId="6495" xr:uid="{00000000-0005-0000-0000-000065300000}"/>
    <cellStyle name="Normal 6 2 2 7 4 5 2" xfId="6496" xr:uid="{00000000-0005-0000-0000-000066300000}"/>
    <cellStyle name="Normal 6 2 2 7 4 5 2 2" xfId="38753" xr:uid="{00000000-0005-0000-0000-000067300000}"/>
    <cellStyle name="Normal 6 2 2 7 4 5 3" xfId="28735" xr:uid="{00000000-0005-0000-0000-000068300000}"/>
    <cellStyle name="Normal 6 2 2 7 4 6" xfId="6497" xr:uid="{00000000-0005-0000-0000-000069300000}"/>
    <cellStyle name="Normal 6 2 2 7 4 6 2" xfId="34793" xr:uid="{00000000-0005-0000-0000-00006A300000}"/>
    <cellStyle name="Normal 6 2 2 7 4 7" xfId="24197" xr:uid="{00000000-0005-0000-0000-00006B300000}"/>
    <cellStyle name="Normal 6 2 2 7 5" xfId="6498" xr:uid="{00000000-0005-0000-0000-00006C300000}"/>
    <cellStyle name="Normal 6 2 2 7 5 2" xfId="6499" xr:uid="{00000000-0005-0000-0000-00006D300000}"/>
    <cellStyle name="Normal 6 2 2 7 5 2 2" xfId="6500" xr:uid="{00000000-0005-0000-0000-00006E300000}"/>
    <cellStyle name="Normal 6 2 2 7 5 2 2 2" xfId="38754" xr:uid="{00000000-0005-0000-0000-00006F300000}"/>
    <cellStyle name="Normal 6 2 2 7 5 2 3" xfId="28736" xr:uid="{00000000-0005-0000-0000-000070300000}"/>
    <cellStyle name="Normal 6 2 2 7 5 3" xfId="6501" xr:uid="{00000000-0005-0000-0000-000071300000}"/>
    <cellStyle name="Normal 6 2 2 7 5 3 2" xfId="6502" xr:uid="{00000000-0005-0000-0000-000072300000}"/>
    <cellStyle name="Normal 6 2 2 7 5 3 2 2" xfId="38755" xr:uid="{00000000-0005-0000-0000-000073300000}"/>
    <cellStyle name="Normal 6 2 2 7 5 3 3" xfId="28737" xr:uid="{00000000-0005-0000-0000-000074300000}"/>
    <cellStyle name="Normal 6 2 2 7 5 4" xfId="6503" xr:uid="{00000000-0005-0000-0000-000075300000}"/>
    <cellStyle name="Normal 6 2 2 7 5 4 2" xfId="34796" xr:uid="{00000000-0005-0000-0000-000076300000}"/>
    <cellStyle name="Normal 6 2 2 7 5 5" xfId="24200" xr:uid="{00000000-0005-0000-0000-000077300000}"/>
    <cellStyle name="Normal 6 2 2 7 6" xfId="6504" xr:uid="{00000000-0005-0000-0000-000078300000}"/>
    <cellStyle name="Normal 6 2 2 7 6 2" xfId="6505" xr:uid="{00000000-0005-0000-0000-000079300000}"/>
    <cellStyle name="Normal 6 2 2 7 6 2 2" xfId="6506" xr:uid="{00000000-0005-0000-0000-00007A300000}"/>
    <cellStyle name="Normal 6 2 2 7 6 2 2 2" xfId="38756" xr:uid="{00000000-0005-0000-0000-00007B300000}"/>
    <cellStyle name="Normal 6 2 2 7 6 2 3" xfId="28738" xr:uid="{00000000-0005-0000-0000-00007C300000}"/>
    <cellStyle name="Normal 6 2 2 7 6 3" xfId="6507" xr:uid="{00000000-0005-0000-0000-00007D300000}"/>
    <cellStyle name="Normal 6 2 2 7 6 3 2" xfId="6508" xr:uid="{00000000-0005-0000-0000-00007E300000}"/>
    <cellStyle name="Normal 6 2 2 7 6 3 2 2" xfId="38757" xr:uid="{00000000-0005-0000-0000-00007F300000}"/>
    <cellStyle name="Normal 6 2 2 7 6 3 3" xfId="28739" xr:uid="{00000000-0005-0000-0000-000080300000}"/>
    <cellStyle name="Normal 6 2 2 7 6 4" xfId="6509" xr:uid="{00000000-0005-0000-0000-000081300000}"/>
    <cellStyle name="Normal 6 2 2 7 6 4 2" xfId="34797" xr:uid="{00000000-0005-0000-0000-000082300000}"/>
    <cellStyle name="Normal 6 2 2 7 6 5" xfId="24201" xr:uid="{00000000-0005-0000-0000-000083300000}"/>
    <cellStyle name="Normal 6 2 2 7 7" xfId="6510" xr:uid="{00000000-0005-0000-0000-000084300000}"/>
    <cellStyle name="Normal 6 2 2 7 7 2" xfId="6511" xr:uid="{00000000-0005-0000-0000-000085300000}"/>
    <cellStyle name="Normal 6 2 2 7 7 2 2" xfId="38758" xr:uid="{00000000-0005-0000-0000-000086300000}"/>
    <cellStyle name="Normal 6 2 2 7 7 3" xfId="28740" xr:uid="{00000000-0005-0000-0000-000087300000}"/>
    <cellStyle name="Normal 6 2 2 7 8" xfId="6512" xr:uid="{00000000-0005-0000-0000-000088300000}"/>
    <cellStyle name="Normal 6 2 2 7 8 2" xfId="6513" xr:uid="{00000000-0005-0000-0000-000089300000}"/>
    <cellStyle name="Normal 6 2 2 7 8 2 2" xfId="38759" xr:uid="{00000000-0005-0000-0000-00008A300000}"/>
    <cellStyle name="Normal 6 2 2 7 8 3" xfId="28741" xr:uid="{00000000-0005-0000-0000-00008B300000}"/>
    <cellStyle name="Normal 6 2 2 7 9" xfId="6514" xr:uid="{00000000-0005-0000-0000-00008C300000}"/>
    <cellStyle name="Normal 6 2 2 7 9 2" xfId="34780" xr:uid="{00000000-0005-0000-0000-00008D300000}"/>
    <cellStyle name="Normal 6 2 2 8" xfId="6515" xr:uid="{00000000-0005-0000-0000-00008E300000}"/>
    <cellStyle name="Normal 6 2 2 8 10" xfId="24202" xr:uid="{00000000-0005-0000-0000-00008F300000}"/>
    <cellStyle name="Normal 6 2 2 8 2" xfId="6516" xr:uid="{00000000-0005-0000-0000-000090300000}"/>
    <cellStyle name="Normal 6 2 2 8 2 2" xfId="6517" xr:uid="{00000000-0005-0000-0000-000091300000}"/>
    <cellStyle name="Normal 6 2 2 8 2 2 2" xfId="6518" xr:uid="{00000000-0005-0000-0000-000092300000}"/>
    <cellStyle name="Normal 6 2 2 8 2 2 2 2" xfId="6519" xr:uid="{00000000-0005-0000-0000-000093300000}"/>
    <cellStyle name="Normal 6 2 2 8 2 2 2 2 2" xfId="6520" xr:uid="{00000000-0005-0000-0000-000094300000}"/>
    <cellStyle name="Normal 6 2 2 8 2 2 2 2 2 2" xfId="38760" xr:uid="{00000000-0005-0000-0000-000095300000}"/>
    <cellStyle name="Normal 6 2 2 8 2 2 2 2 3" xfId="28742" xr:uid="{00000000-0005-0000-0000-000096300000}"/>
    <cellStyle name="Normal 6 2 2 8 2 2 2 3" xfId="6521" xr:uid="{00000000-0005-0000-0000-000097300000}"/>
    <cellStyle name="Normal 6 2 2 8 2 2 2 3 2" xfId="6522" xr:uid="{00000000-0005-0000-0000-000098300000}"/>
    <cellStyle name="Normal 6 2 2 8 2 2 2 3 2 2" xfId="38761" xr:uid="{00000000-0005-0000-0000-000099300000}"/>
    <cellStyle name="Normal 6 2 2 8 2 2 2 3 3" xfId="28743" xr:uid="{00000000-0005-0000-0000-00009A300000}"/>
    <cellStyle name="Normal 6 2 2 8 2 2 2 4" xfId="6523" xr:uid="{00000000-0005-0000-0000-00009B300000}"/>
    <cellStyle name="Normal 6 2 2 8 2 2 2 4 2" xfId="34801" xr:uid="{00000000-0005-0000-0000-00009C300000}"/>
    <cellStyle name="Normal 6 2 2 8 2 2 2 5" xfId="24205" xr:uid="{00000000-0005-0000-0000-00009D300000}"/>
    <cellStyle name="Normal 6 2 2 8 2 2 3" xfId="6524" xr:uid="{00000000-0005-0000-0000-00009E300000}"/>
    <cellStyle name="Normal 6 2 2 8 2 2 3 2" xfId="6525" xr:uid="{00000000-0005-0000-0000-00009F300000}"/>
    <cellStyle name="Normal 6 2 2 8 2 2 3 2 2" xfId="6526" xr:uid="{00000000-0005-0000-0000-0000A0300000}"/>
    <cellStyle name="Normal 6 2 2 8 2 2 3 2 2 2" xfId="38762" xr:uid="{00000000-0005-0000-0000-0000A1300000}"/>
    <cellStyle name="Normal 6 2 2 8 2 2 3 2 3" xfId="28744" xr:uid="{00000000-0005-0000-0000-0000A2300000}"/>
    <cellStyle name="Normal 6 2 2 8 2 2 3 3" xfId="6527" xr:uid="{00000000-0005-0000-0000-0000A3300000}"/>
    <cellStyle name="Normal 6 2 2 8 2 2 3 3 2" xfId="6528" xr:uid="{00000000-0005-0000-0000-0000A4300000}"/>
    <cellStyle name="Normal 6 2 2 8 2 2 3 3 2 2" xfId="38763" xr:uid="{00000000-0005-0000-0000-0000A5300000}"/>
    <cellStyle name="Normal 6 2 2 8 2 2 3 3 3" xfId="28745" xr:uid="{00000000-0005-0000-0000-0000A6300000}"/>
    <cellStyle name="Normal 6 2 2 8 2 2 3 4" xfId="6529" xr:uid="{00000000-0005-0000-0000-0000A7300000}"/>
    <cellStyle name="Normal 6 2 2 8 2 2 3 4 2" xfId="34802" xr:uid="{00000000-0005-0000-0000-0000A8300000}"/>
    <cellStyle name="Normal 6 2 2 8 2 2 3 5" xfId="24206" xr:uid="{00000000-0005-0000-0000-0000A9300000}"/>
    <cellStyle name="Normal 6 2 2 8 2 2 4" xfId="6530" xr:uid="{00000000-0005-0000-0000-0000AA300000}"/>
    <cellStyle name="Normal 6 2 2 8 2 2 4 2" xfId="6531" xr:uid="{00000000-0005-0000-0000-0000AB300000}"/>
    <cellStyle name="Normal 6 2 2 8 2 2 4 2 2" xfId="38764" xr:uid="{00000000-0005-0000-0000-0000AC300000}"/>
    <cellStyle name="Normal 6 2 2 8 2 2 4 3" xfId="28746" xr:uid="{00000000-0005-0000-0000-0000AD300000}"/>
    <cellStyle name="Normal 6 2 2 8 2 2 5" xfId="6532" xr:uid="{00000000-0005-0000-0000-0000AE300000}"/>
    <cellStyle name="Normal 6 2 2 8 2 2 5 2" xfId="6533" xr:uid="{00000000-0005-0000-0000-0000AF300000}"/>
    <cellStyle name="Normal 6 2 2 8 2 2 5 2 2" xfId="38765" xr:uid="{00000000-0005-0000-0000-0000B0300000}"/>
    <cellStyle name="Normal 6 2 2 8 2 2 5 3" xfId="28747" xr:uid="{00000000-0005-0000-0000-0000B1300000}"/>
    <cellStyle name="Normal 6 2 2 8 2 2 6" xfId="6534" xr:uid="{00000000-0005-0000-0000-0000B2300000}"/>
    <cellStyle name="Normal 6 2 2 8 2 2 6 2" xfId="34800" xr:uid="{00000000-0005-0000-0000-0000B3300000}"/>
    <cellStyle name="Normal 6 2 2 8 2 2 7" xfId="24204" xr:uid="{00000000-0005-0000-0000-0000B4300000}"/>
    <cellStyle name="Normal 6 2 2 8 2 3" xfId="6535" xr:uid="{00000000-0005-0000-0000-0000B5300000}"/>
    <cellStyle name="Normal 6 2 2 8 2 3 2" xfId="6536" xr:uid="{00000000-0005-0000-0000-0000B6300000}"/>
    <cellStyle name="Normal 6 2 2 8 2 3 2 2" xfId="6537" xr:uid="{00000000-0005-0000-0000-0000B7300000}"/>
    <cellStyle name="Normal 6 2 2 8 2 3 2 2 2" xfId="38766" xr:uid="{00000000-0005-0000-0000-0000B8300000}"/>
    <cellStyle name="Normal 6 2 2 8 2 3 2 3" xfId="28748" xr:uid="{00000000-0005-0000-0000-0000B9300000}"/>
    <cellStyle name="Normal 6 2 2 8 2 3 3" xfId="6538" xr:uid="{00000000-0005-0000-0000-0000BA300000}"/>
    <cellStyle name="Normal 6 2 2 8 2 3 3 2" xfId="6539" xr:uid="{00000000-0005-0000-0000-0000BB300000}"/>
    <cellStyle name="Normal 6 2 2 8 2 3 3 2 2" xfId="38767" xr:uid="{00000000-0005-0000-0000-0000BC300000}"/>
    <cellStyle name="Normal 6 2 2 8 2 3 3 3" xfId="28749" xr:uid="{00000000-0005-0000-0000-0000BD300000}"/>
    <cellStyle name="Normal 6 2 2 8 2 3 4" xfId="6540" xr:uid="{00000000-0005-0000-0000-0000BE300000}"/>
    <cellStyle name="Normal 6 2 2 8 2 3 4 2" xfId="34803" xr:uid="{00000000-0005-0000-0000-0000BF300000}"/>
    <cellStyle name="Normal 6 2 2 8 2 3 5" xfId="24207" xr:uid="{00000000-0005-0000-0000-0000C0300000}"/>
    <cellStyle name="Normal 6 2 2 8 2 4" xfId="6541" xr:uid="{00000000-0005-0000-0000-0000C1300000}"/>
    <cellStyle name="Normal 6 2 2 8 2 4 2" xfId="6542" xr:uid="{00000000-0005-0000-0000-0000C2300000}"/>
    <cellStyle name="Normal 6 2 2 8 2 4 2 2" xfId="6543" xr:uid="{00000000-0005-0000-0000-0000C3300000}"/>
    <cellStyle name="Normal 6 2 2 8 2 4 2 2 2" xfId="38768" xr:uid="{00000000-0005-0000-0000-0000C4300000}"/>
    <cellStyle name="Normal 6 2 2 8 2 4 2 3" xfId="28750" xr:uid="{00000000-0005-0000-0000-0000C5300000}"/>
    <cellStyle name="Normal 6 2 2 8 2 4 3" xfId="6544" xr:uid="{00000000-0005-0000-0000-0000C6300000}"/>
    <cellStyle name="Normal 6 2 2 8 2 4 3 2" xfId="6545" xr:uid="{00000000-0005-0000-0000-0000C7300000}"/>
    <cellStyle name="Normal 6 2 2 8 2 4 3 2 2" xfId="38769" xr:uid="{00000000-0005-0000-0000-0000C8300000}"/>
    <cellStyle name="Normal 6 2 2 8 2 4 3 3" xfId="28751" xr:uid="{00000000-0005-0000-0000-0000C9300000}"/>
    <cellStyle name="Normal 6 2 2 8 2 4 4" xfId="6546" xr:uid="{00000000-0005-0000-0000-0000CA300000}"/>
    <cellStyle name="Normal 6 2 2 8 2 4 4 2" xfId="34804" xr:uid="{00000000-0005-0000-0000-0000CB300000}"/>
    <cellStyle name="Normal 6 2 2 8 2 4 5" xfId="24208" xr:uid="{00000000-0005-0000-0000-0000CC300000}"/>
    <cellStyle name="Normal 6 2 2 8 2 5" xfId="6547" xr:uid="{00000000-0005-0000-0000-0000CD300000}"/>
    <cellStyle name="Normal 6 2 2 8 2 5 2" xfId="6548" xr:uid="{00000000-0005-0000-0000-0000CE300000}"/>
    <cellStyle name="Normal 6 2 2 8 2 5 2 2" xfId="38770" xr:uid="{00000000-0005-0000-0000-0000CF300000}"/>
    <cellStyle name="Normal 6 2 2 8 2 5 3" xfId="28752" xr:uid="{00000000-0005-0000-0000-0000D0300000}"/>
    <cellStyle name="Normal 6 2 2 8 2 6" xfId="6549" xr:uid="{00000000-0005-0000-0000-0000D1300000}"/>
    <cellStyle name="Normal 6 2 2 8 2 6 2" xfId="6550" xr:uid="{00000000-0005-0000-0000-0000D2300000}"/>
    <cellStyle name="Normal 6 2 2 8 2 6 2 2" xfId="38771" xr:uid="{00000000-0005-0000-0000-0000D3300000}"/>
    <cellStyle name="Normal 6 2 2 8 2 6 3" xfId="28753" xr:uid="{00000000-0005-0000-0000-0000D4300000}"/>
    <cellStyle name="Normal 6 2 2 8 2 7" xfId="6551" xr:uid="{00000000-0005-0000-0000-0000D5300000}"/>
    <cellStyle name="Normal 6 2 2 8 2 7 2" xfId="34799" xr:uid="{00000000-0005-0000-0000-0000D6300000}"/>
    <cellStyle name="Normal 6 2 2 8 2 8" xfId="24203" xr:uid="{00000000-0005-0000-0000-0000D7300000}"/>
    <cellStyle name="Normal 6 2 2 8 3" xfId="6552" xr:uid="{00000000-0005-0000-0000-0000D8300000}"/>
    <cellStyle name="Normal 6 2 2 8 3 2" xfId="6553" xr:uid="{00000000-0005-0000-0000-0000D9300000}"/>
    <cellStyle name="Normal 6 2 2 8 3 2 2" xfId="6554" xr:uid="{00000000-0005-0000-0000-0000DA300000}"/>
    <cellStyle name="Normal 6 2 2 8 3 2 2 2" xfId="6555" xr:uid="{00000000-0005-0000-0000-0000DB300000}"/>
    <cellStyle name="Normal 6 2 2 8 3 2 2 2 2" xfId="6556" xr:uid="{00000000-0005-0000-0000-0000DC300000}"/>
    <cellStyle name="Normal 6 2 2 8 3 2 2 2 2 2" xfId="38772" xr:uid="{00000000-0005-0000-0000-0000DD300000}"/>
    <cellStyle name="Normal 6 2 2 8 3 2 2 2 3" xfId="28754" xr:uid="{00000000-0005-0000-0000-0000DE300000}"/>
    <cellStyle name="Normal 6 2 2 8 3 2 2 3" xfId="6557" xr:uid="{00000000-0005-0000-0000-0000DF300000}"/>
    <cellStyle name="Normal 6 2 2 8 3 2 2 3 2" xfId="6558" xr:uid="{00000000-0005-0000-0000-0000E0300000}"/>
    <cellStyle name="Normal 6 2 2 8 3 2 2 3 2 2" xfId="38773" xr:uid="{00000000-0005-0000-0000-0000E1300000}"/>
    <cellStyle name="Normal 6 2 2 8 3 2 2 3 3" xfId="28755" xr:uid="{00000000-0005-0000-0000-0000E2300000}"/>
    <cellStyle name="Normal 6 2 2 8 3 2 2 4" xfId="6559" xr:uid="{00000000-0005-0000-0000-0000E3300000}"/>
    <cellStyle name="Normal 6 2 2 8 3 2 2 4 2" xfId="34807" xr:uid="{00000000-0005-0000-0000-0000E4300000}"/>
    <cellStyle name="Normal 6 2 2 8 3 2 2 5" xfId="24211" xr:uid="{00000000-0005-0000-0000-0000E5300000}"/>
    <cellStyle name="Normal 6 2 2 8 3 2 3" xfId="6560" xr:uid="{00000000-0005-0000-0000-0000E6300000}"/>
    <cellStyle name="Normal 6 2 2 8 3 2 3 2" xfId="6561" xr:uid="{00000000-0005-0000-0000-0000E7300000}"/>
    <cellStyle name="Normal 6 2 2 8 3 2 3 2 2" xfId="6562" xr:uid="{00000000-0005-0000-0000-0000E8300000}"/>
    <cellStyle name="Normal 6 2 2 8 3 2 3 2 2 2" xfId="38774" xr:uid="{00000000-0005-0000-0000-0000E9300000}"/>
    <cellStyle name="Normal 6 2 2 8 3 2 3 2 3" xfId="28756" xr:uid="{00000000-0005-0000-0000-0000EA300000}"/>
    <cellStyle name="Normal 6 2 2 8 3 2 3 3" xfId="6563" xr:uid="{00000000-0005-0000-0000-0000EB300000}"/>
    <cellStyle name="Normal 6 2 2 8 3 2 3 3 2" xfId="6564" xr:uid="{00000000-0005-0000-0000-0000EC300000}"/>
    <cellStyle name="Normal 6 2 2 8 3 2 3 3 2 2" xfId="38775" xr:uid="{00000000-0005-0000-0000-0000ED300000}"/>
    <cellStyle name="Normal 6 2 2 8 3 2 3 3 3" xfId="28757" xr:uid="{00000000-0005-0000-0000-0000EE300000}"/>
    <cellStyle name="Normal 6 2 2 8 3 2 3 4" xfId="6565" xr:uid="{00000000-0005-0000-0000-0000EF300000}"/>
    <cellStyle name="Normal 6 2 2 8 3 2 3 4 2" xfId="34808" xr:uid="{00000000-0005-0000-0000-0000F0300000}"/>
    <cellStyle name="Normal 6 2 2 8 3 2 3 5" xfId="24212" xr:uid="{00000000-0005-0000-0000-0000F1300000}"/>
    <cellStyle name="Normal 6 2 2 8 3 2 4" xfId="6566" xr:uid="{00000000-0005-0000-0000-0000F2300000}"/>
    <cellStyle name="Normal 6 2 2 8 3 2 4 2" xfId="6567" xr:uid="{00000000-0005-0000-0000-0000F3300000}"/>
    <cellStyle name="Normal 6 2 2 8 3 2 4 2 2" xfId="38776" xr:uid="{00000000-0005-0000-0000-0000F4300000}"/>
    <cellStyle name="Normal 6 2 2 8 3 2 4 3" xfId="28758" xr:uid="{00000000-0005-0000-0000-0000F5300000}"/>
    <cellStyle name="Normal 6 2 2 8 3 2 5" xfId="6568" xr:uid="{00000000-0005-0000-0000-0000F6300000}"/>
    <cellStyle name="Normal 6 2 2 8 3 2 5 2" xfId="6569" xr:uid="{00000000-0005-0000-0000-0000F7300000}"/>
    <cellStyle name="Normal 6 2 2 8 3 2 5 2 2" xfId="38777" xr:uid="{00000000-0005-0000-0000-0000F8300000}"/>
    <cellStyle name="Normal 6 2 2 8 3 2 5 3" xfId="28759" xr:uid="{00000000-0005-0000-0000-0000F9300000}"/>
    <cellStyle name="Normal 6 2 2 8 3 2 6" xfId="6570" xr:uid="{00000000-0005-0000-0000-0000FA300000}"/>
    <cellStyle name="Normal 6 2 2 8 3 2 6 2" xfId="34806" xr:uid="{00000000-0005-0000-0000-0000FB300000}"/>
    <cellStyle name="Normal 6 2 2 8 3 2 7" xfId="24210" xr:uid="{00000000-0005-0000-0000-0000FC300000}"/>
    <cellStyle name="Normal 6 2 2 8 3 3" xfId="6571" xr:uid="{00000000-0005-0000-0000-0000FD300000}"/>
    <cellStyle name="Normal 6 2 2 8 3 3 2" xfId="6572" xr:uid="{00000000-0005-0000-0000-0000FE300000}"/>
    <cellStyle name="Normal 6 2 2 8 3 3 2 2" xfId="6573" xr:uid="{00000000-0005-0000-0000-0000FF300000}"/>
    <cellStyle name="Normal 6 2 2 8 3 3 2 2 2" xfId="38778" xr:uid="{00000000-0005-0000-0000-000000310000}"/>
    <cellStyle name="Normal 6 2 2 8 3 3 2 3" xfId="28760" xr:uid="{00000000-0005-0000-0000-000001310000}"/>
    <cellStyle name="Normal 6 2 2 8 3 3 3" xfId="6574" xr:uid="{00000000-0005-0000-0000-000002310000}"/>
    <cellStyle name="Normal 6 2 2 8 3 3 3 2" xfId="6575" xr:uid="{00000000-0005-0000-0000-000003310000}"/>
    <cellStyle name="Normal 6 2 2 8 3 3 3 2 2" xfId="38779" xr:uid="{00000000-0005-0000-0000-000004310000}"/>
    <cellStyle name="Normal 6 2 2 8 3 3 3 3" xfId="28761" xr:uid="{00000000-0005-0000-0000-000005310000}"/>
    <cellStyle name="Normal 6 2 2 8 3 3 4" xfId="6576" xr:uid="{00000000-0005-0000-0000-000006310000}"/>
    <cellStyle name="Normal 6 2 2 8 3 3 4 2" xfId="34809" xr:uid="{00000000-0005-0000-0000-000007310000}"/>
    <cellStyle name="Normal 6 2 2 8 3 3 5" xfId="24213" xr:uid="{00000000-0005-0000-0000-000008310000}"/>
    <cellStyle name="Normal 6 2 2 8 3 4" xfId="6577" xr:uid="{00000000-0005-0000-0000-000009310000}"/>
    <cellStyle name="Normal 6 2 2 8 3 4 2" xfId="6578" xr:uid="{00000000-0005-0000-0000-00000A310000}"/>
    <cellStyle name="Normal 6 2 2 8 3 4 2 2" xfId="6579" xr:uid="{00000000-0005-0000-0000-00000B310000}"/>
    <cellStyle name="Normal 6 2 2 8 3 4 2 2 2" xfId="38780" xr:uid="{00000000-0005-0000-0000-00000C310000}"/>
    <cellStyle name="Normal 6 2 2 8 3 4 2 3" xfId="28762" xr:uid="{00000000-0005-0000-0000-00000D310000}"/>
    <cellStyle name="Normal 6 2 2 8 3 4 3" xfId="6580" xr:uid="{00000000-0005-0000-0000-00000E310000}"/>
    <cellStyle name="Normal 6 2 2 8 3 4 3 2" xfId="6581" xr:uid="{00000000-0005-0000-0000-00000F310000}"/>
    <cellStyle name="Normal 6 2 2 8 3 4 3 2 2" xfId="38781" xr:uid="{00000000-0005-0000-0000-000010310000}"/>
    <cellStyle name="Normal 6 2 2 8 3 4 3 3" xfId="28763" xr:uid="{00000000-0005-0000-0000-000011310000}"/>
    <cellStyle name="Normal 6 2 2 8 3 4 4" xfId="6582" xr:uid="{00000000-0005-0000-0000-000012310000}"/>
    <cellStyle name="Normal 6 2 2 8 3 4 4 2" xfId="34810" xr:uid="{00000000-0005-0000-0000-000013310000}"/>
    <cellStyle name="Normal 6 2 2 8 3 4 5" xfId="24214" xr:uid="{00000000-0005-0000-0000-000014310000}"/>
    <cellStyle name="Normal 6 2 2 8 3 5" xfId="6583" xr:uid="{00000000-0005-0000-0000-000015310000}"/>
    <cellStyle name="Normal 6 2 2 8 3 5 2" xfId="6584" xr:uid="{00000000-0005-0000-0000-000016310000}"/>
    <cellStyle name="Normal 6 2 2 8 3 5 2 2" xfId="38782" xr:uid="{00000000-0005-0000-0000-000017310000}"/>
    <cellStyle name="Normal 6 2 2 8 3 5 3" xfId="28764" xr:uid="{00000000-0005-0000-0000-000018310000}"/>
    <cellStyle name="Normal 6 2 2 8 3 6" xfId="6585" xr:uid="{00000000-0005-0000-0000-000019310000}"/>
    <cellStyle name="Normal 6 2 2 8 3 6 2" xfId="6586" xr:uid="{00000000-0005-0000-0000-00001A310000}"/>
    <cellStyle name="Normal 6 2 2 8 3 6 2 2" xfId="38783" xr:uid="{00000000-0005-0000-0000-00001B310000}"/>
    <cellStyle name="Normal 6 2 2 8 3 6 3" xfId="28765" xr:uid="{00000000-0005-0000-0000-00001C310000}"/>
    <cellStyle name="Normal 6 2 2 8 3 7" xfId="6587" xr:uid="{00000000-0005-0000-0000-00001D310000}"/>
    <cellStyle name="Normal 6 2 2 8 3 7 2" xfId="34805" xr:uid="{00000000-0005-0000-0000-00001E310000}"/>
    <cellStyle name="Normal 6 2 2 8 3 8" xfId="24209" xr:uid="{00000000-0005-0000-0000-00001F310000}"/>
    <cellStyle name="Normal 6 2 2 8 4" xfId="6588" xr:uid="{00000000-0005-0000-0000-000020310000}"/>
    <cellStyle name="Normal 6 2 2 8 4 2" xfId="6589" xr:uid="{00000000-0005-0000-0000-000021310000}"/>
    <cellStyle name="Normal 6 2 2 8 4 2 2" xfId="6590" xr:uid="{00000000-0005-0000-0000-000022310000}"/>
    <cellStyle name="Normal 6 2 2 8 4 2 2 2" xfId="6591" xr:uid="{00000000-0005-0000-0000-000023310000}"/>
    <cellStyle name="Normal 6 2 2 8 4 2 2 2 2" xfId="38784" xr:uid="{00000000-0005-0000-0000-000024310000}"/>
    <cellStyle name="Normal 6 2 2 8 4 2 2 3" xfId="28766" xr:uid="{00000000-0005-0000-0000-000025310000}"/>
    <cellStyle name="Normal 6 2 2 8 4 2 3" xfId="6592" xr:uid="{00000000-0005-0000-0000-000026310000}"/>
    <cellStyle name="Normal 6 2 2 8 4 2 3 2" xfId="6593" xr:uid="{00000000-0005-0000-0000-000027310000}"/>
    <cellStyle name="Normal 6 2 2 8 4 2 3 2 2" xfId="38785" xr:uid="{00000000-0005-0000-0000-000028310000}"/>
    <cellStyle name="Normal 6 2 2 8 4 2 3 3" xfId="28767" xr:uid="{00000000-0005-0000-0000-000029310000}"/>
    <cellStyle name="Normal 6 2 2 8 4 2 4" xfId="6594" xr:uid="{00000000-0005-0000-0000-00002A310000}"/>
    <cellStyle name="Normal 6 2 2 8 4 2 4 2" xfId="34812" xr:uid="{00000000-0005-0000-0000-00002B310000}"/>
    <cellStyle name="Normal 6 2 2 8 4 2 5" xfId="24216" xr:uid="{00000000-0005-0000-0000-00002C310000}"/>
    <cellStyle name="Normal 6 2 2 8 4 3" xfId="6595" xr:uid="{00000000-0005-0000-0000-00002D310000}"/>
    <cellStyle name="Normal 6 2 2 8 4 3 2" xfId="6596" xr:uid="{00000000-0005-0000-0000-00002E310000}"/>
    <cellStyle name="Normal 6 2 2 8 4 3 2 2" xfId="6597" xr:uid="{00000000-0005-0000-0000-00002F310000}"/>
    <cellStyle name="Normal 6 2 2 8 4 3 2 2 2" xfId="38786" xr:uid="{00000000-0005-0000-0000-000030310000}"/>
    <cellStyle name="Normal 6 2 2 8 4 3 2 3" xfId="28768" xr:uid="{00000000-0005-0000-0000-000031310000}"/>
    <cellStyle name="Normal 6 2 2 8 4 3 3" xfId="6598" xr:uid="{00000000-0005-0000-0000-000032310000}"/>
    <cellStyle name="Normal 6 2 2 8 4 3 3 2" xfId="6599" xr:uid="{00000000-0005-0000-0000-000033310000}"/>
    <cellStyle name="Normal 6 2 2 8 4 3 3 2 2" xfId="38787" xr:uid="{00000000-0005-0000-0000-000034310000}"/>
    <cellStyle name="Normal 6 2 2 8 4 3 3 3" xfId="28769" xr:uid="{00000000-0005-0000-0000-000035310000}"/>
    <cellStyle name="Normal 6 2 2 8 4 3 4" xfId="6600" xr:uid="{00000000-0005-0000-0000-000036310000}"/>
    <cellStyle name="Normal 6 2 2 8 4 3 4 2" xfId="34813" xr:uid="{00000000-0005-0000-0000-000037310000}"/>
    <cellStyle name="Normal 6 2 2 8 4 3 5" xfId="24217" xr:uid="{00000000-0005-0000-0000-000038310000}"/>
    <cellStyle name="Normal 6 2 2 8 4 4" xfId="6601" xr:uid="{00000000-0005-0000-0000-000039310000}"/>
    <cellStyle name="Normal 6 2 2 8 4 4 2" xfId="6602" xr:uid="{00000000-0005-0000-0000-00003A310000}"/>
    <cellStyle name="Normal 6 2 2 8 4 4 2 2" xfId="38788" xr:uid="{00000000-0005-0000-0000-00003B310000}"/>
    <cellStyle name="Normal 6 2 2 8 4 4 3" xfId="28770" xr:uid="{00000000-0005-0000-0000-00003C310000}"/>
    <cellStyle name="Normal 6 2 2 8 4 5" xfId="6603" xr:uid="{00000000-0005-0000-0000-00003D310000}"/>
    <cellStyle name="Normal 6 2 2 8 4 5 2" xfId="6604" xr:uid="{00000000-0005-0000-0000-00003E310000}"/>
    <cellStyle name="Normal 6 2 2 8 4 5 2 2" xfId="38789" xr:uid="{00000000-0005-0000-0000-00003F310000}"/>
    <cellStyle name="Normal 6 2 2 8 4 5 3" xfId="28771" xr:uid="{00000000-0005-0000-0000-000040310000}"/>
    <cellStyle name="Normal 6 2 2 8 4 6" xfId="6605" xr:uid="{00000000-0005-0000-0000-000041310000}"/>
    <cellStyle name="Normal 6 2 2 8 4 6 2" xfId="34811" xr:uid="{00000000-0005-0000-0000-000042310000}"/>
    <cellStyle name="Normal 6 2 2 8 4 7" xfId="24215" xr:uid="{00000000-0005-0000-0000-000043310000}"/>
    <cellStyle name="Normal 6 2 2 8 5" xfId="6606" xr:uid="{00000000-0005-0000-0000-000044310000}"/>
    <cellStyle name="Normal 6 2 2 8 5 2" xfId="6607" xr:uid="{00000000-0005-0000-0000-000045310000}"/>
    <cellStyle name="Normal 6 2 2 8 5 2 2" xfId="6608" xr:uid="{00000000-0005-0000-0000-000046310000}"/>
    <cellStyle name="Normal 6 2 2 8 5 2 2 2" xfId="38790" xr:uid="{00000000-0005-0000-0000-000047310000}"/>
    <cellStyle name="Normal 6 2 2 8 5 2 3" xfId="28772" xr:uid="{00000000-0005-0000-0000-000048310000}"/>
    <cellStyle name="Normal 6 2 2 8 5 3" xfId="6609" xr:uid="{00000000-0005-0000-0000-000049310000}"/>
    <cellStyle name="Normal 6 2 2 8 5 3 2" xfId="6610" xr:uid="{00000000-0005-0000-0000-00004A310000}"/>
    <cellStyle name="Normal 6 2 2 8 5 3 2 2" xfId="38791" xr:uid="{00000000-0005-0000-0000-00004B310000}"/>
    <cellStyle name="Normal 6 2 2 8 5 3 3" xfId="28773" xr:uid="{00000000-0005-0000-0000-00004C310000}"/>
    <cellStyle name="Normal 6 2 2 8 5 4" xfId="6611" xr:uid="{00000000-0005-0000-0000-00004D310000}"/>
    <cellStyle name="Normal 6 2 2 8 5 4 2" xfId="34814" xr:uid="{00000000-0005-0000-0000-00004E310000}"/>
    <cellStyle name="Normal 6 2 2 8 5 5" xfId="24218" xr:uid="{00000000-0005-0000-0000-00004F310000}"/>
    <cellStyle name="Normal 6 2 2 8 6" xfId="6612" xr:uid="{00000000-0005-0000-0000-000050310000}"/>
    <cellStyle name="Normal 6 2 2 8 6 2" xfId="6613" xr:uid="{00000000-0005-0000-0000-000051310000}"/>
    <cellStyle name="Normal 6 2 2 8 6 2 2" xfId="6614" xr:uid="{00000000-0005-0000-0000-000052310000}"/>
    <cellStyle name="Normal 6 2 2 8 6 2 2 2" xfId="38792" xr:uid="{00000000-0005-0000-0000-000053310000}"/>
    <cellStyle name="Normal 6 2 2 8 6 2 3" xfId="28774" xr:uid="{00000000-0005-0000-0000-000054310000}"/>
    <cellStyle name="Normal 6 2 2 8 6 3" xfId="6615" xr:uid="{00000000-0005-0000-0000-000055310000}"/>
    <cellStyle name="Normal 6 2 2 8 6 3 2" xfId="6616" xr:uid="{00000000-0005-0000-0000-000056310000}"/>
    <cellStyle name="Normal 6 2 2 8 6 3 2 2" xfId="38793" xr:uid="{00000000-0005-0000-0000-000057310000}"/>
    <cellStyle name="Normal 6 2 2 8 6 3 3" xfId="28775" xr:uid="{00000000-0005-0000-0000-000058310000}"/>
    <cellStyle name="Normal 6 2 2 8 6 4" xfId="6617" xr:uid="{00000000-0005-0000-0000-000059310000}"/>
    <cellStyle name="Normal 6 2 2 8 6 4 2" xfId="34815" xr:uid="{00000000-0005-0000-0000-00005A310000}"/>
    <cellStyle name="Normal 6 2 2 8 6 5" xfId="24219" xr:uid="{00000000-0005-0000-0000-00005B310000}"/>
    <cellStyle name="Normal 6 2 2 8 7" xfId="6618" xr:uid="{00000000-0005-0000-0000-00005C310000}"/>
    <cellStyle name="Normal 6 2 2 8 7 2" xfId="6619" xr:uid="{00000000-0005-0000-0000-00005D310000}"/>
    <cellStyle name="Normal 6 2 2 8 7 2 2" xfId="38794" xr:uid="{00000000-0005-0000-0000-00005E310000}"/>
    <cellStyle name="Normal 6 2 2 8 7 3" xfId="28776" xr:uid="{00000000-0005-0000-0000-00005F310000}"/>
    <cellStyle name="Normal 6 2 2 8 8" xfId="6620" xr:uid="{00000000-0005-0000-0000-000060310000}"/>
    <cellStyle name="Normal 6 2 2 8 8 2" xfId="6621" xr:uid="{00000000-0005-0000-0000-000061310000}"/>
    <cellStyle name="Normal 6 2 2 8 8 2 2" xfId="38795" xr:uid="{00000000-0005-0000-0000-000062310000}"/>
    <cellStyle name="Normal 6 2 2 8 8 3" xfId="28777" xr:uid="{00000000-0005-0000-0000-000063310000}"/>
    <cellStyle name="Normal 6 2 2 8 9" xfId="6622" xr:uid="{00000000-0005-0000-0000-000064310000}"/>
    <cellStyle name="Normal 6 2 2 8 9 2" xfId="34798" xr:uid="{00000000-0005-0000-0000-000065310000}"/>
    <cellStyle name="Normal 6 2 2 9" xfId="6623" xr:uid="{00000000-0005-0000-0000-000066310000}"/>
    <cellStyle name="Normal 6 2 2 9 2" xfId="6624" xr:uid="{00000000-0005-0000-0000-000067310000}"/>
    <cellStyle name="Normal 6 2 2 9 2 2" xfId="6625" xr:uid="{00000000-0005-0000-0000-000068310000}"/>
    <cellStyle name="Normal 6 2 2 9 2 2 2" xfId="6626" xr:uid="{00000000-0005-0000-0000-000069310000}"/>
    <cellStyle name="Normal 6 2 2 9 2 2 2 2" xfId="6627" xr:uid="{00000000-0005-0000-0000-00006A310000}"/>
    <cellStyle name="Normal 6 2 2 9 2 2 2 2 2" xfId="38796" xr:uid="{00000000-0005-0000-0000-00006B310000}"/>
    <cellStyle name="Normal 6 2 2 9 2 2 2 3" xfId="28778" xr:uid="{00000000-0005-0000-0000-00006C310000}"/>
    <cellStyle name="Normal 6 2 2 9 2 2 3" xfId="6628" xr:uid="{00000000-0005-0000-0000-00006D310000}"/>
    <cellStyle name="Normal 6 2 2 9 2 2 3 2" xfId="6629" xr:uid="{00000000-0005-0000-0000-00006E310000}"/>
    <cellStyle name="Normal 6 2 2 9 2 2 3 2 2" xfId="38797" xr:uid="{00000000-0005-0000-0000-00006F310000}"/>
    <cellStyle name="Normal 6 2 2 9 2 2 3 3" xfId="28779" xr:uid="{00000000-0005-0000-0000-000070310000}"/>
    <cellStyle name="Normal 6 2 2 9 2 2 4" xfId="6630" xr:uid="{00000000-0005-0000-0000-000071310000}"/>
    <cellStyle name="Normal 6 2 2 9 2 2 4 2" xfId="34818" xr:uid="{00000000-0005-0000-0000-000072310000}"/>
    <cellStyle name="Normal 6 2 2 9 2 2 5" xfId="24222" xr:uid="{00000000-0005-0000-0000-000073310000}"/>
    <cellStyle name="Normal 6 2 2 9 2 3" xfId="6631" xr:uid="{00000000-0005-0000-0000-000074310000}"/>
    <cellStyle name="Normal 6 2 2 9 2 3 2" xfId="6632" xr:uid="{00000000-0005-0000-0000-000075310000}"/>
    <cellStyle name="Normal 6 2 2 9 2 3 2 2" xfId="6633" xr:uid="{00000000-0005-0000-0000-000076310000}"/>
    <cellStyle name="Normal 6 2 2 9 2 3 2 2 2" xfId="38798" xr:uid="{00000000-0005-0000-0000-000077310000}"/>
    <cellStyle name="Normal 6 2 2 9 2 3 2 3" xfId="28780" xr:uid="{00000000-0005-0000-0000-000078310000}"/>
    <cellStyle name="Normal 6 2 2 9 2 3 3" xfId="6634" xr:uid="{00000000-0005-0000-0000-000079310000}"/>
    <cellStyle name="Normal 6 2 2 9 2 3 3 2" xfId="6635" xr:uid="{00000000-0005-0000-0000-00007A310000}"/>
    <cellStyle name="Normal 6 2 2 9 2 3 3 2 2" xfId="38799" xr:uid="{00000000-0005-0000-0000-00007B310000}"/>
    <cellStyle name="Normal 6 2 2 9 2 3 3 3" xfId="28781" xr:uid="{00000000-0005-0000-0000-00007C310000}"/>
    <cellStyle name="Normal 6 2 2 9 2 3 4" xfId="6636" xr:uid="{00000000-0005-0000-0000-00007D310000}"/>
    <cellStyle name="Normal 6 2 2 9 2 3 4 2" xfId="34819" xr:uid="{00000000-0005-0000-0000-00007E310000}"/>
    <cellStyle name="Normal 6 2 2 9 2 3 5" xfId="24223" xr:uid="{00000000-0005-0000-0000-00007F310000}"/>
    <cellStyle name="Normal 6 2 2 9 2 4" xfId="6637" xr:uid="{00000000-0005-0000-0000-000080310000}"/>
    <cellStyle name="Normal 6 2 2 9 2 4 2" xfId="6638" xr:uid="{00000000-0005-0000-0000-000081310000}"/>
    <cellStyle name="Normal 6 2 2 9 2 4 2 2" xfId="38800" xr:uid="{00000000-0005-0000-0000-000082310000}"/>
    <cellStyle name="Normal 6 2 2 9 2 4 3" xfId="28782" xr:uid="{00000000-0005-0000-0000-000083310000}"/>
    <cellStyle name="Normal 6 2 2 9 2 5" xfId="6639" xr:uid="{00000000-0005-0000-0000-000084310000}"/>
    <cellStyle name="Normal 6 2 2 9 2 5 2" xfId="6640" xr:uid="{00000000-0005-0000-0000-000085310000}"/>
    <cellStyle name="Normal 6 2 2 9 2 5 2 2" xfId="38801" xr:uid="{00000000-0005-0000-0000-000086310000}"/>
    <cellStyle name="Normal 6 2 2 9 2 5 3" xfId="28783" xr:uid="{00000000-0005-0000-0000-000087310000}"/>
    <cellStyle name="Normal 6 2 2 9 2 6" xfId="6641" xr:uid="{00000000-0005-0000-0000-000088310000}"/>
    <cellStyle name="Normal 6 2 2 9 2 6 2" xfId="34817" xr:uid="{00000000-0005-0000-0000-000089310000}"/>
    <cellStyle name="Normal 6 2 2 9 2 7" xfId="24221" xr:uid="{00000000-0005-0000-0000-00008A310000}"/>
    <cellStyle name="Normal 6 2 2 9 3" xfId="6642" xr:uid="{00000000-0005-0000-0000-00008B310000}"/>
    <cellStyle name="Normal 6 2 2 9 3 2" xfId="6643" xr:uid="{00000000-0005-0000-0000-00008C310000}"/>
    <cellStyle name="Normal 6 2 2 9 3 2 2" xfId="6644" xr:uid="{00000000-0005-0000-0000-00008D310000}"/>
    <cellStyle name="Normal 6 2 2 9 3 2 2 2" xfId="38802" xr:uid="{00000000-0005-0000-0000-00008E310000}"/>
    <cellStyle name="Normal 6 2 2 9 3 2 3" xfId="28784" xr:uid="{00000000-0005-0000-0000-00008F310000}"/>
    <cellStyle name="Normal 6 2 2 9 3 3" xfId="6645" xr:uid="{00000000-0005-0000-0000-000090310000}"/>
    <cellStyle name="Normal 6 2 2 9 3 3 2" xfId="6646" xr:uid="{00000000-0005-0000-0000-000091310000}"/>
    <cellStyle name="Normal 6 2 2 9 3 3 2 2" xfId="38803" xr:uid="{00000000-0005-0000-0000-000092310000}"/>
    <cellStyle name="Normal 6 2 2 9 3 3 3" xfId="28785" xr:uid="{00000000-0005-0000-0000-000093310000}"/>
    <cellStyle name="Normal 6 2 2 9 3 4" xfId="6647" xr:uid="{00000000-0005-0000-0000-000094310000}"/>
    <cellStyle name="Normal 6 2 2 9 3 4 2" xfId="34820" xr:uid="{00000000-0005-0000-0000-000095310000}"/>
    <cellStyle name="Normal 6 2 2 9 3 5" xfId="24224" xr:uid="{00000000-0005-0000-0000-000096310000}"/>
    <cellStyle name="Normal 6 2 2 9 4" xfId="6648" xr:uid="{00000000-0005-0000-0000-000097310000}"/>
    <cellStyle name="Normal 6 2 2 9 4 2" xfId="6649" xr:uid="{00000000-0005-0000-0000-000098310000}"/>
    <cellStyle name="Normal 6 2 2 9 4 2 2" xfId="6650" xr:uid="{00000000-0005-0000-0000-000099310000}"/>
    <cellStyle name="Normal 6 2 2 9 4 2 2 2" xfId="38804" xr:uid="{00000000-0005-0000-0000-00009A310000}"/>
    <cellStyle name="Normal 6 2 2 9 4 2 3" xfId="28786" xr:uid="{00000000-0005-0000-0000-00009B310000}"/>
    <cellStyle name="Normal 6 2 2 9 4 3" xfId="6651" xr:uid="{00000000-0005-0000-0000-00009C310000}"/>
    <cellStyle name="Normal 6 2 2 9 4 3 2" xfId="6652" xr:uid="{00000000-0005-0000-0000-00009D310000}"/>
    <cellStyle name="Normal 6 2 2 9 4 3 2 2" xfId="38805" xr:uid="{00000000-0005-0000-0000-00009E310000}"/>
    <cellStyle name="Normal 6 2 2 9 4 3 3" xfId="28787" xr:uid="{00000000-0005-0000-0000-00009F310000}"/>
    <cellStyle name="Normal 6 2 2 9 4 4" xfId="6653" xr:uid="{00000000-0005-0000-0000-0000A0310000}"/>
    <cellStyle name="Normal 6 2 2 9 4 4 2" xfId="34821" xr:uid="{00000000-0005-0000-0000-0000A1310000}"/>
    <cellStyle name="Normal 6 2 2 9 4 5" xfId="24225" xr:uid="{00000000-0005-0000-0000-0000A2310000}"/>
    <cellStyle name="Normal 6 2 2 9 5" xfId="6654" xr:uid="{00000000-0005-0000-0000-0000A3310000}"/>
    <cellStyle name="Normal 6 2 2 9 5 2" xfId="6655" xr:uid="{00000000-0005-0000-0000-0000A4310000}"/>
    <cellStyle name="Normal 6 2 2 9 5 2 2" xfId="38806" xr:uid="{00000000-0005-0000-0000-0000A5310000}"/>
    <cellStyle name="Normal 6 2 2 9 5 3" xfId="28788" xr:uid="{00000000-0005-0000-0000-0000A6310000}"/>
    <cellStyle name="Normal 6 2 2 9 6" xfId="6656" xr:uid="{00000000-0005-0000-0000-0000A7310000}"/>
    <cellStyle name="Normal 6 2 2 9 6 2" xfId="6657" xr:uid="{00000000-0005-0000-0000-0000A8310000}"/>
    <cellStyle name="Normal 6 2 2 9 6 2 2" xfId="38807" xr:uid="{00000000-0005-0000-0000-0000A9310000}"/>
    <cellStyle name="Normal 6 2 2 9 6 3" xfId="28789" xr:uid="{00000000-0005-0000-0000-0000AA310000}"/>
    <cellStyle name="Normal 6 2 2 9 7" xfId="6658" xr:uid="{00000000-0005-0000-0000-0000AB310000}"/>
    <cellStyle name="Normal 6 2 2 9 7 2" xfId="34816" xr:uid="{00000000-0005-0000-0000-0000AC310000}"/>
    <cellStyle name="Normal 6 2 2 9 8" xfId="24220" xr:uid="{00000000-0005-0000-0000-0000AD310000}"/>
    <cellStyle name="Normal 6 2 20" xfId="23143" xr:uid="{00000000-0005-0000-0000-0000AE310000}"/>
    <cellStyle name="Normal 6 2 3" xfId="6659" xr:uid="{00000000-0005-0000-0000-0000AF310000}"/>
    <cellStyle name="Normal 6 2 3 10" xfId="6660" xr:uid="{00000000-0005-0000-0000-0000B0310000}"/>
    <cellStyle name="Normal 6 2 3 10 2" xfId="6661" xr:uid="{00000000-0005-0000-0000-0000B1310000}"/>
    <cellStyle name="Normal 6 2 3 10 2 2" xfId="34822" xr:uid="{00000000-0005-0000-0000-0000B2310000}"/>
    <cellStyle name="Normal 6 2 3 10 3" xfId="24226" xr:uid="{00000000-0005-0000-0000-0000B3310000}"/>
    <cellStyle name="Normal 6 2 3 11" xfId="6662" xr:uid="{00000000-0005-0000-0000-0000B4310000}"/>
    <cellStyle name="Normal 6 2 3 11 2" xfId="6663" xr:uid="{00000000-0005-0000-0000-0000B5310000}"/>
    <cellStyle name="Normal 6 2 3 11 2 2" xfId="38808" xr:uid="{00000000-0005-0000-0000-0000B6310000}"/>
    <cellStyle name="Normal 6 2 3 11 3" xfId="28790" xr:uid="{00000000-0005-0000-0000-0000B7310000}"/>
    <cellStyle name="Normal 6 2 3 12" xfId="6664" xr:uid="{00000000-0005-0000-0000-0000B8310000}"/>
    <cellStyle name="Normal 6 2 3 12 2" xfId="6665" xr:uid="{00000000-0005-0000-0000-0000B9310000}"/>
    <cellStyle name="Normal 6 2 3 12 2 2" xfId="38809" xr:uid="{00000000-0005-0000-0000-0000BA310000}"/>
    <cellStyle name="Normal 6 2 3 12 3" xfId="28791" xr:uid="{00000000-0005-0000-0000-0000BB310000}"/>
    <cellStyle name="Normal 6 2 3 2" xfId="6666" xr:uid="{00000000-0005-0000-0000-0000BC310000}"/>
    <cellStyle name="Normal 6 2 3 2 10" xfId="6667" xr:uid="{00000000-0005-0000-0000-0000BD310000}"/>
    <cellStyle name="Normal 6 2 3 2 10 2" xfId="6668" xr:uid="{00000000-0005-0000-0000-0000BE310000}"/>
    <cellStyle name="Normal 6 2 3 2 10 2 2" xfId="38810" xr:uid="{00000000-0005-0000-0000-0000BF310000}"/>
    <cellStyle name="Normal 6 2 3 2 10 3" xfId="28792" xr:uid="{00000000-0005-0000-0000-0000C0310000}"/>
    <cellStyle name="Normal 6 2 3 2 11" xfId="6669" xr:uid="{00000000-0005-0000-0000-0000C1310000}"/>
    <cellStyle name="Normal 6 2 3 2 11 2" xfId="34823" xr:uid="{00000000-0005-0000-0000-0000C2310000}"/>
    <cellStyle name="Normal 6 2 3 2 12" xfId="24227" xr:uid="{00000000-0005-0000-0000-0000C3310000}"/>
    <cellStyle name="Normal 6 2 3 2 2" xfId="6670" xr:uid="{00000000-0005-0000-0000-0000C4310000}"/>
    <cellStyle name="Normal 6 2 3 2 2 10" xfId="24228" xr:uid="{00000000-0005-0000-0000-0000C5310000}"/>
    <cellStyle name="Normal 6 2 3 2 2 2" xfId="6671" xr:uid="{00000000-0005-0000-0000-0000C6310000}"/>
    <cellStyle name="Normal 6 2 3 2 2 2 2" xfId="6672" xr:uid="{00000000-0005-0000-0000-0000C7310000}"/>
    <cellStyle name="Normal 6 2 3 2 2 2 2 2" xfId="6673" xr:uid="{00000000-0005-0000-0000-0000C8310000}"/>
    <cellStyle name="Normal 6 2 3 2 2 2 2 2 2" xfId="6674" xr:uid="{00000000-0005-0000-0000-0000C9310000}"/>
    <cellStyle name="Normal 6 2 3 2 2 2 2 2 2 2" xfId="6675" xr:uid="{00000000-0005-0000-0000-0000CA310000}"/>
    <cellStyle name="Normal 6 2 3 2 2 2 2 2 2 2 2" xfId="38811" xr:uid="{00000000-0005-0000-0000-0000CB310000}"/>
    <cellStyle name="Normal 6 2 3 2 2 2 2 2 2 3" xfId="28793" xr:uid="{00000000-0005-0000-0000-0000CC310000}"/>
    <cellStyle name="Normal 6 2 3 2 2 2 2 2 3" xfId="6676" xr:uid="{00000000-0005-0000-0000-0000CD310000}"/>
    <cellStyle name="Normal 6 2 3 2 2 2 2 2 3 2" xfId="6677" xr:uid="{00000000-0005-0000-0000-0000CE310000}"/>
    <cellStyle name="Normal 6 2 3 2 2 2 2 2 3 2 2" xfId="38812" xr:uid="{00000000-0005-0000-0000-0000CF310000}"/>
    <cellStyle name="Normal 6 2 3 2 2 2 2 2 3 3" xfId="28794" xr:uid="{00000000-0005-0000-0000-0000D0310000}"/>
    <cellStyle name="Normal 6 2 3 2 2 2 2 2 4" xfId="6678" xr:uid="{00000000-0005-0000-0000-0000D1310000}"/>
    <cellStyle name="Normal 6 2 3 2 2 2 2 2 4 2" xfId="34827" xr:uid="{00000000-0005-0000-0000-0000D2310000}"/>
    <cellStyle name="Normal 6 2 3 2 2 2 2 2 5" xfId="24231" xr:uid="{00000000-0005-0000-0000-0000D3310000}"/>
    <cellStyle name="Normal 6 2 3 2 2 2 2 3" xfId="6679" xr:uid="{00000000-0005-0000-0000-0000D4310000}"/>
    <cellStyle name="Normal 6 2 3 2 2 2 2 3 2" xfId="6680" xr:uid="{00000000-0005-0000-0000-0000D5310000}"/>
    <cellStyle name="Normal 6 2 3 2 2 2 2 3 2 2" xfId="6681" xr:uid="{00000000-0005-0000-0000-0000D6310000}"/>
    <cellStyle name="Normal 6 2 3 2 2 2 2 3 2 2 2" xfId="38813" xr:uid="{00000000-0005-0000-0000-0000D7310000}"/>
    <cellStyle name="Normal 6 2 3 2 2 2 2 3 2 3" xfId="28795" xr:uid="{00000000-0005-0000-0000-0000D8310000}"/>
    <cellStyle name="Normal 6 2 3 2 2 2 2 3 3" xfId="6682" xr:uid="{00000000-0005-0000-0000-0000D9310000}"/>
    <cellStyle name="Normal 6 2 3 2 2 2 2 3 3 2" xfId="6683" xr:uid="{00000000-0005-0000-0000-0000DA310000}"/>
    <cellStyle name="Normal 6 2 3 2 2 2 2 3 3 2 2" xfId="38814" xr:uid="{00000000-0005-0000-0000-0000DB310000}"/>
    <cellStyle name="Normal 6 2 3 2 2 2 2 3 3 3" xfId="28796" xr:uid="{00000000-0005-0000-0000-0000DC310000}"/>
    <cellStyle name="Normal 6 2 3 2 2 2 2 3 4" xfId="6684" xr:uid="{00000000-0005-0000-0000-0000DD310000}"/>
    <cellStyle name="Normal 6 2 3 2 2 2 2 3 4 2" xfId="34828" xr:uid="{00000000-0005-0000-0000-0000DE310000}"/>
    <cellStyle name="Normal 6 2 3 2 2 2 2 3 5" xfId="24232" xr:uid="{00000000-0005-0000-0000-0000DF310000}"/>
    <cellStyle name="Normal 6 2 3 2 2 2 2 4" xfId="6685" xr:uid="{00000000-0005-0000-0000-0000E0310000}"/>
    <cellStyle name="Normal 6 2 3 2 2 2 2 4 2" xfId="6686" xr:uid="{00000000-0005-0000-0000-0000E1310000}"/>
    <cellStyle name="Normal 6 2 3 2 2 2 2 4 2 2" xfId="38815" xr:uid="{00000000-0005-0000-0000-0000E2310000}"/>
    <cellStyle name="Normal 6 2 3 2 2 2 2 4 3" xfId="28797" xr:uid="{00000000-0005-0000-0000-0000E3310000}"/>
    <cellStyle name="Normal 6 2 3 2 2 2 2 5" xfId="6687" xr:uid="{00000000-0005-0000-0000-0000E4310000}"/>
    <cellStyle name="Normal 6 2 3 2 2 2 2 5 2" xfId="6688" xr:uid="{00000000-0005-0000-0000-0000E5310000}"/>
    <cellStyle name="Normal 6 2 3 2 2 2 2 5 2 2" xfId="38816" xr:uid="{00000000-0005-0000-0000-0000E6310000}"/>
    <cellStyle name="Normal 6 2 3 2 2 2 2 5 3" xfId="28798" xr:uid="{00000000-0005-0000-0000-0000E7310000}"/>
    <cellStyle name="Normal 6 2 3 2 2 2 2 6" xfId="6689" xr:uid="{00000000-0005-0000-0000-0000E8310000}"/>
    <cellStyle name="Normal 6 2 3 2 2 2 2 6 2" xfId="34826" xr:uid="{00000000-0005-0000-0000-0000E9310000}"/>
    <cellStyle name="Normal 6 2 3 2 2 2 2 7" xfId="24230" xr:uid="{00000000-0005-0000-0000-0000EA310000}"/>
    <cellStyle name="Normal 6 2 3 2 2 2 3" xfId="6690" xr:uid="{00000000-0005-0000-0000-0000EB310000}"/>
    <cellStyle name="Normal 6 2 3 2 2 2 3 2" xfId="6691" xr:uid="{00000000-0005-0000-0000-0000EC310000}"/>
    <cellStyle name="Normal 6 2 3 2 2 2 3 2 2" xfId="6692" xr:uid="{00000000-0005-0000-0000-0000ED310000}"/>
    <cellStyle name="Normal 6 2 3 2 2 2 3 2 2 2" xfId="38817" xr:uid="{00000000-0005-0000-0000-0000EE310000}"/>
    <cellStyle name="Normal 6 2 3 2 2 2 3 2 3" xfId="28799" xr:uid="{00000000-0005-0000-0000-0000EF310000}"/>
    <cellStyle name="Normal 6 2 3 2 2 2 3 3" xfId="6693" xr:uid="{00000000-0005-0000-0000-0000F0310000}"/>
    <cellStyle name="Normal 6 2 3 2 2 2 3 3 2" xfId="6694" xr:uid="{00000000-0005-0000-0000-0000F1310000}"/>
    <cellStyle name="Normal 6 2 3 2 2 2 3 3 2 2" xfId="38818" xr:uid="{00000000-0005-0000-0000-0000F2310000}"/>
    <cellStyle name="Normal 6 2 3 2 2 2 3 3 3" xfId="28800" xr:uid="{00000000-0005-0000-0000-0000F3310000}"/>
    <cellStyle name="Normal 6 2 3 2 2 2 3 4" xfId="6695" xr:uid="{00000000-0005-0000-0000-0000F4310000}"/>
    <cellStyle name="Normal 6 2 3 2 2 2 3 4 2" xfId="34829" xr:uid="{00000000-0005-0000-0000-0000F5310000}"/>
    <cellStyle name="Normal 6 2 3 2 2 2 3 5" xfId="24233" xr:uid="{00000000-0005-0000-0000-0000F6310000}"/>
    <cellStyle name="Normal 6 2 3 2 2 2 4" xfId="6696" xr:uid="{00000000-0005-0000-0000-0000F7310000}"/>
    <cellStyle name="Normal 6 2 3 2 2 2 4 2" xfId="6697" xr:uid="{00000000-0005-0000-0000-0000F8310000}"/>
    <cellStyle name="Normal 6 2 3 2 2 2 4 2 2" xfId="6698" xr:uid="{00000000-0005-0000-0000-0000F9310000}"/>
    <cellStyle name="Normal 6 2 3 2 2 2 4 2 2 2" xfId="38819" xr:uid="{00000000-0005-0000-0000-0000FA310000}"/>
    <cellStyle name="Normal 6 2 3 2 2 2 4 2 3" xfId="28801" xr:uid="{00000000-0005-0000-0000-0000FB310000}"/>
    <cellStyle name="Normal 6 2 3 2 2 2 4 3" xfId="6699" xr:uid="{00000000-0005-0000-0000-0000FC310000}"/>
    <cellStyle name="Normal 6 2 3 2 2 2 4 3 2" xfId="6700" xr:uid="{00000000-0005-0000-0000-0000FD310000}"/>
    <cellStyle name="Normal 6 2 3 2 2 2 4 3 2 2" xfId="38820" xr:uid="{00000000-0005-0000-0000-0000FE310000}"/>
    <cellStyle name="Normal 6 2 3 2 2 2 4 3 3" xfId="28802" xr:uid="{00000000-0005-0000-0000-0000FF310000}"/>
    <cellStyle name="Normal 6 2 3 2 2 2 4 4" xfId="6701" xr:uid="{00000000-0005-0000-0000-000000320000}"/>
    <cellStyle name="Normal 6 2 3 2 2 2 4 4 2" xfId="34830" xr:uid="{00000000-0005-0000-0000-000001320000}"/>
    <cellStyle name="Normal 6 2 3 2 2 2 4 5" xfId="24234" xr:uid="{00000000-0005-0000-0000-000002320000}"/>
    <cellStyle name="Normal 6 2 3 2 2 2 5" xfId="6702" xr:uid="{00000000-0005-0000-0000-000003320000}"/>
    <cellStyle name="Normal 6 2 3 2 2 2 5 2" xfId="6703" xr:uid="{00000000-0005-0000-0000-000004320000}"/>
    <cellStyle name="Normal 6 2 3 2 2 2 5 2 2" xfId="38821" xr:uid="{00000000-0005-0000-0000-000005320000}"/>
    <cellStyle name="Normal 6 2 3 2 2 2 5 3" xfId="28803" xr:uid="{00000000-0005-0000-0000-000006320000}"/>
    <cellStyle name="Normal 6 2 3 2 2 2 6" xfId="6704" xr:uid="{00000000-0005-0000-0000-000007320000}"/>
    <cellStyle name="Normal 6 2 3 2 2 2 6 2" xfId="6705" xr:uid="{00000000-0005-0000-0000-000008320000}"/>
    <cellStyle name="Normal 6 2 3 2 2 2 6 2 2" xfId="38822" xr:uid="{00000000-0005-0000-0000-000009320000}"/>
    <cellStyle name="Normal 6 2 3 2 2 2 6 3" xfId="28804" xr:uid="{00000000-0005-0000-0000-00000A320000}"/>
    <cellStyle name="Normal 6 2 3 2 2 2 7" xfId="6706" xr:uid="{00000000-0005-0000-0000-00000B320000}"/>
    <cellStyle name="Normal 6 2 3 2 2 2 7 2" xfId="34825" xr:uid="{00000000-0005-0000-0000-00000C320000}"/>
    <cellStyle name="Normal 6 2 3 2 2 2 8" xfId="24229" xr:uid="{00000000-0005-0000-0000-00000D320000}"/>
    <cellStyle name="Normal 6 2 3 2 2 3" xfId="6707" xr:uid="{00000000-0005-0000-0000-00000E320000}"/>
    <cellStyle name="Normal 6 2 3 2 2 3 2" xfId="6708" xr:uid="{00000000-0005-0000-0000-00000F320000}"/>
    <cellStyle name="Normal 6 2 3 2 2 3 2 2" xfId="6709" xr:uid="{00000000-0005-0000-0000-000010320000}"/>
    <cellStyle name="Normal 6 2 3 2 2 3 2 2 2" xfId="6710" xr:uid="{00000000-0005-0000-0000-000011320000}"/>
    <cellStyle name="Normal 6 2 3 2 2 3 2 2 2 2" xfId="6711" xr:uid="{00000000-0005-0000-0000-000012320000}"/>
    <cellStyle name="Normal 6 2 3 2 2 3 2 2 2 2 2" xfId="38823" xr:uid="{00000000-0005-0000-0000-000013320000}"/>
    <cellStyle name="Normal 6 2 3 2 2 3 2 2 2 3" xfId="28805" xr:uid="{00000000-0005-0000-0000-000014320000}"/>
    <cellStyle name="Normal 6 2 3 2 2 3 2 2 3" xfId="6712" xr:uid="{00000000-0005-0000-0000-000015320000}"/>
    <cellStyle name="Normal 6 2 3 2 2 3 2 2 3 2" xfId="6713" xr:uid="{00000000-0005-0000-0000-000016320000}"/>
    <cellStyle name="Normal 6 2 3 2 2 3 2 2 3 2 2" xfId="38824" xr:uid="{00000000-0005-0000-0000-000017320000}"/>
    <cellStyle name="Normal 6 2 3 2 2 3 2 2 3 3" xfId="28806" xr:uid="{00000000-0005-0000-0000-000018320000}"/>
    <cellStyle name="Normal 6 2 3 2 2 3 2 2 4" xfId="6714" xr:uid="{00000000-0005-0000-0000-000019320000}"/>
    <cellStyle name="Normal 6 2 3 2 2 3 2 2 4 2" xfId="34833" xr:uid="{00000000-0005-0000-0000-00001A320000}"/>
    <cellStyle name="Normal 6 2 3 2 2 3 2 2 5" xfId="24237" xr:uid="{00000000-0005-0000-0000-00001B320000}"/>
    <cellStyle name="Normal 6 2 3 2 2 3 2 3" xfId="6715" xr:uid="{00000000-0005-0000-0000-00001C320000}"/>
    <cellStyle name="Normal 6 2 3 2 2 3 2 3 2" xfId="6716" xr:uid="{00000000-0005-0000-0000-00001D320000}"/>
    <cellStyle name="Normal 6 2 3 2 2 3 2 3 2 2" xfId="6717" xr:uid="{00000000-0005-0000-0000-00001E320000}"/>
    <cellStyle name="Normal 6 2 3 2 2 3 2 3 2 2 2" xfId="38825" xr:uid="{00000000-0005-0000-0000-00001F320000}"/>
    <cellStyle name="Normal 6 2 3 2 2 3 2 3 2 3" xfId="28807" xr:uid="{00000000-0005-0000-0000-000020320000}"/>
    <cellStyle name="Normal 6 2 3 2 2 3 2 3 3" xfId="6718" xr:uid="{00000000-0005-0000-0000-000021320000}"/>
    <cellStyle name="Normal 6 2 3 2 2 3 2 3 3 2" xfId="6719" xr:uid="{00000000-0005-0000-0000-000022320000}"/>
    <cellStyle name="Normal 6 2 3 2 2 3 2 3 3 2 2" xfId="38826" xr:uid="{00000000-0005-0000-0000-000023320000}"/>
    <cellStyle name="Normal 6 2 3 2 2 3 2 3 3 3" xfId="28808" xr:uid="{00000000-0005-0000-0000-000024320000}"/>
    <cellStyle name="Normal 6 2 3 2 2 3 2 3 4" xfId="6720" xr:uid="{00000000-0005-0000-0000-000025320000}"/>
    <cellStyle name="Normal 6 2 3 2 2 3 2 3 4 2" xfId="34834" xr:uid="{00000000-0005-0000-0000-000026320000}"/>
    <cellStyle name="Normal 6 2 3 2 2 3 2 3 5" xfId="24238" xr:uid="{00000000-0005-0000-0000-000027320000}"/>
    <cellStyle name="Normal 6 2 3 2 2 3 2 4" xfId="6721" xr:uid="{00000000-0005-0000-0000-000028320000}"/>
    <cellStyle name="Normal 6 2 3 2 2 3 2 4 2" xfId="6722" xr:uid="{00000000-0005-0000-0000-000029320000}"/>
    <cellStyle name="Normal 6 2 3 2 2 3 2 4 2 2" xfId="38827" xr:uid="{00000000-0005-0000-0000-00002A320000}"/>
    <cellStyle name="Normal 6 2 3 2 2 3 2 4 3" xfId="28809" xr:uid="{00000000-0005-0000-0000-00002B320000}"/>
    <cellStyle name="Normal 6 2 3 2 2 3 2 5" xfId="6723" xr:uid="{00000000-0005-0000-0000-00002C320000}"/>
    <cellStyle name="Normal 6 2 3 2 2 3 2 5 2" xfId="6724" xr:uid="{00000000-0005-0000-0000-00002D320000}"/>
    <cellStyle name="Normal 6 2 3 2 2 3 2 5 2 2" xfId="38828" xr:uid="{00000000-0005-0000-0000-00002E320000}"/>
    <cellStyle name="Normal 6 2 3 2 2 3 2 5 3" xfId="28810" xr:uid="{00000000-0005-0000-0000-00002F320000}"/>
    <cellStyle name="Normal 6 2 3 2 2 3 2 6" xfId="6725" xr:uid="{00000000-0005-0000-0000-000030320000}"/>
    <cellStyle name="Normal 6 2 3 2 2 3 2 6 2" xfId="34832" xr:uid="{00000000-0005-0000-0000-000031320000}"/>
    <cellStyle name="Normal 6 2 3 2 2 3 2 7" xfId="24236" xr:uid="{00000000-0005-0000-0000-000032320000}"/>
    <cellStyle name="Normal 6 2 3 2 2 3 3" xfId="6726" xr:uid="{00000000-0005-0000-0000-000033320000}"/>
    <cellStyle name="Normal 6 2 3 2 2 3 3 2" xfId="6727" xr:uid="{00000000-0005-0000-0000-000034320000}"/>
    <cellStyle name="Normal 6 2 3 2 2 3 3 2 2" xfId="6728" xr:uid="{00000000-0005-0000-0000-000035320000}"/>
    <cellStyle name="Normal 6 2 3 2 2 3 3 2 2 2" xfId="38829" xr:uid="{00000000-0005-0000-0000-000036320000}"/>
    <cellStyle name="Normal 6 2 3 2 2 3 3 2 3" xfId="28811" xr:uid="{00000000-0005-0000-0000-000037320000}"/>
    <cellStyle name="Normal 6 2 3 2 2 3 3 3" xfId="6729" xr:uid="{00000000-0005-0000-0000-000038320000}"/>
    <cellStyle name="Normal 6 2 3 2 2 3 3 3 2" xfId="6730" xr:uid="{00000000-0005-0000-0000-000039320000}"/>
    <cellStyle name="Normal 6 2 3 2 2 3 3 3 2 2" xfId="38830" xr:uid="{00000000-0005-0000-0000-00003A320000}"/>
    <cellStyle name="Normal 6 2 3 2 2 3 3 3 3" xfId="28812" xr:uid="{00000000-0005-0000-0000-00003B320000}"/>
    <cellStyle name="Normal 6 2 3 2 2 3 3 4" xfId="6731" xr:uid="{00000000-0005-0000-0000-00003C320000}"/>
    <cellStyle name="Normal 6 2 3 2 2 3 3 4 2" xfId="34835" xr:uid="{00000000-0005-0000-0000-00003D320000}"/>
    <cellStyle name="Normal 6 2 3 2 2 3 3 5" xfId="24239" xr:uid="{00000000-0005-0000-0000-00003E320000}"/>
    <cellStyle name="Normal 6 2 3 2 2 3 4" xfId="6732" xr:uid="{00000000-0005-0000-0000-00003F320000}"/>
    <cellStyle name="Normal 6 2 3 2 2 3 4 2" xfId="6733" xr:uid="{00000000-0005-0000-0000-000040320000}"/>
    <cellStyle name="Normal 6 2 3 2 2 3 4 2 2" xfId="6734" xr:uid="{00000000-0005-0000-0000-000041320000}"/>
    <cellStyle name="Normal 6 2 3 2 2 3 4 2 2 2" xfId="38831" xr:uid="{00000000-0005-0000-0000-000042320000}"/>
    <cellStyle name="Normal 6 2 3 2 2 3 4 2 3" xfId="28813" xr:uid="{00000000-0005-0000-0000-000043320000}"/>
    <cellStyle name="Normal 6 2 3 2 2 3 4 3" xfId="6735" xr:uid="{00000000-0005-0000-0000-000044320000}"/>
    <cellStyle name="Normal 6 2 3 2 2 3 4 3 2" xfId="6736" xr:uid="{00000000-0005-0000-0000-000045320000}"/>
    <cellStyle name="Normal 6 2 3 2 2 3 4 3 2 2" xfId="38832" xr:uid="{00000000-0005-0000-0000-000046320000}"/>
    <cellStyle name="Normal 6 2 3 2 2 3 4 3 3" xfId="28814" xr:uid="{00000000-0005-0000-0000-000047320000}"/>
    <cellStyle name="Normal 6 2 3 2 2 3 4 4" xfId="6737" xr:uid="{00000000-0005-0000-0000-000048320000}"/>
    <cellStyle name="Normal 6 2 3 2 2 3 4 4 2" xfId="34836" xr:uid="{00000000-0005-0000-0000-000049320000}"/>
    <cellStyle name="Normal 6 2 3 2 2 3 4 5" xfId="24240" xr:uid="{00000000-0005-0000-0000-00004A320000}"/>
    <cellStyle name="Normal 6 2 3 2 2 3 5" xfId="6738" xr:uid="{00000000-0005-0000-0000-00004B320000}"/>
    <cellStyle name="Normal 6 2 3 2 2 3 5 2" xfId="6739" xr:uid="{00000000-0005-0000-0000-00004C320000}"/>
    <cellStyle name="Normal 6 2 3 2 2 3 5 2 2" xfId="38833" xr:uid="{00000000-0005-0000-0000-00004D320000}"/>
    <cellStyle name="Normal 6 2 3 2 2 3 5 3" xfId="28815" xr:uid="{00000000-0005-0000-0000-00004E320000}"/>
    <cellStyle name="Normal 6 2 3 2 2 3 6" xfId="6740" xr:uid="{00000000-0005-0000-0000-00004F320000}"/>
    <cellStyle name="Normal 6 2 3 2 2 3 6 2" xfId="6741" xr:uid="{00000000-0005-0000-0000-000050320000}"/>
    <cellStyle name="Normal 6 2 3 2 2 3 6 2 2" xfId="38834" xr:uid="{00000000-0005-0000-0000-000051320000}"/>
    <cellStyle name="Normal 6 2 3 2 2 3 6 3" xfId="28816" xr:uid="{00000000-0005-0000-0000-000052320000}"/>
    <cellStyle name="Normal 6 2 3 2 2 3 7" xfId="6742" xr:uid="{00000000-0005-0000-0000-000053320000}"/>
    <cellStyle name="Normal 6 2 3 2 2 3 7 2" xfId="34831" xr:uid="{00000000-0005-0000-0000-000054320000}"/>
    <cellStyle name="Normal 6 2 3 2 2 3 8" xfId="24235" xr:uid="{00000000-0005-0000-0000-000055320000}"/>
    <cellStyle name="Normal 6 2 3 2 2 4" xfId="6743" xr:uid="{00000000-0005-0000-0000-000056320000}"/>
    <cellStyle name="Normal 6 2 3 2 2 4 2" xfId="6744" xr:uid="{00000000-0005-0000-0000-000057320000}"/>
    <cellStyle name="Normal 6 2 3 2 2 4 2 2" xfId="6745" xr:uid="{00000000-0005-0000-0000-000058320000}"/>
    <cellStyle name="Normal 6 2 3 2 2 4 2 2 2" xfId="6746" xr:uid="{00000000-0005-0000-0000-000059320000}"/>
    <cellStyle name="Normal 6 2 3 2 2 4 2 2 2 2" xfId="38835" xr:uid="{00000000-0005-0000-0000-00005A320000}"/>
    <cellStyle name="Normal 6 2 3 2 2 4 2 2 3" xfId="28817" xr:uid="{00000000-0005-0000-0000-00005B320000}"/>
    <cellStyle name="Normal 6 2 3 2 2 4 2 3" xfId="6747" xr:uid="{00000000-0005-0000-0000-00005C320000}"/>
    <cellStyle name="Normal 6 2 3 2 2 4 2 3 2" xfId="6748" xr:uid="{00000000-0005-0000-0000-00005D320000}"/>
    <cellStyle name="Normal 6 2 3 2 2 4 2 3 2 2" xfId="38836" xr:uid="{00000000-0005-0000-0000-00005E320000}"/>
    <cellStyle name="Normal 6 2 3 2 2 4 2 3 3" xfId="28818" xr:uid="{00000000-0005-0000-0000-00005F320000}"/>
    <cellStyle name="Normal 6 2 3 2 2 4 2 4" xfId="6749" xr:uid="{00000000-0005-0000-0000-000060320000}"/>
    <cellStyle name="Normal 6 2 3 2 2 4 2 4 2" xfId="34838" xr:uid="{00000000-0005-0000-0000-000061320000}"/>
    <cellStyle name="Normal 6 2 3 2 2 4 2 5" xfId="24242" xr:uid="{00000000-0005-0000-0000-000062320000}"/>
    <cellStyle name="Normal 6 2 3 2 2 4 3" xfId="6750" xr:uid="{00000000-0005-0000-0000-000063320000}"/>
    <cellStyle name="Normal 6 2 3 2 2 4 3 2" xfId="6751" xr:uid="{00000000-0005-0000-0000-000064320000}"/>
    <cellStyle name="Normal 6 2 3 2 2 4 3 2 2" xfId="6752" xr:uid="{00000000-0005-0000-0000-000065320000}"/>
    <cellStyle name="Normal 6 2 3 2 2 4 3 2 2 2" xfId="38837" xr:uid="{00000000-0005-0000-0000-000066320000}"/>
    <cellStyle name="Normal 6 2 3 2 2 4 3 2 3" xfId="28819" xr:uid="{00000000-0005-0000-0000-000067320000}"/>
    <cellStyle name="Normal 6 2 3 2 2 4 3 3" xfId="6753" xr:uid="{00000000-0005-0000-0000-000068320000}"/>
    <cellStyle name="Normal 6 2 3 2 2 4 3 3 2" xfId="6754" xr:uid="{00000000-0005-0000-0000-000069320000}"/>
    <cellStyle name="Normal 6 2 3 2 2 4 3 3 2 2" xfId="38838" xr:uid="{00000000-0005-0000-0000-00006A320000}"/>
    <cellStyle name="Normal 6 2 3 2 2 4 3 3 3" xfId="28820" xr:uid="{00000000-0005-0000-0000-00006B320000}"/>
    <cellStyle name="Normal 6 2 3 2 2 4 3 4" xfId="6755" xr:uid="{00000000-0005-0000-0000-00006C320000}"/>
    <cellStyle name="Normal 6 2 3 2 2 4 3 4 2" xfId="34839" xr:uid="{00000000-0005-0000-0000-00006D320000}"/>
    <cellStyle name="Normal 6 2 3 2 2 4 3 5" xfId="24243" xr:uid="{00000000-0005-0000-0000-00006E320000}"/>
    <cellStyle name="Normal 6 2 3 2 2 4 4" xfId="6756" xr:uid="{00000000-0005-0000-0000-00006F320000}"/>
    <cellStyle name="Normal 6 2 3 2 2 4 4 2" xfId="6757" xr:uid="{00000000-0005-0000-0000-000070320000}"/>
    <cellStyle name="Normal 6 2 3 2 2 4 4 2 2" xfId="38839" xr:uid="{00000000-0005-0000-0000-000071320000}"/>
    <cellStyle name="Normal 6 2 3 2 2 4 4 3" xfId="28821" xr:uid="{00000000-0005-0000-0000-000072320000}"/>
    <cellStyle name="Normal 6 2 3 2 2 4 5" xfId="6758" xr:uid="{00000000-0005-0000-0000-000073320000}"/>
    <cellStyle name="Normal 6 2 3 2 2 4 5 2" xfId="6759" xr:uid="{00000000-0005-0000-0000-000074320000}"/>
    <cellStyle name="Normal 6 2 3 2 2 4 5 2 2" xfId="38840" xr:uid="{00000000-0005-0000-0000-000075320000}"/>
    <cellStyle name="Normal 6 2 3 2 2 4 5 3" xfId="28822" xr:uid="{00000000-0005-0000-0000-000076320000}"/>
    <cellStyle name="Normal 6 2 3 2 2 4 6" xfId="6760" xr:uid="{00000000-0005-0000-0000-000077320000}"/>
    <cellStyle name="Normal 6 2 3 2 2 4 6 2" xfId="34837" xr:uid="{00000000-0005-0000-0000-000078320000}"/>
    <cellStyle name="Normal 6 2 3 2 2 4 7" xfId="24241" xr:uid="{00000000-0005-0000-0000-000079320000}"/>
    <cellStyle name="Normal 6 2 3 2 2 5" xfId="6761" xr:uid="{00000000-0005-0000-0000-00007A320000}"/>
    <cellStyle name="Normal 6 2 3 2 2 5 2" xfId="6762" xr:uid="{00000000-0005-0000-0000-00007B320000}"/>
    <cellStyle name="Normal 6 2 3 2 2 5 2 2" xfId="6763" xr:uid="{00000000-0005-0000-0000-00007C320000}"/>
    <cellStyle name="Normal 6 2 3 2 2 5 2 2 2" xfId="38841" xr:uid="{00000000-0005-0000-0000-00007D320000}"/>
    <cellStyle name="Normal 6 2 3 2 2 5 2 3" xfId="28823" xr:uid="{00000000-0005-0000-0000-00007E320000}"/>
    <cellStyle name="Normal 6 2 3 2 2 5 3" xfId="6764" xr:uid="{00000000-0005-0000-0000-00007F320000}"/>
    <cellStyle name="Normal 6 2 3 2 2 5 3 2" xfId="6765" xr:uid="{00000000-0005-0000-0000-000080320000}"/>
    <cellStyle name="Normal 6 2 3 2 2 5 3 2 2" xfId="38842" xr:uid="{00000000-0005-0000-0000-000081320000}"/>
    <cellStyle name="Normal 6 2 3 2 2 5 3 3" xfId="28824" xr:uid="{00000000-0005-0000-0000-000082320000}"/>
    <cellStyle name="Normal 6 2 3 2 2 5 4" xfId="6766" xr:uid="{00000000-0005-0000-0000-000083320000}"/>
    <cellStyle name="Normal 6 2 3 2 2 5 4 2" xfId="34840" xr:uid="{00000000-0005-0000-0000-000084320000}"/>
    <cellStyle name="Normal 6 2 3 2 2 5 5" xfId="24244" xr:uid="{00000000-0005-0000-0000-000085320000}"/>
    <cellStyle name="Normal 6 2 3 2 2 6" xfId="6767" xr:uid="{00000000-0005-0000-0000-000086320000}"/>
    <cellStyle name="Normal 6 2 3 2 2 6 2" xfId="6768" xr:uid="{00000000-0005-0000-0000-000087320000}"/>
    <cellStyle name="Normal 6 2 3 2 2 6 2 2" xfId="6769" xr:uid="{00000000-0005-0000-0000-000088320000}"/>
    <cellStyle name="Normal 6 2 3 2 2 6 2 2 2" xfId="38843" xr:uid="{00000000-0005-0000-0000-000089320000}"/>
    <cellStyle name="Normal 6 2 3 2 2 6 2 3" xfId="28825" xr:uid="{00000000-0005-0000-0000-00008A320000}"/>
    <cellStyle name="Normal 6 2 3 2 2 6 3" xfId="6770" xr:uid="{00000000-0005-0000-0000-00008B320000}"/>
    <cellStyle name="Normal 6 2 3 2 2 6 3 2" xfId="6771" xr:uid="{00000000-0005-0000-0000-00008C320000}"/>
    <cellStyle name="Normal 6 2 3 2 2 6 3 2 2" xfId="38844" xr:uid="{00000000-0005-0000-0000-00008D320000}"/>
    <cellStyle name="Normal 6 2 3 2 2 6 3 3" xfId="28826" xr:uid="{00000000-0005-0000-0000-00008E320000}"/>
    <cellStyle name="Normal 6 2 3 2 2 6 4" xfId="6772" xr:uid="{00000000-0005-0000-0000-00008F320000}"/>
    <cellStyle name="Normal 6 2 3 2 2 6 4 2" xfId="34841" xr:uid="{00000000-0005-0000-0000-000090320000}"/>
    <cellStyle name="Normal 6 2 3 2 2 6 5" xfId="24245" xr:uid="{00000000-0005-0000-0000-000091320000}"/>
    <cellStyle name="Normal 6 2 3 2 2 7" xfId="6773" xr:uid="{00000000-0005-0000-0000-000092320000}"/>
    <cellStyle name="Normal 6 2 3 2 2 7 2" xfId="6774" xr:uid="{00000000-0005-0000-0000-000093320000}"/>
    <cellStyle name="Normal 6 2 3 2 2 7 2 2" xfId="38845" xr:uid="{00000000-0005-0000-0000-000094320000}"/>
    <cellStyle name="Normal 6 2 3 2 2 7 3" xfId="28827" xr:uid="{00000000-0005-0000-0000-000095320000}"/>
    <cellStyle name="Normal 6 2 3 2 2 8" xfId="6775" xr:uid="{00000000-0005-0000-0000-000096320000}"/>
    <cellStyle name="Normal 6 2 3 2 2 8 2" xfId="6776" xr:uid="{00000000-0005-0000-0000-000097320000}"/>
    <cellStyle name="Normal 6 2 3 2 2 8 2 2" xfId="38846" xr:uid="{00000000-0005-0000-0000-000098320000}"/>
    <cellStyle name="Normal 6 2 3 2 2 8 3" xfId="28828" xr:uid="{00000000-0005-0000-0000-000099320000}"/>
    <cellStyle name="Normal 6 2 3 2 2 9" xfId="6777" xr:uid="{00000000-0005-0000-0000-00009A320000}"/>
    <cellStyle name="Normal 6 2 3 2 2 9 2" xfId="34824" xr:uid="{00000000-0005-0000-0000-00009B320000}"/>
    <cellStyle name="Normal 6 2 3 2 3" xfId="6778" xr:uid="{00000000-0005-0000-0000-00009C320000}"/>
    <cellStyle name="Normal 6 2 3 2 3 2" xfId="6779" xr:uid="{00000000-0005-0000-0000-00009D320000}"/>
    <cellStyle name="Normal 6 2 3 2 3 2 2" xfId="6780" xr:uid="{00000000-0005-0000-0000-00009E320000}"/>
    <cellStyle name="Normal 6 2 3 2 3 2 2 2" xfId="6781" xr:uid="{00000000-0005-0000-0000-00009F320000}"/>
    <cellStyle name="Normal 6 2 3 2 3 2 2 2 2" xfId="6782" xr:uid="{00000000-0005-0000-0000-0000A0320000}"/>
    <cellStyle name="Normal 6 2 3 2 3 2 2 2 2 2" xfId="38847" xr:uid="{00000000-0005-0000-0000-0000A1320000}"/>
    <cellStyle name="Normal 6 2 3 2 3 2 2 2 3" xfId="28829" xr:uid="{00000000-0005-0000-0000-0000A2320000}"/>
    <cellStyle name="Normal 6 2 3 2 3 2 2 3" xfId="6783" xr:uid="{00000000-0005-0000-0000-0000A3320000}"/>
    <cellStyle name="Normal 6 2 3 2 3 2 2 3 2" xfId="6784" xr:uid="{00000000-0005-0000-0000-0000A4320000}"/>
    <cellStyle name="Normal 6 2 3 2 3 2 2 3 2 2" xfId="38848" xr:uid="{00000000-0005-0000-0000-0000A5320000}"/>
    <cellStyle name="Normal 6 2 3 2 3 2 2 3 3" xfId="28830" xr:uid="{00000000-0005-0000-0000-0000A6320000}"/>
    <cellStyle name="Normal 6 2 3 2 3 2 2 4" xfId="6785" xr:uid="{00000000-0005-0000-0000-0000A7320000}"/>
    <cellStyle name="Normal 6 2 3 2 3 2 2 4 2" xfId="34844" xr:uid="{00000000-0005-0000-0000-0000A8320000}"/>
    <cellStyle name="Normal 6 2 3 2 3 2 2 5" xfId="24248" xr:uid="{00000000-0005-0000-0000-0000A9320000}"/>
    <cellStyle name="Normal 6 2 3 2 3 2 3" xfId="6786" xr:uid="{00000000-0005-0000-0000-0000AA320000}"/>
    <cellStyle name="Normal 6 2 3 2 3 2 3 2" xfId="6787" xr:uid="{00000000-0005-0000-0000-0000AB320000}"/>
    <cellStyle name="Normal 6 2 3 2 3 2 3 2 2" xfId="6788" xr:uid="{00000000-0005-0000-0000-0000AC320000}"/>
    <cellStyle name="Normal 6 2 3 2 3 2 3 2 2 2" xfId="38849" xr:uid="{00000000-0005-0000-0000-0000AD320000}"/>
    <cellStyle name="Normal 6 2 3 2 3 2 3 2 3" xfId="28831" xr:uid="{00000000-0005-0000-0000-0000AE320000}"/>
    <cellStyle name="Normal 6 2 3 2 3 2 3 3" xfId="6789" xr:uid="{00000000-0005-0000-0000-0000AF320000}"/>
    <cellStyle name="Normal 6 2 3 2 3 2 3 3 2" xfId="6790" xr:uid="{00000000-0005-0000-0000-0000B0320000}"/>
    <cellStyle name="Normal 6 2 3 2 3 2 3 3 2 2" xfId="38850" xr:uid="{00000000-0005-0000-0000-0000B1320000}"/>
    <cellStyle name="Normal 6 2 3 2 3 2 3 3 3" xfId="28832" xr:uid="{00000000-0005-0000-0000-0000B2320000}"/>
    <cellStyle name="Normal 6 2 3 2 3 2 3 4" xfId="6791" xr:uid="{00000000-0005-0000-0000-0000B3320000}"/>
    <cellStyle name="Normal 6 2 3 2 3 2 3 4 2" xfId="34845" xr:uid="{00000000-0005-0000-0000-0000B4320000}"/>
    <cellStyle name="Normal 6 2 3 2 3 2 3 5" xfId="24249" xr:uid="{00000000-0005-0000-0000-0000B5320000}"/>
    <cellStyle name="Normal 6 2 3 2 3 2 4" xfId="6792" xr:uid="{00000000-0005-0000-0000-0000B6320000}"/>
    <cellStyle name="Normal 6 2 3 2 3 2 4 2" xfId="6793" xr:uid="{00000000-0005-0000-0000-0000B7320000}"/>
    <cellStyle name="Normal 6 2 3 2 3 2 4 2 2" xfId="38851" xr:uid="{00000000-0005-0000-0000-0000B8320000}"/>
    <cellStyle name="Normal 6 2 3 2 3 2 4 3" xfId="28833" xr:uid="{00000000-0005-0000-0000-0000B9320000}"/>
    <cellStyle name="Normal 6 2 3 2 3 2 5" xfId="6794" xr:uid="{00000000-0005-0000-0000-0000BA320000}"/>
    <cellStyle name="Normal 6 2 3 2 3 2 5 2" xfId="6795" xr:uid="{00000000-0005-0000-0000-0000BB320000}"/>
    <cellStyle name="Normal 6 2 3 2 3 2 5 2 2" xfId="38852" xr:uid="{00000000-0005-0000-0000-0000BC320000}"/>
    <cellStyle name="Normal 6 2 3 2 3 2 5 3" xfId="28834" xr:uid="{00000000-0005-0000-0000-0000BD320000}"/>
    <cellStyle name="Normal 6 2 3 2 3 2 6" xfId="6796" xr:uid="{00000000-0005-0000-0000-0000BE320000}"/>
    <cellStyle name="Normal 6 2 3 2 3 2 6 2" xfId="34843" xr:uid="{00000000-0005-0000-0000-0000BF320000}"/>
    <cellStyle name="Normal 6 2 3 2 3 2 7" xfId="24247" xr:uid="{00000000-0005-0000-0000-0000C0320000}"/>
    <cellStyle name="Normal 6 2 3 2 3 3" xfId="6797" xr:uid="{00000000-0005-0000-0000-0000C1320000}"/>
    <cellStyle name="Normal 6 2 3 2 3 3 2" xfId="6798" xr:uid="{00000000-0005-0000-0000-0000C2320000}"/>
    <cellStyle name="Normal 6 2 3 2 3 3 2 2" xfId="6799" xr:uid="{00000000-0005-0000-0000-0000C3320000}"/>
    <cellStyle name="Normal 6 2 3 2 3 3 2 2 2" xfId="38853" xr:uid="{00000000-0005-0000-0000-0000C4320000}"/>
    <cellStyle name="Normal 6 2 3 2 3 3 2 3" xfId="28835" xr:uid="{00000000-0005-0000-0000-0000C5320000}"/>
    <cellStyle name="Normal 6 2 3 2 3 3 3" xfId="6800" xr:uid="{00000000-0005-0000-0000-0000C6320000}"/>
    <cellStyle name="Normal 6 2 3 2 3 3 3 2" xfId="6801" xr:uid="{00000000-0005-0000-0000-0000C7320000}"/>
    <cellStyle name="Normal 6 2 3 2 3 3 3 2 2" xfId="38854" xr:uid="{00000000-0005-0000-0000-0000C8320000}"/>
    <cellStyle name="Normal 6 2 3 2 3 3 3 3" xfId="28836" xr:uid="{00000000-0005-0000-0000-0000C9320000}"/>
    <cellStyle name="Normal 6 2 3 2 3 3 4" xfId="6802" xr:uid="{00000000-0005-0000-0000-0000CA320000}"/>
    <cellStyle name="Normal 6 2 3 2 3 3 4 2" xfId="34846" xr:uid="{00000000-0005-0000-0000-0000CB320000}"/>
    <cellStyle name="Normal 6 2 3 2 3 3 5" xfId="24250" xr:uid="{00000000-0005-0000-0000-0000CC320000}"/>
    <cellStyle name="Normal 6 2 3 2 3 4" xfId="6803" xr:uid="{00000000-0005-0000-0000-0000CD320000}"/>
    <cellStyle name="Normal 6 2 3 2 3 4 2" xfId="6804" xr:uid="{00000000-0005-0000-0000-0000CE320000}"/>
    <cellStyle name="Normal 6 2 3 2 3 4 2 2" xfId="6805" xr:uid="{00000000-0005-0000-0000-0000CF320000}"/>
    <cellStyle name="Normal 6 2 3 2 3 4 2 2 2" xfId="38855" xr:uid="{00000000-0005-0000-0000-0000D0320000}"/>
    <cellStyle name="Normal 6 2 3 2 3 4 2 3" xfId="28837" xr:uid="{00000000-0005-0000-0000-0000D1320000}"/>
    <cellStyle name="Normal 6 2 3 2 3 4 3" xfId="6806" xr:uid="{00000000-0005-0000-0000-0000D2320000}"/>
    <cellStyle name="Normal 6 2 3 2 3 4 3 2" xfId="6807" xr:uid="{00000000-0005-0000-0000-0000D3320000}"/>
    <cellStyle name="Normal 6 2 3 2 3 4 3 2 2" xfId="38856" xr:uid="{00000000-0005-0000-0000-0000D4320000}"/>
    <cellStyle name="Normal 6 2 3 2 3 4 3 3" xfId="28838" xr:uid="{00000000-0005-0000-0000-0000D5320000}"/>
    <cellStyle name="Normal 6 2 3 2 3 4 4" xfId="6808" xr:uid="{00000000-0005-0000-0000-0000D6320000}"/>
    <cellStyle name="Normal 6 2 3 2 3 4 4 2" xfId="34847" xr:uid="{00000000-0005-0000-0000-0000D7320000}"/>
    <cellStyle name="Normal 6 2 3 2 3 4 5" xfId="24251" xr:uid="{00000000-0005-0000-0000-0000D8320000}"/>
    <cellStyle name="Normal 6 2 3 2 3 5" xfId="6809" xr:uid="{00000000-0005-0000-0000-0000D9320000}"/>
    <cellStyle name="Normal 6 2 3 2 3 5 2" xfId="6810" xr:uid="{00000000-0005-0000-0000-0000DA320000}"/>
    <cellStyle name="Normal 6 2 3 2 3 5 2 2" xfId="38857" xr:uid="{00000000-0005-0000-0000-0000DB320000}"/>
    <cellStyle name="Normal 6 2 3 2 3 5 3" xfId="28839" xr:uid="{00000000-0005-0000-0000-0000DC320000}"/>
    <cellStyle name="Normal 6 2 3 2 3 6" xfId="6811" xr:uid="{00000000-0005-0000-0000-0000DD320000}"/>
    <cellStyle name="Normal 6 2 3 2 3 6 2" xfId="6812" xr:uid="{00000000-0005-0000-0000-0000DE320000}"/>
    <cellStyle name="Normal 6 2 3 2 3 6 2 2" xfId="38858" xr:uid="{00000000-0005-0000-0000-0000DF320000}"/>
    <cellStyle name="Normal 6 2 3 2 3 6 3" xfId="28840" xr:uid="{00000000-0005-0000-0000-0000E0320000}"/>
    <cellStyle name="Normal 6 2 3 2 3 7" xfId="6813" xr:uid="{00000000-0005-0000-0000-0000E1320000}"/>
    <cellStyle name="Normal 6 2 3 2 3 7 2" xfId="34842" xr:uid="{00000000-0005-0000-0000-0000E2320000}"/>
    <cellStyle name="Normal 6 2 3 2 3 8" xfId="24246" xr:uid="{00000000-0005-0000-0000-0000E3320000}"/>
    <cellStyle name="Normal 6 2 3 2 4" xfId="6814" xr:uid="{00000000-0005-0000-0000-0000E4320000}"/>
    <cellStyle name="Normal 6 2 3 2 4 2" xfId="6815" xr:uid="{00000000-0005-0000-0000-0000E5320000}"/>
    <cellStyle name="Normal 6 2 3 2 4 2 2" xfId="6816" xr:uid="{00000000-0005-0000-0000-0000E6320000}"/>
    <cellStyle name="Normal 6 2 3 2 4 2 2 2" xfId="6817" xr:uid="{00000000-0005-0000-0000-0000E7320000}"/>
    <cellStyle name="Normal 6 2 3 2 4 2 2 2 2" xfId="6818" xr:uid="{00000000-0005-0000-0000-0000E8320000}"/>
    <cellStyle name="Normal 6 2 3 2 4 2 2 2 2 2" xfId="38859" xr:uid="{00000000-0005-0000-0000-0000E9320000}"/>
    <cellStyle name="Normal 6 2 3 2 4 2 2 2 3" xfId="28841" xr:uid="{00000000-0005-0000-0000-0000EA320000}"/>
    <cellStyle name="Normal 6 2 3 2 4 2 2 3" xfId="6819" xr:uid="{00000000-0005-0000-0000-0000EB320000}"/>
    <cellStyle name="Normal 6 2 3 2 4 2 2 3 2" xfId="6820" xr:uid="{00000000-0005-0000-0000-0000EC320000}"/>
    <cellStyle name="Normal 6 2 3 2 4 2 2 3 2 2" xfId="38860" xr:uid="{00000000-0005-0000-0000-0000ED320000}"/>
    <cellStyle name="Normal 6 2 3 2 4 2 2 3 3" xfId="28842" xr:uid="{00000000-0005-0000-0000-0000EE320000}"/>
    <cellStyle name="Normal 6 2 3 2 4 2 2 4" xfId="6821" xr:uid="{00000000-0005-0000-0000-0000EF320000}"/>
    <cellStyle name="Normal 6 2 3 2 4 2 2 4 2" xfId="34850" xr:uid="{00000000-0005-0000-0000-0000F0320000}"/>
    <cellStyle name="Normal 6 2 3 2 4 2 2 5" xfId="24254" xr:uid="{00000000-0005-0000-0000-0000F1320000}"/>
    <cellStyle name="Normal 6 2 3 2 4 2 3" xfId="6822" xr:uid="{00000000-0005-0000-0000-0000F2320000}"/>
    <cellStyle name="Normal 6 2 3 2 4 2 3 2" xfId="6823" xr:uid="{00000000-0005-0000-0000-0000F3320000}"/>
    <cellStyle name="Normal 6 2 3 2 4 2 3 2 2" xfId="6824" xr:uid="{00000000-0005-0000-0000-0000F4320000}"/>
    <cellStyle name="Normal 6 2 3 2 4 2 3 2 2 2" xfId="38861" xr:uid="{00000000-0005-0000-0000-0000F5320000}"/>
    <cellStyle name="Normal 6 2 3 2 4 2 3 2 3" xfId="28843" xr:uid="{00000000-0005-0000-0000-0000F6320000}"/>
    <cellStyle name="Normal 6 2 3 2 4 2 3 3" xfId="6825" xr:uid="{00000000-0005-0000-0000-0000F7320000}"/>
    <cellStyle name="Normal 6 2 3 2 4 2 3 3 2" xfId="6826" xr:uid="{00000000-0005-0000-0000-0000F8320000}"/>
    <cellStyle name="Normal 6 2 3 2 4 2 3 3 2 2" xfId="38862" xr:uid="{00000000-0005-0000-0000-0000F9320000}"/>
    <cellStyle name="Normal 6 2 3 2 4 2 3 3 3" xfId="28844" xr:uid="{00000000-0005-0000-0000-0000FA320000}"/>
    <cellStyle name="Normal 6 2 3 2 4 2 3 4" xfId="6827" xr:uid="{00000000-0005-0000-0000-0000FB320000}"/>
    <cellStyle name="Normal 6 2 3 2 4 2 3 4 2" xfId="34851" xr:uid="{00000000-0005-0000-0000-0000FC320000}"/>
    <cellStyle name="Normal 6 2 3 2 4 2 3 5" xfId="24255" xr:uid="{00000000-0005-0000-0000-0000FD320000}"/>
    <cellStyle name="Normal 6 2 3 2 4 2 4" xfId="6828" xr:uid="{00000000-0005-0000-0000-0000FE320000}"/>
    <cellStyle name="Normal 6 2 3 2 4 2 4 2" xfId="6829" xr:uid="{00000000-0005-0000-0000-0000FF320000}"/>
    <cellStyle name="Normal 6 2 3 2 4 2 4 2 2" xfId="38863" xr:uid="{00000000-0005-0000-0000-000000330000}"/>
    <cellStyle name="Normal 6 2 3 2 4 2 4 3" xfId="28845" xr:uid="{00000000-0005-0000-0000-000001330000}"/>
    <cellStyle name="Normal 6 2 3 2 4 2 5" xfId="6830" xr:uid="{00000000-0005-0000-0000-000002330000}"/>
    <cellStyle name="Normal 6 2 3 2 4 2 5 2" xfId="6831" xr:uid="{00000000-0005-0000-0000-000003330000}"/>
    <cellStyle name="Normal 6 2 3 2 4 2 5 2 2" xfId="38864" xr:uid="{00000000-0005-0000-0000-000004330000}"/>
    <cellStyle name="Normal 6 2 3 2 4 2 5 3" xfId="28846" xr:uid="{00000000-0005-0000-0000-000005330000}"/>
    <cellStyle name="Normal 6 2 3 2 4 2 6" xfId="6832" xr:uid="{00000000-0005-0000-0000-000006330000}"/>
    <cellStyle name="Normal 6 2 3 2 4 2 6 2" xfId="34849" xr:uid="{00000000-0005-0000-0000-000007330000}"/>
    <cellStyle name="Normal 6 2 3 2 4 2 7" xfId="24253" xr:uid="{00000000-0005-0000-0000-000008330000}"/>
    <cellStyle name="Normal 6 2 3 2 4 3" xfId="6833" xr:uid="{00000000-0005-0000-0000-000009330000}"/>
    <cellStyle name="Normal 6 2 3 2 4 3 2" xfId="6834" xr:uid="{00000000-0005-0000-0000-00000A330000}"/>
    <cellStyle name="Normal 6 2 3 2 4 3 2 2" xfId="6835" xr:uid="{00000000-0005-0000-0000-00000B330000}"/>
    <cellStyle name="Normal 6 2 3 2 4 3 2 2 2" xfId="38865" xr:uid="{00000000-0005-0000-0000-00000C330000}"/>
    <cellStyle name="Normal 6 2 3 2 4 3 2 3" xfId="28847" xr:uid="{00000000-0005-0000-0000-00000D330000}"/>
    <cellStyle name="Normal 6 2 3 2 4 3 3" xfId="6836" xr:uid="{00000000-0005-0000-0000-00000E330000}"/>
    <cellStyle name="Normal 6 2 3 2 4 3 3 2" xfId="6837" xr:uid="{00000000-0005-0000-0000-00000F330000}"/>
    <cellStyle name="Normal 6 2 3 2 4 3 3 2 2" xfId="38866" xr:uid="{00000000-0005-0000-0000-000010330000}"/>
    <cellStyle name="Normal 6 2 3 2 4 3 3 3" xfId="28848" xr:uid="{00000000-0005-0000-0000-000011330000}"/>
    <cellStyle name="Normal 6 2 3 2 4 3 4" xfId="6838" xr:uid="{00000000-0005-0000-0000-000012330000}"/>
    <cellStyle name="Normal 6 2 3 2 4 3 4 2" xfId="34852" xr:uid="{00000000-0005-0000-0000-000013330000}"/>
    <cellStyle name="Normal 6 2 3 2 4 3 5" xfId="24256" xr:uid="{00000000-0005-0000-0000-000014330000}"/>
    <cellStyle name="Normal 6 2 3 2 4 4" xfId="6839" xr:uid="{00000000-0005-0000-0000-000015330000}"/>
    <cellStyle name="Normal 6 2 3 2 4 4 2" xfId="6840" xr:uid="{00000000-0005-0000-0000-000016330000}"/>
    <cellStyle name="Normal 6 2 3 2 4 4 2 2" xfId="6841" xr:uid="{00000000-0005-0000-0000-000017330000}"/>
    <cellStyle name="Normal 6 2 3 2 4 4 2 2 2" xfId="38867" xr:uid="{00000000-0005-0000-0000-000018330000}"/>
    <cellStyle name="Normal 6 2 3 2 4 4 2 3" xfId="28849" xr:uid="{00000000-0005-0000-0000-000019330000}"/>
    <cellStyle name="Normal 6 2 3 2 4 4 3" xfId="6842" xr:uid="{00000000-0005-0000-0000-00001A330000}"/>
    <cellStyle name="Normal 6 2 3 2 4 4 3 2" xfId="6843" xr:uid="{00000000-0005-0000-0000-00001B330000}"/>
    <cellStyle name="Normal 6 2 3 2 4 4 3 2 2" xfId="38868" xr:uid="{00000000-0005-0000-0000-00001C330000}"/>
    <cellStyle name="Normal 6 2 3 2 4 4 3 3" xfId="28850" xr:uid="{00000000-0005-0000-0000-00001D330000}"/>
    <cellStyle name="Normal 6 2 3 2 4 4 4" xfId="6844" xr:uid="{00000000-0005-0000-0000-00001E330000}"/>
    <cellStyle name="Normal 6 2 3 2 4 4 4 2" xfId="34853" xr:uid="{00000000-0005-0000-0000-00001F330000}"/>
    <cellStyle name="Normal 6 2 3 2 4 4 5" xfId="24257" xr:uid="{00000000-0005-0000-0000-000020330000}"/>
    <cellStyle name="Normal 6 2 3 2 4 5" xfId="6845" xr:uid="{00000000-0005-0000-0000-000021330000}"/>
    <cellStyle name="Normal 6 2 3 2 4 5 2" xfId="6846" xr:uid="{00000000-0005-0000-0000-000022330000}"/>
    <cellStyle name="Normal 6 2 3 2 4 5 2 2" xfId="38869" xr:uid="{00000000-0005-0000-0000-000023330000}"/>
    <cellStyle name="Normal 6 2 3 2 4 5 3" xfId="28851" xr:uid="{00000000-0005-0000-0000-000024330000}"/>
    <cellStyle name="Normal 6 2 3 2 4 6" xfId="6847" xr:uid="{00000000-0005-0000-0000-000025330000}"/>
    <cellStyle name="Normal 6 2 3 2 4 6 2" xfId="6848" xr:uid="{00000000-0005-0000-0000-000026330000}"/>
    <cellStyle name="Normal 6 2 3 2 4 6 2 2" xfId="38870" xr:uid="{00000000-0005-0000-0000-000027330000}"/>
    <cellStyle name="Normal 6 2 3 2 4 6 3" xfId="28852" xr:uid="{00000000-0005-0000-0000-000028330000}"/>
    <cellStyle name="Normal 6 2 3 2 4 7" xfId="6849" xr:uid="{00000000-0005-0000-0000-000029330000}"/>
    <cellStyle name="Normal 6 2 3 2 4 7 2" xfId="34848" xr:uid="{00000000-0005-0000-0000-00002A330000}"/>
    <cellStyle name="Normal 6 2 3 2 4 8" xfId="24252" xr:uid="{00000000-0005-0000-0000-00002B330000}"/>
    <cellStyle name="Normal 6 2 3 2 5" xfId="6850" xr:uid="{00000000-0005-0000-0000-00002C330000}"/>
    <cellStyle name="Normal 6 2 3 2 5 2" xfId="6851" xr:uid="{00000000-0005-0000-0000-00002D330000}"/>
    <cellStyle name="Normal 6 2 3 2 5 2 2" xfId="6852" xr:uid="{00000000-0005-0000-0000-00002E330000}"/>
    <cellStyle name="Normal 6 2 3 2 5 2 2 2" xfId="6853" xr:uid="{00000000-0005-0000-0000-00002F330000}"/>
    <cellStyle name="Normal 6 2 3 2 5 2 2 2 2" xfId="6854" xr:uid="{00000000-0005-0000-0000-000030330000}"/>
    <cellStyle name="Normal 6 2 3 2 5 2 2 2 2 2" xfId="38871" xr:uid="{00000000-0005-0000-0000-000031330000}"/>
    <cellStyle name="Normal 6 2 3 2 5 2 2 2 3" xfId="28853" xr:uid="{00000000-0005-0000-0000-000032330000}"/>
    <cellStyle name="Normal 6 2 3 2 5 2 2 3" xfId="6855" xr:uid="{00000000-0005-0000-0000-000033330000}"/>
    <cellStyle name="Normal 6 2 3 2 5 2 2 3 2" xfId="6856" xr:uid="{00000000-0005-0000-0000-000034330000}"/>
    <cellStyle name="Normal 6 2 3 2 5 2 2 3 2 2" xfId="38872" xr:uid="{00000000-0005-0000-0000-000035330000}"/>
    <cellStyle name="Normal 6 2 3 2 5 2 2 3 3" xfId="28854" xr:uid="{00000000-0005-0000-0000-000036330000}"/>
    <cellStyle name="Normal 6 2 3 2 5 2 2 4" xfId="6857" xr:uid="{00000000-0005-0000-0000-000037330000}"/>
    <cellStyle name="Normal 6 2 3 2 5 2 2 4 2" xfId="34856" xr:uid="{00000000-0005-0000-0000-000038330000}"/>
    <cellStyle name="Normal 6 2 3 2 5 2 2 5" xfId="24260" xr:uid="{00000000-0005-0000-0000-000039330000}"/>
    <cellStyle name="Normal 6 2 3 2 5 2 3" xfId="6858" xr:uid="{00000000-0005-0000-0000-00003A330000}"/>
    <cellStyle name="Normal 6 2 3 2 5 2 3 2" xfId="6859" xr:uid="{00000000-0005-0000-0000-00003B330000}"/>
    <cellStyle name="Normal 6 2 3 2 5 2 3 2 2" xfId="6860" xr:uid="{00000000-0005-0000-0000-00003C330000}"/>
    <cellStyle name="Normal 6 2 3 2 5 2 3 2 2 2" xfId="38873" xr:uid="{00000000-0005-0000-0000-00003D330000}"/>
    <cellStyle name="Normal 6 2 3 2 5 2 3 2 3" xfId="28855" xr:uid="{00000000-0005-0000-0000-00003E330000}"/>
    <cellStyle name="Normal 6 2 3 2 5 2 3 3" xfId="6861" xr:uid="{00000000-0005-0000-0000-00003F330000}"/>
    <cellStyle name="Normal 6 2 3 2 5 2 3 3 2" xfId="6862" xr:uid="{00000000-0005-0000-0000-000040330000}"/>
    <cellStyle name="Normal 6 2 3 2 5 2 3 3 2 2" xfId="38874" xr:uid="{00000000-0005-0000-0000-000041330000}"/>
    <cellStyle name="Normal 6 2 3 2 5 2 3 3 3" xfId="28856" xr:uid="{00000000-0005-0000-0000-000042330000}"/>
    <cellStyle name="Normal 6 2 3 2 5 2 3 4" xfId="6863" xr:uid="{00000000-0005-0000-0000-000043330000}"/>
    <cellStyle name="Normal 6 2 3 2 5 2 3 4 2" xfId="34857" xr:uid="{00000000-0005-0000-0000-000044330000}"/>
    <cellStyle name="Normal 6 2 3 2 5 2 3 5" xfId="24261" xr:uid="{00000000-0005-0000-0000-000045330000}"/>
    <cellStyle name="Normal 6 2 3 2 5 2 4" xfId="6864" xr:uid="{00000000-0005-0000-0000-000046330000}"/>
    <cellStyle name="Normal 6 2 3 2 5 2 4 2" xfId="6865" xr:uid="{00000000-0005-0000-0000-000047330000}"/>
    <cellStyle name="Normal 6 2 3 2 5 2 4 2 2" xfId="38875" xr:uid="{00000000-0005-0000-0000-000048330000}"/>
    <cellStyle name="Normal 6 2 3 2 5 2 4 3" xfId="28857" xr:uid="{00000000-0005-0000-0000-000049330000}"/>
    <cellStyle name="Normal 6 2 3 2 5 2 5" xfId="6866" xr:uid="{00000000-0005-0000-0000-00004A330000}"/>
    <cellStyle name="Normal 6 2 3 2 5 2 5 2" xfId="6867" xr:uid="{00000000-0005-0000-0000-00004B330000}"/>
    <cellStyle name="Normal 6 2 3 2 5 2 5 2 2" xfId="38876" xr:uid="{00000000-0005-0000-0000-00004C330000}"/>
    <cellStyle name="Normal 6 2 3 2 5 2 5 3" xfId="28858" xr:uid="{00000000-0005-0000-0000-00004D330000}"/>
    <cellStyle name="Normal 6 2 3 2 5 2 6" xfId="6868" xr:uid="{00000000-0005-0000-0000-00004E330000}"/>
    <cellStyle name="Normal 6 2 3 2 5 2 6 2" xfId="34855" xr:uid="{00000000-0005-0000-0000-00004F330000}"/>
    <cellStyle name="Normal 6 2 3 2 5 2 7" xfId="24259" xr:uid="{00000000-0005-0000-0000-000050330000}"/>
    <cellStyle name="Normal 6 2 3 2 5 3" xfId="6869" xr:uid="{00000000-0005-0000-0000-000051330000}"/>
    <cellStyle name="Normal 6 2 3 2 5 3 2" xfId="6870" xr:uid="{00000000-0005-0000-0000-000052330000}"/>
    <cellStyle name="Normal 6 2 3 2 5 3 2 2" xfId="6871" xr:uid="{00000000-0005-0000-0000-000053330000}"/>
    <cellStyle name="Normal 6 2 3 2 5 3 2 2 2" xfId="38877" xr:uid="{00000000-0005-0000-0000-000054330000}"/>
    <cellStyle name="Normal 6 2 3 2 5 3 2 3" xfId="28859" xr:uid="{00000000-0005-0000-0000-000055330000}"/>
    <cellStyle name="Normal 6 2 3 2 5 3 3" xfId="6872" xr:uid="{00000000-0005-0000-0000-000056330000}"/>
    <cellStyle name="Normal 6 2 3 2 5 3 3 2" xfId="6873" xr:uid="{00000000-0005-0000-0000-000057330000}"/>
    <cellStyle name="Normal 6 2 3 2 5 3 3 2 2" xfId="38878" xr:uid="{00000000-0005-0000-0000-000058330000}"/>
    <cellStyle name="Normal 6 2 3 2 5 3 3 3" xfId="28860" xr:uid="{00000000-0005-0000-0000-000059330000}"/>
    <cellStyle name="Normal 6 2 3 2 5 3 4" xfId="6874" xr:uid="{00000000-0005-0000-0000-00005A330000}"/>
    <cellStyle name="Normal 6 2 3 2 5 3 4 2" xfId="34858" xr:uid="{00000000-0005-0000-0000-00005B330000}"/>
    <cellStyle name="Normal 6 2 3 2 5 3 5" xfId="24262" xr:uid="{00000000-0005-0000-0000-00005C330000}"/>
    <cellStyle name="Normal 6 2 3 2 5 4" xfId="6875" xr:uid="{00000000-0005-0000-0000-00005D330000}"/>
    <cellStyle name="Normal 6 2 3 2 5 4 2" xfId="6876" xr:uid="{00000000-0005-0000-0000-00005E330000}"/>
    <cellStyle name="Normal 6 2 3 2 5 4 2 2" xfId="6877" xr:uid="{00000000-0005-0000-0000-00005F330000}"/>
    <cellStyle name="Normal 6 2 3 2 5 4 2 2 2" xfId="38879" xr:uid="{00000000-0005-0000-0000-000060330000}"/>
    <cellStyle name="Normal 6 2 3 2 5 4 2 3" xfId="28861" xr:uid="{00000000-0005-0000-0000-000061330000}"/>
    <cellStyle name="Normal 6 2 3 2 5 4 3" xfId="6878" xr:uid="{00000000-0005-0000-0000-000062330000}"/>
    <cellStyle name="Normal 6 2 3 2 5 4 3 2" xfId="6879" xr:uid="{00000000-0005-0000-0000-000063330000}"/>
    <cellStyle name="Normal 6 2 3 2 5 4 3 2 2" xfId="38880" xr:uid="{00000000-0005-0000-0000-000064330000}"/>
    <cellStyle name="Normal 6 2 3 2 5 4 3 3" xfId="28862" xr:uid="{00000000-0005-0000-0000-000065330000}"/>
    <cellStyle name="Normal 6 2 3 2 5 4 4" xfId="6880" xr:uid="{00000000-0005-0000-0000-000066330000}"/>
    <cellStyle name="Normal 6 2 3 2 5 4 4 2" xfId="34859" xr:uid="{00000000-0005-0000-0000-000067330000}"/>
    <cellStyle name="Normal 6 2 3 2 5 4 5" xfId="24263" xr:uid="{00000000-0005-0000-0000-000068330000}"/>
    <cellStyle name="Normal 6 2 3 2 5 5" xfId="6881" xr:uid="{00000000-0005-0000-0000-000069330000}"/>
    <cellStyle name="Normal 6 2 3 2 5 5 2" xfId="6882" xr:uid="{00000000-0005-0000-0000-00006A330000}"/>
    <cellStyle name="Normal 6 2 3 2 5 5 2 2" xfId="38881" xr:uid="{00000000-0005-0000-0000-00006B330000}"/>
    <cellStyle name="Normal 6 2 3 2 5 5 3" xfId="28863" xr:uid="{00000000-0005-0000-0000-00006C330000}"/>
    <cellStyle name="Normal 6 2 3 2 5 6" xfId="6883" xr:uid="{00000000-0005-0000-0000-00006D330000}"/>
    <cellStyle name="Normal 6 2 3 2 5 6 2" xfId="6884" xr:uid="{00000000-0005-0000-0000-00006E330000}"/>
    <cellStyle name="Normal 6 2 3 2 5 6 2 2" xfId="38882" xr:uid="{00000000-0005-0000-0000-00006F330000}"/>
    <cellStyle name="Normal 6 2 3 2 5 6 3" xfId="28864" xr:uid="{00000000-0005-0000-0000-000070330000}"/>
    <cellStyle name="Normal 6 2 3 2 5 7" xfId="6885" xr:uid="{00000000-0005-0000-0000-000071330000}"/>
    <cellStyle name="Normal 6 2 3 2 5 7 2" xfId="34854" xr:uid="{00000000-0005-0000-0000-000072330000}"/>
    <cellStyle name="Normal 6 2 3 2 5 8" xfId="24258" xr:uid="{00000000-0005-0000-0000-000073330000}"/>
    <cellStyle name="Normal 6 2 3 2 6" xfId="6886" xr:uid="{00000000-0005-0000-0000-000074330000}"/>
    <cellStyle name="Normal 6 2 3 2 6 2" xfId="6887" xr:uid="{00000000-0005-0000-0000-000075330000}"/>
    <cellStyle name="Normal 6 2 3 2 6 2 2" xfId="6888" xr:uid="{00000000-0005-0000-0000-000076330000}"/>
    <cellStyle name="Normal 6 2 3 2 6 2 2 2" xfId="6889" xr:uid="{00000000-0005-0000-0000-000077330000}"/>
    <cellStyle name="Normal 6 2 3 2 6 2 2 2 2" xfId="38883" xr:uid="{00000000-0005-0000-0000-000078330000}"/>
    <cellStyle name="Normal 6 2 3 2 6 2 2 3" xfId="28865" xr:uid="{00000000-0005-0000-0000-000079330000}"/>
    <cellStyle name="Normal 6 2 3 2 6 2 3" xfId="6890" xr:uid="{00000000-0005-0000-0000-00007A330000}"/>
    <cellStyle name="Normal 6 2 3 2 6 2 3 2" xfId="6891" xr:uid="{00000000-0005-0000-0000-00007B330000}"/>
    <cellStyle name="Normal 6 2 3 2 6 2 3 2 2" xfId="38884" xr:uid="{00000000-0005-0000-0000-00007C330000}"/>
    <cellStyle name="Normal 6 2 3 2 6 2 3 3" xfId="28866" xr:uid="{00000000-0005-0000-0000-00007D330000}"/>
    <cellStyle name="Normal 6 2 3 2 6 2 4" xfId="6892" xr:uid="{00000000-0005-0000-0000-00007E330000}"/>
    <cellStyle name="Normal 6 2 3 2 6 2 4 2" xfId="34861" xr:uid="{00000000-0005-0000-0000-00007F330000}"/>
    <cellStyle name="Normal 6 2 3 2 6 2 5" xfId="24265" xr:uid="{00000000-0005-0000-0000-000080330000}"/>
    <cellStyle name="Normal 6 2 3 2 6 3" xfId="6893" xr:uid="{00000000-0005-0000-0000-000081330000}"/>
    <cellStyle name="Normal 6 2 3 2 6 3 2" xfId="6894" xr:uid="{00000000-0005-0000-0000-000082330000}"/>
    <cellStyle name="Normal 6 2 3 2 6 3 2 2" xfId="6895" xr:uid="{00000000-0005-0000-0000-000083330000}"/>
    <cellStyle name="Normal 6 2 3 2 6 3 2 2 2" xfId="38885" xr:uid="{00000000-0005-0000-0000-000084330000}"/>
    <cellStyle name="Normal 6 2 3 2 6 3 2 3" xfId="28867" xr:uid="{00000000-0005-0000-0000-000085330000}"/>
    <cellStyle name="Normal 6 2 3 2 6 3 3" xfId="6896" xr:uid="{00000000-0005-0000-0000-000086330000}"/>
    <cellStyle name="Normal 6 2 3 2 6 3 3 2" xfId="6897" xr:uid="{00000000-0005-0000-0000-000087330000}"/>
    <cellStyle name="Normal 6 2 3 2 6 3 3 2 2" xfId="38886" xr:uid="{00000000-0005-0000-0000-000088330000}"/>
    <cellStyle name="Normal 6 2 3 2 6 3 3 3" xfId="28868" xr:uid="{00000000-0005-0000-0000-000089330000}"/>
    <cellStyle name="Normal 6 2 3 2 6 3 4" xfId="6898" xr:uid="{00000000-0005-0000-0000-00008A330000}"/>
    <cellStyle name="Normal 6 2 3 2 6 3 4 2" xfId="34862" xr:uid="{00000000-0005-0000-0000-00008B330000}"/>
    <cellStyle name="Normal 6 2 3 2 6 3 5" xfId="24266" xr:uid="{00000000-0005-0000-0000-00008C330000}"/>
    <cellStyle name="Normal 6 2 3 2 6 4" xfId="6899" xr:uid="{00000000-0005-0000-0000-00008D330000}"/>
    <cellStyle name="Normal 6 2 3 2 6 4 2" xfId="6900" xr:uid="{00000000-0005-0000-0000-00008E330000}"/>
    <cellStyle name="Normal 6 2 3 2 6 4 2 2" xfId="38887" xr:uid="{00000000-0005-0000-0000-00008F330000}"/>
    <cellStyle name="Normal 6 2 3 2 6 4 3" xfId="28869" xr:uid="{00000000-0005-0000-0000-000090330000}"/>
    <cellStyle name="Normal 6 2 3 2 6 5" xfId="6901" xr:uid="{00000000-0005-0000-0000-000091330000}"/>
    <cellStyle name="Normal 6 2 3 2 6 5 2" xfId="6902" xr:uid="{00000000-0005-0000-0000-000092330000}"/>
    <cellStyle name="Normal 6 2 3 2 6 5 2 2" xfId="38888" xr:uid="{00000000-0005-0000-0000-000093330000}"/>
    <cellStyle name="Normal 6 2 3 2 6 5 3" xfId="28870" xr:uid="{00000000-0005-0000-0000-000094330000}"/>
    <cellStyle name="Normal 6 2 3 2 6 6" xfId="6903" xr:uid="{00000000-0005-0000-0000-000095330000}"/>
    <cellStyle name="Normal 6 2 3 2 6 6 2" xfId="34860" xr:uid="{00000000-0005-0000-0000-000096330000}"/>
    <cellStyle name="Normal 6 2 3 2 6 7" xfId="24264" xr:uid="{00000000-0005-0000-0000-000097330000}"/>
    <cellStyle name="Normal 6 2 3 2 7" xfId="6904" xr:uid="{00000000-0005-0000-0000-000098330000}"/>
    <cellStyle name="Normal 6 2 3 2 7 2" xfId="6905" xr:uid="{00000000-0005-0000-0000-000099330000}"/>
    <cellStyle name="Normal 6 2 3 2 7 2 2" xfId="6906" xr:uid="{00000000-0005-0000-0000-00009A330000}"/>
    <cellStyle name="Normal 6 2 3 2 7 2 2 2" xfId="38889" xr:uid="{00000000-0005-0000-0000-00009B330000}"/>
    <cellStyle name="Normal 6 2 3 2 7 2 3" xfId="28871" xr:uid="{00000000-0005-0000-0000-00009C330000}"/>
    <cellStyle name="Normal 6 2 3 2 7 3" xfId="6907" xr:uid="{00000000-0005-0000-0000-00009D330000}"/>
    <cellStyle name="Normal 6 2 3 2 7 3 2" xfId="6908" xr:uid="{00000000-0005-0000-0000-00009E330000}"/>
    <cellStyle name="Normal 6 2 3 2 7 3 2 2" xfId="38890" xr:uid="{00000000-0005-0000-0000-00009F330000}"/>
    <cellStyle name="Normal 6 2 3 2 7 3 3" xfId="28872" xr:uid="{00000000-0005-0000-0000-0000A0330000}"/>
    <cellStyle name="Normal 6 2 3 2 7 4" xfId="6909" xr:uid="{00000000-0005-0000-0000-0000A1330000}"/>
    <cellStyle name="Normal 6 2 3 2 7 4 2" xfId="34863" xr:uid="{00000000-0005-0000-0000-0000A2330000}"/>
    <cellStyle name="Normal 6 2 3 2 7 5" xfId="24267" xr:uid="{00000000-0005-0000-0000-0000A3330000}"/>
    <cellStyle name="Normal 6 2 3 2 8" xfId="6910" xr:uid="{00000000-0005-0000-0000-0000A4330000}"/>
    <cellStyle name="Normal 6 2 3 2 8 2" xfId="6911" xr:uid="{00000000-0005-0000-0000-0000A5330000}"/>
    <cellStyle name="Normal 6 2 3 2 8 2 2" xfId="6912" xr:uid="{00000000-0005-0000-0000-0000A6330000}"/>
    <cellStyle name="Normal 6 2 3 2 8 2 2 2" xfId="38891" xr:uid="{00000000-0005-0000-0000-0000A7330000}"/>
    <cellStyle name="Normal 6 2 3 2 8 2 3" xfId="28873" xr:uid="{00000000-0005-0000-0000-0000A8330000}"/>
    <cellStyle name="Normal 6 2 3 2 8 3" xfId="6913" xr:uid="{00000000-0005-0000-0000-0000A9330000}"/>
    <cellStyle name="Normal 6 2 3 2 8 3 2" xfId="6914" xr:uid="{00000000-0005-0000-0000-0000AA330000}"/>
    <cellStyle name="Normal 6 2 3 2 8 3 2 2" xfId="38892" xr:uid="{00000000-0005-0000-0000-0000AB330000}"/>
    <cellStyle name="Normal 6 2 3 2 8 3 3" xfId="28874" xr:uid="{00000000-0005-0000-0000-0000AC330000}"/>
    <cellStyle name="Normal 6 2 3 2 8 4" xfId="6915" xr:uid="{00000000-0005-0000-0000-0000AD330000}"/>
    <cellStyle name="Normal 6 2 3 2 8 4 2" xfId="34864" xr:uid="{00000000-0005-0000-0000-0000AE330000}"/>
    <cellStyle name="Normal 6 2 3 2 8 5" xfId="24268" xr:uid="{00000000-0005-0000-0000-0000AF330000}"/>
    <cellStyle name="Normal 6 2 3 2 9" xfId="6916" xr:uid="{00000000-0005-0000-0000-0000B0330000}"/>
    <cellStyle name="Normal 6 2 3 2 9 2" xfId="6917" xr:uid="{00000000-0005-0000-0000-0000B1330000}"/>
    <cellStyle name="Normal 6 2 3 2 9 2 2" xfId="38893" xr:uid="{00000000-0005-0000-0000-0000B2330000}"/>
    <cellStyle name="Normal 6 2 3 2 9 3" xfId="28875" xr:uid="{00000000-0005-0000-0000-0000B3330000}"/>
    <cellStyle name="Normal 6 2 3 3" xfId="6918" xr:uid="{00000000-0005-0000-0000-0000B4330000}"/>
    <cellStyle name="Normal 6 2 3 3 10" xfId="24269" xr:uid="{00000000-0005-0000-0000-0000B5330000}"/>
    <cellStyle name="Normal 6 2 3 3 2" xfId="6919" xr:uid="{00000000-0005-0000-0000-0000B6330000}"/>
    <cellStyle name="Normal 6 2 3 3 2 2" xfId="6920" xr:uid="{00000000-0005-0000-0000-0000B7330000}"/>
    <cellStyle name="Normal 6 2 3 3 2 2 2" xfId="6921" xr:uid="{00000000-0005-0000-0000-0000B8330000}"/>
    <cellStyle name="Normal 6 2 3 3 2 2 2 2" xfId="6922" xr:uid="{00000000-0005-0000-0000-0000B9330000}"/>
    <cellStyle name="Normal 6 2 3 3 2 2 2 2 2" xfId="6923" xr:uid="{00000000-0005-0000-0000-0000BA330000}"/>
    <cellStyle name="Normal 6 2 3 3 2 2 2 2 2 2" xfId="38894" xr:uid="{00000000-0005-0000-0000-0000BB330000}"/>
    <cellStyle name="Normal 6 2 3 3 2 2 2 2 3" xfId="28876" xr:uid="{00000000-0005-0000-0000-0000BC330000}"/>
    <cellStyle name="Normal 6 2 3 3 2 2 2 3" xfId="6924" xr:uid="{00000000-0005-0000-0000-0000BD330000}"/>
    <cellStyle name="Normal 6 2 3 3 2 2 2 3 2" xfId="6925" xr:uid="{00000000-0005-0000-0000-0000BE330000}"/>
    <cellStyle name="Normal 6 2 3 3 2 2 2 3 2 2" xfId="38895" xr:uid="{00000000-0005-0000-0000-0000BF330000}"/>
    <cellStyle name="Normal 6 2 3 3 2 2 2 3 3" xfId="28877" xr:uid="{00000000-0005-0000-0000-0000C0330000}"/>
    <cellStyle name="Normal 6 2 3 3 2 2 2 4" xfId="6926" xr:uid="{00000000-0005-0000-0000-0000C1330000}"/>
    <cellStyle name="Normal 6 2 3 3 2 2 2 4 2" xfId="34868" xr:uid="{00000000-0005-0000-0000-0000C2330000}"/>
    <cellStyle name="Normal 6 2 3 3 2 2 2 5" xfId="24272" xr:uid="{00000000-0005-0000-0000-0000C3330000}"/>
    <cellStyle name="Normal 6 2 3 3 2 2 3" xfId="6927" xr:uid="{00000000-0005-0000-0000-0000C4330000}"/>
    <cellStyle name="Normal 6 2 3 3 2 2 3 2" xfId="6928" xr:uid="{00000000-0005-0000-0000-0000C5330000}"/>
    <cellStyle name="Normal 6 2 3 3 2 2 3 2 2" xfId="6929" xr:uid="{00000000-0005-0000-0000-0000C6330000}"/>
    <cellStyle name="Normal 6 2 3 3 2 2 3 2 2 2" xfId="38896" xr:uid="{00000000-0005-0000-0000-0000C7330000}"/>
    <cellStyle name="Normal 6 2 3 3 2 2 3 2 3" xfId="28878" xr:uid="{00000000-0005-0000-0000-0000C8330000}"/>
    <cellStyle name="Normal 6 2 3 3 2 2 3 3" xfId="6930" xr:uid="{00000000-0005-0000-0000-0000C9330000}"/>
    <cellStyle name="Normal 6 2 3 3 2 2 3 3 2" xfId="6931" xr:uid="{00000000-0005-0000-0000-0000CA330000}"/>
    <cellStyle name="Normal 6 2 3 3 2 2 3 3 2 2" xfId="38897" xr:uid="{00000000-0005-0000-0000-0000CB330000}"/>
    <cellStyle name="Normal 6 2 3 3 2 2 3 3 3" xfId="28879" xr:uid="{00000000-0005-0000-0000-0000CC330000}"/>
    <cellStyle name="Normal 6 2 3 3 2 2 3 4" xfId="6932" xr:uid="{00000000-0005-0000-0000-0000CD330000}"/>
    <cellStyle name="Normal 6 2 3 3 2 2 3 4 2" xfId="34869" xr:uid="{00000000-0005-0000-0000-0000CE330000}"/>
    <cellStyle name="Normal 6 2 3 3 2 2 3 5" xfId="24273" xr:uid="{00000000-0005-0000-0000-0000CF330000}"/>
    <cellStyle name="Normal 6 2 3 3 2 2 4" xfId="6933" xr:uid="{00000000-0005-0000-0000-0000D0330000}"/>
    <cellStyle name="Normal 6 2 3 3 2 2 4 2" xfId="6934" xr:uid="{00000000-0005-0000-0000-0000D1330000}"/>
    <cellStyle name="Normal 6 2 3 3 2 2 4 2 2" xfId="38898" xr:uid="{00000000-0005-0000-0000-0000D2330000}"/>
    <cellStyle name="Normal 6 2 3 3 2 2 4 3" xfId="28880" xr:uid="{00000000-0005-0000-0000-0000D3330000}"/>
    <cellStyle name="Normal 6 2 3 3 2 2 5" xfId="6935" xr:uid="{00000000-0005-0000-0000-0000D4330000}"/>
    <cellStyle name="Normal 6 2 3 3 2 2 5 2" xfId="6936" xr:uid="{00000000-0005-0000-0000-0000D5330000}"/>
    <cellStyle name="Normal 6 2 3 3 2 2 5 2 2" xfId="38899" xr:uid="{00000000-0005-0000-0000-0000D6330000}"/>
    <cellStyle name="Normal 6 2 3 3 2 2 5 3" xfId="28881" xr:uid="{00000000-0005-0000-0000-0000D7330000}"/>
    <cellStyle name="Normal 6 2 3 3 2 2 6" xfId="6937" xr:uid="{00000000-0005-0000-0000-0000D8330000}"/>
    <cellStyle name="Normal 6 2 3 3 2 2 6 2" xfId="34867" xr:uid="{00000000-0005-0000-0000-0000D9330000}"/>
    <cellStyle name="Normal 6 2 3 3 2 2 7" xfId="24271" xr:uid="{00000000-0005-0000-0000-0000DA330000}"/>
    <cellStyle name="Normal 6 2 3 3 2 3" xfId="6938" xr:uid="{00000000-0005-0000-0000-0000DB330000}"/>
    <cellStyle name="Normal 6 2 3 3 2 3 2" xfId="6939" xr:uid="{00000000-0005-0000-0000-0000DC330000}"/>
    <cellStyle name="Normal 6 2 3 3 2 3 2 2" xfId="6940" xr:uid="{00000000-0005-0000-0000-0000DD330000}"/>
    <cellStyle name="Normal 6 2 3 3 2 3 2 2 2" xfId="38900" xr:uid="{00000000-0005-0000-0000-0000DE330000}"/>
    <cellStyle name="Normal 6 2 3 3 2 3 2 3" xfId="28882" xr:uid="{00000000-0005-0000-0000-0000DF330000}"/>
    <cellStyle name="Normal 6 2 3 3 2 3 3" xfId="6941" xr:uid="{00000000-0005-0000-0000-0000E0330000}"/>
    <cellStyle name="Normal 6 2 3 3 2 3 3 2" xfId="6942" xr:uid="{00000000-0005-0000-0000-0000E1330000}"/>
    <cellStyle name="Normal 6 2 3 3 2 3 3 2 2" xfId="38901" xr:uid="{00000000-0005-0000-0000-0000E2330000}"/>
    <cellStyle name="Normal 6 2 3 3 2 3 3 3" xfId="28883" xr:uid="{00000000-0005-0000-0000-0000E3330000}"/>
    <cellStyle name="Normal 6 2 3 3 2 3 4" xfId="6943" xr:uid="{00000000-0005-0000-0000-0000E4330000}"/>
    <cellStyle name="Normal 6 2 3 3 2 3 4 2" xfId="34870" xr:uid="{00000000-0005-0000-0000-0000E5330000}"/>
    <cellStyle name="Normal 6 2 3 3 2 3 5" xfId="24274" xr:uid="{00000000-0005-0000-0000-0000E6330000}"/>
    <cellStyle name="Normal 6 2 3 3 2 4" xfId="6944" xr:uid="{00000000-0005-0000-0000-0000E7330000}"/>
    <cellStyle name="Normal 6 2 3 3 2 4 2" xfId="6945" xr:uid="{00000000-0005-0000-0000-0000E8330000}"/>
    <cellStyle name="Normal 6 2 3 3 2 4 2 2" xfId="6946" xr:uid="{00000000-0005-0000-0000-0000E9330000}"/>
    <cellStyle name="Normal 6 2 3 3 2 4 2 2 2" xfId="38902" xr:uid="{00000000-0005-0000-0000-0000EA330000}"/>
    <cellStyle name="Normal 6 2 3 3 2 4 2 3" xfId="28884" xr:uid="{00000000-0005-0000-0000-0000EB330000}"/>
    <cellStyle name="Normal 6 2 3 3 2 4 3" xfId="6947" xr:uid="{00000000-0005-0000-0000-0000EC330000}"/>
    <cellStyle name="Normal 6 2 3 3 2 4 3 2" xfId="6948" xr:uid="{00000000-0005-0000-0000-0000ED330000}"/>
    <cellStyle name="Normal 6 2 3 3 2 4 3 2 2" xfId="38903" xr:uid="{00000000-0005-0000-0000-0000EE330000}"/>
    <cellStyle name="Normal 6 2 3 3 2 4 3 3" xfId="28885" xr:uid="{00000000-0005-0000-0000-0000EF330000}"/>
    <cellStyle name="Normal 6 2 3 3 2 4 4" xfId="6949" xr:uid="{00000000-0005-0000-0000-0000F0330000}"/>
    <cellStyle name="Normal 6 2 3 3 2 4 4 2" xfId="34871" xr:uid="{00000000-0005-0000-0000-0000F1330000}"/>
    <cellStyle name="Normal 6 2 3 3 2 4 5" xfId="24275" xr:uid="{00000000-0005-0000-0000-0000F2330000}"/>
    <cellStyle name="Normal 6 2 3 3 2 5" xfId="6950" xr:uid="{00000000-0005-0000-0000-0000F3330000}"/>
    <cellStyle name="Normal 6 2 3 3 2 5 2" xfId="6951" xr:uid="{00000000-0005-0000-0000-0000F4330000}"/>
    <cellStyle name="Normal 6 2 3 3 2 5 2 2" xfId="38904" xr:uid="{00000000-0005-0000-0000-0000F5330000}"/>
    <cellStyle name="Normal 6 2 3 3 2 5 3" xfId="28886" xr:uid="{00000000-0005-0000-0000-0000F6330000}"/>
    <cellStyle name="Normal 6 2 3 3 2 6" xfId="6952" xr:uid="{00000000-0005-0000-0000-0000F7330000}"/>
    <cellStyle name="Normal 6 2 3 3 2 6 2" xfId="6953" xr:uid="{00000000-0005-0000-0000-0000F8330000}"/>
    <cellStyle name="Normal 6 2 3 3 2 6 2 2" xfId="38905" xr:uid="{00000000-0005-0000-0000-0000F9330000}"/>
    <cellStyle name="Normal 6 2 3 3 2 6 3" xfId="28887" xr:uid="{00000000-0005-0000-0000-0000FA330000}"/>
    <cellStyle name="Normal 6 2 3 3 2 7" xfId="6954" xr:uid="{00000000-0005-0000-0000-0000FB330000}"/>
    <cellStyle name="Normal 6 2 3 3 2 7 2" xfId="34866" xr:uid="{00000000-0005-0000-0000-0000FC330000}"/>
    <cellStyle name="Normal 6 2 3 3 2 8" xfId="24270" xr:uid="{00000000-0005-0000-0000-0000FD330000}"/>
    <cellStyle name="Normal 6 2 3 3 3" xfId="6955" xr:uid="{00000000-0005-0000-0000-0000FE330000}"/>
    <cellStyle name="Normal 6 2 3 3 3 2" xfId="6956" xr:uid="{00000000-0005-0000-0000-0000FF330000}"/>
    <cellStyle name="Normal 6 2 3 3 3 2 2" xfId="6957" xr:uid="{00000000-0005-0000-0000-000000340000}"/>
    <cellStyle name="Normal 6 2 3 3 3 2 2 2" xfId="6958" xr:uid="{00000000-0005-0000-0000-000001340000}"/>
    <cellStyle name="Normal 6 2 3 3 3 2 2 2 2" xfId="6959" xr:uid="{00000000-0005-0000-0000-000002340000}"/>
    <cellStyle name="Normal 6 2 3 3 3 2 2 2 2 2" xfId="38906" xr:uid="{00000000-0005-0000-0000-000003340000}"/>
    <cellStyle name="Normal 6 2 3 3 3 2 2 2 3" xfId="28888" xr:uid="{00000000-0005-0000-0000-000004340000}"/>
    <cellStyle name="Normal 6 2 3 3 3 2 2 3" xfId="6960" xr:uid="{00000000-0005-0000-0000-000005340000}"/>
    <cellStyle name="Normal 6 2 3 3 3 2 2 3 2" xfId="6961" xr:uid="{00000000-0005-0000-0000-000006340000}"/>
    <cellStyle name="Normal 6 2 3 3 3 2 2 3 2 2" xfId="38907" xr:uid="{00000000-0005-0000-0000-000007340000}"/>
    <cellStyle name="Normal 6 2 3 3 3 2 2 3 3" xfId="28889" xr:uid="{00000000-0005-0000-0000-000008340000}"/>
    <cellStyle name="Normal 6 2 3 3 3 2 2 4" xfId="6962" xr:uid="{00000000-0005-0000-0000-000009340000}"/>
    <cellStyle name="Normal 6 2 3 3 3 2 2 4 2" xfId="34874" xr:uid="{00000000-0005-0000-0000-00000A340000}"/>
    <cellStyle name="Normal 6 2 3 3 3 2 2 5" xfId="24278" xr:uid="{00000000-0005-0000-0000-00000B340000}"/>
    <cellStyle name="Normal 6 2 3 3 3 2 3" xfId="6963" xr:uid="{00000000-0005-0000-0000-00000C340000}"/>
    <cellStyle name="Normal 6 2 3 3 3 2 3 2" xfId="6964" xr:uid="{00000000-0005-0000-0000-00000D340000}"/>
    <cellStyle name="Normal 6 2 3 3 3 2 3 2 2" xfId="6965" xr:uid="{00000000-0005-0000-0000-00000E340000}"/>
    <cellStyle name="Normal 6 2 3 3 3 2 3 2 2 2" xfId="38908" xr:uid="{00000000-0005-0000-0000-00000F340000}"/>
    <cellStyle name="Normal 6 2 3 3 3 2 3 2 3" xfId="28890" xr:uid="{00000000-0005-0000-0000-000010340000}"/>
    <cellStyle name="Normal 6 2 3 3 3 2 3 3" xfId="6966" xr:uid="{00000000-0005-0000-0000-000011340000}"/>
    <cellStyle name="Normal 6 2 3 3 3 2 3 3 2" xfId="6967" xr:uid="{00000000-0005-0000-0000-000012340000}"/>
    <cellStyle name="Normal 6 2 3 3 3 2 3 3 2 2" xfId="38909" xr:uid="{00000000-0005-0000-0000-000013340000}"/>
    <cellStyle name="Normal 6 2 3 3 3 2 3 3 3" xfId="28891" xr:uid="{00000000-0005-0000-0000-000014340000}"/>
    <cellStyle name="Normal 6 2 3 3 3 2 3 4" xfId="6968" xr:uid="{00000000-0005-0000-0000-000015340000}"/>
    <cellStyle name="Normal 6 2 3 3 3 2 3 4 2" xfId="34875" xr:uid="{00000000-0005-0000-0000-000016340000}"/>
    <cellStyle name="Normal 6 2 3 3 3 2 3 5" xfId="24279" xr:uid="{00000000-0005-0000-0000-000017340000}"/>
    <cellStyle name="Normal 6 2 3 3 3 2 4" xfId="6969" xr:uid="{00000000-0005-0000-0000-000018340000}"/>
    <cellStyle name="Normal 6 2 3 3 3 2 4 2" xfId="6970" xr:uid="{00000000-0005-0000-0000-000019340000}"/>
    <cellStyle name="Normal 6 2 3 3 3 2 4 2 2" xfId="38910" xr:uid="{00000000-0005-0000-0000-00001A340000}"/>
    <cellStyle name="Normal 6 2 3 3 3 2 4 3" xfId="28892" xr:uid="{00000000-0005-0000-0000-00001B340000}"/>
    <cellStyle name="Normal 6 2 3 3 3 2 5" xfId="6971" xr:uid="{00000000-0005-0000-0000-00001C340000}"/>
    <cellStyle name="Normal 6 2 3 3 3 2 5 2" xfId="6972" xr:uid="{00000000-0005-0000-0000-00001D340000}"/>
    <cellStyle name="Normal 6 2 3 3 3 2 5 2 2" xfId="38911" xr:uid="{00000000-0005-0000-0000-00001E340000}"/>
    <cellStyle name="Normal 6 2 3 3 3 2 5 3" xfId="28893" xr:uid="{00000000-0005-0000-0000-00001F340000}"/>
    <cellStyle name="Normal 6 2 3 3 3 2 6" xfId="6973" xr:uid="{00000000-0005-0000-0000-000020340000}"/>
    <cellStyle name="Normal 6 2 3 3 3 2 6 2" xfId="34873" xr:uid="{00000000-0005-0000-0000-000021340000}"/>
    <cellStyle name="Normal 6 2 3 3 3 2 7" xfId="24277" xr:uid="{00000000-0005-0000-0000-000022340000}"/>
    <cellStyle name="Normal 6 2 3 3 3 3" xfId="6974" xr:uid="{00000000-0005-0000-0000-000023340000}"/>
    <cellStyle name="Normal 6 2 3 3 3 3 2" xfId="6975" xr:uid="{00000000-0005-0000-0000-000024340000}"/>
    <cellStyle name="Normal 6 2 3 3 3 3 2 2" xfId="6976" xr:uid="{00000000-0005-0000-0000-000025340000}"/>
    <cellStyle name="Normal 6 2 3 3 3 3 2 2 2" xfId="38912" xr:uid="{00000000-0005-0000-0000-000026340000}"/>
    <cellStyle name="Normal 6 2 3 3 3 3 2 3" xfId="28894" xr:uid="{00000000-0005-0000-0000-000027340000}"/>
    <cellStyle name="Normal 6 2 3 3 3 3 3" xfId="6977" xr:uid="{00000000-0005-0000-0000-000028340000}"/>
    <cellStyle name="Normal 6 2 3 3 3 3 3 2" xfId="6978" xr:uid="{00000000-0005-0000-0000-000029340000}"/>
    <cellStyle name="Normal 6 2 3 3 3 3 3 2 2" xfId="38913" xr:uid="{00000000-0005-0000-0000-00002A340000}"/>
    <cellStyle name="Normal 6 2 3 3 3 3 3 3" xfId="28895" xr:uid="{00000000-0005-0000-0000-00002B340000}"/>
    <cellStyle name="Normal 6 2 3 3 3 3 4" xfId="6979" xr:uid="{00000000-0005-0000-0000-00002C340000}"/>
    <cellStyle name="Normal 6 2 3 3 3 3 4 2" xfId="34876" xr:uid="{00000000-0005-0000-0000-00002D340000}"/>
    <cellStyle name="Normal 6 2 3 3 3 3 5" xfId="24280" xr:uid="{00000000-0005-0000-0000-00002E340000}"/>
    <cellStyle name="Normal 6 2 3 3 3 4" xfId="6980" xr:uid="{00000000-0005-0000-0000-00002F340000}"/>
    <cellStyle name="Normal 6 2 3 3 3 4 2" xfId="6981" xr:uid="{00000000-0005-0000-0000-000030340000}"/>
    <cellStyle name="Normal 6 2 3 3 3 4 2 2" xfId="6982" xr:uid="{00000000-0005-0000-0000-000031340000}"/>
    <cellStyle name="Normal 6 2 3 3 3 4 2 2 2" xfId="38914" xr:uid="{00000000-0005-0000-0000-000032340000}"/>
    <cellStyle name="Normal 6 2 3 3 3 4 2 3" xfId="28896" xr:uid="{00000000-0005-0000-0000-000033340000}"/>
    <cellStyle name="Normal 6 2 3 3 3 4 3" xfId="6983" xr:uid="{00000000-0005-0000-0000-000034340000}"/>
    <cellStyle name="Normal 6 2 3 3 3 4 3 2" xfId="6984" xr:uid="{00000000-0005-0000-0000-000035340000}"/>
    <cellStyle name="Normal 6 2 3 3 3 4 3 2 2" xfId="38915" xr:uid="{00000000-0005-0000-0000-000036340000}"/>
    <cellStyle name="Normal 6 2 3 3 3 4 3 3" xfId="28897" xr:uid="{00000000-0005-0000-0000-000037340000}"/>
    <cellStyle name="Normal 6 2 3 3 3 4 4" xfId="6985" xr:uid="{00000000-0005-0000-0000-000038340000}"/>
    <cellStyle name="Normal 6 2 3 3 3 4 4 2" xfId="34877" xr:uid="{00000000-0005-0000-0000-000039340000}"/>
    <cellStyle name="Normal 6 2 3 3 3 4 5" xfId="24281" xr:uid="{00000000-0005-0000-0000-00003A340000}"/>
    <cellStyle name="Normal 6 2 3 3 3 5" xfId="6986" xr:uid="{00000000-0005-0000-0000-00003B340000}"/>
    <cellStyle name="Normal 6 2 3 3 3 5 2" xfId="6987" xr:uid="{00000000-0005-0000-0000-00003C340000}"/>
    <cellStyle name="Normal 6 2 3 3 3 5 2 2" xfId="38916" xr:uid="{00000000-0005-0000-0000-00003D340000}"/>
    <cellStyle name="Normal 6 2 3 3 3 5 3" xfId="28898" xr:uid="{00000000-0005-0000-0000-00003E340000}"/>
    <cellStyle name="Normal 6 2 3 3 3 6" xfId="6988" xr:uid="{00000000-0005-0000-0000-00003F340000}"/>
    <cellStyle name="Normal 6 2 3 3 3 6 2" xfId="6989" xr:uid="{00000000-0005-0000-0000-000040340000}"/>
    <cellStyle name="Normal 6 2 3 3 3 6 2 2" xfId="38917" xr:uid="{00000000-0005-0000-0000-000041340000}"/>
    <cellStyle name="Normal 6 2 3 3 3 6 3" xfId="28899" xr:uid="{00000000-0005-0000-0000-000042340000}"/>
    <cellStyle name="Normal 6 2 3 3 3 7" xfId="6990" xr:uid="{00000000-0005-0000-0000-000043340000}"/>
    <cellStyle name="Normal 6 2 3 3 3 7 2" xfId="34872" xr:uid="{00000000-0005-0000-0000-000044340000}"/>
    <cellStyle name="Normal 6 2 3 3 3 8" xfId="24276" xr:uid="{00000000-0005-0000-0000-000045340000}"/>
    <cellStyle name="Normal 6 2 3 3 4" xfId="6991" xr:uid="{00000000-0005-0000-0000-000046340000}"/>
    <cellStyle name="Normal 6 2 3 3 4 2" xfId="6992" xr:uid="{00000000-0005-0000-0000-000047340000}"/>
    <cellStyle name="Normal 6 2 3 3 4 2 2" xfId="6993" xr:uid="{00000000-0005-0000-0000-000048340000}"/>
    <cellStyle name="Normal 6 2 3 3 4 2 2 2" xfId="6994" xr:uid="{00000000-0005-0000-0000-000049340000}"/>
    <cellStyle name="Normal 6 2 3 3 4 2 2 2 2" xfId="38918" xr:uid="{00000000-0005-0000-0000-00004A340000}"/>
    <cellStyle name="Normal 6 2 3 3 4 2 2 3" xfId="28900" xr:uid="{00000000-0005-0000-0000-00004B340000}"/>
    <cellStyle name="Normal 6 2 3 3 4 2 3" xfId="6995" xr:uid="{00000000-0005-0000-0000-00004C340000}"/>
    <cellStyle name="Normal 6 2 3 3 4 2 3 2" xfId="6996" xr:uid="{00000000-0005-0000-0000-00004D340000}"/>
    <cellStyle name="Normal 6 2 3 3 4 2 3 2 2" xfId="38919" xr:uid="{00000000-0005-0000-0000-00004E340000}"/>
    <cellStyle name="Normal 6 2 3 3 4 2 3 3" xfId="28901" xr:uid="{00000000-0005-0000-0000-00004F340000}"/>
    <cellStyle name="Normal 6 2 3 3 4 2 4" xfId="6997" xr:uid="{00000000-0005-0000-0000-000050340000}"/>
    <cellStyle name="Normal 6 2 3 3 4 2 4 2" xfId="34879" xr:uid="{00000000-0005-0000-0000-000051340000}"/>
    <cellStyle name="Normal 6 2 3 3 4 2 5" xfId="24283" xr:uid="{00000000-0005-0000-0000-000052340000}"/>
    <cellStyle name="Normal 6 2 3 3 4 3" xfId="6998" xr:uid="{00000000-0005-0000-0000-000053340000}"/>
    <cellStyle name="Normal 6 2 3 3 4 3 2" xfId="6999" xr:uid="{00000000-0005-0000-0000-000054340000}"/>
    <cellStyle name="Normal 6 2 3 3 4 3 2 2" xfId="7000" xr:uid="{00000000-0005-0000-0000-000055340000}"/>
    <cellStyle name="Normal 6 2 3 3 4 3 2 2 2" xfId="38920" xr:uid="{00000000-0005-0000-0000-000056340000}"/>
    <cellStyle name="Normal 6 2 3 3 4 3 2 3" xfId="28902" xr:uid="{00000000-0005-0000-0000-000057340000}"/>
    <cellStyle name="Normal 6 2 3 3 4 3 3" xfId="7001" xr:uid="{00000000-0005-0000-0000-000058340000}"/>
    <cellStyle name="Normal 6 2 3 3 4 3 3 2" xfId="7002" xr:uid="{00000000-0005-0000-0000-000059340000}"/>
    <cellStyle name="Normal 6 2 3 3 4 3 3 2 2" xfId="38921" xr:uid="{00000000-0005-0000-0000-00005A340000}"/>
    <cellStyle name="Normal 6 2 3 3 4 3 3 3" xfId="28903" xr:uid="{00000000-0005-0000-0000-00005B340000}"/>
    <cellStyle name="Normal 6 2 3 3 4 3 4" xfId="7003" xr:uid="{00000000-0005-0000-0000-00005C340000}"/>
    <cellStyle name="Normal 6 2 3 3 4 3 4 2" xfId="34880" xr:uid="{00000000-0005-0000-0000-00005D340000}"/>
    <cellStyle name="Normal 6 2 3 3 4 3 5" xfId="24284" xr:uid="{00000000-0005-0000-0000-00005E340000}"/>
    <cellStyle name="Normal 6 2 3 3 4 4" xfId="7004" xr:uid="{00000000-0005-0000-0000-00005F340000}"/>
    <cellStyle name="Normal 6 2 3 3 4 4 2" xfId="7005" xr:uid="{00000000-0005-0000-0000-000060340000}"/>
    <cellStyle name="Normal 6 2 3 3 4 4 2 2" xfId="38922" xr:uid="{00000000-0005-0000-0000-000061340000}"/>
    <cellStyle name="Normal 6 2 3 3 4 4 3" xfId="28904" xr:uid="{00000000-0005-0000-0000-000062340000}"/>
    <cellStyle name="Normal 6 2 3 3 4 5" xfId="7006" xr:uid="{00000000-0005-0000-0000-000063340000}"/>
    <cellStyle name="Normal 6 2 3 3 4 5 2" xfId="7007" xr:uid="{00000000-0005-0000-0000-000064340000}"/>
    <cellStyle name="Normal 6 2 3 3 4 5 2 2" xfId="38923" xr:uid="{00000000-0005-0000-0000-000065340000}"/>
    <cellStyle name="Normal 6 2 3 3 4 5 3" xfId="28905" xr:uid="{00000000-0005-0000-0000-000066340000}"/>
    <cellStyle name="Normal 6 2 3 3 4 6" xfId="7008" xr:uid="{00000000-0005-0000-0000-000067340000}"/>
    <cellStyle name="Normal 6 2 3 3 4 6 2" xfId="34878" xr:uid="{00000000-0005-0000-0000-000068340000}"/>
    <cellStyle name="Normal 6 2 3 3 4 7" xfId="24282" xr:uid="{00000000-0005-0000-0000-000069340000}"/>
    <cellStyle name="Normal 6 2 3 3 5" xfId="7009" xr:uid="{00000000-0005-0000-0000-00006A340000}"/>
    <cellStyle name="Normal 6 2 3 3 5 2" xfId="7010" xr:uid="{00000000-0005-0000-0000-00006B340000}"/>
    <cellStyle name="Normal 6 2 3 3 5 2 2" xfId="7011" xr:uid="{00000000-0005-0000-0000-00006C340000}"/>
    <cellStyle name="Normal 6 2 3 3 5 2 2 2" xfId="38924" xr:uid="{00000000-0005-0000-0000-00006D340000}"/>
    <cellStyle name="Normal 6 2 3 3 5 2 3" xfId="28906" xr:uid="{00000000-0005-0000-0000-00006E340000}"/>
    <cellStyle name="Normal 6 2 3 3 5 3" xfId="7012" xr:uid="{00000000-0005-0000-0000-00006F340000}"/>
    <cellStyle name="Normal 6 2 3 3 5 3 2" xfId="7013" xr:uid="{00000000-0005-0000-0000-000070340000}"/>
    <cellStyle name="Normal 6 2 3 3 5 3 2 2" xfId="38925" xr:uid="{00000000-0005-0000-0000-000071340000}"/>
    <cellStyle name="Normal 6 2 3 3 5 3 3" xfId="28907" xr:uid="{00000000-0005-0000-0000-000072340000}"/>
    <cellStyle name="Normal 6 2 3 3 5 4" xfId="7014" xr:uid="{00000000-0005-0000-0000-000073340000}"/>
    <cellStyle name="Normal 6 2 3 3 5 4 2" xfId="34881" xr:uid="{00000000-0005-0000-0000-000074340000}"/>
    <cellStyle name="Normal 6 2 3 3 5 5" xfId="24285" xr:uid="{00000000-0005-0000-0000-000075340000}"/>
    <cellStyle name="Normal 6 2 3 3 6" xfId="7015" xr:uid="{00000000-0005-0000-0000-000076340000}"/>
    <cellStyle name="Normal 6 2 3 3 6 2" xfId="7016" xr:uid="{00000000-0005-0000-0000-000077340000}"/>
    <cellStyle name="Normal 6 2 3 3 6 2 2" xfId="7017" xr:uid="{00000000-0005-0000-0000-000078340000}"/>
    <cellStyle name="Normal 6 2 3 3 6 2 2 2" xfId="38926" xr:uid="{00000000-0005-0000-0000-000079340000}"/>
    <cellStyle name="Normal 6 2 3 3 6 2 3" xfId="28908" xr:uid="{00000000-0005-0000-0000-00007A340000}"/>
    <cellStyle name="Normal 6 2 3 3 6 3" xfId="7018" xr:uid="{00000000-0005-0000-0000-00007B340000}"/>
    <cellStyle name="Normal 6 2 3 3 6 3 2" xfId="7019" xr:uid="{00000000-0005-0000-0000-00007C340000}"/>
    <cellStyle name="Normal 6 2 3 3 6 3 2 2" xfId="38927" xr:uid="{00000000-0005-0000-0000-00007D340000}"/>
    <cellStyle name="Normal 6 2 3 3 6 3 3" xfId="28909" xr:uid="{00000000-0005-0000-0000-00007E340000}"/>
    <cellStyle name="Normal 6 2 3 3 6 4" xfId="7020" xr:uid="{00000000-0005-0000-0000-00007F340000}"/>
    <cellStyle name="Normal 6 2 3 3 6 4 2" xfId="34882" xr:uid="{00000000-0005-0000-0000-000080340000}"/>
    <cellStyle name="Normal 6 2 3 3 6 5" xfId="24286" xr:uid="{00000000-0005-0000-0000-000081340000}"/>
    <cellStyle name="Normal 6 2 3 3 7" xfId="7021" xr:uid="{00000000-0005-0000-0000-000082340000}"/>
    <cellStyle name="Normal 6 2 3 3 7 2" xfId="7022" xr:uid="{00000000-0005-0000-0000-000083340000}"/>
    <cellStyle name="Normal 6 2 3 3 7 2 2" xfId="38928" xr:uid="{00000000-0005-0000-0000-000084340000}"/>
    <cellStyle name="Normal 6 2 3 3 7 3" xfId="28910" xr:uid="{00000000-0005-0000-0000-000085340000}"/>
    <cellStyle name="Normal 6 2 3 3 8" xfId="7023" xr:uid="{00000000-0005-0000-0000-000086340000}"/>
    <cellStyle name="Normal 6 2 3 3 8 2" xfId="7024" xr:uid="{00000000-0005-0000-0000-000087340000}"/>
    <cellStyle name="Normal 6 2 3 3 8 2 2" xfId="38929" xr:uid="{00000000-0005-0000-0000-000088340000}"/>
    <cellStyle name="Normal 6 2 3 3 8 3" xfId="28911" xr:uid="{00000000-0005-0000-0000-000089340000}"/>
    <cellStyle name="Normal 6 2 3 3 9" xfId="7025" xr:uid="{00000000-0005-0000-0000-00008A340000}"/>
    <cellStyle name="Normal 6 2 3 3 9 2" xfId="34865" xr:uid="{00000000-0005-0000-0000-00008B340000}"/>
    <cellStyle name="Normal 6 2 3 4" xfId="7026" xr:uid="{00000000-0005-0000-0000-00008C340000}"/>
    <cellStyle name="Normal 6 2 3 4 10" xfId="24287" xr:uid="{00000000-0005-0000-0000-00008D340000}"/>
    <cellStyle name="Normal 6 2 3 4 2" xfId="7027" xr:uid="{00000000-0005-0000-0000-00008E340000}"/>
    <cellStyle name="Normal 6 2 3 4 2 2" xfId="7028" xr:uid="{00000000-0005-0000-0000-00008F340000}"/>
    <cellStyle name="Normal 6 2 3 4 2 2 2" xfId="7029" xr:uid="{00000000-0005-0000-0000-000090340000}"/>
    <cellStyle name="Normal 6 2 3 4 2 2 2 2" xfId="7030" xr:uid="{00000000-0005-0000-0000-000091340000}"/>
    <cellStyle name="Normal 6 2 3 4 2 2 2 2 2" xfId="7031" xr:uid="{00000000-0005-0000-0000-000092340000}"/>
    <cellStyle name="Normal 6 2 3 4 2 2 2 2 2 2" xfId="38930" xr:uid="{00000000-0005-0000-0000-000093340000}"/>
    <cellStyle name="Normal 6 2 3 4 2 2 2 2 3" xfId="28912" xr:uid="{00000000-0005-0000-0000-000094340000}"/>
    <cellStyle name="Normal 6 2 3 4 2 2 2 3" xfId="7032" xr:uid="{00000000-0005-0000-0000-000095340000}"/>
    <cellStyle name="Normal 6 2 3 4 2 2 2 3 2" xfId="7033" xr:uid="{00000000-0005-0000-0000-000096340000}"/>
    <cellStyle name="Normal 6 2 3 4 2 2 2 3 2 2" xfId="38931" xr:uid="{00000000-0005-0000-0000-000097340000}"/>
    <cellStyle name="Normal 6 2 3 4 2 2 2 3 3" xfId="28913" xr:uid="{00000000-0005-0000-0000-000098340000}"/>
    <cellStyle name="Normal 6 2 3 4 2 2 2 4" xfId="7034" xr:uid="{00000000-0005-0000-0000-000099340000}"/>
    <cellStyle name="Normal 6 2 3 4 2 2 2 4 2" xfId="34886" xr:uid="{00000000-0005-0000-0000-00009A340000}"/>
    <cellStyle name="Normal 6 2 3 4 2 2 2 5" xfId="24290" xr:uid="{00000000-0005-0000-0000-00009B340000}"/>
    <cellStyle name="Normal 6 2 3 4 2 2 3" xfId="7035" xr:uid="{00000000-0005-0000-0000-00009C340000}"/>
    <cellStyle name="Normal 6 2 3 4 2 2 3 2" xfId="7036" xr:uid="{00000000-0005-0000-0000-00009D340000}"/>
    <cellStyle name="Normal 6 2 3 4 2 2 3 2 2" xfId="7037" xr:uid="{00000000-0005-0000-0000-00009E340000}"/>
    <cellStyle name="Normal 6 2 3 4 2 2 3 2 2 2" xfId="38932" xr:uid="{00000000-0005-0000-0000-00009F340000}"/>
    <cellStyle name="Normal 6 2 3 4 2 2 3 2 3" xfId="28914" xr:uid="{00000000-0005-0000-0000-0000A0340000}"/>
    <cellStyle name="Normal 6 2 3 4 2 2 3 3" xfId="7038" xr:uid="{00000000-0005-0000-0000-0000A1340000}"/>
    <cellStyle name="Normal 6 2 3 4 2 2 3 3 2" xfId="7039" xr:uid="{00000000-0005-0000-0000-0000A2340000}"/>
    <cellStyle name="Normal 6 2 3 4 2 2 3 3 2 2" xfId="38933" xr:uid="{00000000-0005-0000-0000-0000A3340000}"/>
    <cellStyle name="Normal 6 2 3 4 2 2 3 3 3" xfId="28915" xr:uid="{00000000-0005-0000-0000-0000A4340000}"/>
    <cellStyle name="Normal 6 2 3 4 2 2 3 4" xfId="7040" xr:uid="{00000000-0005-0000-0000-0000A5340000}"/>
    <cellStyle name="Normal 6 2 3 4 2 2 3 4 2" xfId="34887" xr:uid="{00000000-0005-0000-0000-0000A6340000}"/>
    <cellStyle name="Normal 6 2 3 4 2 2 3 5" xfId="24291" xr:uid="{00000000-0005-0000-0000-0000A7340000}"/>
    <cellStyle name="Normal 6 2 3 4 2 2 4" xfId="7041" xr:uid="{00000000-0005-0000-0000-0000A8340000}"/>
    <cellStyle name="Normal 6 2 3 4 2 2 4 2" xfId="7042" xr:uid="{00000000-0005-0000-0000-0000A9340000}"/>
    <cellStyle name="Normal 6 2 3 4 2 2 4 2 2" xfId="38934" xr:uid="{00000000-0005-0000-0000-0000AA340000}"/>
    <cellStyle name="Normal 6 2 3 4 2 2 4 3" xfId="28916" xr:uid="{00000000-0005-0000-0000-0000AB340000}"/>
    <cellStyle name="Normal 6 2 3 4 2 2 5" xfId="7043" xr:uid="{00000000-0005-0000-0000-0000AC340000}"/>
    <cellStyle name="Normal 6 2 3 4 2 2 5 2" xfId="7044" xr:uid="{00000000-0005-0000-0000-0000AD340000}"/>
    <cellStyle name="Normal 6 2 3 4 2 2 5 2 2" xfId="38935" xr:uid="{00000000-0005-0000-0000-0000AE340000}"/>
    <cellStyle name="Normal 6 2 3 4 2 2 5 3" xfId="28917" xr:uid="{00000000-0005-0000-0000-0000AF340000}"/>
    <cellStyle name="Normal 6 2 3 4 2 2 6" xfId="7045" xr:uid="{00000000-0005-0000-0000-0000B0340000}"/>
    <cellStyle name="Normal 6 2 3 4 2 2 6 2" xfId="34885" xr:uid="{00000000-0005-0000-0000-0000B1340000}"/>
    <cellStyle name="Normal 6 2 3 4 2 2 7" xfId="24289" xr:uid="{00000000-0005-0000-0000-0000B2340000}"/>
    <cellStyle name="Normal 6 2 3 4 2 3" xfId="7046" xr:uid="{00000000-0005-0000-0000-0000B3340000}"/>
    <cellStyle name="Normal 6 2 3 4 2 3 2" xfId="7047" xr:uid="{00000000-0005-0000-0000-0000B4340000}"/>
    <cellStyle name="Normal 6 2 3 4 2 3 2 2" xfId="7048" xr:uid="{00000000-0005-0000-0000-0000B5340000}"/>
    <cellStyle name="Normal 6 2 3 4 2 3 2 2 2" xfId="38936" xr:uid="{00000000-0005-0000-0000-0000B6340000}"/>
    <cellStyle name="Normal 6 2 3 4 2 3 2 3" xfId="28918" xr:uid="{00000000-0005-0000-0000-0000B7340000}"/>
    <cellStyle name="Normal 6 2 3 4 2 3 3" xfId="7049" xr:uid="{00000000-0005-0000-0000-0000B8340000}"/>
    <cellStyle name="Normal 6 2 3 4 2 3 3 2" xfId="7050" xr:uid="{00000000-0005-0000-0000-0000B9340000}"/>
    <cellStyle name="Normal 6 2 3 4 2 3 3 2 2" xfId="38937" xr:uid="{00000000-0005-0000-0000-0000BA340000}"/>
    <cellStyle name="Normal 6 2 3 4 2 3 3 3" xfId="28919" xr:uid="{00000000-0005-0000-0000-0000BB340000}"/>
    <cellStyle name="Normal 6 2 3 4 2 3 4" xfId="7051" xr:uid="{00000000-0005-0000-0000-0000BC340000}"/>
    <cellStyle name="Normal 6 2 3 4 2 3 4 2" xfId="34888" xr:uid="{00000000-0005-0000-0000-0000BD340000}"/>
    <cellStyle name="Normal 6 2 3 4 2 3 5" xfId="24292" xr:uid="{00000000-0005-0000-0000-0000BE340000}"/>
    <cellStyle name="Normal 6 2 3 4 2 4" xfId="7052" xr:uid="{00000000-0005-0000-0000-0000BF340000}"/>
    <cellStyle name="Normal 6 2 3 4 2 4 2" xfId="7053" xr:uid="{00000000-0005-0000-0000-0000C0340000}"/>
    <cellStyle name="Normal 6 2 3 4 2 4 2 2" xfId="7054" xr:uid="{00000000-0005-0000-0000-0000C1340000}"/>
    <cellStyle name="Normal 6 2 3 4 2 4 2 2 2" xfId="38938" xr:uid="{00000000-0005-0000-0000-0000C2340000}"/>
    <cellStyle name="Normal 6 2 3 4 2 4 2 3" xfId="28920" xr:uid="{00000000-0005-0000-0000-0000C3340000}"/>
    <cellStyle name="Normal 6 2 3 4 2 4 3" xfId="7055" xr:uid="{00000000-0005-0000-0000-0000C4340000}"/>
    <cellStyle name="Normal 6 2 3 4 2 4 3 2" xfId="7056" xr:uid="{00000000-0005-0000-0000-0000C5340000}"/>
    <cellStyle name="Normal 6 2 3 4 2 4 3 2 2" xfId="38939" xr:uid="{00000000-0005-0000-0000-0000C6340000}"/>
    <cellStyle name="Normal 6 2 3 4 2 4 3 3" xfId="28921" xr:uid="{00000000-0005-0000-0000-0000C7340000}"/>
    <cellStyle name="Normal 6 2 3 4 2 4 4" xfId="7057" xr:uid="{00000000-0005-0000-0000-0000C8340000}"/>
    <cellStyle name="Normal 6 2 3 4 2 4 4 2" xfId="34889" xr:uid="{00000000-0005-0000-0000-0000C9340000}"/>
    <cellStyle name="Normal 6 2 3 4 2 4 5" xfId="24293" xr:uid="{00000000-0005-0000-0000-0000CA340000}"/>
    <cellStyle name="Normal 6 2 3 4 2 5" xfId="7058" xr:uid="{00000000-0005-0000-0000-0000CB340000}"/>
    <cellStyle name="Normal 6 2 3 4 2 5 2" xfId="7059" xr:uid="{00000000-0005-0000-0000-0000CC340000}"/>
    <cellStyle name="Normal 6 2 3 4 2 5 2 2" xfId="38940" xr:uid="{00000000-0005-0000-0000-0000CD340000}"/>
    <cellStyle name="Normal 6 2 3 4 2 5 3" xfId="28922" xr:uid="{00000000-0005-0000-0000-0000CE340000}"/>
    <cellStyle name="Normal 6 2 3 4 2 6" xfId="7060" xr:uid="{00000000-0005-0000-0000-0000CF340000}"/>
    <cellStyle name="Normal 6 2 3 4 2 6 2" xfId="7061" xr:uid="{00000000-0005-0000-0000-0000D0340000}"/>
    <cellStyle name="Normal 6 2 3 4 2 6 2 2" xfId="38941" xr:uid="{00000000-0005-0000-0000-0000D1340000}"/>
    <cellStyle name="Normal 6 2 3 4 2 6 3" xfId="28923" xr:uid="{00000000-0005-0000-0000-0000D2340000}"/>
    <cellStyle name="Normal 6 2 3 4 2 7" xfId="7062" xr:uid="{00000000-0005-0000-0000-0000D3340000}"/>
    <cellStyle name="Normal 6 2 3 4 2 7 2" xfId="34884" xr:uid="{00000000-0005-0000-0000-0000D4340000}"/>
    <cellStyle name="Normal 6 2 3 4 2 8" xfId="24288" xr:uid="{00000000-0005-0000-0000-0000D5340000}"/>
    <cellStyle name="Normal 6 2 3 4 3" xfId="7063" xr:uid="{00000000-0005-0000-0000-0000D6340000}"/>
    <cellStyle name="Normal 6 2 3 4 3 2" xfId="7064" xr:uid="{00000000-0005-0000-0000-0000D7340000}"/>
    <cellStyle name="Normal 6 2 3 4 3 2 2" xfId="7065" xr:uid="{00000000-0005-0000-0000-0000D8340000}"/>
    <cellStyle name="Normal 6 2 3 4 3 2 2 2" xfId="7066" xr:uid="{00000000-0005-0000-0000-0000D9340000}"/>
    <cellStyle name="Normal 6 2 3 4 3 2 2 2 2" xfId="7067" xr:uid="{00000000-0005-0000-0000-0000DA340000}"/>
    <cellStyle name="Normal 6 2 3 4 3 2 2 2 2 2" xfId="38942" xr:uid="{00000000-0005-0000-0000-0000DB340000}"/>
    <cellStyle name="Normal 6 2 3 4 3 2 2 2 3" xfId="28924" xr:uid="{00000000-0005-0000-0000-0000DC340000}"/>
    <cellStyle name="Normal 6 2 3 4 3 2 2 3" xfId="7068" xr:uid="{00000000-0005-0000-0000-0000DD340000}"/>
    <cellStyle name="Normal 6 2 3 4 3 2 2 3 2" xfId="7069" xr:uid="{00000000-0005-0000-0000-0000DE340000}"/>
    <cellStyle name="Normal 6 2 3 4 3 2 2 3 2 2" xfId="38943" xr:uid="{00000000-0005-0000-0000-0000DF340000}"/>
    <cellStyle name="Normal 6 2 3 4 3 2 2 3 3" xfId="28925" xr:uid="{00000000-0005-0000-0000-0000E0340000}"/>
    <cellStyle name="Normal 6 2 3 4 3 2 2 4" xfId="7070" xr:uid="{00000000-0005-0000-0000-0000E1340000}"/>
    <cellStyle name="Normal 6 2 3 4 3 2 2 4 2" xfId="34892" xr:uid="{00000000-0005-0000-0000-0000E2340000}"/>
    <cellStyle name="Normal 6 2 3 4 3 2 2 5" xfId="24296" xr:uid="{00000000-0005-0000-0000-0000E3340000}"/>
    <cellStyle name="Normal 6 2 3 4 3 2 3" xfId="7071" xr:uid="{00000000-0005-0000-0000-0000E4340000}"/>
    <cellStyle name="Normal 6 2 3 4 3 2 3 2" xfId="7072" xr:uid="{00000000-0005-0000-0000-0000E5340000}"/>
    <cellStyle name="Normal 6 2 3 4 3 2 3 2 2" xfId="7073" xr:uid="{00000000-0005-0000-0000-0000E6340000}"/>
    <cellStyle name="Normal 6 2 3 4 3 2 3 2 2 2" xfId="38944" xr:uid="{00000000-0005-0000-0000-0000E7340000}"/>
    <cellStyle name="Normal 6 2 3 4 3 2 3 2 3" xfId="28926" xr:uid="{00000000-0005-0000-0000-0000E8340000}"/>
    <cellStyle name="Normal 6 2 3 4 3 2 3 3" xfId="7074" xr:uid="{00000000-0005-0000-0000-0000E9340000}"/>
    <cellStyle name="Normal 6 2 3 4 3 2 3 3 2" xfId="7075" xr:uid="{00000000-0005-0000-0000-0000EA340000}"/>
    <cellStyle name="Normal 6 2 3 4 3 2 3 3 2 2" xfId="38945" xr:uid="{00000000-0005-0000-0000-0000EB340000}"/>
    <cellStyle name="Normal 6 2 3 4 3 2 3 3 3" xfId="28927" xr:uid="{00000000-0005-0000-0000-0000EC340000}"/>
    <cellStyle name="Normal 6 2 3 4 3 2 3 4" xfId="7076" xr:uid="{00000000-0005-0000-0000-0000ED340000}"/>
    <cellStyle name="Normal 6 2 3 4 3 2 3 4 2" xfId="34893" xr:uid="{00000000-0005-0000-0000-0000EE340000}"/>
    <cellStyle name="Normal 6 2 3 4 3 2 3 5" xfId="24297" xr:uid="{00000000-0005-0000-0000-0000EF340000}"/>
    <cellStyle name="Normal 6 2 3 4 3 2 4" xfId="7077" xr:uid="{00000000-0005-0000-0000-0000F0340000}"/>
    <cellStyle name="Normal 6 2 3 4 3 2 4 2" xfId="7078" xr:uid="{00000000-0005-0000-0000-0000F1340000}"/>
    <cellStyle name="Normal 6 2 3 4 3 2 4 2 2" xfId="38946" xr:uid="{00000000-0005-0000-0000-0000F2340000}"/>
    <cellStyle name="Normal 6 2 3 4 3 2 4 3" xfId="28928" xr:uid="{00000000-0005-0000-0000-0000F3340000}"/>
    <cellStyle name="Normal 6 2 3 4 3 2 5" xfId="7079" xr:uid="{00000000-0005-0000-0000-0000F4340000}"/>
    <cellStyle name="Normal 6 2 3 4 3 2 5 2" xfId="7080" xr:uid="{00000000-0005-0000-0000-0000F5340000}"/>
    <cellStyle name="Normal 6 2 3 4 3 2 5 2 2" xfId="38947" xr:uid="{00000000-0005-0000-0000-0000F6340000}"/>
    <cellStyle name="Normal 6 2 3 4 3 2 5 3" xfId="28929" xr:uid="{00000000-0005-0000-0000-0000F7340000}"/>
    <cellStyle name="Normal 6 2 3 4 3 2 6" xfId="7081" xr:uid="{00000000-0005-0000-0000-0000F8340000}"/>
    <cellStyle name="Normal 6 2 3 4 3 2 6 2" xfId="34891" xr:uid="{00000000-0005-0000-0000-0000F9340000}"/>
    <cellStyle name="Normal 6 2 3 4 3 2 7" xfId="24295" xr:uid="{00000000-0005-0000-0000-0000FA340000}"/>
    <cellStyle name="Normal 6 2 3 4 3 3" xfId="7082" xr:uid="{00000000-0005-0000-0000-0000FB340000}"/>
    <cellStyle name="Normal 6 2 3 4 3 3 2" xfId="7083" xr:uid="{00000000-0005-0000-0000-0000FC340000}"/>
    <cellStyle name="Normal 6 2 3 4 3 3 2 2" xfId="7084" xr:uid="{00000000-0005-0000-0000-0000FD340000}"/>
    <cellStyle name="Normal 6 2 3 4 3 3 2 2 2" xfId="38948" xr:uid="{00000000-0005-0000-0000-0000FE340000}"/>
    <cellStyle name="Normal 6 2 3 4 3 3 2 3" xfId="28930" xr:uid="{00000000-0005-0000-0000-0000FF340000}"/>
    <cellStyle name="Normal 6 2 3 4 3 3 3" xfId="7085" xr:uid="{00000000-0005-0000-0000-000000350000}"/>
    <cellStyle name="Normal 6 2 3 4 3 3 3 2" xfId="7086" xr:uid="{00000000-0005-0000-0000-000001350000}"/>
    <cellStyle name="Normal 6 2 3 4 3 3 3 2 2" xfId="38949" xr:uid="{00000000-0005-0000-0000-000002350000}"/>
    <cellStyle name="Normal 6 2 3 4 3 3 3 3" xfId="28931" xr:uid="{00000000-0005-0000-0000-000003350000}"/>
    <cellStyle name="Normal 6 2 3 4 3 3 4" xfId="7087" xr:uid="{00000000-0005-0000-0000-000004350000}"/>
    <cellStyle name="Normal 6 2 3 4 3 3 4 2" xfId="34894" xr:uid="{00000000-0005-0000-0000-000005350000}"/>
    <cellStyle name="Normal 6 2 3 4 3 3 5" xfId="24298" xr:uid="{00000000-0005-0000-0000-000006350000}"/>
    <cellStyle name="Normal 6 2 3 4 3 4" xfId="7088" xr:uid="{00000000-0005-0000-0000-000007350000}"/>
    <cellStyle name="Normal 6 2 3 4 3 4 2" xfId="7089" xr:uid="{00000000-0005-0000-0000-000008350000}"/>
    <cellStyle name="Normal 6 2 3 4 3 4 2 2" xfId="7090" xr:uid="{00000000-0005-0000-0000-000009350000}"/>
    <cellStyle name="Normal 6 2 3 4 3 4 2 2 2" xfId="38950" xr:uid="{00000000-0005-0000-0000-00000A350000}"/>
    <cellStyle name="Normal 6 2 3 4 3 4 2 3" xfId="28932" xr:uid="{00000000-0005-0000-0000-00000B350000}"/>
    <cellStyle name="Normal 6 2 3 4 3 4 3" xfId="7091" xr:uid="{00000000-0005-0000-0000-00000C350000}"/>
    <cellStyle name="Normal 6 2 3 4 3 4 3 2" xfId="7092" xr:uid="{00000000-0005-0000-0000-00000D350000}"/>
    <cellStyle name="Normal 6 2 3 4 3 4 3 2 2" xfId="38951" xr:uid="{00000000-0005-0000-0000-00000E350000}"/>
    <cellStyle name="Normal 6 2 3 4 3 4 3 3" xfId="28933" xr:uid="{00000000-0005-0000-0000-00000F350000}"/>
    <cellStyle name="Normal 6 2 3 4 3 4 4" xfId="7093" xr:uid="{00000000-0005-0000-0000-000010350000}"/>
    <cellStyle name="Normal 6 2 3 4 3 4 4 2" xfId="34895" xr:uid="{00000000-0005-0000-0000-000011350000}"/>
    <cellStyle name="Normal 6 2 3 4 3 4 5" xfId="24299" xr:uid="{00000000-0005-0000-0000-000012350000}"/>
    <cellStyle name="Normal 6 2 3 4 3 5" xfId="7094" xr:uid="{00000000-0005-0000-0000-000013350000}"/>
    <cellStyle name="Normal 6 2 3 4 3 5 2" xfId="7095" xr:uid="{00000000-0005-0000-0000-000014350000}"/>
    <cellStyle name="Normal 6 2 3 4 3 5 2 2" xfId="38952" xr:uid="{00000000-0005-0000-0000-000015350000}"/>
    <cellStyle name="Normal 6 2 3 4 3 5 3" xfId="28934" xr:uid="{00000000-0005-0000-0000-000016350000}"/>
    <cellStyle name="Normal 6 2 3 4 3 6" xfId="7096" xr:uid="{00000000-0005-0000-0000-000017350000}"/>
    <cellStyle name="Normal 6 2 3 4 3 6 2" xfId="7097" xr:uid="{00000000-0005-0000-0000-000018350000}"/>
    <cellStyle name="Normal 6 2 3 4 3 6 2 2" xfId="38953" xr:uid="{00000000-0005-0000-0000-000019350000}"/>
    <cellStyle name="Normal 6 2 3 4 3 6 3" xfId="28935" xr:uid="{00000000-0005-0000-0000-00001A350000}"/>
    <cellStyle name="Normal 6 2 3 4 3 7" xfId="7098" xr:uid="{00000000-0005-0000-0000-00001B350000}"/>
    <cellStyle name="Normal 6 2 3 4 3 7 2" xfId="34890" xr:uid="{00000000-0005-0000-0000-00001C350000}"/>
    <cellStyle name="Normal 6 2 3 4 3 8" xfId="24294" xr:uid="{00000000-0005-0000-0000-00001D350000}"/>
    <cellStyle name="Normal 6 2 3 4 4" xfId="7099" xr:uid="{00000000-0005-0000-0000-00001E350000}"/>
    <cellStyle name="Normal 6 2 3 4 4 2" xfId="7100" xr:uid="{00000000-0005-0000-0000-00001F350000}"/>
    <cellStyle name="Normal 6 2 3 4 4 2 2" xfId="7101" xr:uid="{00000000-0005-0000-0000-000020350000}"/>
    <cellStyle name="Normal 6 2 3 4 4 2 2 2" xfId="7102" xr:uid="{00000000-0005-0000-0000-000021350000}"/>
    <cellStyle name="Normal 6 2 3 4 4 2 2 2 2" xfId="38954" xr:uid="{00000000-0005-0000-0000-000022350000}"/>
    <cellStyle name="Normal 6 2 3 4 4 2 2 3" xfId="28936" xr:uid="{00000000-0005-0000-0000-000023350000}"/>
    <cellStyle name="Normal 6 2 3 4 4 2 3" xfId="7103" xr:uid="{00000000-0005-0000-0000-000024350000}"/>
    <cellStyle name="Normal 6 2 3 4 4 2 3 2" xfId="7104" xr:uid="{00000000-0005-0000-0000-000025350000}"/>
    <cellStyle name="Normal 6 2 3 4 4 2 3 2 2" xfId="38955" xr:uid="{00000000-0005-0000-0000-000026350000}"/>
    <cellStyle name="Normal 6 2 3 4 4 2 3 3" xfId="28937" xr:uid="{00000000-0005-0000-0000-000027350000}"/>
    <cellStyle name="Normal 6 2 3 4 4 2 4" xfId="7105" xr:uid="{00000000-0005-0000-0000-000028350000}"/>
    <cellStyle name="Normal 6 2 3 4 4 2 4 2" xfId="34897" xr:uid="{00000000-0005-0000-0000-000029350000}"/>
    <cellStyle name="Normal 6 2 3 4 4 2 5" xfId="24301" xr:uid="{00000000-0005-0000-0000-00002A350000}"/>
    <cellStyle name="Normal 6 2 3 4 4 3" xfId="7106" xr:uid="{00000000-0005-0000-0000-00002B350000}"/>
    <cellStyle name="Normal 6 2 3 4 4 3 2" xfId="7107" xr:uid="{00000000-0005-0000-0000-00002C350000}"/>
    <cellStyle name="Normal 6 2 3 4 4 3 2 2" xfId="7108" xr:uid="{00000000-0005-0000-0000-00002D350000}"/>
    <cellStyle name="Normal 6 2 3 4 4 3 2 2 2" xfId="38956" xr:uid="{00000000-0005-0000-0000-00002E350000}"/>
    <cellStyle name="Normal 6 2 3 4 4 3 2 3" xfId="28938" xr:uid="{00000000-0005-0000-0000-00002F350000}"/>
    <cellStyle name="Normal 6 2 3 4 4 3 3" xfId="7109" xr:uid="{00000000-0005-0000-0000-000030350000}"/>
    <cellStyle name="Normal 6 2 3 4 4 3 3 2" xfId="7110" xr:uid="{00000000-0005-0000-0000-000031350000}"/>
    <cellStyle name="Normal 6 2 3 4 4 3 3 2 2" xfId="38957" xr:uid="{00000000-0005-0000-0000-000032350000}"/>
    <cellStyle name="Normal 6 2 3 4 4 3 3 3" xfId="28939" xr:uid="{00000000-0005-0000-0000-000033350000}"/>
    <cellStyle name="Normal 6 2 3 4 4 3 4" xfId="7111" xr:uid="{00000000-0005-0000-0000-000034350000}"/>
    <cellStyle name="Normal 6 2 3 4 4 3 4 2" xfId="34898" xr:uid="{00000000-0005-0000-0000-000035350000}"/>
    <cellStyle name="Normal 6 2 3 4 4 3 5" xfId="24302" xr:uid="{00000000-0005-0000-0000-000036350000}"/>
    <cellStyle name="Normal 6 2 3 4 4 4" xfId="7112" xr:uid="{00000000-0005-0000-0000-000037350000}"/>
    <cellStyle name="Normal 6 2 3 4 4 4 2" xfId="7113" xr:uid="{00000000-0005-0000-0000-000038350000}"/>
    <cellStyle name="Normal 6 2 3 4 4 4 2 2" xfId="38958" xr:uid="{00000000-0005-0000-0000-000039350000}"/>
    <cellStyle name="Normal 6 2 3 4 4 4 3" xfId="28940" xr:uid="{00000000-0005-0000-0000-00003A350000}"/>
    <cellStyle name="Normal 6 2 3 4 4 5" xfId="7114" xr:uid="{00000000-0005-0000-0000-00003B350000}"/>
    <cellStyle name="Normal 6 2 3 4 4 5 2" xfId="7115" xr:uid="{00000000-0005-0000-0000-00003C350000}"/>
    <cellStyle name="Normal 6 2 3 4 4 5 2 2" xfId="38959" xr:uid="{00000000-0005-0000-0000-00003D350000}"/>
    <cellStyle name="Normal 6 2 3 4 4 5 3" xfId="28941" xr:uid="{00000000-0005-0000-0000-00003E350000}"/>
    <cellStyle name="Normal 6 2 3 4 4 6" xfId="7116" xr:uid="{00000000-0005-0000-0000-00003F350000}"/>
    <cellStyle name="Normal 6 2 3 4 4 6 2" xfId="34896" xr:uid="{00000000-0005-0000-0000-000040350000}"/>
    <cellStyle name="Normal 6 2 3 4 4 7" xfId="24300" xr:uid="{00000000-0005-0000-0000-000041350000}"/>
    <cellStyle name="Normal 6 2 3 4 5" xfId="7117" xr:uid="{00000000-0005-0000-0000-000042350000}"/>
    <cellStyle name="Normal 6 2 3 4 5 2" xfId="7118" xr:uid="{00000000-0005-0000-0000-000043350000}"/>
    <cellStyle name="Normal 6 2 3 4 5 2 2" xfId="7119" xr:uid="{00000000-0005-0000-0000-000044350000}"/>
    <cellStyle name="Normal 6 2 3 4 5 2 2 2" xfId="38960" xr:uid="{00000000-0005-0000-0000-000045350000}"/>
    <cellStyle name="Normal 6 2 3 4 5 2 3" xfId="28942" xr:uid="{00000000-0005-0000-0000-000046350000}"/>
    <cellStyle name="Normal 6 2 3 4 5 3" xfId="7120" xr:uid="{00000000-0005-0000-0000-000047350000}"/>
    <cellStyle name="Normal 6 2 3 4 5 3 2" xfId="7121" xr:uid="{00000000-0005-0000-0000-000048350000}"/>
    <cellStyle name="Normal 6 2 3 4 5 3 2 2" xfId="38961" xr:uid="{00000000-0005-0000-0000-000049350000}"/>
    <cellStyle name="Normal 6 2 3 4 5 3 3" xfId="28943" xr:uid="{00000000-0005-0000-0000-00004A350000}"/>
    <cellStyle name="Normal 6 2 3 4 5 4" xfId="7122" xr:uid="{00000000-0005-0000-0000-00004B350000}"/>
    <cellStyle name="Normal 6 2 3 4 5 4 2" xfId="34899" xr:uid="{00000000-0005-0000-0000-00004C350000}"/>
    <cellStyle name="Normal 6 2 3 4 5 5" xfId="24303" xr:uid="{00000000-0005-0000-0000-00004D350000}"/>
    <cellStyle name="Normal 6 2 3 4 6" xfId="7123" xr:uid="{00000000-0005-0000-0000-00004E350000}"/>
    <cellStyle name="Normal 6 2 3 4 6 2" xfId="7124" xr:uid="{00000000-0005-0000-0000-00004F350000}"/>
    <cellStyle name="Normal 6 2 3 4 6 2 2" xfId="7125" xr:uid="{00000000-0005-0000-0000-000050350000}"/>
    <cellStyle name="Normal 6 2 3 4 6 2 2 2" xfId="38962" xr:uid="{00000000-0005-0000-0000-000051350000}"/>
    <cellStyle name="Normal 6 2 3 4 6 2 3" xfId="28944" xr:uid="{00000000-0005-0000-0000-000052350000}"/>
    <cellStyle name="Normal 6 2 3 4 6 3" xfId="7126" xr:uid="{00000000-0005-0000-0000-000053350000}"/>
    <cellStyle name="Normal 6 2 3 4 6 3 2" xfId="7127" xr:uid="{00000000-0005-0000-0000-000054350000}"/>
    <cellStyle name="Normal 6 2 3 4 6 3 2 2" xfId="38963" xr:uid="{00000000-0005-0000-0000-000055350000}"/>
    <cellStyle name="Normal 6 2 3 4 6 3 3" xfId="28945" xr:uid="{00000000-0005-0000-0000-000056350000}"/>
    <cellStyle name="Normal 6 2 3 4 6 4" xfId="7128" xr:uid="{00000000-0005-0000-0000-000057350000}"/>
    <cellStyle name="Normal 6 2 3 4 6 4 2" xfId="34900" xr:uid="{00000000-0005-0000-0000-000058350000}"/>
    <cellStyle name="Normal 6 2 3 4 6 5" xfId="24304" xr:uid="{00000000-0005-0000-0000-000059350000}"/>
    <cellStyle name="Normal 6 2 3 4 7" xfId="7129" xr:uid="{00000000-0005-0000-0000-00005A350000}"/>
    <cellStyle name="Normal 6 2 3 4 7 2" xfId="7130" xr:uid="{00000000-0005-0000-0000-00005B350000}"/>
    <cellStyle name="Normal 6 2 3 4 7 2 2" xfId="38964" xr:uid="{00000000-0005-0000-0000-00005C350000}"/>
    <cellStyle name="Normal 6 2 3 4 7 3" xfId="28946" xr:uid="{00000000-0005-0000-0000-00005D350000}"/>
    <cellStyle name="Normal 6 2 3 4 8" xfId="7131" xr:uid="{00000000-0005-0000-0000-00005E350000}"/>
    <cellStyle name="Normal 6 2 3 4 8 2" xfId="7132" xr:uid="{00000000-0005-0000-0000-00005F350000}"/>
    <cellStyle name="Normal 6 2 3 4 8 2 2" xfId="38965" xr:uid="{00000000-0005-0000-0000-000060350000}"/>
    <cellStyle name="Normal 6 2 3 4 8 3" xfId="28947" xr:uid="{00000000-0005-0000-0000-000061350000}"/>
    <cellStyle name="Normal 6 2 3 4 9" xfId="7133" xr:uid="{00000000-0005-0000-0000-000062350000}"/>
    <cellStyle name="Normal 6 2 3 4 9 2" xfId="34883" xr:uid="{00000000-0005-0000-0000-000063350000}"/>
    <cellStyle name="Normal 6 2 3 5" xfId="7134" xr:uid="{00000000-0005-0000-0000-000064350000}"/>
    <cellStyle name="Normal 6 2 3 5 2" xfId="7135" xr:uid="{00000000-0005-0000-0000-000065350000}"/>
    <cellStyle name="Normal 6 2 3 5 2 2" xfId="7136" xr:uid="{00000000-0005-0000-0000-000066350000}"/>
    <cellStyle name="Normal 6 2 3 5 2 2 2" xfId="7137" xr:uid="{00000000-0005-0000-0000-000067350000}"/>
    <cellStyle name="Normal 6 2 3 5 2 2 2 2" xfId="7138" xr:uid="{00000000-0005-0000-0000-000068350000}"/>
    <cellStyle name="Normal 6 2 3 5 2 2 2 2 2" xfId="38966" xr:uid="{00000000-0005-0000-0000-000069350000}"/>
    <cellStyle name="Normal 6 2 3 5 2 2 2 3" xfId="28948" xr:uid="{00000000-0005-0000-0000-00006A350000}"/>
    <cellStyle name="Normal 6 2 3 5 2 2 3" xfId="7139" xr:uid="{00000000-0005-0000-0000-00006B350000}"/>
    <cellStyle name="Normal 6 2 3 5 2 2 3 2" xfId="7140" xr:uid="{00000000-0005-0000-0000-00006C350000}"/>
    <cellStyle name="Normal 6 2 3 5 2 2 3 2 2" xfId="38967" xr:uid="{00000000-0005-0000-0000-00006D350000}"/>
    <cellStyle name="Normal 6 2 3 5 2 2 3 3" xfId="28949" xr:uid="{00000000-0005-0000-0000-00006E350000}"/>
    <cellStyle name="Normal 6 2 3 5 2 2 4" xfId="7141" xr:uid="{00000000-0005-0000-0000-00006F350000}"/>
    <cellStyle name="Normal 6 2 3 5 2 2 4 2" xfId="34903" xr:uid="{00000000-0005-0000-0000-000070350000}"/>
    <cellStyle name="Normal 6 2 3 5 2 2 5" xfId="24307" xr:uid="{00000000-0005-0000-0000-000071350000}"/>
    <cellStyle name="Normal 6 2 3 5 2 3" xfId="7142" xr:uid="{00000000-0005-0000-0000-000072350000}"/>
    <cellStyle name="Normal 6 2 3 5 2 3 2" xfId="7143" xr:uid="{00000000-0005-0000-0000-000073350000}"/>
    <cellStyle name="Normal 6 2 3 5 2 3 2 2" xfId="7144" xr:uid="{00000000-0005-0000-0000-000074350000}"/>
    <cellStyle name="Normal 6 2 3 5 2 3 2 2 2" xfId="38968" xr:uid="{00000000-0005-0000-0000-000075350000}"/>
    <cellStyle name="Normal 6 2 3 5 2 3 2 3" xfId="28950" xr:uid="{00000000-0005-0000-0000-000076350000}"/>
    <cellStyle name="Normal 6 2 3 5 2 3 3" xfId="7145" xr:uid="{00000000-0005-0000-0000-000077350000}"/>
    <cellStyle name="Normal 6 2 3 5 2 3 3 2" xfId="7146" xr:uid="{00000000-0005-0000-0000-000078350000}"/>
    <cellStyle name="Normal 6 2 3 5 2 3 3 2 2" xfId="38969" xr:uid="{00000000-0005-0000-0000-000079350000}"/>
    <cellStyle name="Normal 6 2 3 5 2 3 3 3" xfId="28951" xr:uid="{00000000-0005-0000-0000-00007A350000}"/>
    <cellStyle name="Normal 6 2 3 5 2 3 4" xfId="7147" xr:uid="{00000000-0005-0000-0000-00007B350000}"/>
    <cellStyle name="Normal 6 2 3 5 2 3 4 2" xfId="34904" xr:uid="{00000000-0005-0000-0000-00007C350000}"/>
    <cellStyle name="Normal 6 2 3 5 2 3 5" xfId="24308" xr:uid="{00000000-0005-0000-0000-00007D350000}"/>
    <cellStyle name="Normal 6 2 3 5 2 4" xfId="7148" xr:uid="{00000000-0005-0000-0000-00007E350000}"/>
    <cellStyle name="Normal 6 2 3 5 2 4 2" xfId="7149" xr:uid="{00000000-0005-0000-0000-00007F350000}"/>
    <cellStyle name="Normal 6 2 3 5 2 4 2 2" xfId="38970" xr:uid="{00000000-0005-0000-0000-000080350000}"/>
    <cellStyle name="Normal 6 2 3 5 2 4 3" xfId="28952" xr:uid="{00000000-0005-0000-0000-000081350000}"/>
    <cellStyle name="Normal 6 2 3 5 2 5" xfId="7150" xr:uid="{00000000-0005-0000-0000-000082350000}"/>
    <cellStyle name="Normal 6 2 3 5 2 5 2" xfId="7151" xr:uid="{00000000-0005-0000-0000-000083350000}"/>
    <cellStyle name="Normal 6 2 3 5 2 5 2 2" xfId="38971" xr:uid="{00000000-0005-0000-0000-000084350000}"/>
    <cellStyle name="Normal 6 2 3 5 2 5 3" xfId="28953" xr:uid="{00000000-0005-0000-0000-000085350000}"/>
    <cellStyle name="Normal 6 2 3 5 2 6" xfId="7152" xr:uid="{00000000-0005-0000-0000-000086350000}"/>
    <cellStyle name="Normal 6 2 3 5 2 6 2" xfId="34902" xr:uid="{00000000-0005-0000-0000-000087350000}"/>
    <cellStyle name="Normal 6 2 3 5 2 7" xfId="24306" xr:uid="{00000000-0005-0000-0000-000088350000}"/>
    <cellStyle name="Normal 6 2 3 5 3" xfId="7153" xr:uid="{00000000-0005-0000-0000-000089350000}"/>
    <cellStyle name="Normal 6 2 3 5 3 2" xfId="7154" xr:uid="{00000000-0005-0000-0000-00008A350000}"/>
    <cellStyle name="Normal 6 2 3 5 3 2 2" xfId="7155" xr:uid="{00000000-0005-0000-0000-00008B350000}"/>
    <cellStyle name="Normal 6 2 3 5 3 2 2 2" xfId="38972" xr:uid="{00000000-0005-0000-0000-00008C350000}"/>
    <cellStyle name="Normal 6 2 3 5 3 2 3" xfId="28954" xr:uid="{00000000-0005-0000-0000-00008D350000}"/>
    <cellStyle name="Normal 6 2 3 5 3 3" xfId="7156" xr:uid="{00000000-0005-0000-0000-00008E350000}"/>
    <cellStyle name="Normal 6 2 3 5 3 3 2" xfId="7157" xr:uid="{00000000-0005-0000-0000-00008F350000}"/>
    <cellStyle name="Normal 6 2 3 5 3 3 2 2" xfId="38973" xr:uid="{00000000-0005-0000-0000-000090350000}"/>
    <cellStyle name="Normal 6 2 3 5 3 3 3" xfId="28955" xr:uid="{00000000-0005-0000-0000-000091350000}"/>
    <cellStyle name="Normal 6 2 3 5 3 4" xfId="7158" xr:uid="{00000000-0005-0000-0000-000092350000}"/>
    <cellStyle name="Normal 6 2 3 5 3 4 2" xfId="34905" xr:uid="{00000000-0005-0000-0000-000093350000}"/>
    <cellStyle name="Normal 6 2 3 5 3 5" xfId="24309" xr:uid="{00000000-0005-0000-0000-000094350000}"/>
    <cellStyle name="Normal 6 2 3 5 4" xfId="7159" xr:uid="{00000000-0005-0000-0000-000095350000}"/>
    <cellStyle name="Normal 6 2 3 5 4 2" xfId="7160" xr:uid="{00000000-0005-0000-0000-000096350000}"/>
    <cellStyle name="Normal 6 2 3 5 4 2 2" xfId="7161" xr:uid="{00000000-0005-0000-0000-000097350000}"/>
    <cellStyle name="Normal 6 2 3 5 4 2 2 2" xfId="38974" xr:uid="{00000000-0005-0000-0000-000098350000}"/>
    <cellStyle name="Normal 6 2 3 5 4 2 3" xfId="28956" xr:uid="{00000000-0005-0000-0000-000099350000}"/>
    <cellStyle name="Normal 6 2 3 5 4 3" xfId="7162" xr:uid="{00000000-0005-0000-0000-00009A350000}"/>
    <cellStyle name="Normal 6 2 3 5 4 3 2" xfId="7163" xr:uid="{00000000-0005-0000-0000-00009B350000}"/>
    <cellStyle name="Normal 6 2 3 5 4 3 2 2" xfId="38975" xr:uid="{00000000-0005-0000-0000-00009C350000}"/>
    <cellStyle name="Normal 6 2 3 5 4 3 3" xfId="28957" xr:uid="{00000000-0005-0000-0000-00009D350000}"/>
    <cellStyle name="Normal 6 2 3 5 4 4" xfId="7164" xr:uid="{00000000-0005-0000-0000-00009E350000}"/>
    <cellStyle name="Normal 6 2 3 5 4 4 2" xfId="34906" xr:uid="{00000000-0005-0000-0000-00009F350000}"/>
    <cellStyle name="Normal 6 2 3 5 4 5" xfId="24310" xr:uid="{00000000-0005-0000-0000-0000A0350000}"/>
    <cellStyle name="Normal 6 2 3 5 5" xfId="7165" xr:uid="{00000000-0005-0000-0000-0000A1350000}"/>
    <cellStyle name="Normal 6 2 3 5 5 2" xfId="7166" xr:uid="{00000000-0005-0000-0000-0000A2350000}"/>
    <cellStyle name="Normal 6 2 3 5 5 2 2" xfId="38976" xr:uid="{00000000-0005-0000-0000-0000A3350000}"/>
    <cellStyle name="Normal 6 2 3 5 5 3" xfId="28958" xr:uid="{00000000-0005-0000-0000-0000A4350000}"/>
    <cellStyle name="Normal 6 2 3 5 6" xfId="7167" xr:uid="{00000000-0005-0000-0000-0000A5350000}"/>
    <cellStyle name="Normal 6 2 3 5 6 2" xfId="7168" xr:uid="{00000000-0005-0000-0000-0000A6350000}"/>
    <cellStyle name="Normal 6 2 3 5 6 2 2" xfId="38977" xr:uid="{00000000-0005-0000-0000-0000A7350000}"/>
    <cellStyle name="Normal 6 2 3 5 6 3" xfId="28959" xr:uid="{00000000-0005-0000-0000-0000A8350000}"/>
    <cellStyle name="Normal 6 2 3 5 7" xfId="7169" xr:uid="{00000000-0005-0000-0000-0000A9350000}"/>
    <cellStyle name="Normal 6 2 3 5 7 2" xfId="34901" xr:uid="{00000000-0005-0000-0000-0000AA350000}"/>
    <cellStyle name="Normal 6 2 3 5 8" xfId="24305" xr:uid="{00000000-0005-0000-0000-0000AB350000}"/>
    <cellStyle name="Normal 6 2 3 6" xfId="7170" xr:uid="{00000000-0005-0000-0000-0000AC350000}"/>
    <cellStyle name="Normal 6 2 3 6 2" xfId="7171" xr:uid="{00000000-0005-0000-0000-0000AD350000}"/>
    <cellStyle name="Normal 6 2 3 6 2 2" xfId="7172" xr:uid="{00000000-0005-0000-0000-0000AE350000}"/>
    <cellStyle name="Normal 6 2 3 6 2 2 2" xfId="7173" xr:uid="{00000000-0005-0000-0000-0000AF350000}"/>
    <cellStyle name="Normal 6 2 3 6 2 2 2 2" xfId="7174" xr:uid="{00000000-0005-0000-0000-0000B0350000}"/>
    <cellStyle name="Normal 6 2 3 6 2 2 2 2 2" xfId="38978" xr:uid="{00000000-0005-0000-0000-0000B1350000}"/>
    <cellStyle name="Normal 6 2 3 6 2 2 2 3" xfId="28960" xr:uid="{00000000-0005-0000-0000-0000B2350000}"/>
    <cellStyle name="Normal 6 2 3 6 2 2 3" xfId="7175" xr:uid="{00000000-0005-0000-0000-0000B3350000}"/>
    <cellStyle name="Normal 6 2 3 6 2 2 3 2" xfId="7176" xr:uid="{00000000-0005-0000-0000-0000B4350000}"/>
    <cellStyle name="Normal 6 2 3 6 2 2 3 2 2" xfId="38979" xr:uid="{00000000-0005-0000-0000-0000B5350000}"/>
    <cellStyle name="Normal 6 2 3 6 2 2 3 3" xfId="28961" xr:uid="{00000000-0005-0000-0000-0000B6350000}"/>
    <cellStyle name="Normal 6 2 3 6 2 2 4" xfId="7177" xr:uid="{00000000-0005-0000-0000-0000B7350000}"/>
    <cellStyle name="Normal 6 2 3 6 2 2 4 2" xfId="34909" xr:uid="{00000000-0005-0000-0000-0000B8350000}"/>
    <cellStyle name="Normal 6 2 3 6 2 2 5" xfId="24313" xr:uid="{00000000-0005-0000-0000-0000B9350000}"/>
    <cellStyle name="Normal 6 2 3 6 2 3" xfId="7178" xr:uid="{00000000-0005-0000-0000-0000BA350000}"/>
    <cellStyle name="Normal 6 2 3 6 2 3 2" xfId="7179" xr:uid="{00000000-0005-0000-0000-0000BB350000}"/>
    <cellStyle name="Normal 6 2 3 6 2 3 2 2" xfId="7180" xr:uid="{00000000-0005-0000-0000-0000BC350000}"/>
    <cellStyle name="Normal 6 2 3 6 2 3 2 2 2" xfId="38980" xr:uid="{00000000-0005-0000-0000-0000BD350000}"/>
    <cellStyle name="Normal 6 2 3 6 2 3 2 3" xfId="28962" xr:uid="{00000000-0005-0000-0000-0000BE350000}"/>
    <cellStyle name="Normal 6 2 3 6 2 3 3" xfId="7181" xr:uid="{00000000-0005-0000-0000-0000BF350000}"/>
    <cellStyle name="Normal 6 2 3 6 2 3 3 2" xfId="7182" xr:uid="{00000000-0005-0000-0000-0000C0350000}"/>
    <cellStyle name="Normal 6 2 3 6 2 3 3 2 2" xfId="38981" xr:uid="{00000000-0005-0000-0000-0000C1350000}"/>
    <cellStyle name="Normal 6 2 3 6 2 3 3 3" xfId="28963" xr:uid="{00000000-0005-0000-0000-0000C2350000}"/>
    <cellStyle name="Normal 6 2 3 6 2 3 4" xfId="7183" xr:uid="{00000000-0005-0000-0000-0000C3350000}"/>
    <cellStyle name="Normal 6 2 3 6 2 3 4 2" xfId="34910" xr:uid="{00000000-0005-0000-0000-0000C4350000}"/>
    <cellStyle name="Normal 6 2 3 6 2 3 5" xfId="24314" xr:uid="{00000000-0005-0000-0000-0000C5350000}"/>
    <cellStyle name="Normal 6 2 3 6 2 4" xfId="7184" xr:uid="{00000000-0005-0000-0000-0000C6350000}"/>
    <cellStyle name="Normal 6 2 3 6 2 4 2" xfId="7185" xr:uid="{00000000-0005-0000-0000-0000C7350000}"/>
    <cellStyle name="Normal 6 2 3 6 2 4 2 2" xfId="38982" xr:uid="{00000000-0005-0000-0000-0000C8350000}"/>
    <cellStyle name="Normal 6 2 3 6 2 4 3" xfId="28964" xr:uid="{00000000-0005-0000-0000-0000C9350000}"/>
    <cellStyle name="Normal 6 2 3 6 2 5" xfId="7186" xr:uid="{00000000-0005-0000-0000-0000CA350000}"/>
    <cellStyle name="Normal 6 2 3 6 2 5 2" xfId="7187" xr:uid="{00000000-0005-0000-0000-0000CB350000}"/>
    <cellStyle name="Normal 6 2 3 6 2 5 2 2" xfId="38983" xr:uid="{00000000-0005-0000-0000-0000CC350000}"/>
    <cellStyle name="Normal 6 2 3 6 2 5 3" xfId="28965" xr:uid="{00000000-0005-0000-0000-0000CD350000}"/>
    <cellStyle name="Normal 6 2 3 6 2 6" xfId="7188" xr:uid="{00000000-0005-0000-0000-0000CE350000}"/>
    <cellStyle name="Normal 6 2 3 6 2 6 2" xfId="34908" xr:uid="{00000000-0005-0000-0000-0000CF350000}"/>
    <cellStyle name="Normal 6 2 3 6 2 7" xfId="24312" xr:uid="{00000000-0005-0000-0000-0000D0350000}"/>
    <cellStyle name="Normal 6 2 3 6 3" xfId="7189" xr:uid="{00000000-0005-0000-0000-0000D1350000}"/>
    <cellStyle name="Normal 6 2 3 6 3 2" xfId="7190" xr:uid="{00000000-0005-0000-0000-0000D2350000}"/>
    <cellStyle name="Normal 6 2 3 6 3 2 2" xfId="7191" xr:uid="{00000000-0005-0000-0000-0000D3350000}"/>
    <cellStyle name="Normal 6 2 3 6 3 2 2 2" xfId="38984" xr:uid="{00000000-0005-0000-0000-0000D4350000}"/>
    <cellStyle name="Normal 6 2 3 6 3 2 3" xfId="28966" xr:uid="{00000000-0005-0000-0000-0000D5350000}"/>
    <cellStyle name="Normal 6 2 3 6 3 3" xfId="7192" xr:uid="{00000000-0005-0000-0000-0000D6350000}"/>
    <cellStyle name="Normal 6 2 3 6 3 3 2" xfId="7193" xr:uid="{00000000-0005-0000-0000-0000D7350000}"/>
    <cellStyle name="Normal 6 2 3 6 3 3 2 2" xfId="38985" xr:uid="{00000000-0005-0000-0000-0000D8350000}"/>
    <cellStyle name="Normal 6 2 3 6 3 3 3" xfId="28967" xr:uid="{00000000-0005-0000-0000-0000D9350000}"/>
    <cellStyle name="Normal 6 2 3 6 3 4" xfId="7194" xr:uid="{00000000-0005-0000-0000-0000DA350000}"/>
    <cellStyle name="Normal 6 2 3 6 3 4 2" xfId="34911" xr:uid="{00000000-0005-0000-0000-0000DB350000}"/>
    <cellStyle name="Normal 6 2 3 6 3 5" xfId="24315" xr:uid="{00000000-0005-0000-0000-0000DC350000}"/>
    <cellStyle name="Normal 6 2 3 6 4" xfId="7195" xr:uid="{00000000-0005-0000-0000-0000DD350000}"/>
    <cellStyle name="Normal 6 2 3 6 4 2" xfId="7196" xr:uid="{00000000-0005-0000-0000-0000DE350000}"/>
    <cellStyle name="Normal 6 2 3 6 4 2 2" xfId="7197" xr:uid="{00000000-0005-0000-0000-0000DF350000}"/>
    <cellStyle name="Normal 6 2 3 6 4 2 2 2" xfId="38986" xr:uid="{00000000-0005-0000-0000-0000E0350000}"/>
    <cellStyle name="Normal 6 2 3 6 4 2 3" xfId="28968" xr:uid="{00000000-0005-0000-0000-0000E1350000}"/>
    <cellStyle name="Normal 6 2 3 6 4 3" xfId="7198" xr:uid="{00000000-0005-0000-0000-0000E2350000}"/>
    <cellStyle name="Normal 6 2 3 6 4 3 2" xfId="7199" xr:uid="{00000000-0005-0000-0000-0000E3350000}"/>
    <cellStyle name="Normal 6 2 3 6 4 3 2 2" xfId="38987" xr:uid="{00000000-0005-0000-0000-0000E4350000}"/>
    <cellStyle name="Normal 6 2 3 6 4 3 3" xfId="28969" xr:uid="{00000000-0005-0000-0000-0000E5350000}"/>
    <cellStyle name="Normal 6 2 3 6 4 4" xfId="7200" xr:uid="{00000000-0005-0000-0000-0000E6350000}"/>
    <cellStyle name="Normal 6 2 3 6 4 4 2" xfId="34912" xr:uid="{00000000-0005-0000-0000-0000E7350000}"/>
    <cellStyle name="Normal 6 2 3 6 4 5" xfId="24316" xr:uid="{00000000-0005-0000-0000-0000E8350000}"/>
    <cellStyle name="Normal 6 2 3 6 5" xfId="7201" xr:uid="{00000000-0005-0000-0000-0000E9350000}"/>
    <cellStyle name="Normal 6 2 3 6 5 2" xfId="7202" xr:uid="{00000000-0005-0000-0000-0000EA350000}"/>
    <cellStyle name="Normal 6 2 3 6 5 2 2" xfId="38988" xr:uid="{00000000-0005-0000-0000-0000EB350000}"/>
    <cellStyle name="Normal 6 2 3 6 5 3" xfId="28970" xr:uid="{00000000-0005-0000-0000-0000EC350000}"/>
    <cellStyle name="Normal 6 2 3 6 6" xfId="7203" xr:uid="{00000000-0005-0000-0000-0000ED350000}"/>
    <cellStyle name="Normal 6 2 3 6 6 2" xfId="7204" xr:uid="{00000000-0005-0000-0000-0000EE350000}"/>
    <cellStyle name="Normal 6 2 3 6 6 2 2" xfId="38989" xr:uid="{00000000-0005-0000-0000-0000EF350000}"/>
    <cellStyle name="Normal 6 2 3 6 6 3" xfId="28971" xr:uid="{00000000-0005-0000-0000-0000F0350000}"/>
    <cellStyle name="Normal 6 2 3 6 7" xfId="7205" xr:uid="{00000000-0005-0000-0000-0000F1350000}"/>
    <cellStyle name="Normal 6 2 3 6 7 2" xfId="34907" xr:uid="{00000000-0005-0000-0000-0000F2350000}"/>
    <cellStyle name="Normal 6 2 3 6 8" xfId="24311" xr:uid="{00000000-0005-0000-0000-0000F3350000}"/>
    <cellStyle name="Normal 6 2 3 7" xfId="7206" xr:uid="{00000000-0005-0000-0000-0000F4350000}"/>
    <cellStyle name="Normal 6 2 3 7 2" xfId="7207" xr:uid="{00000000-0005-0000-0000-0000F5350000}"/>
    <cellStyle name="Normal 6 2 3 7 2 2" xfId="7208" xr:uid="{00000000-0005-0000-0000-0000F6350000}"/>
    <cellStyle name="Normal 6 2 3 7 2 2 2" xfId="7209" xr:uid="{00000000-0005-0000-0000-0000F7350000}"/>
    <cellStyle name="Normal 6 2 3 7 2 2 2 2" xfId="38990" xr:uid="{00000000-0005-0000-0000-0000F8350000}"/>
    <cellStyle name="Normal 6 2 3 7 2 2 3" xfId="28972" xr:uid="{00000000-0005-0000-0000-0000F9350000}"/>
    <cellStyle name="Normal 6 2 3 7 2 3" xfId="7210" xr:uid="{00000000-0005-0000-0000-0000FA350000}"/>
    <cellStyle name="Normal 6 2 3 7 2 3 2" xfId="7211" xr:uid="{00000000-0005-0000-0000-0000FB350000}"/>
    <cellStyle name="Normal 6 2 3 7 2 3 2 2" xfId="38991" xr:uid="{00000000-0005-0000-0000-0000FC350000}"/>
    <cellStyle name="Normal 6 2 3 7 2 3 3" xfId="28973" xr:uid="{00000000-0005-0000-0000-0000FD350000}"/>
    <cellStyle name="Normal 6 2 3 7 2 4" xfId="7212" xr:uid="{00000000-0005-0000-0000-0000FE350000}"/>
    <cellStyle name="Normal 6 2 3 7 2 4 2" xfId="34914" xr:uid="{00000000-0005-0000-0000-0000FF350000}"/>
    <cellStyle name="Normal 6 2 3 7 2 5" xfId="24318" xr:uid="{00000000-0005-0000-0000-000000360000}"/>
    <cellStyle name="Normal 6 2 3 7 3" xfId="7213" xr:uid="{00000000-0005-0000-0000-000001360000}"/>
    <cellStyle name="Normal 6 2 3 7 3 2" xfId="7214" xr:uid="{00000000-0005-0000-0000-000002360000}"/>
    <cellStyle name="Normal 6 2 3 7 3 2 2" xfId="7215" xr:uid="{00000000-0005-0000-0000-000003360000}"/>
    <cellStyle name="Normal 6 2 3 7 3 2 2 2" xfId="38992" xr:uid="{00000000-0005-0000-0000-000004360000}"/>
    <cellStyle name="Normal 6 2 3 7 3 2 3" xfId="28974" xr:uid="{00000000-0005-0000-0000-000005360000}"/>
    <cellStyle name="Normal 6 2 3 7 3 3" xfId="7216" xr:uid="{00000000-0005-0000-0000-000006360000}"/>
    <cellStyle name="Normal 6 2 3 7 3 3 2" xfId="7217" xr:uid="{00000000-0005-0000-0000-000007360000}"/>
    <cellStyle name="Normal 6 2 3 7 3 3 2 2" xfId="38993" xr:uid="{00000000-0005-0000-0000-000008360000}"/>
    <cellStyle name="Normal 6 2 3 7 3 3 3" xfId="28975" xr:uid="{00000000-0005-0000-0000-000009360000}"/>
    <cellStyle name="Normal 6 2 3 7 3 4" xfId="7218" xr:uid="{00000000-0005-0000-0000-00000A360000}"/>
    <cellStyle name="Normal 6 2 3 7 3 4 2" xfId="34915" xr:uid="{00000000-0005-0000-0000-00000B360000}"/>
    <cellStyle name="Normal 6 2 3 7 3 5" xfId="24319" xr:uid="{00000000-0005-0000-0000-00000C360000}"/>
    <cellStyle name="Normal 6 2 3 7 4" xfId="7219" xr:uid="{00000000-0005-0000-0000-00000D360000}"/>
    <cellStyle name="Normal 6 2 3 7 4 2" xfId="7220" xr:uid="{00000000-0005-0000-0000-00000E360000}"/>
    <cellStyle name="Normal 6 2 3 7 4 2 2" xfId="38994" xr:uid="{00000000-0005-0000-0000-00000F360000}"/>
    <cellStyle name="Normal 6 2 3 7 4 3" xfId="28976" xr:uid="{00000000-0005-0000-0000-000010360000}"/>
    <cellStyle name="Normal 6 2 3 7 5" xfId="7221" xr:uid="{00000000-0005-0000-0000-000011360000}"/>
    <cellStyle name="Normal 6 2 3 7 5 2" xfId="7222" xr:uid="{00000000-0005-0000-0000-000012360000}"/>
    <cellStyle name="Normal 6 2 3 7 5 2 2" xfId="38995" xr:uid="{00000000-0005-0000-0000-000013360000}"/>
    <cellStyle name="Normal 6 2 3 7 5 3" xfId="28977" xr:uid="{00000000-0005-0000-0000-000014360000}"/>
    <cellStyle name="Normal 6 2 3 7 6" xfId="7223" xr:uid="{00000000-0005-0000-0000-000015360000}"/>
    <cellStyle name="Normal 6 2 3 7 6 2" xfId="34913" xr:uid="{00000000-0005-0000-0000-000016360000}"/>
    <cellStyle name="Normal 6 2 3 7 7" xfId="24317" xr:uid="{00000000-0005-0000-0000-000017360000}"/>
    <cellStyle name="Normal 6 2 3 8" xfId="7224" xr:uid="{00000000-0005-0000-0000-000018360000}"/>
    <cellStyle name="Normal 6 2 3 8 2" xfId="7225" xr:uid="{00000000-0005-0000-0000-000019360000}"/>
    <cellStyle name="Normal 6 2 3 8 2 2" xfId="7226" xr:uid="{00000000-0005-0000-0000-00001A360000}"/>
    <cellStyle name="Normal 6 2 3 8 2 2 2" xfId="38996" xr:uid="{00000000-0005-0000-0000-00001B360000}"/>
    <cellStyle name="Normal 6 2 3 8 2 3" xfId="28978" xr:uid="{00000000-0005-0000-0000-00001C360000}"/>
    <cellStyle name="Normal 6 2 3 8 3" xfId="7227" xr:uid="{00000000-0005-0000-0000-00001D360000}"/>
    <cellStyle name="Normal 6 2 3 8 3 2" xfId="7228" xr:uid="{00000000-0005-0000-0000-00001E360000}"/>
    <cellStyle name="Normal 6 2 3 8 3 2 2" xfId="38997" xr:uid="{00000000-0005-0000-0000-00001F360000}"/>
    <cellStyle name="Normal 6 2 3 8 3 3" xfId="28979" xr:uid="{00000000-0005-0000-0000-000020360000}"/>
    <cellStyle name="Normal 6 2 3 8 4" xfId="7229" xr:uid="{00000000-0005-0000-0000-000021360000}"/>
    <cellStyle name="Normal 6 2 3 8 4 2" xfId="34916" xr:uid="{00000000-0005-0000-0000-000022360000}"/>
    <cellStyle name="Normal 6 2 3 8 5" xfId="24320" xr:uid="{00000000-0005-0000-0000-000023360000}"/>
    <cellStyle name="Normal 6 2 3 9" xfId="7230" xr:uid="{00000000-0005-0000-0000-000024360000}"/>
    <cellStyle name="Normal 6 2 3 9 2" xfId="7231" xr:uid="{00000000-0005-0000-0000-000025360000}"/>
    <cellStyle name="Normal 6 2 3 9 2 2" xfId="7232" xr:uid="{00000000-0005-0000-0000-000026360000}"/>
    <cellStyle name="Normal 6 2 3 9 2 2 2" xfId="38998" xr:uid="{00000000-0005-0000-0000-000027360000}"/>
    <cellStyle name="Normal 6 2 3 9 2 3" xfId="28980" xr:uid="{00000000-0005-0000-0000-000028360000}"/>
    <cellStyle name="Normal 6 2 3 9 3" xfId="7233" xr:uid="{00000000-0005-0000-0000-000029360000}"/>
    <cellStyle name="Normal 6 2 3 9 3 2" xfId="7234" xr:uid="{00000000-0005-0000-0000-00002A360000}"/>
    <cellStyle name="Normal 6 2 3 9 3 2 2" xfId="38999" xr:uid="{00000000-0005-0000-0000-00002B360000}"/>
    <cellStyle name="Normal 6 2 3 9 3 3" xfId="28981" xr:uid="{00000000-0005-0000-0000-00002C360000}"/>
    <cellStyle name="Normal 6 2 3 9 4" xfId="7235" xr:uid="{00000000-0005-0000-0000-00002D360000}"/>
    <cellStyle name="Normal 6 2 3 9 4 2" xfId="34917" xr:uid="{00000000-0005-0000-0000-00002E360000}"/>
    <cellStyle name="Normal 6 2 3 9 5" xfId="24321" xr:uid="{00000000-0005-0000-0000-00002F360000}"/>
    <cellStyle name="Normal 6 2 4" xfId="7236" xr:uid="{00000000-0005-0000-0000-000030360000}"/>
    <cellStyle name="Normal 6 2 4 10" xfId="7237" xr:uid="{00000000-0005-0000-0000-000031360000}"/>
    <cellStyle name="Normal 6 2 4 10 2" xfId="7238" xr:uid="{00000000-0005-0000-0000-000032360000}"/>
    <cellStyle name="Normal 6 2 4 10 2 2" xfId="34918" xr:uid="{00000000-0005-0000-0000-000033360000}"/>
    <cellStyle name="Normal 6 2 4 10 3" xfId="24322" xr:uid="{00000000-0005-0000-0000-000034360000}"/>
    <cellStyle name="Normal 6 2 4 11" xfId="7239" xr:uid="{00000000-0005-0000-0000-000035360000}"/>
    <cellStyle name="Normal 6 2 4 11 2" xfId="7240" xr:uid="{00000000-0005-0000-0000-000036360000}"/>
    <cellStyle name="Normal 6 2 4 11 2 2" xfId="39000" xr:uid="{00000000-0005-0000-0000-000037360000}"/>
    <cellStyle name="Normal 6 2 4 11 3" xfId="28982" xr:uid="{00000000-0005-0000-0000-000038360000}"/>
    <cellStyle name="Normal 6 2 4 12" xfId="7241" xr:uid="{00000000-0005-0000-0000-000039360000}"/>
    <cellStyle name="Normal 6 2 4 12 2" xfId="7242" xr:uid="{00000000-0005-0000-0000-00003A360000}"/>
    <cellStyle name="Normal 6 2 4 12 2 2" xfId="39001" xr:uid="{00000000-0005-0000-0000-00003B360000}"/>
    <cellStyle name="Normal 6 2 4 12 3" xfId="28983" xr:uid="{00000000-0005-0000-0000-00003C360000}"/>
    <cellStyle name="Normal 6 2 4 13" xfId="23336" xr:uid="{00000000-0005-0000-0000-00003D360000}"/>
    <cellStyle name="Normal 6 2 4 2" xfId="7243" xr:uid="{00000000-0005-0000-0000-00003E360000}"/>
    <cellStyle name="Normal 6 2 4 2 10" xfId="7244" xr:uid="{00000000-0005-0000-0000-00003F360000}"/>
    <cellStyle name="Normal 6 2 4 2 10 2" xfId="7245" xr:uid="{00000000-0005-0000-0000-000040360000}"/>
    <cellStyle name="Normal 6 2 4 2 10 2 2" xfId="39002" xr:uid="{00000000-0005-0000-0000-000041360000}"/>
    <cellStyle name="Normal 6 2 4 2 10 3" xfId="28984" xr:uid="{00000000-0005-0000-0000-000042360000}"/>
    <cellStyle name="Normal 6 2 4 2 11" xfId="7246" xr:uid="{00000000-0005-0000-0000-000043360000}"/>
    <cellStyle name="Normal 6 2 4 2 11 2" xfId="34919" xr:uid="{00000000-0005-0000-0000-000044360000}"/>
    <cellStyle name="Normal 6 2 4 2 12" xfId="24323" xr:uid="{00000000-0005-0000-0000-000045360000}"/>
    <cellStyle name="Normal 6 2 4 2 2" xfId="7247" xr:uid="{00000000-0005-0000-0000-000046360000}"/>
    <cellStyle name="Normal 6 2 4 2 2 10" xfId="24324" xr:uid="{00000000-0005-0000-0000-000047360000}"/>
    <cellStyle name="Normal 6 2 4 2 2 2" xfId="7248" xr:uid="{00000000-0005-0000-0000-000048360000}"/>
    <cellStyle name="Normal 6 2 4 2 2 2 2" xfId="7249" xr:uid="{00000000-0005-0000-0000-000049360000}"/>
    <cellStyle name="Normal 6 2 4 2 2 2 2 2" xfId="7250" xr:uid="{00000000-0005-0000-0000-00004A360000}"/>
    <cellStyle name="Normal 6 2 4 2 2 2 2 2 2" xfId="7251" xr:uid="{00000000-0005-0000-0000-00004B360000}"/>
    <cellStyle name="Normal 6 2 4 2 2 2 2 2 2 2" xfId="7252" xr:uid="{00000000-0005-0000-0000-00004C360000}"/>
    <cellStyle name="Normal 6 2 4 2 2 2 2 2 2 2 2" xfId="39003" xr:uid="{00000000-0005-0000-0000-00004D360000}"/>
    <cellStyle name="Normal 6 2 4 2 2 2 2 2 2 3" xfId="28985" xr:uid="{00000000-0005-0000-0000-00004E360000}"/>
    <cellStyle name="Normal 6 2 4 2 2 2 2 2 3" xfId="7253" xr:uid="{00000000-0005-0000-0000-00004F360000}"/>
    <cellStyle name="Normal 6 2 4 2 2 2 2 2 3 2" xfId="7254" xr:uid="{00000000-0005-0000-0000-000050360000}"/>
    <cellStyle name="Normal 6 2 4 2 2 2 2 2 3 2 2" xfId="39004" xr:uid="{00000000-0005-0000-0000-000051360000}"/>
    <cellStyle name="Normal 6 2 4 2 2 2 2 2 3 3" xfId="28986" xr:uid="{00000000-0005-0000-0000-000052360000}"/>
    <cellStyle name="Normal 6 2 4 2 2 2 2 2 4" xfId="7255" xr:uid="{00000000-0005-0000-0000-000053360000}"/>
    <cellStyle name="Normal 6 2 4 2 2 2 2 2 4 2" xfId="34923" xr:uid="{00000000-0005-0000-0000-000054360000}"/>
    <cellStyle name="Normal 6 2 4 2 2 2 2 2 5" xfId="24327" xr:uid="{00000000-0005-0000-0000-000055360000}"/>
    <cellStyle name="Normal 6 2 4 2 2 2 2 3" xfId="7256" xr:uid="{00000000-0005-0000-0000-000056360000}"/>
    <cellStyle name="Normal 6 2 4 2 2 2 2 3 2" xfId="7257" xr:uid="{00000000-0005-0000-0000-000057360000}"/>
    <cellStyle name="Normal 6 2 4 2 2 2 2 3 2 2" xfId="7258" xr:uid="{00000000-0005-0000-0000-000058360000}"/>
    <cellStyle name="Normal 6 2 4 2 2 2 2 3 2 2 2" xfId="39005" xr:uid="{00000000-0005-0000-0000-000059360000}"/>
    <cellStyle name="Normal 6 2 4 2 2 2 2 3 2 3" xfId="28987" xr:uid="{00000000-0005-0000-0000-00005A360000}"/>
    <cellStyle name="Normal 6 2 4 2 2 2 2 3 3" xfId="7259" xr:uid="{00000000-0005-0000-0000-00005B360000}"/>
    <cellStyle name="Normal 6 2 4 2 2 2 2 3 3 2" xfId="7260" xr:uid="{00000000-0005-0000-0000-00005C360000}"/>
    <cellStyle name="Normal 6 2 4 2 2 2 2 3 3 2 2" xfId="39006" xr:uid="{00000000-0005-0000-0000-00005D360000}"/>
    <cellStyle name="Normal 6 2 4 2 2 2 2 3 3 3" xfId="28988" xr:uid="{00000000-0005-0000-0000-00005E360000}"/>
    <cellStyle name="Normal 6 2 4 2 2 2 2 3 4" xfId="7261" xr:uid="{00000000-0005-0000-0000-00005F360000}"/>
    <cellStyle name="Normal 6 2 4 2 2 2 2 3 4 2" xfId="34924" xr:uid="{00000000-0005-0000-0000-000060360000}"/>
    <cellStyle name="Normal 6 2 4 2 2 2 2 3 5" xfId="24328" xr:uid="{00000000-0005-0000-0000-000061360000}"/>
    <cellStyle name="Normal 6 2 4 2 2 2 2 4" xfId="7262" xr:uid="{00000000-0005-0000-0000-000062360000}"/>
    <cellStyle name="Normal 6 2 4 2 2 2 2 4 2" xfId="7263" xr:uid="{00000000-0005-0000-0000-000063360000}"/>
    <cellStyle name="Normal 6 2 4 2 2 2 2 4 2 2" xfId="39007" xr:uid="{00000000-0005-0000-0000-000064360000}"/>
    <cellStyle name="Normal 6 2 4 2 2 2 2 4 3" xfId="28989" xr:uid="{00000000-0005-0000-0000-000065360000}"/>
    <cellStyle name="Normal 6 2 4 2 2 2 2 5" xfId="7264" xr:uid="{00000000-0005-0000-0000-000066360000}"/>
    <cellStyle name="Normal 6 2 4 2 2 2 2 5 2" xfId="7265" xr:uid="{00000000-0005-0000-0000-000067360000}"/>
    <cellStyle name="Normal 6 2 4 2 2 2 2 5 2 2" xfId="39008" xr:uid="{00000000-0005-0000-0000-000068360000}"/>
    <cellStyle name="Normal 6 2 4 2 2 2 2 5 3" xfId="28990" xr:uid="{00000000-0005-0000-0000-000069360000}"/>
    <cellStyle name="Normal 6 2 4 2 2 2 2 6" xfId="7266" xr:uid="{00000000-0005-0000-0000-00006A360000}"/>
    <cellStyle name="Normal 6 2 4 2 2 2 2 6 2" xfId="34922" xr:uid="{00000000-0005-0000-0000-00006B360000}"/>
    <cellStyle name="Normal 6 2 4 2 2 2 2 7" xfId="24326" xr:uid="{00000000-0005-0000-0000-00006C360000}"/>
    <cellStyle name="Normal 6 2 4 2 2 2 3" xfId="7267" xr:uid="{00000000-0005-0000-0000-00006D360000}"/>
    <cellStyle name="Normal 6 2 4 2 2 2 3 2" xfId="7268" xr:uid="{00000000-0005-0000-0000-00006E360000}"/>
    <cellStyle name="Normal 6 2 4 2 2 2 3 2 2" xfId="7269" xr:uid="{00000000-0005-0000-0000-00006F360000}"/>
    <cellStyle name="Normal 6 2 4 2 2 2 3 2 2 2" xfId="39009" xr:uid="{00000000-0005-0000-0000-000070360000}"/>
    <cellStyle name="Normal 6 2 4 2 2 2 3 2 3" xfId="28991" xr:uid="{00000000-0005-0000-0000-000071360000}"/>
    <cellStyle name="Normal 6 2 4 2 2 2 3 3" xfId="7270" xr:uid="{00000000-0005-0000-0000-000072360000}"/>
    <cellStyle name="Normal 6 2 4 2 2 2 3 3 2" xfId="7271" xr:uid="{00000000-0005-0000-0000-000073360000}"/>
    <cellStyle name="Normal 6 2 4 2 2 2 3 3 2 2" xfId="39010" xr:uid="{00000000-0005-0000-0000-000074360000}"/>
    <cellStyle name="Normal 6 2 4 2 2 2 3 3 3" xfId="28992" xr:uid="{00000000-0005-0000-0000-000075360000}"/>
    <cellStyle name="Normal 6 2 4 2 2 2 3 4" xfId="7272" xr:uid="{00000000-0005-0000-0000-000076360000}"/>
    <cellStyle name="Normal 6 2 4 2 2 2 3 4 2" xfId="34925" xr:uid="{00000000-0005-0000-0000-000077360000}"/>
    <cellStyle name="Normal 6 2 4 2 2 2 3 5" xfId="24329" xr:uid="{00000000-0005-0000-0000-000078360000}"/>
    <cellStyle name="Normal 6 2 4 2 2 2 4" xfId="7273" xr:uid="{00000000-0005-0000-0000-000079360000}"/>
    <cellStyle name="Normal 6 2 4 2 2 2 4 2" xfId="7274" xr:uid="{00000000-0005-0000-0000-00007A360000}"/>
    <cellStyle name="Normal 6 2 4 2 2 2 4 2 2" xfId="7275" xr:uid="{00000000-0005-0000-0000-00007B360000}"/>
    <cellStyle name="Normal 6 2 4 2 2 2 4 2 2 2" xfId="39011" xr:uid="{00000000-0005-0000-0000-00007C360000}"/>
    <cellStyle name="Normal 6 2 4 2 2 2 4 2 3" xfId="28993" xr:uid="{00000000-0005-0000-0000-00007D360000}"/>
    <cellStyle name="Normal 6 2 4 2 2 2 4 3" xfId="7276" xr:uid="{00000000-0005-0000-0000-00007E360000}"/>
    <cellStyle name="Normal 6 2 4 2 2 2 4 3 2" xfId="7277" xr:uid="{00000000-0005-0000-0000-00007F360000}"/>
    <cellStyle name="Normal 6 2 4 2 2 2 4 3 2 2" xfId="39012" xr:uid="{00000000-0005-0000-0000-000080360000}"/>
    <cellStyle name="Normal 6 2 4 2 2 2 4 3 3" xfId="28994" xr:uid="{00000000-0005-0000-0000-000081360000}"/>
    <cellStyle name="Normal 6 2 4 2 2 2 4 4" xfId="7278" xr:uid="{00000000-0005-0000-0000-000082360000}"/>
    <cellStyle name="Normal 6 2 4 2 2 2 4 4 2" xfId="34926" xr:uid="{00000000-0005-0000-0000-000083360000}"/>
    <cellStyle name="Normal 6 2 4 2 2 2 4 5" xfId="24330" xr:uid="{00000000-0005-0000-0000-000084360000}"/>
    <cellStyle name="Normal 6 2 4 2 2 2 5" xfId="7279" xr:uid="{00000000-0005-0000-0000-000085360000}"/>
    <cellStyle name="Normal 6 2 4 2 2 2 5 2" xfId="7280" xr:uid="{00000000-0005-0000-0000-000086360000}"/>
    <cellStyle name="Normal 6 2 4 2 2 2 5 2 2" xfId="39013" xr:uid="{00000000-0005-0000-0000-000087360000}"/>
    <cellStyle name="Normal 6 2 4 2 2 2 5 3" xfId="28995" xr:uid="{00000000-0005-0000-0000-000088360000}"/>
    <cellStyle name="Normal 6 2 4 2 2 2 6" xfId="7281" xr:uid="{00000000-0005-0000-0000-000089360000}"/>
    <cellStyle name="Normal 6 2 4 2 2 2 6 2" xfId="7282" xr:uid="{00000000-0005-0000-0000-00008A360000}"/>
    <cellStyle name="Normal 6 2 4 2 2 2 6 2 2" xfId="39014" xr:uid="{00000000-0005-0000-0000-00008B360000}"/>
    <cellStyle name="Normal 6 2 4 2 2 2 6 3" xfId="28996" xr:uid="{00000000-0005-0000-0000-00008C360000}"/>
    <cellStyle name="Normal 6 2 4 2 2 2 7" xfId="7283" xr:uid="{00000000-0005-0000-0000-00008D360000}"/>
    <cellStyle name="Normal 6 2 4 2 2 2 7 2" xfId="34921" xr:uid="{00000000-0005-0000-0000-00008E360000}"/>
    <cellStyle name="Normal 6 2 4 2 2 2 8" xfId="24325" xr:uid="{00000000-0005-0000-0000-00008F360000}"/>
    <cellStyle name="Normal 6 2 4 2 2 3" xfId="7284" xr:uid="{00000000-0005-0000-0000-000090360000}"/>
    <cellStyle name="Normal 6 2 4 2 2 3 2" xfId="7285" xr:uid="{00000000-0005-0000-0000-000091360000}"/>
    <cellStyle name="Normal 6 2 4 2 2 3 2 2" xfId="7286" xr:uid="{00000000-0005-0000-0000-000092360000}"/>
    <cellStyle name="Normal 6 2 4 2 2 3 2 2 2" xfId="7287" xr:uid="{00000000-0005-0000-0000-000093360000}"/>
    <cellStyle name="Normal 6 2 4 2 2 3 2 2 2 2" xfId="7288" xr:uid="{00000000-0005-0000-0000-000094360000}"/>
    <cellStyle name="Normal 6 2 4 2 2 3 2 2 2 2 2" xfId="39015" xr:uid="{00000000-0005-0000-0000-000095360000}"/>
    <cellStyle name="Normal 6 2 4 2 2 3 2 2 2 3" xfId="28997" xr:uid="{00000000-0005-0000-0000-000096360000}"/>
    <cellStyle name="Normal 6 2 4 2 2 3 2 2 3" xfId="7289" xr:uid="{00000000-0005-0000-0000-000097360000}"/>
    <cellStyle name="Normal 6 2 4 2 2 3 2 2 3 2" xfId="7290" xr:uid="{00000000-0005-0000-0000-000098360000}"/>
    <cellStyle name="Normal 6 2 4 2 2 3 2 2 3 2 2" xfId="39016" xr:uid="{00000000-0005-0000-0000-000099360000}"/>
    <cellStyle name="Normal 6 2 4 2 2 3 2 2 3 3" xfId="28998" xr:uid="{00000000-0005-0000-0000-00009A360000}"/>
    <cellStyle name="Normal 6 2 4 2 2 3 2 2 4" xfId="7291" xr:uid="{00000000-0005-0000-0000-00009B360000}"/>
    <cellStyle name="Normal 6 2 4 2 2 3 2 2 4 2" xfId="34929" xr:uid="{00000000-0005-0000-0000-00009C360000}"/>
    <cellStyle name="Normal 6 2 4 2 2 3 2 2 5" xfId="24333" xr:uid="{00000000-0005-0000-0000-00009D360000}"/>
    <cellStyle name="Normal 6 2 4 2 2 3 2 3" xfId="7292" xr:uid="{00000000-0005-0000-0000-00009E360000}"/>
    <cellStyle name="Normal 6 2 4 2 2 3 2 3 2" xfId="7293" xr:uid="{00000000-0005-0000-0000-00009F360000}"/>
    <cellStyle name="Normal 6 2 4 2 2 3 2 3 2 2" xfId="7294" xr:uid="{00000000-0005-0000-0000-0000A0360000}"/>
    <cellStyle name="Normal 6 2 4 2 2 3 2 3 2 2 2" xfId="39017" xr:uid="{00000000-0005-0000-0000-0000A1360000}"/>
    <cellStyle name="Normal 6 2 4 2 2 3 2 3 2 3" xfId="28999" xr:uid="{00000000-0005-0000-0000-0000A2360000}"/>
    <cellStyle name="Normal 6 2 4 2 2 3 2 3 3" xfId="7295" xr:uid="{00000000-0005-0000-0000-0000A3360000}"/>
    <cellStyle name="Normal 6 2 4 2 2 3 2 3 3 2" xfId="7296" xr:uid="{00000000-0005-0000-0000-0000A4360000}"/>
    <cellStyle name="Normal 6 2 4 2 2 3 2 3 3 2 2" xfId="39018" xr:uid="{00000000-0005-0000-0000-0000A5360000}"/>
    <cellStyle name="Normal 6 2 4 2 2 3 2 3 3 3" xfId="29000" xr:uid="{00000000-0005-0000-0000-0000A6360000}"/>
    <cellStyle name="Normal 6 2 4 2 2 3 2 3 4" xfId="7297" xr:uid="{00000000-0005-0000-0000-0000A7360000}"/>
    <cellStyle name="Normal 6 2 4 2 2 3 2 3 4 2" xfId="34930" xr:uid="{00000000-0005-0000-0000-0000A8360000}"/>
    <cellStyle name="Normal 6 2 4 2 2 3 2 3 5" xfId="24334" xr:uid="{00000000-0005-0000-0000-0000A9360000}"/>
    <cellStyle name="Normal 6 2 4 2 2 3 2 4" xfId="7298" xr:uid="{00000000-0005-0000-0000-0000AA360000}"/>
    <cellStyle name="Normal 6 2 4 2 2 3 2 4 2" xfId="7299" xr:uid="{00000000-0005-0000-0000-0000AB360000}"/>
    <cellStyle name="Normal 6 2 4 2 2 3 2 4 2 2" xfId="39019" xr:uid="{00000000-0005-0000-0000-0000AC360000}"/>
    <cellStyle name="Normal 6 2 4 2 2 3 2 4 3" xfId="29001" xr:uid="{00000000-0005-0000-0000-0000AD360000}"/>
    <cellStyle name="Normal 6 2 4 2 2 3 2 5" xfId="7300" xr:uid="{00000000-0005-0000-0000-0000AE360000}"/>
    <cellStyle name="Normal 6 2 4 2 2 3 2 5 2" xfId="7301" xr:uid="{00000000-0005-0000-0000-0000AF360000}"/>
    <cellStyle name="Normal 6 2 4 2 2 3 2 5 2 2" xfId="39020" xr:uid="{00000000-0005-0000-0000-0000B0360000}"/>
    <cellStyle name="Normal 6 2 4 2 2 3 2 5 3" xfId="29002" xr:uid="{00000000-0005-0000-0000-0000B1360000}"/>
    <cellStyle name="Normal 6 2 4 2 2 3 2 6" xfId="7302" xr:uid="{00000000-0005-0000-0000-0000B2360000}"/>
    <cellStyle name="Normal 6 2 4 2 2 3 2 6 2" xfId="34928" xr:uid="{00000000-0005-0000-0000-0000B3360000}"/>
    <cellStyle name="Normal 6 2 4 2 2 3 2 7" xfId="24332" xr:uid="{00000000-0005-0000-0000-0000B4360000}"/>
    <cellStyle name="Normal 6 2 4 2 2 3 3" xfId="7303" xr:uid="{00000000-0005-0000-0000-0000B5360000}"/>
    <cellStyle name="Normal 6 2 4 2 2 3 3 2" xfId="7304" xr:uid="{00000000-0005-0000-0000-0000B6360000}"/>
    <cellStyle name="Normal 6 2 4 2 2 3 3 2 2" xfId="7305" xr:uid="{00000000-0005-0000-0000-0000B7360000}"/>
    <cellStyle name="Normal 6 2 4 2 2 3 3 2 2 2" xfId="39021" xr:uid="{00000000-0005-0000-0000-0000B8360000}"/>
    <cellStyle name="Normal 6 2 4 2 2 3 3 2 3" xfId="29003" xr:uid="{00000000-0005-0000-0000-0000B9360000}"/>
    <cellStyle name="Normal 6 2 4 2 2 3 3 3" xfId="7306" xr:uid="{00000000-0005-0000-0000-0000BA360000}"/>
    <cellStyle name="Normal 6 2 4 2 2 3 3 3 2" xfId="7307" xr:uid="{00000000-0005-0000-0000-0000BB360000}"/>
    <cellStyle name="Normal 6 2 4 2 2 3 3 3 2 2" xfId="39022" xr:uid="{00000000-0005-0000-0000-0000BC360000}"/>
    <cellStyle name="Normal 6 2 4 2 2 3 3 3 3" xfId="29004" xr:uid="{00000000-0005-0000-0000-0000BD360000}"/>
    <cellStyle name="Normal 6 2 4 2 2 3 3 4" xfId="7308" xr:uid="{00000000-0005-0000-0000-0000BE360000}"/>
    <cellStyle name="Normal 6 2 4 2 2 3 3 4 2" xfId="34931" xr:uid="{00000000-0005-0000-0000-0000BF360000}"/>
    <cellStyle name="Normal 6 2 4 2 2 3 3 5" xfId="24335" xr:uid="{00000000-0005-0000-0000-0000C0360000}"/>
    <cellStyle name="Normal 6 2 4 2 2 3 4" xfId="7309" xr:uid="{00000000-0005-0000-0000-0000C1360000}"/>
    <cellStyle name="Normal 6 2 4 2 2 3 4 2" xfId="7310" xr:uid="{00000000-0005-0000-0000-0000C2360000}"/>
    <cellStyle name="Normal 6 2 4 2 2 3 4 2 2" xfId="7311" xr:uid="{00000000-0005-0000-0000-0000C3360000}"/>
    <cellStyle name="Normal 6 2 4 2 2 3 4 2 2 2" xfId="39023" xr:uid="{00000000-0005-0000-0000-0000C4360000}"/>
    <cellStyle name="Normal 6 2 4 2 2 3 4 2 3" xfId="29005" xr:uid="{00000000-0005-0000-0000-0000C5360000}"/>
    <cellStyle name="Normal 6 2 4 2 2 3 4 3" xfId="7312" xr:uid="{00000000-0005-0000-0000-0000C6360000}"/>
    <cellStyle name="Normal 6 2 4 2 2 3 4 3 2" xfId="7313" xr:uid="{00000000-0005-0000-0000-0000C7360000}"/>
    <cellStyle name="Normal 6 2 4 2 2 3 4 3 2 2" xfId="39024" xr:uid="{00000000-0005-0000-0000-0000C8360000}"/>
    <cellStyle name="Normal 6 2 4 2 2 3 4 3 3" xfId="29006" xr:uid="{00000000-0005-0000-0000-0000C9360000}"/>
    <cellStyle name="Normal 6 2 4 2 2 3 4 4" xfId="7314" xr:uid="{00000000-0005-0000-0000-0000CA360000}"/>
    <cellStyle name="Normal 6 2 4 2 2 3 4 4 2" xfId="34932" xr:uid="{00000000-0005-0000-0000-0000CB360000}"/>
    <cellStyle name="Normal 6 2 4 2 2 3 4 5" xfId="24336" xr:uid="{00000000-0005-0000-0000-0000CC360000}"/>
    <cellStyle name="Normal 6 2 4 2 2 3 5" xfId="7315" xr:uid="{00000000-0005-0000-0000-0000CD360000}"/>
    <cellStyle name="Normal 6 2 4 2 2 3 5 2" xfId="7316" xr:uid="{00000000-0005-0000-0000-0000CE360000}"/>
    <cellStyle name="Normal 6 2 4 2 2 3 5 2 2" xfId="39025" xr:uid="{00000000-0005-0000-0000-0000CF360000}"/>
    <cellStyle name="Normal 6 2 4 2 2 3 5 3" xfId="29007" xr:uid="{00000000-0005-0000-0000-0000D0360000}"/>
    <cellStyle name="Normal 6 2 4 2 2 3 6" xfId="7317" xr:uid="{00000000-0005-0000-0000-0000D1360000}"/>
    <cellStyle name="Normal 6 2 4 2 2 3 6 2" xfId="7318" xr:uid="{00000000-0005-0000-0000-0000D2360000}"/>
    <cellStyle name="Normal 6 2 4 2 2 3 6 2 2" xfId="39026" xr:uid="{00000000-0005-0000-0000-0000D3360000}"/>
    <cellStyle name="Normal 6 2 4 2 2 3 6 3" xfId="29008" xr:uid="{00000000-0005-0000-0000-0000D4360000}"/>
    <cellStyle name="Normal 6 2 4 2 2 3 7" xfId="7319" xr:uid="{00000000-0005-0000-0000-0000D5360000}"/>
    <cellStyle name="Normal 6 2 4 2 2 3 7 2" xfId="34927" xr:uid="{00000000-0005-0000-0000-0000D6360000}"/>
    <cellStyle name="Normal 6 2 4 2 2 3 8" xfId="24331" xr:uid="{00000000-0005-0000-0000-0000D7360000}"/>
    <cellStyle name="Normal 6 2 4 2 2 4" xfId="7320" xr:uid="{00000000-0005-0000-0000-0000D8360000}"/>
    <cellStyle name="Normal 6 2 4 2 2 4 2" xfId="7321" xr:uid="{00000000-0005-0000-0000-0000D9360000}"/>
    <cellStyle name="Normal 6 2 4 2 2 4 2 2" xfId="7322" xr:uid="{00000000-0005-0000-0000-0000DA360000}"/>
    <cellStyle name="Normal 6 2 4 2 2 4 2 2 2" xfId="7323" xr:uid="{00000000-0005-0000-0000-0000DB360000}"/>
    <cellStyle name="Normal 6 2 4 2 2 4 2 2 2 2" xfId="39027" xr:uid="{00000000-0005-0000-0000-0000DC360000}"/>
    <cellStyle name="Normal 6 2 4 2 2 4 2 2 3" xfId="29009" xr:uid="{00000000-0005-0000-0000-0000DD360000}"/>
    <cellStyle name="Normal 6 2 4 2 2 4 2 3" xfId="7324" xr:uid="{00000000-0005-0000-0000-0000DE360000}"/>
    <cellStyle name="Normal 6 2 4 2 2 4 2 3 2" xfId="7325" xr:uid="{00000000-0005-0000-0000-0000DF360000}"/>
    <cellStyle name="Normal 6 2 4 2 2 4 2 3 2 2" xfId="39028" xr:uid="{00000000-0005-0000-0000-0000E0360000}"/>
    <cellStyle name="Normal 6 2 4 2 2 4 2 3 3" xfId="29010" xr:uid="{00000000-0005-0000-0000-0000E1360000}"/>
    <cellStyle name="Normal 6 2 4 2 2 4 2 4" xfId="7326" xr:uid="{00000000-0005-0000-0000-0000E2360000}"/>
    <cellStyle name="Normal 6 2 4 2 2 4 2 4 2" xfId="34934" xr:uid="{00000000-0005-0000-0000-0000E3360000}"/>
    <cellStyle name="Normal 6 2 4 2 2 4 2 5" xfId="24338" xr:uid="{00000000-0005-0000-0000-0000E4360000}"/>
    <cellStyle name="Normal 6 2 4 2 2 4 3" xfId="7327" xr:uid="{00000000-0005-0000-0000-0000E5360000}"/>
    <cellStyle name="Normal 6 2 4 2 2 4 3 2" xfId="7328" xr:uid="{00000000-0005-0000-0000-0000E6360000}"/>
    <cellStyle name="Normal 6 2 4 2 2 4 3 2 2" xfId="7329" xr:uid="{00000000-0005-0000-0000-0000E7360000}"/>
    <cellStyle name="Normal 6 2 4 2 2 4 3 2 2 2" xfId="39029" xr:uid="{00000000-0005-0000-0000-0000E8360000}"/>
    <cellStyle name="Normal 6 2 4 2 2 4 3 2 3" xfId="29011" xr:uid="{00000000-0005-0000-0000-0000E9360000}"/>
    <cellStyle name="Normal 6 2 4 2 2 4 3 3" xfId="7330" xr:uid="{00000000-0005-0000-0000-0000EA360000}"/>
    <cellStyle name="Normal 6 2 4 2 2 4 3 3 2" xfId="7331" xr:uid="{00000000-0005-0000-0000-0000EB360000}"/>
    <cellStyle name="Normal 6 2 4 2 2 4 3 3 2 2" xfId="39030" xr:uid="{00000000-0005-0000-0000-0000EC360000}"/>
    <cellStyle name="Normal 6 2 4 2 2 4 3 3 3" xfId="29012" xr:uid="{00000000-0005-0000-0000-0000ED360000}"/>
    <cellStyle name="Normal 6 2 4 2 2 4 3 4" xfId="7332" xr:uid="{00000000-0005-0000-0000-0000EE360000}"/>
    <cellStyle name="Normal 6 2 4 2 2 4 3 4 2" xfId="34935" xr:uid="{00000000-0005-0000-0000-0000EF360000}"/>
    <cellStyle name="Normal 6 2 4 2 2 4 3 5" xfId="24339" xr:uid="{00000000-0005-0000-0000-0000F0360000}"/>
    <cellStyle name="Normal 6 2 4 2 2 4 4" xfId="7333" xr:uid="{00000000-0005-0000-0000-0000F1360000}"/>
    <cellStyle name="Normal 6 2 4 2 2 4 4 2" xfId="7334" xr:uid="{00000000-0005-0000-0000-0000F2360000}"/>
    <cellStyle name="Normal 6 2 4 2 2 4 4 2 2" xfId="39031" xr:uid="{00000000-0005-0000-0000-0000F3360000}"/>
    <cellStyle name="Normal 6 2 4 2 2 4 4 3" xfId="29013" xr:uid="{00000000-0005-0000-0000-0000F4360000}"/>
    <cellStyle name="Normal 6 2 4 2 2 4 5" xfId="7335" xr:uid="{00000000-0005-0000-0000-0000F5360000}"/>
    <cellStyle name="Normal 6 2 4 2 2 4 5 2" xfId="7336" xr:uid="{00000000-0005-0000-0000-0000F6360000}"/>
    <cellStyle name="Normal 6 2 4 2 2 4 5 2 2" xfId="39032" xr:uid="{00000000-0005-0000-0000-0000F7360000}"/>
    <cellStyle name="Normal 6 2 4 2 2 4 5 3" xfId="29014" xr:uid="{00000000-0005-0000-0000-0000F8360000}"/>
    <cellStyle name="Normal 6 2 4 2 2 4 6" xfId="7337" xr:uid="{00000000-0005-0000-0000-0000F9360000}"/>
    <cellStyle name="Normal 6 2 4 2 2 4 6 2" xfId="34933" xr:uid="{00000000-0005-0000-0000-0000FA360000}"/>
    <cellStyle name="Normal 6 2 4 2 2 4 7" xfId="24337" xr:uid="{00000000-0005-0000-0000-0000FB360000}"/>
    <cellStyle name="Normal 6 2 4 2 2 5" xfId="7338" xr:uid="{00000000-0005-0000-0000-0000FC360000}"/>
    <cellStyle name="Normal 6 2 4 2 2 5 2" xfId="7339" xr:uid="{00000000-0005-0000-0000-0000FD360000}"/>
    <cellStyle name="Normal 6 2 4 2 2 5 2 2" xfId="7340" xr:uid="{00000000-0005-0000-0000-0000FE360000}"/>
    <cellStyle name="Normal 6 2 4 2 2 5 2 2 2" xfId="39033" xr:uid="{00000000-0005-0000-0000-0000FF360000}"/>
    <cellStyle name="Normal 6 2 4 2 2 5 2 3" xfId="29015" xr:uid="{00000000-0005-0000-0000-000000370000}"/>
    <cellStyle name="Normal 6 2 4 2 2 5 3" xfId="7341" xr:uid="{00000000-0005-0000-0000-000001370000}"/>
    <cellStyle name="Normal 6 2 4 2 2 5 3 2" xfId="7342" xr:uid="{00000000-0005-0000-0000-000002370000}"/>
    <cellStyle name="Normal 6 2 4 2 2 5 3 2 2" xfId="39034" xr:uid="{00000000-0005-0000-0000-000003370000}"/>
    <cellStyle name="Normal 6 2 4 2 2 5 3 3" xfId="29016" xr:uid="{00000000-0005-0000-0000-000004370000}"/>
    <cellStyle name="Normal 6 2 4 2 2 5 4" xfId="7343" xr:uid="{00000000-0005-0000-0000-000005370000}"/>
    <cellStyle name="Normal 6 2 4 2 2 5 4 2" xfId="34936" xr:uid="{00000000-0005-0000-0000-000006370000}"/>
    <cellStyle name="Normal 6 2 4 2 2 5 5" xfId="24340" xr:uid="{00000000-0005-0000-0000-000007370000}"/>
    <cellStyle name="Normal 6 2 4 2 2 6" xfId="7344" xr:uid="{00000000-0005-0000-0000-000008370000}"/>
    <cellStyle name="Normal 6 2 4 2 2 6 2" xfId="7345" xr:uid="{00000000-0005-0000-0000-000009370000}"/>
    <cellStyle name="Normal 6 2 4 2 2 6 2 2" xfId="7346" xr:uid="{00000000-0005-0000-0000-00000A370000}"/>
    <cellStyle name="Normal 6 2 4 2 2 6 2 2 2" xfId="39035" xr:uid="{00000000-0005-0000-0000-00000B370000}"/>
    <cellStyle name="Normal 6 2 4 2 2 6 2 3" xfId="29017" xr:uid="{00000000-0005-0000-0000-00000C370000}"/>
    <cellStyle name="Normal 6 2 4 2 2 6 3" xfId="7347" xr:uid="{00000000-0005-0000-0000-00000D370000}"/>
    <cellStyle name="Normal 6 2 4 2 2 6 3 2" xfId="7348" xr:uid="{00000000-0005-0000-0000-00000E370000}"/>
    <cellStyle name="Normal 6 2 4 2 2 6 3 2 2" xfId="39036" xr:uid="{00000000-0005-0000-0000-00000F370000}"/>
    <cellStyle name="Normal 6 2 4 2 2 6 3 3" xfId="29018" xr:uid="{00000000-0005-0000-0000-000010370000}"/>
    <cellStyle name="Normal 6 2 4 2 2 6 4" xfId="7349" xr:uid="{00000000-0005-0000-0000-000011370000}"/>
    <cellStyle name="Normal 6 2 4 2 2 6 4 2" xfId="34937" xr:uid="{00000000-0005-0000-0000-000012370000}"/>
    <cellStyle name="Normal 6 2 4 2 2 6 5" xfId="24341" xr:uid="{00000000-0005-0000-0000-000013370000}"/>
    <cellStyle name="Normal 6 2 4 2 2 7" xfId="7350" xr:uid="{00000000-0005-0000-0000-000014370000}"/>
    <cellStyle name="Normal 6 2 4 2 2 7 2" xfId="7351" xr:uid="{00000000-0005-0000-0000-000015370000}"/>
    <cellStyle name="Normal 6 2 4 2 2 7 2 2" xfId="39037" xr:uid="{00000000-0005-0000-0000-000016370000}"/>
    <cellStyle name="Normal 6 2 4 2 2 7 3" xfId="29019" xr:uid="{00000000-0005-0000-0000-000017370000}"/>
    <cellStyle name="Normal 6 2 4 2 2 8" xfId="7352" xr:uid="{00000000-0005-0000-0000-000018370000}"/>
    <cellStyle name="Normal 6 2 4 2 2 8 2" xfId="7353" xr:uid="{00000000-0005-0000-0000-000019370000}"/>
    <cellStyle name="Normal 6 2 4 2 2 8 2 2" xfId="39038" xr:uid="{00000000-0005-0000-0000-00001A370000}"/>
    <cellStyle name="Normal 6 2 4 2 2 8 3" xfId="29020" xr:uid="{00000000-0005-0000-0000-00001B370000}"/>
    <cellStyle name="Normal 6 2 4 2 2 9" xfId="7354" xr:uid="{00000000-0005-0000-0000-00001C370000}"/>
    <cellStyle name="Normal 6 2 4 2 2 9 2" xfId="34920" xr:uid="{00000000-0005-0000-0000-00001D370000}"/>
    <cellStyle name="Normal 6 2 4 2 3" xfId="7355" xr:uid="{00000000-0005-0000-0000-00001E370000}"/>
    <cellStyle name="Normal 6 2 4 2 3 2" xfId="7356" xr:uid="{00000000-0005-0000-0000-00001F370000}"/>
    <cellStyle name="Normal 6 2 4 2 3 2 2" xfId="7357" xr:uid="{00000000-0005-0000-0000-000020370000}"/>
    <cellStyle name="Normal 6 2 4 2 3 2 2 2" xfId="7358" xr:uid="{00000000-0005-0000-0000-000021370000}"/>
    <cellStyle name="Normal 6 2 4 2 3 2 2 2 2" xfId="7359" xr:uid="{00000000-0005-0000-0000-000022370000}"/>
    <cellStyle name="Normal 6 2 4 2 3 2 2 2 2 2" xfId="39039" xr:uid="{00000000-0005-0000-0000-000023370000}"/>
    <cellStyle name="Normal 6 2 4 2 3 2 2 2 3" xfId="29021" xr:uid="{00000000-0005-0000-0000-000024370000}"/>
    <cellStyle name="Normal 6 2 4 2 3 2 2 3" xfId="7360" xr:uid="{00000000-0005-0000-0000-000025370000}"/>
    <cellStyle name="Normal 6 2 4 2 3 2 2 3 2" xfId="7361" xr:uid="{00000000-0005-0000-0000-000026370000}"/>
    <cellStyle name="Normal 6 2 4 2 3 2 2 3 2 2" xfId="39040" xr:uid="{00000000-0005-0000-0000-000027370000}"/>
    <cellStyle name="Normal 6 2 4 2 3 2 2 3 3" xfId="29022" xr:uid="{00000000-0005-0000-0000-000028370000}"/>
    <cellStyle name="Normal 6 2 4 2 3 2 2 4" xfId="7362" xr:uid="{00000000-0005-0000-0000-000029370000}"/>
    <cellStyle name="Normal 6 2 4 2 3 2 2 4 2" xfId="34940" xr:uid="{00000000-0005-0000-0000-00002A370000}"/>
    <cellStyle name="Normal 6 2 4 2 3 2 2 5" xfId="24344" xr:uid="{00000000-0005-0000-0000-00002B370000}"/>
    <cellStyle name="Normal 6 2 4 2 3 2 3" xfId="7363" xr:uid="{00000000-0005-0000-0000-00002C370000}"/>
    <cellStyle name="Normal 6 2 4 2 3 2 3 2" xfId="7364" xr:uid="{00000000-0005-0000-0000-00002D370000}"/>
    <cellStyle name="Normal 6 2 4 2 3 2 3 2 2" xfId="7365" xr:uid="{00000000-0005-0000-0000-00002E370000}"/>
    <cellStyle name="Normal 6 2 4 2 3 2 3 2 2 2" xfId="39041" xr:uid="{00000000-0005-0000-0000-00002F370000}"/>
    <cellStyle name="Normal 6 2 4 2 3 2 3 2 3" xfId="29023" xr:uid="{00000000-0005-0000-0000-000030370000}"/>
    <cellStyle name="Normal 6 2 4 2 3 2 3 3" xfId="7366" xr:uid="{00000000-0005-0000-0000-000031370000}"/>
    <cellStyle name="Normal 6 2 4 2 3 2 3 3 2" xfId="7367" xr:uid="{00000000-0005-0000-0000-000032370000}"/>
    <cellStyle name="Normal 6 2 4 2 3 2 3 3 2 2" xfId="39042" xr:uid="{00000000-0005-0000-0000-000033370000}"/>
    <cellStyle name="Normal 6 2 4 2 3 2 3 3 3" xfId="29024" xr:uid="{00000000-0005-0000-0000-000034370000}"/>
    <cellStyle name="Normal 6 2 4 2 3 2 3 4" xfId="7368" xr:uid="{00000000-0005-0000-0000-000035370000}"/>
    <cellStyle name="Normal 6 2 4 2 3 2 3 4 2" xfId="34941" xr:uid="{00000000-0005-0000-0000-000036370000}"/>
    <cellStyle name="Normal 6 2 4 2 3 2 3 5" xfId="24345" xr:uid="{00000000-0005-0000-0000-000037370000}"/>
    <cellStyle name="Normal 6 2 4 2 3 2 4" xfId="7369" xr:uid="{00000000-0005-0000-0000-000038370000}"/>
    <cellStyle name="Normal 6 2 4 2 3 2 4 2" xfId="7370" xr:uid="{00000000-0005-0000-0000-000039370000}"/>
    <cellStyle name="Normal 6 2 4 2 3 2 4 2 2" xfId="39043" xr:uid="{00000000-0005-0000-0000-00003A370000}"/>
    <cellStyle name="Normal 6 2 4 2 3 2 4 3" xfId="29025" xr:uid="{00000000-0005-0000-0000-00003B370000}"/>
    <cellStyle name="Normal 6 2 4 2 3 2 5" xfId="7371" xr:uid="{00000000-0005-0000-0000-00003C370000}"/>
    <cellStyle name="Normal 6 2 4 2 3 2 5 2" xfId="7372" xr:uid="{00000000-0005-0000-0000-00003D370000}"/>
    <cellStyle name="Normal 6 2 4 2 3 2 5 2 2" xfId="39044" xr:uid="{00000000-0005-0000-0000-00003E370000}"/>
    <cellStyle name="Normal 6 2 4 2 3 2 5 3" xfId="29026" xr:uid="{00000000-0005-0000-0000-00003F370000}"/>
    <cellStyle name="Normal 6 2 4 2 3 2 6" xfId="7373" xr:uid="{00000000-0005-0000-0000-000040370000}"/>
    <cellStyle name="Normal 6 2 4 2 3 2 6 2" xfId="34939" xr:uid="{00000000-0005-0000-0000-000041370000}"/>
    <cellStyle name="Normal 6 2 4 2 3 2 7" xfId="24343" xr:uid="{00000000-0005-0000-0000-000042370000}"/>
    <cellStyle name="Normal 6 2 4 2 3 3" xfId="7374" xr:uid="{00000000-0005-0000-0000-000043370000}"/>
    <cellStyle name="Normal 6 2 4 2 3 3 2" xfId="7375" xr:uid="{00000000-0005-0000-0000-000044370000}"/>
    <cellStyle name="Normal 6 2 4 2 3 3 2 2" xfId="7376" xr:uid="{00000000-0005-0000-0000-000045370000}"/>
    <cellStyle name="Normal 6 2 4 2 3 3 2 2 2" xfId="39045" xr:uid="{00000000-0005-0000-0000-000046370000}"/>
    <cellStyle name="Normal 6 2 4 2 3 3 2 3" xfId="29027" xr:uid="{00000000-0005-0000-0000-000047370000}"/>
    <cellStyle name="Normal 6 2 4 2 3 3 3" xfId="7377" xr:uid="{00000000-0005-0000-0000-000048370000}"/>
    <cellStyle name="Normal 6 2 4 2 3 3 3 2" xfId="7378" xr:uid="{00000000-0005-0000-0000-000049370000}"/>
    <cellStyle name="Normal 6 2 4 2 3 3 3 2 2" xfId="39046" xr:uid="{00000000-0005-0000-0000-00004A370000}"/>
    <cellStyle name="Normal 6 2 4 2 3 3 3 3" xfId="29028" xr:uid="{00000000-0005-0000-0000-00004B370000}"/>
    <cellStyle name="Normal 6 2 4 2 3 3 4" xfId="7379" xr:uid="{00000000-0005-0000-0000-00004C370000}"/>
    <cellStyle name="Normal 6 2 4 2 3 3 4 2" xfId="34942" xr:uid="{00000000-0005-0000-0000-00004D370000}"/>
    <cellStyle name="Normal 6 2 4 2 3 3 5" xfId="24346" xr:uid="{00000000-0005-0000-0000-00004E370000}"/>
    <cellStyle name="Normal 6 2 4 2 3 4" xfId="7380" xr:uid="{00000000-0005-0000-0000-00004F370000}"/>
    <cellStyle name="Normal 6 2 4 2 3 4 2" xfId="7381" xr:uid="{00000000-0005-0000-0000-000050370000}"/>
    <cellStyle name="Normal 6 2 4 2 3 4 2 2" xfId="7382" xr:uid="{00000000-0005-0000-0000-000051370000}"/>
    <cellStyle name="Normal 6 2 4 2 3 4 2 2 2" xfId="39047" xr:uid="{00000000-0005-0000-0000-000052370000}"/>
    <cellStyle name="Normal 6 2 4 2 3 4 2 3" xfId="29029" xr:uid="{00000000-0005-0000-0000-000053370000}"/>
    <cellStyle name="Normal 6 2 4 2 3 4 3" xfId="7383" xr:uid="{00000000-0005-0000-0000-000054370000}"/>
    <cellStyle name="Normal 6 2 4 2 3 4 3 2" xfId="7384" xr:uid="{00000000-0005-0000-0000-000055370000}"/>
    <cellStyle name="Normal 6 2 4 2 3 4 3 2 2" xfId="39048" xr:uid="{00000000-0005-0000-0000-000056370000}"/>
    <cellStyle name="Normal 6 2 4 2 3 4 3 3" xfId="29030" xr:uid="{00000000-0005-0000-0000-000057370000}"/>
    <cellStyle name="Normal 6 2 4 2 3 4 4" xfId="7385" xr:uid="{00000000-0005-0000-0000-000058370000}"/>
    <cellStyle name="Normal 6 2 4 2 3 4 4 2" xfId="34943" xr:uid="{00000000-0005-0000-0000-000059370000}"/>
    <cellStyle name="Normal 6 2 4 2 3 4 5" xfId="24347" xr:uid="{00000000-0005-0000-0000-00005A370000}"/>
    <cellStyle name="Normal 6 2 4 2 3 5" xfId="7386" xr:uid="{00000000-0005-0000-0000-00005B370000}"/>
    <cellStyle name="Normal 6 2 4 2 3 5 2" xfId="7387" xr:uid="{00000000-0005-0000-0000-00005C370000}"/>
    <cellStyle name="Normal 6 2 4 2 3 5 2 2" xfId="39049" xr:uid="{00000000-0005-0000-0000-00005D370000}"/>
    <cellStyle name="Normal 6 2 4 2 3 5 3" xfId="29031" xr:uid="{00000000-0005-0000-0000-00005E370000}"/>
    <cellStyle name="Normal 6 2 4 2 3 6" xfId="7388" xr:uid="{00000000-0005-0000-0000-00005F370000}"/>
    <cellStyle name="Normal 6 2 4 2 3 6 2" xfId="7389" xr:uid="{00000000-0005-0000-0000-000060370000}"/>
    <cellStyle name="Normal 6 2 4 2 3 6 2 2" xfId="39050" xr:uid="{00000000-0005-0000-0000-000061370000}"/>
    <cellStyle name="Normal 6 2 4 2 3 6 3" xfId="29032" xr:uid="{00000000-0005-0000-0000-000062370000}"/>
    <cellStyle name="Normal 6 2 4 2 3 7" xfId="7390" xr:uid="{00000000-0005-0000-0000-000063370000}"/>
    <cellStyle name="Normal 6 2 4 2 3 7 2" xfId="34938" xr:uid="{00000000-0005-0000-0000-000064370000}"/>
    <cellStyle name="Normal 6 2 4 2 3 8" xfId="24342" xr:uid="{00000000-0005-0000-0000-000065370000}"/>
    <cellStyle name="Normal 6 2 4 2 4" xfId="7391" xr:uid="{00000000-0005-0000-0000-000066370000}"/>
    <cellStyle name="Normal 6 2 4 2 4 2" xfId="7392" xr:uid="{00000000-0005-0000-0000-000067370000}"/>
    <cellStyle name="Normal 6 2 4 2 4 2 2" xfId="7393" xr:uid="{00000000-0005-0000-0000-000068370000}"/>
    <cellStyle name="Normal 6 2 4 2 4 2 2 2" xfId="7394" xr:uid="{00000000-0005-0000-0000-000069370000}"/>
    <cellStyle name="Normal 6 2 4 2 4 2 2 2 2" xfId="7395" xr:uid="{00000000-0005-0000-0000-00006A370000}"/>
    <cellStyle name="Normal 6 2 4 2 4 2 2 2 2 2" xfId="39051" xr:uid="{00000000-0005-0000-0000-00006B370000}"/>
    <cellStyle name="Normal 6 2 4 2 4 2 2 2 3" xfId="29033" xr:uid="{00000000-0005-0000-0000-00006C370000}"/>
    <cellStyle name="Normal 6 2 4 2 4 2 2 3" xfId="7396" xr:uid="{00000000-0005-0000-0000-00006D370000}"/>
    <cellStyle name="Normal 6 2 4 2 4 2 2 3 2" xfId="7397" xr:uid="{00000000-0005-0000-0000-00006E370000}"/>
    <cellStyle name="Normal 6 2 4 2 4 2 2 3 2 2" xfId="39052" xr:uid="{00000000-0005-0000-0000-00006F370000}"/>
    <cellStyle name="Normal 6 2 4 2 4 2 2 3 3" xfId="29034" xr:uid="{00000000-0005-0000-0000-000070370000}"/>
    <cellStyle name="Normal 6 2 4 2 4 2 2 4" xfId="7398" xr:uid="{00000000-0005-0000-0000-000071370000}"/>
    <cellStyle name="Normal 6 2 4 2 4 2 2 4 2" xfId="34946" xr:uid="{00000000-0005-0000-0000-000072370000}"/>
    <cellStyle name="Normal 6 2 4 2 4 2 2 5" xfId="24350" xr:uid="{00000000-0005-0000-0000-000073370000}"/>
    <cellStyle name="Normal 6 2 4 2 4 2 3" xfId="7399" xr:uid="{00000000-0005-0000-0000-000074370000}"/>
    <cellStyle name="Normal 6 2 4 2 4 2 3 2" xfId="7400" xr:uid="{00000000-0005-0000-0000-000075370000}"/>
    <cellStyle name="Normal 6 2 4 2 4 2 3 2 2" xfId="7401" xr:uid="{00000000-0005-0000-0000-000076370000}"/>
    <cellStyle name="Normal 6 2 4 2 4 2 3 2 2 2" xfId="39053" xr:uid="{00000000-0005-0000-0000-000077370000}"/>
    <cellStyle name="Normal 6 2 4 2 4 2 3 2 3" xfId="29035" xr:uid="{00000000-0005-0000-0000-000078370000}"/>
    <cellStyle name="Normal 6 2 4 2 4 2 3 3" xfId="7402" xr:uid="{00000000-0005-0000-0000-000079370000}"/>
    <cellStyle name="Normal 6 2 4 2 4 2 3 3 2" xfId="7403" xr:uid="{00000000-0005-0000-0000-00007A370000}"/>
    <cellStyle name="Normal 6 2 4 2 4 2 3 3 2 2" xfId="39054" xr:uid="{00000000-0005-0000-0000-00007B370000}"/>
    <cellStyle name="Normal 6 2 4 2 4 2 3 3 3" xfId="29036" xr:uid="{00000000-0005-0000-0000-00007C370000}"/>
    <cellStyle name="Normal 6 2 4 2 4 2 3 4" xfId="7404" xr:uid="{00000000-0005-0000-0000-00007D370000}"/>
    <cellStyle name="Normal 6 2 4 2 4 2 3 4 2" xfId="34947" xr:uid="{00000000-0005-0000-0000-00007E370000}"/>
    <cellStyle name="Normal 6 2 4 2 4 2 3 5" xfId="24351" xr:uid="{00000000-0005-0000-0000-00007F370000}"/>
    <cellStyle name="Normal 6 2 4 2 4 2 4" xfId="7405" xr:uid="{00000000-0005-0000-0000-000080370000}"/>
    <cellStyle name="Normal 6 2 4 2 4 2 4 2" xfId="7406" xr:uid="{00000000-0005-0000-0000-000081370000}"/>
    <cellStyle name="Normal 6 2 4 2 4 2 4 2 2" xfId="39055" xr:uid="{00000000-0005-0000-0000-000082370000}"/>
    <cellStyle name="Normal 6 2 4 2 4 2 4 3" xfId="29037" xr:uid="{00000000-0005-0000-0000-000083370000}"/>
    <cellStyle name="Normal 6 2 4 2 4 2 5" xfId="7407" xr:uid="{00000000-0005-0000-0000-000084370000}"/>
    <cellStyle name="Normal 6 2 4 2 4 2 5 2" xfId="7408" xr:uid="{00000000-0005-0000-0000-000085370000}"/>
    <cellStyle name="Normal 6 2 4 2 4 2 5 2 2" xfId="39056" xr:uid="{00000000-0005-0000-0000-000086370000}"/>
    <cellStyle name="Normal 6 2 4 2 4 2 5 3" xfId="29038" xr:uid="{00000000-0005-0000-0000-000087370000}"/>
    <cellStyle name="Normal 6 2 4 2 4 2 6" xfId="7409" xr:uid="{00000000-0005-0000-0000-000088370000}"/>
    <cellStyle name="Normal 6 2 4 2 4 2 6 2" xfId="34945" xr:uid="{00000000-0005-0000-0000-000089370000}"/>
    <cellStyle name="Normal 6 2 4 2 4 2 7" xfId="24349" xr:uid="{00000000-0005-0000-0000-00008A370000}"/>
    <cellStyle name="Normal 6 2 4 2 4 3" xfId="7410" xr:uid="{00000000-0005-0000-0000-00008B370000}"/>
    <cellStyle name="Normal 6 2 4 2 4 3 2" xfId="7411" xr:uid="{00000000-0005-0000-0000-00008C370000}"/>
    <cellStyle name="Normal 6 2 4 2 4 3 2 2" xfId="7412" xr:uid="{00000000-0005-0000-0000-00008D370000}"/>
    <cellStyle name="Normal 6 2 4 2 4 3 2 2 2" xfId="39057" xr:uid="{00000000-0005-0000-0000-00008E370000}"/>
    <cellStyle name="Normal 6 2 4 2 4 3 2 3" xfId="29039" xr:uid="{00000000-0005-0000-0000-00008F370000}"/>
    <cellStyle name="Normal 6 2 4 2 4 3 3" xfId="7413" xr:uid="{00000000-0005-0000-0000-000090370000}"/>
    <cellStyle name="Normal 6 2 4 2 4 3 3 2" xfId="7414" xr:uid="{00000000-0005-0000-0000-000091370000}"/>
    <cellStyle name="Normal 6 2 4 2 4 3 3 2 2" xfId="39058" xr:uid="{00000000-0005-0000-0000-000092370000}"/>
    <cellStyle name="Normal 6 2 4 2 4 3 3 3" xfId="29040" xr:uid="{00000000-0005-0000-0000-000093370000}"/>
    <cellStyle name="Normal 6 2 4 2 4 3 4" xfId="7415" xr:uid="{00000000-0005-0000-0000-000094370000}"/>
    <cellStyle name="Normal 6 2 4 2 4 3 4 2" xfId="34948" xr:uid="{00000000-0005-0000-0000-000095370000}"/>
    <cellStyle name="Normal 6 2 4 2 4 3 5" xfId="24352" xr:uid="{00000000-0005-0000-0000-000096370000}"/>
    <cellStyle name="Normal 6 2 4 2 4 4" xfId="7416" xr:uid="{00000000-0005-0000-0000-000097370000}"/>
    <cellStyle name="Normal 6 2 4 2 4 4 2" xfId="7417" xr:uid="{00000000-0005-0000-0000-000098370000}"/>
    <cellStyle name="Normal 6 2 4 2 4 4 2 2" xfId="7418" xr:uid="{00000000-0005-0000-0000-000099370000}"/>
    <cellStyle name="Normal 6 2 4 2 4 4 2 2 2" xfId="39059" xr:uid="{00000000-0005-0000-0000-00009A370000}"/>
    <cellStyle name="Normal 6 2 4 2 4 4 2 3" xfId="29041" xr:uid="{00000000-0005-0000-0000-00009B370000}"/>
    <cellStyle name="Normal 6 2 4 2 4 4 3" xfId="7419" xr:uid="{00000000-0005-0000-0000-00009C370000}"/>
    <cellStyle name="Normal 6 2 4 2 4 4 3 2" xfId="7420" xr:uid="{00000000-0005-0000-0000-00009D370000}"/>
    <cellStyle name="Normal 6 2 4 2 4 4 3 2 2" xfId="39060" xr:uid="{00000000-0005-0000-0000-00009E370000}"/>
    <cellStyle name="Normal 6 2 4 2 4 4 3 3" xfId="29042" xr:uid="{00000000-0005-0000-0000-00009F370000}"/>
    <cellStyle name="Normal 6 2 4 2 4 4 4" xfId="7421" xr:uid="{00000000-0005-0000-0000-0000A0370000}"/>
    <cellStyle name="Normal 6 2 4 2 4 4 4 2" xfId="34949" xr:uid="{00000000-0005-0000-0000-0000A1370000}"/>
    <cellStyle name="Normal 6 2 4 2 4 4 5" xfId="24353" xr:uid="{00000000-0005-0000-0000-0000A2370000}"/>
    <cellStyle name="Normal 6 2 4 2 4 5" xfId="7422" xr:uid="{00000000-0005-0000-0000-0000A3370000}"/>
    <cellStyle name="Normal 6 2 4 2 4 5 2" xfId="7423" xr:uid="{00000000-0005-0000-0000-0000A4370000}"/>
    <cellStyle name="Normal 6 2 4 2 4 5 2 2" xfId="39061" xr:uid="{00000000-0005-0000-0000-0000A5370000}"/>
    <cellStyle name="Normal 6 2 4 2 4 5 3" xfId="29043" xr:uid="{00000000-0005-0000-0000-0000A6370000}"/>
    <cellStyle name="Normal 6 2 4 2 4 6" xfId="7424" xr:uid="{00000000-0005-0000-0000-0000A7370000}"/>
    <cellStyle name="Normal 6 2 4 2 4 6 2" xfId="7425" xr:uid="{00000000-0005-0000-0000-0000A8370000}"/>
    <cellStyle name="Normal 6 2 4 2 4 6 2 2" xfId="39062" xr:uid="{00000000-0005-0000-0000-0000A9370000}"/>
    <cellStyle name="Normal 6 2 4 2 4 6 3" xfId="29044" xr:uid="{00000000-0005-0000-0000-0000AA370000}"/>
    <cellStyle name="Normal 6 2 4 2 4 7" xfId="7426" xr:uid="{00000000-0005-0000-0000-0000AB370000}"/>
    <cellStyle name="Normal 6 2 4 2 4 7 2" xfId="34944" xr:uid="{00000000-0005-0000-0000-0000AC370000}"/>
    <cellStyle name="Normal 6 2 4 2 4 8" xfId="24348" xr:uid="{00000000-0005-0000-0000-0000AD370000}"/>
    <cellStyle name="Normal 6 2 4 2 5" xfId="7427" xr:uid="{00000000-0005-0000-0000-0000AE370000}"/>
    <cellStyle name="Normal 6 2 4 2 5 2" xfId="7428" xr:uid="{00000000-0005-0000-0000-0000AF370000}"/>
    <cellStyle name="Normal 6 2 4 2 5 2 2" xfId="7429" xr:uid="{00000000-0005-0000-0000-0000B0370000}"/>
    <cellStyle name="Normal 6 2 4 2 5 2 2 2" xfId="7430" xr:uid="{00000000-0005-0000-0000-0000B1370000}"/>
    <cellStyle name="Normal 6 2 4 2 5 2 2 2 2" xfId="7431" xr:uid="{00000000-0005-0000-0000-0000B2370000}"/>
    <cellStyle name="Normal 6 2 4 2 5 2 2 2 2 2" xfId="39063" xr:uid="{00000000-0005-0000-0000-0000B3370000}"/>
    <cellStyle name="Normal 6 2 4 2 5 2 2 2 3" xfId="29045" xr:uid="{00000000-0005-0000-0000-0000B4370000}"/>
    <cellStyle name="Normal 6 2 4 2 5 2 2 3" xfId="7432" xr:uid="{00000000-0005-0000-0000-0000B5370000}"/>
    <cellStyle name="Normal 6 2 4 2 5 2 2 3 2" xfId="7433" xr:uid="{00000000-0005-0000-0000-0000B6370000}"/>
    <cellStyle name="Normal 6 2 4 2 5 2 2 3 2 2" xfId="39064" xr:uid="{00000000-0005-0000-0000-0000B7370000}"/>
    <cellStyle name="Normal 6 2 4 2 5 2 2 3 3" xfId="29046" xr:uid="{00000000-0005-0000-0000-0000B8370000}"/>
    <cellStyle name="Normal 6 2 4 2 5 2 2 4" xfId="7434" xr:uid="{00000000-0005-0000-0000-0000B9370000}"/>
    <cellStyle name="Normal 6 2 4 2 5 2 2 4 2" xfId="34952" xr:uid="{00000000-0005-0000-0000-0000BA370000}"/>
    <cellStyle name="Normal 6 2 4 2 5 2 2 5" xfId="24356" xr:uid="{00000000-0005-0000-0000-0000BB370000}"/>
    <cellStyle name="Normal 6 2 4 2 5 2 3" xfId="7435" xr:uid="{00000000-0005-0000-0000-0000BC370000}"/>
    <cellStyle name="Normal 6 2 4 2 5 2 3 2" xfId="7436" xr:uid="{00000000-0005-0000-0000-0000BD370000}"/>
    <cellStyle name="Normal 6 2 4 2 5 2 3 2 2" xfId="7437" xr:uid="{00000000-0005-0000-0000-0000BE370000}"/>
    <cellStyle name="Normal 6 2 4 2 5 2 3 2 2 2" xfId="39065" xr:uid="{00000000-0005-0000-0000-0000BF370000}"/>
    <cellStyle name="Normal 6 2 4 2 5 2 3 2 3" xfId="29047" xr:uid="{00000000-0005-0000-0000-0000C0370000}"/>
    <cellStyle name="Normal 6 2 4 2 5 2 3 3" xfId="7438" xr:uid="{00000000-0005-0000-0000-0000C1370000}"/>
    <cellStyle name="Normal 6 2 4 2 5 2 3 3 2" xfId="7439" xr:uid="{00000000-0005-0000-0000-0000C2370000}"/>
    <cellStyle name="Normal 6 2 4 2 5 2 3 3 2 2" xfId="39066" xr:uid="{00000000-0005-0000-0000-0000C3370000}"/>
    <cellStyle name="Normal 6 2 4 2 5 2 3 3 3" xfId="29048" xr:uid="{00000000-0005-0000-0000-0000C4370000}"/>
    <cellStyle name="Normal 6 2 4 2 5 2 3 4" xfId="7440" xr:uid="{00000000-0005-0000-0000-0000C5370000}"/>
    <cellStyle name="Normal 6 2 4 2 5 2 3 4 2" xfId="34953" xr:uid="{00000000-0005-0000-0000-0000C6370000}"/>
    <cellStyle name="Normal 6 2 4 2 5 2 3 5" xfId="24357" xr:uid="{00000000-0005-0000-0000-0000C7370000}"/>
    <cellStyle name="Normal 6 2 4 2 5 2 4" xfId="7441" xr:uid="{00000000-0005-0000-0000-0000C8370000}"/>
    <cellStyle name="Normal 6 2 4 2 5 2 4 2" xfId="7442" xr:uid="{00000000-0005-0000-0000-0000C9370000}"/>
    <cellStyle name="Normal 6 2 4 2 5 2 4 2 2" xfId="39067" xr:uid="{00000000-0005-0000-0000-0000CA370000}"/>
    <cellStyle name="Normal 6 2 4 2 5 2 4 3" xfId="29049" xr:uid="{00000000-0005-0000-0000-0000CB370000}"/>
    <cellStyle name="Normal 6 2 4 2 5 2 5" xfId="7443" xr:uid="{00000000-0005-0000-0000-0000CC370000}"/>
    <cellStyle name="Normal 6 2 4 2 5 2 5 2" xfId="7444" xr:uid="{00000000-0005-0000-0000-0000CD370000}"/>
    <cellStyle name="Normal 6 2 4 2 5 2 5 2 2" xfId="39068" xr:uid="{00000000-0005-0000-0000-0000CE370000}"/>
    <cellStyle name="Normal 6 2 4 2 5 2 5 3" xfId="29050" xr:uid="{00000000-0005-0000-0000-0000CF370000}"/>
    <cellStyle name="Normal 6 2 4 2 5 2 6" xfId="7445" xr:uid="{00000000-0005-0000-0000-0000D0370000}"/>
    <cellStyle name="Normal 6 2 4 2 5 2 6 2" xfId="34951" xr:uid="{00000000-0005-0000-0000-0000D1370000}"/>
    <cellStyle name="Normal 6 2 4 2 5 2 7" xfId="24355" xr:uid="{00000000-0005-0000-0000-0000D2370000}"/>
    <cellStyle name="Normal 6 2 4 2 5 3" xfId="7446" xr:uid="{00000000-0005-0000-0000-0000D3370000}"/>
    <cellStyle name="Normal 6 2 4 2 5 3 2" xfId="7447" xr:uid="{00000000-0005-0000-0000-0000D4370000}"/>
    <cellStyle name="Normal 6 2 4 2 5 3 2 2" xfId="7448" xr:uid="{00000000-0005-0000-0000-0000D5370000}"/>
    <cellStyle name="Normal 6 2 4 2 5 3 2 2 2" xfId="39069" xr:uid="{00000000-0005-0000-0000-0000D6370000}"/>
    <cellStyle name="Normal 6 2 4 2 5 3 2 3" xfId="29051" xr:uid="{00000000-0005-0000-0000-0000D7370000}"/>
    <cellStyle name="Normal 6 2 4 2 5 3 3" xfId="7449" xr:uid="{00000000-0005-0000-0000-0000D8370000}"/>
    <cellStyle name="Normal 6 2 4 2 5 3 3 2" xfId="7450" xr:uid="{00000000-0005-0000-0000-0000D9370000}"/>
    <cellStyle name="Normal 6 2 4 2 5 3 3 2 2" xfId="39070" xr:uid="{00000000-0005-0000-0000-0000DA370000}"/>
    <cellStyle name="Normal 6 2 4 2 5 3 3 3" xfId="29052" xr:uid="{00000000-0005-0000-0000-0000DB370000}"/>
    <cellStyle name="Normal 6 2 4 2 5 3 4" xfId="7451" xr:uid="{00000000-0005-0000-0000-0000DC370000}"/>
    <cellStyle name="Normal 6 2 4 2 5 3 4 2" xfId="34954" xr:uid="{00000000-0005-0000-0000-0000DD370000}"/>
    <cellStyle name="Normal 6 2 4 2 5 3 5" xfId="24358" xr:uid="{00000000-0005-0000-0000-0000DE370000}"/>
    <cellStyle name="Normal 6 2 4 2 5 4" xfId="7452" xr:uid="{00000000-0005-0000-0000-0000DF370000}"/>
    <cellStyle name="Normal 6 2 4 2 5 4 2" xfId="7453" xr:uid="{00000000-0005-0000-0000-0000E0370000}"/>
    <cellStyle name="Normal 6 2 4 2 5 4 2 2" xfId="7454" xr:uid="{00000000-0005-0000-0000-0000E1370000}"/>
    <cellStyle name="Normal 6 2 4 2 5 4 2 2 2" xfId="39071" xr:uid="{00000000-0005-0000-0000-0000E2370000}"/>
    <cellStyle name="Normal 6 2 4 2 5 4 2 3" xfId="29053" xr:uid="{00000000-0005-0000-0000-0000E3370000}"/>
    <cellStyle name="Normal 6 2 4 2 5 4 3" xfId="7455" xr:uid="{00000000-0005-0000-0000-0000E4370000}"/>
    <cellStyle name="Normal 6 2 4 2 5 4 3 2" xfId="7456" xr:uid="{00000000-0005-0000-0000-0000E5370000}"/>
    <cellStyle name="Normal 6 2 4 2 5 4 3 2 2" xfId="39072" xr:uid="{00000000-0005-0000-0000-0000E6370000}"/>
    <cellStyle name="Normal 6 2 4 2 5 4 3 3" xfId="29054" xr:uid="{00000000-0005-0000-0000-0000E7370000}"/>
    <cellStyle name="Normal 6 2 4 2 5 4 4" xfId="7457" xr:uid="{00000000-0005-0000-0000-0000E8370000}"/>
    <cellStyle name="Normal 6 2 4 2 5 4 4 2" xfId="34955" xr:uid="{00000000-0005-0000-0000-0000E9370000}"/>
    <cellStyle name="Normal 6 2 4 2 5 4 5" xfId="24359" xr:uid="{00000000-0005-0000-0000-0000EA370000}"/>
    <cellStyle name="Normal 6 2 4 2 5 5" xfId="7458" xr:uid="{00000000-0005-0000-0000-0000EB370000}"/>
    <cellStyle name="Normal 6 2 4 2 5 5 2" xfId="7459" xr:uid="{00000000-0005-0000-0000-0000EC370000}"/>
    <cellStyle name="Normal 6 2 4 2 5 5 2 2" xfId="39073" xr:uid="{00000000-0005-0000-0000-0000ED370000}"/>
    <cellStyle name="Normal 6 2 4 2 5 5 3" xfId="29055" xr:uid="{00000000-0005-0000-0000-0000EE370000}"/>
    <cellStyle name="Normal 6 2 4 2 5 6" xfId="7460" xr:uid="{00000000-0005-0000-0000-0000EF370000}"/>
    <cellStyle name="Normal 6 2 4 2 5 6 2" xfId="7461" xr:uid="{00000000-0005-0000-0000-0000F0370000}"/>
    <cellStyle name="Normal 6 2 4 2 5 6 2 2" xfId="39074" xr:uid="{00000000-0005-0000-0000-0000F1370000}"/>
    <cellStyle name="Normal 6 2 4 2 5 6 3" xfId="29056" xr:uid="{00000000-0005-0000-0000-0000F2370000}"/>
    <cellStyle name="Normal 6 2 4 2 5 7" xfId="7462" xr:uid="{00000000-0005-0000-0000-0000F3370000}"/>
    <cellStyle name="Normal 6 2 4 2 5 7 2" xfId="34950" xr:uid="{00000000-0005-0000-0000-0000F4370000}"/>
    <cellStyle name="Normal 6 2 4 2 5 8" xfId="24354" xr:uid="{00000000-0005-0000-0000-0000F5370000}"/>
    <cellStyle name="Normal 6 2 4 2 6" xfId="7463" xr:uid="{00000000-0005-0000-0000-0000F6370000}"/>
    <cellStyle name="Normal 6 2 4 2 6 2" xfId="7464" xr:uid="{00000000-0005-0000-0000-0000F7370000}"/>
    <cellStyle name="Normal 6 2 4 2 6 2 2" xfId="7465" xr:uid="{00000000-0005-0000-0000-0000F8370000}"/>
    <cellStyle name="Normal 6 2 4 2 6 2 2 2" xfId="7466" xr:uid="{00000000-0005-0000-0000-0000F9370000}"/>
    <cellStyle name="Normal 6 2 4 2 6 2 2 2 2" xfId="39075" xr:uid="{00000000-0005-0000-0000-0000FA370000}"/>
    <cellStyle name="Normal 6 2 4 2 6 2 2 3" xfId="29057" xr:uid="{00000000-0005-0000-0000-0000FB370000}"/>
    <cellStyle name="Normal 6 2 4 2 6 2 3" xfId="7467" xr:uid="{00000000-0005-0000-0000-0000FC370000}"/>
    <cellStyle name="Normal 6 2 4 2 6 2 3 2" xfId="7468" xr:uid="{00000000-0005-0000-0000-0000FD370000}"/>
    <cellStyle name="Normal 6 2 4 2 6 2 3 2 2" xfId="39076" xr:uid="{00000000-0005-0000-0000-0000FE370000}"/>
    <cellStyle name="Normal 6 2 4 2 6 2 3 3" xfId="29058" xr:uid="{00000000-0005-0000-0000-0000FF370000}"/>
    <cellStyle name="Normal 6 2 4 2 6 2 4" xfId="7469" xr:uid="{00000000-0005-0000-0000-000000380000}"/>
    <cellStyle name="Normal 6 2 4 2 6 2 4 2" xfId="34957" xr:uid="{00000000-0005-0000-0000-000001380000}"/>
    <cellStyle name="Normal 6 2 4 2 6 2 5" xfId="24361" xr:uid="{00000000-0005-0000-0000-000002380000}"/>
    <cellStyle name="Normal 6 2 4 2 6 3" xfId="7470" xr:uid="{00000000-0005-0000-0000-000003380000}"/>
    <cellStyle name="Normal 6 2 4 2 6 3 2" xfId="7471" xr:uid="{00000000-0005-0000-0000-000004380000}"/>
    <cellStyle name="Normal 6 2 4 2 6 3 2 2" xfId="7472" xr:uid="{00000000-0005-0000-0000-000005380000}"/>
    <cellStyle name="Normal 6 2 4 2 6 3 2 2 2" xfId="39077" xr:uid="{00000000-0005-0000-0000-000006380000}"/>
    <cellStyle name="Normal 6 2 4 2 6 3 2 3" xfId="29059" xr:uid="{00000000-0005-0000-0000-000007380000}"/>
    <cellStyle name="Normal 6 2 4 2 6 3 3" xfId="7473" xr:uid="{00000000-0005-0000-0000-000008380000}"/>
    <cellStyle name="Normal 6 2 4 2 6 3 3 2" xfId="7474" xr:uid="{00000000-0005-0000-0000-000009380000}"/>
    <cellStyle name="Normal 6 2 4 2 6 3 3 2 2" xfId="39078" xr:uid="{00000000-0005-0000-0000-00000A380000}"/>
    <cellStyle name="Normal 6 2 4 2 6 3 3 3" xfId="29060" xr:uid="{00000000-0005-0000-0000-00000B380000}"/>
    <cellStyle name="Normal 6 2 4 2 6 3 4" xfId="7475" xr:uid="{00000000-0005-0000-0000-00000C380000}"/>
    <cellStyle name="Normal 6 2 4 2 6 3 4 2" xfId="34958" xr:uid="{00000000-0005-0000-0000-00000D380000}"/>
    <cellStyle name="Normal 6 2 4 2 6 3 5" xfId="24362" xr:uid="{00000000-0005-0000-0000-00000E380000}"/>
    <cellStyle name="Normal 6 2 4 2 6 4" xfId="7476" xr:uid="{00000000-0005-0000-0000-00000F380000}"/>
    <cellStyle name="Normal 6 2 4 2 6 4 2" xfId="7477" xr:uid="{00000000-0005-0000-0000-000010380000}"/>
    <cellStyle name="Normal 6 2 4 2 6 4 2 2" xfId="39079" xr:uid="{00000000-0005-0000-0000-000011380000}"/>
    <cellStyle name="Normal 6 2 4 2 6 4 3" xfId="29061" xr:uid="{00000000-0005-0000-0000-000012380000}"/>
    <cellStyle name="Normal 6 2 4 2 6 5" xfId="7478" xr:uid="{00000000-0005-0000-0000-000013380000}"/>
    <cellStyle name="Normal 6 2 4 2 6 5 2" xfId="7479" xr:uid="{00000000-0005-0000-0000-000014380000}"/>
    <cellStyle name="Normal 6 2 4 2 6 5 2 2" xfId="39080" xr:uid="{00000000-0005-0000-0000-000015380000}"/>
    <cellStyle name="Normal 6 2 4 2 6 5 3" xfId="29062" xr:uid="{00000000-0005-0000-0000-000016380000}"/>
    <cellStyle name="Normal 6 2 4 2 6 6" xfId="7480" xr:uid="{00000000-0005-0000-0000-000017380000}"/>
    <cellStyle name="Normal 6 2 4 2 6 6 2" xfId="34956" xr:uid="{00000000-0005-0000-0000-000018380000}"/>
    <cellStyle name="Normal 6 2 4 2 6 7" xfId="24360" xr:uid="{00000000-0005-0000-0000-000019380000}"/>
    <cellStyle name="Normal 6 2 4 2 7" xfId="7481" xr:uid="{00000000-0005-0000-0000-00001A380000}"/>
    <cellStyle name="Normal 6 2 4 2 7 2" xfId="7482" xr:uid="{00000000-0005-0000-0000-00001B380000}"/>
    <cellStyle name="Normal 6 2 4 2 7 2 2" xfId="7483" xr:uid="{00000000-0005-0000-0000-00001C380000}"/>
    <cellStyle name="Normal 6 2 4 2 7 2 2 2" xfId="39081" xr:uid="{00000000-0005-0000-0000-00001D380000}"/>
    <cellStyle name="Normal 6 2 4 2 7 2 3" xfId="29063" xr:uid="{00000000-0005-0000-0000-00001E380000}"/>
    <cellStyle name="Normal 6 2 4 2 7 3" xfId="7484" xr:uid="{00000000-0005-0000-0000-00001F380000}"/>
    <cellStyle name="Normal 6 2 4 2 7 3 2" xfId="7485" xr:uid="{00000000-0005-0000-0000-000020380000}"/>
    <cellStyle name="Normal 6 2 4 2 7 3 2 2" xfId="39082" xr:uid="{00000000-0005-0000-0000-000021380000}"/>
    <cellStyle name="Normal 6 2 4 2 7 3 3" xfId="29064" xr:uid="{00000000-0005-0000-0000-000022380000}"/>
    <cellStyle name="Normal 6 2 4 2 7 4" xfId="7486" xr:uid="{00000000-0005-0000-0000-000023380000}"/>
    <cellStyle name="Normal 6 2 4 2 7 4 2" xfId="34959" xr:uid="{00000000-0005-0000-0000-000024380000}"/>
    <cellStyle name="Normal 6 2 4 2 7 5" xfId="24363" xr:uid="{00000000-0005-0000-0000-000025380000}"/>
    <cellStyle name="Normal 6 2 4 2 8" xfId="7487" xr:uid="{00000000-0005-0000-0000-000026380000}"/>
    <cellStyle name="Normal 6 2 4 2 8 2" xfId="7488" xr:uid="{00000000-0005-0000-0000-000027380000}"/>
    <cellStyle name="Normal 6 2 4 2 8 2 2" xfId="7489" xr:uid="{00000000-0005-0000-0000-000028380000}"/>
    <cellStyle name="Normal 6 2 4 2 8 2 2 2" xfId="39083" xr:uid="{00000000-0005-0000-0000-000029380000}"/>
    <cellStyle name="Normal 6 2 4 2 8 2 3" xfId="29065" xr:uid="{00000000-0005-0000-0000-00002A380000}"/>
    <cellStyle name="Normal 6 2 4 2 8 3" xfId="7490" xr:uid="{00000000-0005-0000-0000-00002B380000}"/>
    <cellStyle name="Normal 6 2 4 2 8 3 2" xfId="7491" xr:uid="{00000000-0005-0000-0000-00002C380000}"/>
    <cellStyle name="Normal 6 2 4 2 8 3 2 2" xfId="39084" xr:uid="{00000000-0005-0000-0000-00002D380000}"/>
    <cellStyle name="Normal 6 2 4 2 8 3 3" xfId="29066" xr:uid="{00000000-0005-0000-0000-00002E380000}"/>
    <cellStyle name="Normal 6 2 4 2 8 4" xfId="7492" xr:uid="{00000000-0005-0000-0000-00002F380000}"/>
    <cellStyle name="Normal 6 2 4 2 8 4 2" xfId="34960" xr:uid="{00000000-0005-0000-0000-000030380000}"/>
    <cellStyle name="Normal 6 2 4 2 8 5" xfId="24364" xr:uid="{00000000-0005-0000-0000-000031380000}"/>
    <cellStyle name="Normal 6 2 4 2 9" xfId="7493" xr:uid="{00000000-0005-0000-0000-000032380000}"/>
    <cellStyle name="Normal 6 2 4 2 9 2" xfId="7494" xr:uid="{00000000-0005-0000-0000-000033380000}"/>
    <cellStyle name="Normal 6 2 4 2 9 2 2" xfId="39085" xr:uid="{00000000-0005-0000-0000-000034380000}"/>
    <cellStyle name="Normal 6 2 4 2 9 3" xfId="29067" xr:uid="{00000000-0005-0000-0000-000035380000}"/>
    <cellStyle name="Normal 6 2 4 3" xfId="7495" xr:uid="{00000000-0005-0000-0000-000036380000}"/>
    <cellStyle name="Normal 6 2 4 3 10" xfId="24365" xr:uid="{00000000-0005-0000-0000-000037380000}"/>
    <cellStyle name="Normal 6 2 4 3 2" xfId="7496" xr:uid="{00000000-0005-0000-0000-000038380000}"/>
    <cellStyle name="Normal 6 2 4 3 2 2" xfId="7497" xr:uid="{00000000-0005-0000-0000-000039380000}"/>
    <cellStyle name="Normal 6 2 4 3 2 2 2" xfId="7498" xr:uid="{00000000-0005-0000-0000-00003A380000}"/>
    <cellStyle name="Normal 6 2 4 3 2 2 2 2" xfId="7499" xr:uid="{00000000-0005-0000-0000-00003B380000}"/>
    <cellStyle name="Normal 6 2 4 3 2 2 2 2 2" xfId="7500" xr:uid="{00000000-0005-0000-0000-00003C380000}"/>
    <cellStyle name="Normal 6 2 4 3 2 2 2 2 2 2" xfId="39086" xr:uid="{00000000-0005-0000-0000-00003D380000}"/>
    <cellStyle name="Normal 6 2 4 3 2 2 2 2 3" xfId="29068" xr:uid="{00000000-0005-0000-0000-00003E380000}"/>
    <cellStyle name="Normal 6 2 4 3 2 2 2 3" xfId="7501" xr:uid="{00000000-0005-0000-0000-00003F380000}"/>
    <cellStyle name="Normal 6 2 4 3 2 2 2 3 2" xfId="7502" xr:uid="{00000000-0005-0000-0000-000040380000}"/>
    <cellStyle name="Normal 6 2 4 3 2 2 2 3 2 2" xfId="39087" xr:uid="{00000000-0005-0000-0000-000041380000}"/>
    <cellStyle name="Normal 6 2 4 3 2 2 2 3 3" xfId="29069" xr:uid="{00000000-0005-0000-0000-000042380000}"/>
    <cellStyle name="Normal 6 2 4 3 2 2 2 4" xfId="7503" xr:uid="{00000000-0005-0000-0000-000043380000}"/>
    <cellStyle name="Normal 6 2 4 3 2 2 2 4 2" xfId="34964" xr:uid="{00000000-0005-0000-0000-000044380000}"/>
    <cellStyle name="Normal 6 2 4 3 2 2 2 5" xfId="24368" xr:uid="{00000000-0005-0000-0000-000045380000}"/>
    <cellStyle name="Normal 6 2 4 3 2 2 3" xfId="7504" xr:uid="{00000000-0005-0000-0000-000046380000}"/>
    <cellStyle name="Normal 6 2 4 3 2 2 3 2" xfId="7505" xr:uid="{00000000-0005-0000-0000-000047380000}"/>
    <cellStyle name="Normal 6 2 4 3 2 2 3 2 2" xfId="7506" xr:uid="{00000000-0005-0000-0000-000048380000}"/>
    <cellStyle name="Normal 6 2 4 3 2 2 3 2 2 2" xfId="39088" xr:uid="{00000000-0005-0000-0000-000049380000}"/>
    <cellStyle name="Normal 6 2 4 3 2 2 3 2 3" xfId="29070" xr:uid="{00000000-0005-0000-0000-00004A380000}"/>
    <cellStyle name="Normal 6 2 4 3 2 2 3 3" xfId="7507" xr:uid="{00000000-0005-0000-0000-00004B380000}"/>
    <cellStyle name="Normal 6 2 4 3 2 2 3 3 2" xfId="7508" xr:uid="{00000000-0005-0000-0000-00004C380000}"/>
    <cellStyle name="Normal 6 2 4 3 2 2 3 3 2 2" xfId="39089" xr:uid="{00000000-0005-0000-0000-00004D380000}"/>
    <cellStyle name="Normal 6 2 4 3 2 2 3 3 3" xfId="29071" xr:uid="{00000000-0005-0000-0000-00004E380000}"/>
    <cellStyle name="Normal 6 2 4 3 2 2 3 4" xfId="7509" xr:uid="{00000000-0005-0000-0000-00004F380000}"/>
    <cellStyle name="Normal 6 2 4 3 2 2 3 4 2" xfId="34965" xr:uid="{00000000-0005-0000-0000-000050380000}"/>
    <cellStyle name="Normal 6 2 4 3 2 2 3 5" xfId="24369" xr:uid="{00000000-0005-0000-0000-000051380000}"/>
    <cellStyle name="Normal 6 2 4 3 2 2 4" xfId="7510" xr:uid="{00000000-0005-0000-0000-000052380000}"/>
    <cellStyle name="Normal 6 2 4 3 2 2 4 2" xfId="7511" xr:uid="{00000000-0005-0000-0000-000053380000}"/>
    <cellStyle name="Normal 6 2 4 3 2 2 4 2 2" xfId="39090" xr:uid="{00000000-0005-0000-0000-000054380000}"/>
    <cellStyle name="Normal 6 2 4 3 2 2 4 3" xfId="29072" xr:uid="{00000000-0005-0000-0000-000055380000}"/>
    <cellStyle name="Normal 6 2 4 3 2 2 5" xfId="7512" xr:uid="{00000000-0005-0000-0000-000056380000}"/>
    <cellStyle name="Normal 6 2 4 3 2 2 5 2" xfId="7513" xr:uid="{00000000-0005-0000-0000-000057380000}"/>
    <cellStyle name="Normal 6 2 4 3 2 2 5 2 2" xfId="39091" xr:uid="{00000000-0005-0000-0000-000058380000}"/>
    <cellStyle name="Normal 6 2 4 3 2 2 5 3" xfId="29073" xr:uid="{00000000-0005-0000-0000-000059380000}"/>
    <cellStyle name="Normal 6 2 4 3 2 2 6" xfId="7514" xr:uid="{00000000-0005-0000-0000-00005A380000}"/>
    <cellStyle name="Normal 6 2 4 3 2 2 6 2" xfId="34963" xr:uid="{00000000-0005-0000-0000-00005B380000}"/>
    <cellStyle name="Normal 6 2 4 3 2 2 7" xfId="24367" xr:uid="{00000000-0005-0000-0000-00005C380000}"/>
    <cellStyle name="Normal 6 2 4 3 2 3" xfId="7515" xr:uid="{00000000-0005-0000-0000-00005D380000}"/>
    <cellStyle name="Normal 6 2 4 3 2 3 2" xfId="7516" xr:uid="{00000000-0005-0000-0000-00005E380000}"/>
    <cellStyle name="Normal 6 2 4 3 2 3 2 2" xfId="7517" xr:uid="{00000000-0005-0000-0000-00005F380000}"/>
    <cellStyle name="Normal 6 2 4 3 2 3 2 2 2" xfId="39092" xr:uid="{00000000-0005-0000-0000-000060380000}"/>
    <cellStyle name="Normal 6 2 4 3 2 3 2 3" xfId="29074" xr:uid="{00000000-0005-0000-0000-000061380000}"/>
    <cellStyle name="Normal 6 2 4 3 2 3 3" xfId="7518" xr:uid="{00000000-0005-0000-0000-000062380000}"/>
    <cellStyle name="Normal 6 2 4 3 2 3 3 2" xfId="7519" xr:uid="{00000000-0005-0000-0000-000063380000}"/>
    <cellStyle name="Normal 6 2 4 3 2 3 3 2 2" xfId="39093" xr:uid="{00000000-0005-0000-0000-000064380000}"/>
    <cellStyle name="Normal 6 2 4 3 2 3 3 3" xfId="29075" xr:uid="{00000000-0005-0000-0000-000065380000}"/>
    <cellStyle name="Normal 6 2 4 3 2 3 4" xfId="7520" xr:uid="{00000000-0005-0000-0000-000066380000}"/>
    <cellStyle name="Normal 6 2 4 3 2 3 4 2" xfId="34966" xr:uid="{00000000-0005-0000-0000-000067380000}"/>
    <cellStyle name="Normal 6 2 4 3 2 3 5" xfId="24370" xr:uid="{00000000-0005-0000-0000-000068380000}"/>
    <cellStyle name="Normal 6 2 4 3 2 4" xfId="7521" xr:uid="{00000000-0005-0000-0000-000069380000}"/>
    <cellStyle name="Normal 6 2 4 3 2 4 2" xfId="7522" xr:uid="{00000000-0005-0000-0000-00006A380000}"/>
    <cellStyle name="Normal 6 2 4 3 2 4 2 2" xfId="7523" xr:uid="{00000000-0005-0000-0000-00006B380000}"/>
    <cellStyle name="Normal 6 2 4 3 2 4 2 2 2" xfId="39094" xr:uid="{00000000-0005-0000-0000-00006C380000}"/>
    <cellStyle name="Normal 6 2 4 3 2 4 2 3" xfId="29076" xr:uid="{00000000-0005-0000-0000-00006D380000}"/>
    <cellStyle name="Normal 6 2 4 3 2 4 3" xfId="7524" xr:uid="{00000000-0005-0000-0000-00006E380000}"/>
    <cellStyle name="Normal 6 2 4 3 2 4 3 2" xfId="7525" xr:uid="{00000000-0005-0000-0000-00006F380000}"/>
    <cellStyle name="Normal 6 2 4 3 2 4 3 2 2" xfId="39095" xr:uid="{00000000-0005-0000-0000-000070380000}"/>
    <cellStyle name="Normal 6 2 4 3 2 4 3 3" xfId="29077" xr:uid="{00000000-0005-0000-0000-000071380000}"/>
    <cellStyle name="Normal 6 2 4 3 2 4 4" xfId="7526" xr:uid="{00000000-0005-0000-0000-000072380000}"/>
    <cellStyle name="Normal 6 2 4 3 2 4 4 2" xfId="34967" xr:uid="{00000000-0005-0000-0000-000073380000}"/>
    <cellStyle name="Normal 6 2 4 3 2 4 5" xfId="24371" xr:uid="{00000000-0005-0000-0000-000074380000}"/>
    <cellStyle name="Normal 6 2 4 3 2 5" xfId="7527" xr:uid="{00000000-0005-0000-0000-000075380000}"/>
    <cellStyle name="Normal 6 2 4 3 2 5 2" xfId="7528" xr:uid="{00000000-0005-0000-0000-000076380000}"/>
    <cellStyle name="Normal 6 2 4 3 2 5 2 2" xfId="39096" xr:uid="{00000000-0005-0000-0000-000077380000}"/>
    <cellStyle name="Normal 6 2 4 3 2 5 3" xfId="29078" xr:uid="{00000000-0005-0000-0000-000078380000}"/>
    <cellStyle name="Normal 6 2 4 3 2 6" xfId="7529" xr:uid="{00000000-0005-0000-0000-000079380000}"/>
    <cellStyle name="Normal 6 2 4 3 2 6 2" xfId="7530" xr:uid="{00000000-0005-0000-0000-00007A380000}"/>
    <cellStyle name="Normal 6 2 4 3 2 6 2 2" xfId="39097" xr:uid="{00000000-0005-0000-0000-00007B380000}"/>
    <cellStyle name="Normal 6 2 4 3 2 6 3" xfId="29079" xr:uid="{00000000-0005-0000-0000-00007C380000}"/>
    <cellStyle name="Normal 6 2 4 3 2 7" xfId="7531" xr:uid="{00000000-0005-0000-0000-00007D380000}"/>
    <cellStyle name="Normal 6 2 4 3 2 7 2" xfId="34962" xr:uid="{00000000-0005-0000-0000-00007E380000}"/>
    <cellStyle name="Normal 6 2 4 3 2 8" xfId="24366" xr:uid="{00000000-0005-0000-0000-00007F380000}"/>
    <cellStyle name="Normal 6 2 4 3 3" xfId="7532" xr:uid="{00000000-0005-0000-0000-000080380000}"/>
    <cellStyle name="Normal 6 2 4 3 3 2" xfId="7533" xr:uid="{00000000-0005-0000-0000-000081380000}"/>
    <cellStyle name="Normal 6 2 4 3 3 2 2" xfId="7534" xr:uid="{00000000-0005-0000-0000-000082380000}"/>
    <cellStyle name="Normal 6 2 4 3 3 2 2 2" xfId="7535" xr:uid="{00000000-0005-0000-0000-000083380000}"/>
    <cellStyle name="Normal 6 2 4 3 3 2 2 2 2" xfId="7536" xr:uid="{00000000-0005-0000-0000-000084380000}"/>
    <cellStyle name="Normal 6 2 4 3 3 2 2 2 2 2" xfId="39098" xr:uid="{00000000-0005-0000-0000-000085380000}"/>
    <cellStyle name="Normal 6 2 4 3 3 2 2 2 3" xfId="29080" xr:uid="{00000000-0005-0000-0000-000086380000}"/>
    <cellStyle name="Normal 6 2 4 3 3 2 2 3" xfId="7537" xr:uid="{00000000-0005-0000-0000-000087380000}"/>
    <cellStyle name="Normal 6 2 4 3 3 2 2 3 2" xfId="7538" xr:uid="{00000000-0005-0000-0000-000088380000}"/>
    <cellStyle name="Normal 6 2 4 3 3 2 2 3 2 2" xfId="39099" xr:uid="{00000000-0005-0000-0000-000089380000}"/>
    <cellStyle name="Normal 6 2 4 3 3 2 2 3 3" xfId="29081" xr:uid="{00000000-0005-0000-0000-00008A380000}"/>
    <cellStyle name="Normal 6 2 4 3 3 2 2 4" xfId="7539" xr:uid="{00000000-0005-0000-0000-00008B380000}"/>
    <cellStyle name="Normal 6 2 4 3 3 2 2 4 2" xfId="34970" xr:uid="{00000000-0005-0000-0000-00008C380000}"/>
    <cellStyle name="Normal 6 2 4 3 3 2 2 5" xfId="24374" xr:uid="{00000000-0005-0000-0000-00008D380000}"/>
    <cellStyle name="Normal 6 2 4 3 3 2 3" xfId="7540" xr:uid="{00000000-0005-0000-0000-00008E380000}"/>
    <cellStyle name="Normal 6 2 4 3 3 2 3 2" xfId="7541" xr:uid="{00000000-0005-0000-0000-00008F380000}"/>
    <cellStyle name="Normal 6 2 4 3 3 2 3 2 2" xfId="7542" xr:uid="{00000000-0005-0000-0000-000090380000}"/>
    <cellStyle name="Normal 6 2 4 3 3 2 3 2 2 2" xfId="39100" xr:uid="{00000000-0005-0000-0000-000091380000}"/>
    <cellStyle name="Normal 6 2 4 3 3 2 3 2 3" xfId="29082" xr:uid="{00000000-0005-0000-0000-000092380000}"/>
    <cellStyle name="Normal 6 2 4 3 3 2 3 3" xfId="7543" xr:uid="{00000000-0005-0000-0000-000093380000}"/>
    <cellStyle name="Normal 6 2 4 3 3 2 3 3 2" xfId="7544" xr:uid="{00000000-0005-0000-0000-000094380000}"/>
    <cellStyle name="Normal 6 2 4 3 3 2 3 3 2 2" xfId="39101" xr:uid="{00000000-0005-0000-0000-000095380000}"/>
    <cellStyle name="Normal 6 2 4 3 3 2 3 3 3" xfId="29083" xr:uid="{00000000-0005-0000-0000-000096380000}"/>
    <cellStyle name="Normal 6 2 4 3 3 2 3 4" xfId="7545" xr:uid="{00000000-0005-0000-0000-000097380000}"/>
    <cellStyle name="Normal 6 2 4 3 3 2 3 4 2" xfId="34971" xr:uid="{00000000-0005-0000-0000-000098380000}"/>
    <cellStyle name="Normal 6 2 4 3 3 2 3 5" xfId="24375" xr:uid="{00000000-0005-0000-0000-000099380000}"/>
    <cellStyle name="Normal 6 2 4 3 3 2 4" xfId="7546" xr:uid="{00000000-0005-0000-0000-00009A380000}"/>
    <cellStyle name="Normal 6 2 4 3 3 2 4 2" xfId="7547" xr:uid="{00000000-0005-0000-0000-00009B380000}"/>
    <cellStyle name="Normal 6 2 4 3 3 2 4 2 2" xfId="39102" xr:uid="{00000000-0005-0000-0000-00009C380000}"/>
    <cellStyle name="Normal 6 2 4 3 3 2 4 3" xfId="29084" xr:uid="{00000000-0005-0000-0000-00009D380000}"/>
    <cellStyle name="Normal 6 2 4 3 3 2 5" xfId="7548" xr:uid="{00000000-0005-0000-0000-00009E380000}"/>
    <cellStyle name="Normal 6 2 4 3 3 2 5 2" xfId="7549" xr:uid="{00000000-0005-0000-0000-00009F380000}"/>
    <cellStyle name="Normal 6 2 4 3 3 2 5 2 2" xfId="39103" xr:uid="{00000000-0005-0000-0000-0000A0380000}"/>
    <cellStyle name="Normal 6 2 4 3 3 2 5 3" xfId="29085" xr:uid="{00000000-0005-0000-0000-0000A1380000}"/>
    <cellStyle name="Normal 6 2 4 3 3 2 6" xfId="7550" xr:uid="{00000000-0005-0000-0000-0000A2380000}"/>
    <cellStyle name="Normal 6 2 4 3 3 2 6 2" xfId="34969" xr:uid="{00000000-0005-0000-0000-0000A3380000}"/>
    <cellStyle name="Normal 6 2 4 3 3 2 7" xfId="24373" xr:uid="{00000000-0005-0000-0000-0000A4380000}"/>
    <cellStyle name="Normal 6 2 4 3 3 3" xfId="7551" xr:uid="{00000000-0005-0000-0000-0000A5380000}"/>
    <cellStyle name="Normal 6 2 4 3 3 3 2" xfId="7552" xr:uid="{00000000-0005-0000-0000-0000A6380000}"/>
    <cellStyle name="Normal 6 2 4 3 3 3 2 2" xfId="7553" xr:uid="{00000000-0005-0000-0000-0000A7380000}"/>
    <cellStyle name="Normal 6 2 4 3 3 3 2 2 2" xfId="39104" xr:uid="{00000000-0005-0000-0000-0000A8380000}"/>
    <cellStyle name="Normal 6 2 4 3 3 3 2 3" xfId="29086" xr:uid="{00000000-0005-0000-0000-0000A9380000}"/>
    <cellStyle name="Normal 6 2 4 3 3 3 3" xfId="7554" xr:uid="{00000000-0005-0000-0000-0000AA380000}"/>
    <cellStyle name="Normal 6 2 4 3 3 3 3 2" xfId="7555" xr:uid="{00000000-0005-0000-0000-0000AB380000}"/>
    <cellStyle name="Normal 6 2 4 3 3 3 3 2 2" xfId="39105" xr:uid="{00000000-0005-0000-0000-0000AC380000}"/>
    <cellStyle name="Normal 6 2 4 3 3 3 3 3" xfId="29087" xr:uid="{00000000-0005-0000-0000-0000AD380000}"/>
    <cellStyle name="Normal 6 2 4 3 3 3 4" xfId="7556" xr:uid="{00000000-0005-0000-0000-0000AE380000}"/>
    <cellStyle name="Normal 6 2 4 3 3 3 4 2" xfId="34972" xr:uid="{00000000-0005-0000-0000-0000AF380000}"/>
    <cellStyle name="Normal 6 2 4 3 3 3 5" xfId="24376" xr:uid="{00000000-0005-0000-0000-0000B0380000}"/>
    <cellStyle name="Normal 6 2 4 3 3 4" xfId="7557" xr:uid="{00000000-0005-0000-0000-0000B1380000}"/>
    <cellStyle name="Normal 6 2 4 3 3 4 2" xfId="7558" xr:uid="{00000000-0005-0000-0000-0000B2380000}"/>
    <cellStyle name="Normal 6 2 4 3 3 4 2 2" xfId="7559" xr:uid="{00000000-0005-0000-0000-0000B3380000}"/>
    <cellStyle name="Normal 6 2 4 3 3 4 2 2 2" xfId="39106" xr:uid="{00000000-0005-0000-0000-0000B4380000}"/>
    <cellStyle name="Normal 6 2 4 3 3 4 2 3" xfId="29088" xr:uid="{00000000-0005-0000-0000-0000B5380000}"/>
    <cellStyle name="Normal 6 2 4 3 3 4 3" xfId="7560" xr:uid="{00000000-0005-0000-0000-0000B6380000}"/>
    <cellStyle name="Normal 6 2 4 3 3 4 3 2" xfId="7561" xr:uid="{00000000-0005-0000-0000-0000B7380000}"/>
    <cellStyle name="Normal 6 2 4 3 3 4 3 2 2" xfId="39107" xr:uid="{00000000-0005-0000-0000-0000B8380000}"/>
    <cellStyle name="Normal 6 2 4 3 3 4 3 3" xfId="29089" xr:uid="{00000000-0005-0000-0000-0000B9380000}"/>
    <cellStyle name="Normal 6 2 4 3 3 4 4" xfId="7562" xr:uid="{00000000-0005-0000-0000-0000BA380000}"/>
    <cellStyle name="Normal 6 2 4 3 3 4 4 2" xfId="34973" xr:uid="{00000000-0005-0000-0000-0000BB380000}"/>
    <cellStyle name="Normal 6 2 4 3 3 4 5" xfId="24377" xr:uid="{00000000-0005-0000-0000-0000BC380000}"/>
    <cellStyle name="Normal 6 2 4 3 3 5" xfId="7563" xr:uid="{00000000-0005-0000-0000-0000BD380000}"/>
    <cellStyle name="Normal 6 2 4 3 3 5 2" xfId="7564" xr:uid="{00000000-0005-0000-0000-0000BE380000}"/>
    <cellStyle name="Normal 6 2 4 3 3 5 2 2" xfId="39108" xr:uid="{00000000-0005-0000-0000-0000BF380000}"/>
    <cellStyle name="Normal 6 2 4 3 3 5 3" xfId="29090" xr:uid="{00000000-0005-0000-0000-0000C0380000}"/>
    <cellStyle name="Normal 6 2 4 3 3 6" xfId="7565" xr:uid="{00000000-0005-0000-0000-0000C1380000}"/>
    <cellStyle name="Normal 6 2 4 3 3 6 2" xfId="7566" xr:uid="{00000000-0005-0000-0000-0000C2380000}"/>
    <cellStyle name="Normal 6 2 4 3 3 6 2 2" xfId="39109" xr:uid="{00000000-0005-0000-0000-0000C3380000}"/>
    <cellStyle name="Normal 6 2 4 3 3 6 3" xfId="29091" xr:uid="{00000000-0005-0000-0000-0000C4380000}"/>
    <cellStyle name="Normal 6 2 4 3 3 7" xfId="7567" xr:uid="{00000000-0005-0000-0000-0000C5380000}"/>
    <cellStyle name="Normal 6 2 4 3 3 7 2" xfId="34968" xr:uid="{00000000-0005-0000-0000-0000C6380000}"/>
    <cellStyle name="Normal 6 2 4 3 3 8" xfId="24372" xr:uid="{00000000-0005-0000-0000-0000C7380000}"/>
    <cellStyle name="Normal 6 2 4 3 4" xfId="7568" xr:uid="{00000000-0005-0000-0000-0000C8380000}"/>
    <cellStyle name="Normal 6 2 4 3 4 2" xfId="7569" xr:uid="{00000000-0005-0000-0000-0000C9380000}"/>
    <cellStyle name="Normal 6 2 4 3 4 2 2" xfId="7570" xr:uid="{00000000-0005-0000-0000-0000CA380000}"/>
    <cellStyle name="Normal 6 2 4 3 4 2 2 2" xfId="7571" xr:uid="{00000000-0005-0000-0000-0000CB380000}"/>
    <cellStyle name="Normal 6 2 4 3 4 2 2 2 2" xfId="39110" xr:uid="{00000000-0005-0000-0000-0000CC380000}"/>
    <cellStyle name="Normal 6 2 4 3 4 2 2 3" xfId="29092" xr:uid="{00000000-0005-0000-0000-0000CD380000}"/>
    <cellStyle name="Normal 6 2 4 3 4 2 3" xfId="7572" xr:uid="{00000000-0005-0000-0000-0000CE380000}"/>
    <cellStyle name="Normal 6 2 4 3 4 2 3 2" xfId="7573" xr:uid="{00000000-0005-0000-0000-0000CF380000}"/>
    <cellStyle name="Normal 6 2 4 3 4 2 3 2 2" xfId="39111" xr:uid="{00000000-0005-0000-0000-0000D0380000}"/>
    <cellStyle name="Normal 6 2 4 3 4 2 3 3" xfId="29093" xr:uid="{00000000-0005-0000-0000-0000D1380000}"/>
    <cellStyle name="Normal 6 2 4 3 4 2 4" xfId="7574" xr:uid="{00000000-0005-0000-0000-0000D2380000}"/>
    <cellStyle name="Normal 6 2 4 3 4 2 4 2" xfId="34975" xr:uid="{00000000-0005-0000-0000-0000D3380000}"/>
    <cellStyle name="Normal 6 2 4 3 4 2 5" xfId="24379" xr:uid="{00000000-0005-0000-0000-0000D4380000}"/>
    <cellStyle name="Normal 6 2 4 3 4 3" xfId="7575" xr:uid="{00000000-0005-0000-0000-0000D5380000}"/>
    <cellStyle name="Normal 6 2 4 3 4 3 2" xfId="7576" xr:uid="{00000000-0005-0000-0000-0000D6380000}"/>
    <cellStyle name="Normal 6 2 4 3 4 3 2 2" xfId="7577" xr:uid="{00000000-0005-0000-0000-0000D7380000}"/>
    <cellStyle name="Normal 6 2 4 3 4 3 2 2 2" xfId="39112" xr:uid="{00000000-0005-0000-0000-0000D8380000}"/>
    <cellStyle name="Normal 6 2 4 3 4 3 2 3" xfId="29094" xr:uid="{00000000-0005-0000-0000-0000D9380000}"/>
    <cellStyle name="Normal 6 2 4 3 4 3 3" xfId="7578" xr:uid="{00000000-0005-0000-0000-0000DA380000}"/>
    <cellStyle name="Normal 6 2 4 3 4 3 3 2" xfId="7579" xr:uid="{00000000-0005-0000-0000-0000DB380000}"/>
    <cellStyle name="Normal 6 2 4 3 4 3 3 2 2" xfId="39113" xr:uid="{00000000-0005-0000-0000-0000DC380000}"/>
    <cellStyle name="Normal 6 2 4 3 4 3 3 3" xfId="29095" xr:uid="{00000000-0005-0000-0000-0000DD380000}"/>
    <cellStyle name="Normal 6 2 4 3 4 3 4" xfId="7580" xr:uid="{00000000-0005-0000-0000-0000DE380000}"/>
    <cellStyle name="Normal 6 2 4 3 4 3 4 2" xfId="34976" xr:uid="{00000000-0005-0000-0000-0000DF380000}"/>
    <cellStyle name="Normal 6 2 4 3 4 3 5" xfId="24380" xr:uid="{00000000-0005-0000-0000-0000E0380000}"/>
    <cellStyle name="Normal 6 2 4 3 4 4" xfId="7581" xr:uid="{00000000-0005-0000-0000-0000E1380000}"/>
    <cellStyle name="Normal 6 2 4 3 4 4 2" xfId="7582" xr:uid="{00000000-0005-0000-0000-0000E2380000}"/>
    <cellStyle name="Normal 6 2 4 3 4 4 2 2" xfId="39114" xr:uid="{00000000-0005-0000-0000-0000E3380000}"/>
    <cellStyle name="Normal 6 2 4 3 4 4 3" xfId="29096" xr:uid="{00000000-0005-0000-0000-0000E4380000}"/>
    <cellStyle name="Normal 6 2 4 3 4 5" xfId="7583" xr:uid="{00000000-0005-0000-0000-0000E5380000}"/>
    <cellStyle name="Normal 6 2 4 3 4 5 2" xfId="7584" xr:uid="{00000000-0005-0000-0000-0000E6380000}"/>
    <cellStyle name="Normal 6 2 4 3 4 5 2 2" xfId="39115" xr:uid="{00000000-0005-0000-0000-0000E7380000}"/>
    <cellStyle name="Normal 6 2 4 3 4 5 3" xfId="29097" xr:uid="{00000000-0005-0000-0000-0000E8380000}"/>
    <cellStyle name="Normal 6 2 4 3 4 6" xfId="7585" xr:uid="{00000000-0005-0000-0000-0000E9380000}"/>
    <cellStyle name="Normal 6 2 4 3 4 6 2" xfId="34974" xr:uid="{00000000-0005-0000-0000-0000EA380000}"/>
    <cellStyle name="Normal 6 2 4 3 4 7" xfId="24378" xr:uid="{00000000-0005-0000-0000-0000EB380000}"/>
    <cellStyle name="Normal 6 2 4 3 5" xfId="7586" xr:uid="{00000000-0005-0000-0000-0000EC380000}"/>
    <cellStyle name="Normal 6 2 4 3 5 2" xfId="7587" xr:uid="{00000000-0005-0000-0000-0000ED380000}"/>
    <cellStyle name="Normal 6 2 4 3 5 2 2" xfId="7588" xr:uid="{00000000-0005-0000-0000-0000EE380000}"/>
    <cellStyle name="Normal 6 2 4 3 5 2 2 2" xfId="39116" xr:uid="{00000000-0005-0000-0000-0000EF380000}"/>
    <cellStyle name="Normal 6 2 4 3 5 2 3" xfId="29098" xr:uid="{00000000-0005-0000-0000-0000F0380000}"/>
    <cellStyle name="Normal 6 2 4 3 5 3" xfId="7589" xr:uid="{00000000-0005-0000-0000-0000F1380000}"/>
    <cellStyle name="Normal 6 2 4 3 5 3 2" xfId="7590" xr:uid="{00000000-0005-0000-0000-0000F2380000}"/>
    <cellStyle name="Normal 6 2 4 3 5 3 2 2" xfId="39117" xr:uid="{00000000-0005-0000-0000-0000F3380000}"/>
    <cellStyle name="Normal 6 2 4 3 5 3 3" xfId="29099" xr:uid="{00000000-0005-0000-0000-0000F4380000}"/>
    <cellStyle name="Normal 6 2 4 3 5 4" xfId="7591" xr:uid="{00000000-0005-0000-0000-0000F5380000}"/>
    <cellStyle name="Normal 6 2 4 3 5 4 2" xfId="34977" xr:uid="{00000000-0005-0000-0000-0000F6380000}"/>
    <cellStyle name="Normal 6 2 4 3 5 5" xfId="24381" xr:uid="{00000000-0005-0000-0000-0000F7380000}"/>
    <cellStyle name="Normal 6 2 4 3 6" xfId="7592" xr:uid="{00000000-0005-0000-0000-0000F8380000}"/>
    <cellStyle name="Normal 6 2 4 3 6 2" xfId="7593" xr:uid="{00000000-0005-0000-0000-0000F9380000}"/>
    <cellStyle name="Normal 6 2 4 3 6 2 2" xfId="7594" xr:uid="{00000000-0005-0000-0000-0000FA380000}"/>
    <cellStyle name="Normal 6 2 4 3 6 2 2 2" xfId="39118" xr:uid="{00000000-0005-0000-0000-0000FB380000}"/>
    <cellStyle name="Normal 6 2 4 3 6 2 3" xfId="29100" xr:uid="{00000000-0005-0000-0000-0000FC380000}"/>
    <cellStyle name="Normal 6 2 4 3 6 3" xfId="7595" xr:uid="{00000000-0005-0000-0000-0000FD380000}"/>
    <cellStyle name="Normal 6 2 4 3 6 3 2" xfId="7596" xr:uid="{00000000-0005-0000-0000-0000FE380000}"/>
    <cellStyle name="Normal 6 2 4 3 6 3 2 2" xfId="39119" xr:uid="{00000000-0005-0000-0000-0000FF380000}"/>
    <cellStyle name="Normal 6 2 4 3 6 3 3" xfId="29101" xr:uid="{00000000-0005-0000-0000-000000390000}"/>
    <cellStyle name="Normal 6 2 4 3 6 4" xfId="7597" xr:uid="{00000000-0005-0000-0000-000001390000}"/>
    <cellStyle name="Normal 6 2 4 3 6 4 2" xfId="34978" xr:uid="{00000000-0005-0000-0000-000002390000}"/>
    <cellStyle name="Normal 6 2 4 3 6 5" xfId="24382" xr:uid="{00000000-0005-0000-0000-000003390000}"/>
    <cellStyle name="Normal 6 2 4 3 7" xfId="7598" xr:uid="{00000000-0005-0000-0000-000004390000}"/>
    <cellStyle name="Normal 6 2 4 3 7 2" xfId="7599" xr:uid="{00000000-0005-0000-0000-000005390000}"/>
    <cellStyle name="Normal 6 2 4 3 7 2 2" xfId="39120" xr:uid="{00000000-0005-0000-0000-000006390000}"/>
    <cellStyle name="Normal 6 2 4 3 7 3" xfId="29102" xr:uid="{00000000-0005-0000-0000-000007390000}"/>
    <cellStyle name="Normal 6 2 4 3 8" xfId="7600" xr:uid="{00000000-0005-0000-0000-000008390000}"/>
    <cellStyle name="Normal 6 2 4 3 8 2" xfId="7601" xr:uid="{00000000-0005-0000-0000-000009390000}"/>
    <cellStyle name="Normal 6 2 4 3 8 2 2" xfId="39121" xr:uid="{00000000-0005-0000-0000-00000A390000}"/>
    <cellStyle name="Normal 6 2 4 3 8 3" xfId="29103" xr:uid="{00000000-0005-0000-0000-00000B390000}"/>
    <cellStyle name="Normal 6 2 4 3 9" xfId="7602" xr:uid="{00000000-0005-0000-0000-00000C390000}"/>
    <cellStyle name="Normal 6 2 4 3 9 2" xfId="34961" xr:uid="{00000000-0005-0000-0000-00000D390000}"/>
    <cellStyle name="Normal 6 2 4 4" xfId="7603" xr:uid="{00000000-0005-0000-0000-00000E390000}"/>
    <cellStyle name="Normal 6 2 4 4 2" xfId="7604" xr:uid="{00000000-0005-0000-0000-00000F390000}"/>
    <cellStyle name="Normal 6 2 4 4 2 2" xfId="7605" xr:uid="{00000000-0005-0000-0000-000010390000}"/>
    <cellStyle name="Normal 6 2 4 4 2 2 2" xfId="7606" xr:uid="{00000000-0005-0000-0000-000011390000}"/>
    <cellStyle name="Normal 6 2 4 4 2 2 2 2" xfId="7607" xr:uid="{00000000-0005-0000-0000-000012390000}"/>
    <cellStyle name="Normal 6 2 4 4 2 2 2 2 2" xfId="39122" xr:uid="{00000000-0005-0000-0000-000013390000}"/>
    <cellStyle name="Normal 6 2 4 4 2 2 2 3" xfId="29104" xr:uid="{00000000-0005-0000-0000-000014390000}"/>
    <cellStyle name="Normal 6 2 4 4 2 2 3" xfId="7608" xr:uid="{00000000-0005-0000-0000-000015390000}"/>
    <cellStyle name="Normal 6 2 4 4 2 2 3 2" xfId="7609" xr:uid="{00000000-0005-0000-0000-000016390000}"/>
    <cellStyle name="Normal 6 2 4 4 2 2 3 2 2" xfId="39123" xr:uid="{00000000-0005-0000-0000-000017390000}"/>
    <cellStyle name="Normal 6 2 4 4 2 2 3 3" xfId="29105" xr:uid="{00000000-0005-0000-0000-000018390000}"/>
    <cellStyle name="Normal 6 2 4 4 2 2 4" xfId="7610" xr:uid="{00000000-0005-0000-0000-000019390000}"/>
    <cellStyle name="Normal 6 2 4 4 2 2 4 2" xfId="34981" xr:uid="{00000000-0005-0000-0000-00001A390000}"/>
    <cellStyle name="Normal 6 2 4 4 2 2 5" xfId="24385" xr:uid="{00000000-0005-0000-0000-00001B390000}"/>
    <cellStyle name="Normal 6 2 4 4 2 3" xfId="7611" xr:uid="{00000000-0005-0000-0000-00001C390000}"/>
    <cellStyle name="Normal 6 2 4 4 2 3 2" xfId="7612" xr:uid="{00000000-0005-0000-0000-00001D390000}"/>
    <cellStyle name="Normal 6 2 4 4 2 3 2 2" xfId="7613" xr:uid="{00000000-0005-0000-0000-00001E390000}"/>
    <cellStyle name="Normal 6 2 4 4 2 3 2 2 2" xfId="39124" xr:uid="{00000000-0005-0000-0000-00001F390000}"/>
    <cellStyle name="Normal 6 2 4 4 2 3 2 3" xfId="29106" xr:uid="{00000000-0005-0000-0000-000020390000}"/>
    <cellStyle name="Normal 6 2 4 4 2 3 3" xfId="7614" xr:uid="{00000000-0005-0000-0000-000021390000}"/>
    <cellStyle name="Normal 6 2 4 4 2 3 3 2" xfId="7615" xr:uid="{00000000-0005-0000-0000-000022390000}"/>
    <cellStyle name="Normal 6 2 4 4 2 3 3 2 2" xfId="39125" xr:uid="{00000000-0005-0000-0000-000023390000}"/>
    <cellStyle name="Normal 6 2 4 4 2 3 3 3" xfId="29107" xr:uid="{00000000-0005-0000-0000-000024390000}"/>
    <cellStyle name="Normal 6 2 4 4 2 3 4" xfId="7616" xr:uid="{00000000-0005-0000-0000-000025390000}"/>
    <cellStyle name="Normal 6 2 4 4 2 3 4 2" xfId="34982" xr:uid="{00000000-0005-0000-0000-000026390000}"/>
    <cellStyle name="Normal 6 2 4 4 2 3 5" xfId="24386" xr:uid="{00000000-0005-0000-0000-000027390000}"/>
    <cellStyle name="Normal 6 2 4 4 2 4" xfId="7617" xr:uid="{00000000-0005-0000-0000-000028390000}"/>
    <cellStyle name="Normal 6 2 4 4 2 4 2" xfId="7618" xr:uid="{00000000-0005-0000-0000-000029390000}"/>
    <cellStyle name="Normal 6 2 4 4 2 4 2 2" xfId="39126" xr:uid="{00000000-0005-0000-0000-00002A390000}"/>
    <cellStyle name="Normal 6 2 4 4 2 4 3" xfId="29108" xr:uid="{00000000-0005-0000-0000-00002B390000}"/>
    <cellStyle name="Normal 6 2 4 4 2 5" xfId="7619" xr:uid="{00000000-0005-0000-0000-00002C390000}"/>
    <cellStyle name="Normal 6 2 4 4 2 5 2" xfId="7620" xr:uid="{00000000-0005-0000-0000-00002D390000}"/>
    <cellStyle name="Normal 6 2 4 4 2 5 2 2" xfId="39127" xr:uid="{00000000-0005-0000-0000-00002E390000}"/>
    <cellStyle name="Normal 6 2 4 4 2 5 3" xfId="29109" xr:uid="{00000000-0005-0000-0000-00002F390000}"/>
    <cellStyle name="Normal 6 2 4 4 2 6" xfId="7621" xr:uid="{00000000-0005-0000-0000-000030390000}"/>
    <cellStyle name="Normal 6 2 4 4 2 6 2" xfId="34980" xr:uid="{00000000-0005-0000-0000-000031390000}"/>
    <cellStyle name="Normal 6 2 4 4 2 7" xfId="24384" xr:uid="{00000000-0005-0000-0000-000032390000}"/>
    <cellStyle name="Normal 6 2 4 4 3" xfId="7622" xr:uid="{00000000-0005-0000-0000-000033390000}"/>
    <cellStyle name="Normal 6 2 4 4 3 2" xfId="7623" xr:uid="{00000000-0005-0000-0000-000034390000}"/>
    <cellStyle name="Normal 6 2 4 4 3 2 2" xfId="7624" xr:uid="{00000000-0005-0000-0000-000035390000}"/>
    <cellStyle name="Normal 6 2 4 4 3 2 2 2" xfId="39128" xr:uid="{00000000-0005-0000-0000-000036390000}"/>
    <cellStyle name="Normal 6 2 4 4 3 2 3" xfId="29110" xr:uid="{00000000-0005-0000-0000-000037390000}"/>
    <cellStyle name="Normal 6 2 4 4 3 3" xfId="7625" xr:uid="{00000000-0005-0000-0000-000038390000}"/>
    <cellStyle name="Normal 6 2 4 4 3 3 2" xfId="7626" xr:uid="{00000000-0005-0000-0000-000039390000}"/>
    <cellStyle name="Normal 6 2 4 4 3 3 2 2" xfId="39129" xr:uid="{00000000-0005-0000-0000-00003A390000}"/>
    <cellStyle name="Normal 6 2 4 4 3 3 3" xfId="29111" xr:uid="{00000000-0005-0000-0000-00003B390000}"/>
    <cellStyle name="Normal 6 2 4 4 3 4" xfId="7627" xr:uid="{00000000-0005-0000-0000-00003C390000}"/>
    <cellStyle name="Normal 6 2 4 4 3 4 2" xfId="34983" xr:uid="{00000000-0005-0000-0000-00003D390000}"/>
    <cellStyle name="Normal 6 2 4 4 3 5" xfId="24387" xr:uid="{00000000-0005-0000-0000-00003E390000}"/>
    <cellStyle name="Normal 6 2 4 4 4" xfId="7628" xr:uid="{00000000-0005-0000-0000-00003F390000}"/>
    <cellStyle name="Normal 6 2 4 4 4 2" xfId="7629" xr:uid="{00000000-0005-0000-0000-000040390000}"/>
    <cellStyle name="Normal 6 2 4 4 4 2 2" xfId="7630" xr:uid="{00000000-0005-0000-0000-000041390000}"/>
    <cellStyle name="Normal 6 2 4 4 4 2 2 2" xfId="39130" xr:uid="{00000000-0005-0000-0000-000042390000}"/>
    <cellStyle name="Normal 6 2 4 4 4 2 3" xfId="29112" xr:uid="{00000000-0005-0000-0000-000043390000}"/>
    <cellStyle name="Normal 6 2 4 4 4 3" xfId="7631" xr:uid="{00000000-0005-0000-0000-000044390000}"/>
    <cellStyle name="Normal 6 2 4 4 4 3 2" xfId="7632" xr:uid="{00000000-0005-0000-0000-000045390000}"/>
    <cellStyle name="Normal 6 2 4 4 4 3 2 2" xfId="39131" xr:uid="{00000000-0005-0000-0000-000046390000}"/>
    <cellStyle name="Normal 6 2 4 4 4 3 3" xfId="29113" xr:uid="{00000000-0005-0000-0000-000047390000}"/>
    <cellStyle name="Normal 6 2 4 4 4 4" xfId="7633" xr:uid="{00000000-0005-0000-0000-000048390000}"/>
    <cellStyle name="Normal 6 2 4 4 4 4 2" xfId="34984" xr:uid="{00000000-0005-0000-0000-000049390000}"/>
    <cellStyle name="Normal 6 2 4 4 4 5" xfId="24388" xr:uid="{00000000-0005-0000-0000-00004A390000}"/>
    <cellStyle name="Normal 6 2 4 4 5" xfId="7634" xr:uid="{00000000-0005-0000-0000-00004B390000}"/>
    <cellStyle name="Normal 6 2 4 4 5 2" xfId="7635" xr:uid="{00000000-0005-0000-0000-00004C390000}"/>
    <cellStyle name="Normal 6 2 4 4 5 2 2" xfId="39132" xr:uid="{00000000-0005-0000-0000-00004D390000}"/>
    <cellStyle name="Normal 6 2 4 4 5 3" xfId="29114" xr:uid="{00000000-0005-0000-0000-00004E390000}"/>
    <cellStyle name="Normal 6 2 4 4 6" xfId="7636" xr:uid="{00000000-0005-0000-0000-00004F390000}"/>
    <cellStyle name="Normal 6 2 4 4 6 2" xfId="7637" xr:uid="{00000000-0005-0000-0000-000050390000}"/>
    <cellStyle name="Normal 6 2 4 4 6 2 2" xfId="39133" xr:uid="{00000000-0005-0000-0000-000051390000}"/>
    <cellStyle name="Normal 6 2 4 4 6 3" xfId="29115" xr:uid="{00000000-0005-0000-0000-000052390000}"/>
    <cellStyle name="Normal 6 2 4 4 7" xfId="7638" xr:uid="{00000000-0005-0000-0000-000053390000}"/>
    <cellStyle name="Normal 6 2 4 4 7 2" xfId="34979" xr:uid="{00000000-0005-0000-0000-000054390000}"/>
    <cellStyle name="Normal 6 2 4 4 8" xfId="24383" xr:uid="{00000000-0005-0000-0000-000055390000}"/>
    <cellStyle name="Normal 6 2 4 5" xfId="7639" xr:uid="{00000000-0005-0000-0000-000056390000}"/>
    <cellStyle name="Normal 6 2 4 5 2" xfId="7640" xr:uid="{00000000-0005-0000-0000-000057390000}"/>
    <cellStyle name="Normal 6 2 4 5 2 2" xfId="7641" xr:uid="{00000000-0005-0000-0000-000058390000}"/>
    <cellStyle name="Normal 6 2 4 5 2 2 2" xfId="7642" xr:uid="{00000000-0005-0000-0000-000059390000}"/>
    <cellStyle name="Normal 6 2 4 5 2 2 2 2" xfId="7643" xr:uid="{00000000-0005-0000-0000-00005A390000}"/>
    <cellStyle name="Normal 6 2 4 5 2 2 2 2 2" xfId="39134" xr:uid="{00000000-0005-0000-0000-00005B390000}"/>
    <cellStyle name="Normal 6 2 4 5 2 2 2 3" xfId="29116" xr:uid="{00000000-0005-0000-0000-00005C390000}"/>
    <cellStyle name="Normal 6 2 4 5 2 2 3" xfId="7644" xr:uid="{00000000-0005-0000-0000-00005D390000}"/>
    <cellStyle name="Normal 6 2 4 5 2 2 3 2" xfId="7645" xr:uid="{00000000-0005-0000-0000-00005E390000}"/>
    <cellStyle name="Normal 6 2 4 5 2 2 3 2 2" xfId="39135" xr:uid="{00000000-0005-0000-0000-00005F390000}"/>
    <cellStyle name="Normal 6 2 4 5 2 2 3 3" xfId="29117" xr:uid="{00000000-0005-0000-0000-000060390000}"/>
    <cellStyle name="Normal 6 2 4 5 2 2 4" xfId="7646" xr:uid="{00000000-0005-0000-0000-000061390000}"/>
    <cellStyle name="Normal 6 2 4 5 2 2 4 2" xfId="34987" xr:uid="{00000000-0005-0000-0000-000062390000}"/>
    <cellStyle name="Normal 6 2 4 5 2 2 5" xfId="24391" xr:uid="{00000000-0005-0000-0000-000063390000}"/>
    <cellStyle name="Normal 6 2 4 5 2 3" xfId="7647" xr:uid="{00000000-0005-0000-0000-000064390000}"/>
    <cellStyle name="Normal 6 2 4 5 2 3 2" xfId="7648" xr:uid="{00000000-0005-0000-0000-000065390000}"/>
    <cellStyle name="Normal 6 2 4 5 2 3 2 2" xfId="7649" xr:uid="{00000000-0005-0000-0000-000066390000}"/>
    <cellStyle name="Normal 6 2 4 5 2 3 2 2 2" xfId="39136" xr:uid="{00000000-0005-0000-0000-000067390000}"/>
    <cellStyle name="Normal 6 2 4 5 2 3 2 3" xfId="29118" xr:uid="{00000000-0005-0000-0000-000068390000}"/>
    <cellStyle name="Normal 6 2 4 5 2 3 3" xfId="7650" xr:uid="{00000000-0005-0000-0000-000069390000}"/>
    <cellStyle name="Normal 6 2 4 5 2 3 3 2" xfId="7651" xr:uid="{00000000-0005-0000-0000-00006A390000}"/>
    <cellStyle name="Normal 6 2 4 5 2 3 3 2 2" xfId="39137" xr:uid="{00000000-0005-0000-0000-00006B390000}"/>
    <cellStyle name="Normal 6 2 4 5 2 3 3 3" xfId="29119" xr:uid="{00000000-0005-0000-0000-00006C390000}"/>
    <cellStyle name="Normal 6 2 4 5 2 3 4" xfId="7652" xr:uid="{00000000-0005-0000-0000-00006D390000}"/>
    <cellStyle name="Normal 6 2 4 5 2 3 4 2" xfId="34988" xr:uid="{00000000-0005-0000-0000-00006E390000}"/>
    <cellStyle name="Normal 6 2 4 5 2 3 5" xfId="24392" xr:uid="{00000000-0005-0000-0000-00006F390000}"/>
    <cellStyle name="Normal 6 2 4 5 2 4" xfId="7653" xr:uid="{00000000-0005-0000-0000-000070390000}"/>
    <cellStyle name="Normal 6 2 4 5 2 4 2" xfId="7654" xr:uid="{00000000-0005-0000-0000-000071390000}"/>
    <cellStyle name="Normal 6 2 4 5 2 4 2 2" xfId="39138" xr:uid="{00000000-0005-0000-0000-000072390000}"/>
    <cellStyle name="Normal 6 2 4 5 2 4 3" xfId="29120" xr:uid="{00000000-0005-0000-0000-000073390000}"/>
    <cellStyle name="Normal 6 2 4 5 2 5" xfId="7655" xr:uid="{00000000-0005-0000-0000-000074390000}"/>
    <cellStyle name="Normal 6 2 4 5 2 5 2" xfId="7656" xr:uid="{00000000-0005-0000-0000-000075390000}"/>
    <cellStyle name="Normal 6 2 4 5 2 5 2 2" xfId="39139" xr:uid="{00000000-0005-0000-0000-000076390000}"/>
    <cellStyle name="Normal 6 2 4 5 2 5 3" xfId="29121" xr:uid="{00000000-0005-0000-0000-000077390000}"/>
    <cellStyle name="Normal 6 2 4 5 2 6" xfId="7657" xr:uid="{00000000-0005-0000-0000-000078390000}"/>
    <cellStyle name="Normal 6 2 4 5 2 6 2" xfId="34986" xr:uid="{00000000-0005-0000-0000-000079390000}"/>
    <cellStyle name="Normal 6 2 4 5 2 7" xfId="24390" xr:uid="{00000000-0005-0000-0000-00007A390000}"/>
    <cellStyle name="Normal 6 2 4 5 3" xfId="7658" xr:uid="{00000000-0005-0000-0000-00007B390000}"/>
    <cellStyle name="Normal 6 2 4 5 3 2" xfId="7659" xr:uid="{00000000-0005-0000-0000-00007C390000}"/>
    <cellStyle name="Normal 6 2 4 5 3 2 2" xfId="7660" xr:uid="{00000000-0005-0000-0000-00007D390000}"/>
    <cellStyle name="Normal 6 2 4 5 3 2 2 2" xfId="39140" xr:uid="{00000000-0005-0000-0000-00007E390000}"/>
    <cellStyle name="Normal 6 2 4 5 3 2 3" xfId="29122" xr:uid="{00000000-0005-0000-0000-00007F390000}"/>
    <cellStyle name="Normal 6 2 4 5 3 3" xfId="7661" xr:uid="{00000000-0005-0000-0000-000080390000}"/>
    <cellStyle name="Normal 6 2 4 5 3 3 2" xfId="7662" xr:uid="{00000000-0005-0000-0000-000081390000}"/>
    <cellStyle name="Normal 6 2 4 5 3 3 2 2" xfId="39141" xr:uid="{00000000-0005-0000-0000-000082390000}"/>
    <cellStyle name="Normal 6 2 4 5 3 3 3" xfId="29123" xr:uid="{00000000-0005-0000-0000-000083390000}"/>
    <cellStyle name="Normal 6 2 4 5 3 4" xfId="7663" xr:uid="{00000000-0005-0000-0000-000084390000}"/>
    <cellStyle name="Normal 6 2 4 5 3 4 2" xfId="34989" xr:uid="{00000000-0005-0000-0000-000085390000}"/>
    <cellStyle name="Normal 6 2 4 5 3 5" xfId="24393" xr:uid="{00000000-0005-0000-0000-000086390000}"/>
    <cellStyle name="Normal 6 2 4 5 4" xfId="7664" xr:uid="{00000000-0005-0000-0000-000087390000}"/>
    <cellStyle name="Normal 6 2 4 5 4 2" xfId="7665" xr:uid="{00000000-0005-0000-0000-000088390000}"/>
    <cellStyle name="Normal 6 2 4 5 4 2 2" xfId="7666" xr:uid="{00000000-0005-0000-0000-000089390000}"/>
    <cellStyle name="Normal 6 2 4 5 4 2 2 2" xfId="39142" xr:uid="{00000000-0005-0000-0000-00008A390000}"/>
    <cellStyle name="Normal 6 2 4 5 4 2 3" xfId="29124" xr:uid="{00000000-0005-0000-0000-00008B390000}"/>
    <cellStyle name="Normal 6 2 4 5 4 3" xfId="7667" xr:uid="{00000000-0005-0000-0000-00008C390000}"/>
    <cellStyle name="Normal 6 2 4 5 4 3 2" xfId="7668" xr:uid="{00000000-0005-0000-0000-00008D390000}"/>
    <cellStyle name="Normal 6 2 4 5 4 3 2 2" xfId="39143" xr:uid="{00000000-0005-0000-0000-00008E390000}"/>
    <cellStyle name="Normal 6 2 4 5 4 3 3" xfId="29125" xr:uid="{00000000-0005-0000-0000-00008F390000}"/>
    <cellStyle name="Normal 6 2 4 5 4 4" xfId="7669" xr:uid="{00000000-0005-0000-0000-000090390000}"/>
    <cellStyle name="Normal 6 2 4 5 4 4 2" xfId="34990" xr:uid="{00000000-0005-0000-0000-000091390000}"/>
    <cellStyle name="Normal 6 2 4 5 4 5" xfId="24394" xr:uid="{00000000-0005-0000-0000-000092390000}"/>
    <cellStyle name="Normal 6 2 4 5 5" xfId="7670" xr:uid="{00000000-0005-0000-0000-000093390000}"/>
    <cellStyle name="Normal 6 2 4 5 5 2" xfId="7671" xr:uid="{00000000-0005-0000-0000-000094390000}"/>
    <cellStyle name="Normal 6 2 4 5 5 2 2" xfId="39144" xr:uid="{00000000-0005-0000-0000-000095390000}"/>
    <cellStyle name="Normal 6 2 4 5 5 3" xfId="29126" xr:uid="{00000000-0005-0000-0000-000096390000}"/>
    <cellStyle name="Normal 6 2 4 5 6" xfId="7672" xr:uid="{00000000-0005-0000-0000-000097390000}"/>
    <cellStyle name="Normal 6 2 4 5 6 2" xfId="7673" xr:uid="{00000000-0005-0000-0000-000098390000}"/>
    <cellStyle name="Normal 6 2 4 5 6 2 2" xfId="39145" xr:uid="{00000000-0005-0000-0000-000099390000}"/>
    <cellStyle name="Normal 6 2 4 5 6 3" xfId="29127" xr:uid="{00000000-0005-0000-0000-00009A390000}"/>
    <cellStyle name="Normal 6 2 4 5 7" xfId="7674" xr:uid="{00000000-0005-0000-0000-00009B390000}"/>
    <cellStyle name="Normal 6 2 4 5 7 2" xfId="34985" xr:uid="{00000000-0005-0000-0000-00009C390000}"/>
    <cellStyle name="Normal 6 2 4 5 8" xfId="24389" xr:uid="{00000000-0005-0000-0000-00009D390000}"/>
    <cellStyle name="Normal 6 2 4 6" xfId="7675" xr:uid="{00000000-0005-0000-0000-00009E390000}"/>
    <cellStyle name="Normal 6 2 4 6 2" xfId="7676" xr:uid="{00000000-0005-0000-0000-00009F390000}"/>
    <cellStyle name="Normal 6 2 4 6 2 2" xfId="7677" xr:uid="{00000000-0005-0000-0000-0000A0390000}"/>
    <cellStyle name="Normal 6 2 4 6 2 2 2" xfId="7678" xr:uid="{00000000-0005-0000-0000-0000A1390000}"/>
    <cellStyle name="Normal 6 2 4 6 2 2 2 2" xfId="7679" xr:uid="{00000000-0005-0000-0000-0000A2390000}"/>
    <cellStyle name="Normal 6 2 4 6 2 2 2 2 2" xfId="39146" xr:uid="{00000000-0005-0000-0000-0000A3390000}"/>
    <cellStyle name="Normal 6 2 4 6 2 2 2 3" xfId="29128" xr:uid="{00000000-0005-0000-0000-0000A4390000}"/>
    <cellStyle name="Normal 6 2 4 6 2 2 3" xfId="7680" xr:uid="{00000000-0005-0000-0000-0000A5390000}"/>
    <cellStyle name="Normal 6 2 4 6 2 2 3 2" xfId="7681" xr:uid="{00000000-0005-0000-0000-0000A6390000}"/>
    <cellStyle name="Normal 6 2 4 6 2 2 3 2 2" xfId="39147" xr:uid="{00000000-0005-0000-0000-0000A7390000}"/>
    <cellStyle name="Normal 6 2 4 6 2 2 3 3" xfId="29129" xr:uid="{00000000-0005-0000-0000-0000A8390000}"/>
    <cellStyle name="Normal 6 2 4 6 2 2 4" xfId="7682" xr:uid="{00000000-0005-0000-0000-0000A9390000}"/>
    <cellStyle name="Normal 6 2 4 6 2 2 4 2" xfId="34993" xr:uid="{00000000-0005-0000-0000-0000AA390000}"/>
    <cellStyle name="Normal 6 2 4 6 2 2 5" xfId="24397" xr:uid="{00000000-0005-0000-0000-0000AB390000}"/>
    <cellStyle name="Normal 6 2 4 6 2 3" xfId="7683" xr:uid="{00000000-0005-0000-0000-0000AC390000}"/>
    <cellStyle name="Normal 6 2 4 6 2 3 2" xfId="7684" xr:uid="{00000000-0005-0000-0000-0000AD390000}"/>
    <cellStyle name="Normal 6 2 4 6 2 3 2 2" xfId="7685" xr:uid="{00000000-0005-0000-0000-0000AE390000}"/>
    <cellStyle name="Normal 6 2 4 6 2 3 2 2 2" xfId="39148" xr:uid="{00000000-0005-0000-0000-0000AF390000}"/>
    <cellStyle name="Normal 6 2 4 6 2 3 2 3" xfId="29130" xr:uid="{00000000-0005-0000-0000-0000B0390000}"/>
    <cellStyle name="Normal 6 2 4 6 2 3 3" xfId="7686" xr:uid="{00000000-0005-0000-0000-0000B1390000}"/>
    <cellStyle name="Normal 6 2 4 6 2 3 3 2" xfId="7687" xr:uid="{00000000-0005-0000-0000-0000B2390000}"/>
    <cellStyle name="Normal 6 2 4 6 2 3 3 2 2" xfId="39149" xr:uid="{00000000-0005-0000-0000-0000B3390000}"/>
    <cellStyle name="Normal 6 2 4 6 2 3 3 3" xfId="29131" xr:uid="{00000000-0005-0000-0000-0000B4390000}"/>
    <cellStyle name="Normal 6 2 4 6 2 3 4" xfId="7688" xr:uid="{00000000-0005-0000-0000-0000B5390000}"/>
    <cellStyle name="Normal 6 2 4 6 2 3 4 2" xfId="34994" xr:uid="{00000000-0005-0000-0000-0000B6390000}"/>
    <cellStyle name="Normal 6 2 4 6 2 3 5" xfId="24398" xr:uid="{00000000-0005-0000-0000-0000B7390000}"/>
    <cellStyle name="Normal 6 2 4 6 2 4" xfId="7689" xr:uid="{00000000-0005-0000-0000-0000B8390000}"/>
    <cellStyle name="Normal 6 2 4 6 2 4 2" xfId="7690" xr:uid="{00000000-0005-0000-0000-0000B9390000}"/>
    <cellStyle name="Normal 6 2 4 6 2 4 2 2" xfId="39150" xr:uid="{00000000-0005-0000-0000-0000BA390000}"/>
    <cellStyle name="Normal 6 2 4 6 2 4 3" xfId="29132" xr:uid="{00000000-0005-0000-0000-0000BB390000}"/>
    <cellStyle name="Normal 6 2 4 6 2 5" xfId="7691" xr:uid="{00000000-0005-0000-0000-0000BC390000}"/>
    <cellStyle name="Normal 6 2 4 6 2 5 2" xfId="7692" xr:uid="{00000000-0005-0000-0000-0000BD390000}"/>
    <cellStyle name="Normal 6 2 4 6 2 5 2 2" xfId="39151" xr:uid="{00000000-0005-0000-0000-0000BE390000}"/>
    <cellStyle name="Normal 6 2 4 6 2 5 3" xfId="29133" xr:uid="{00000000-0005-0000-0000-0000BF390000}"/>
    <cellStyle name="Normal 6 2 4 6 2 6" xfId="7693" xr:uid="{00000000-0005-0000-0000-0000C0390000}"/>
    <cellStyle name="Normal 6 2 4 6 2 6 2" xfId="34992" xr:uid="{00000000-0005-0000-0000-0000C1390000}"/>
    <cellStyle name="Normal 6 2 4 6 2 7" xfId="24396" xr:uid="{00000000-0005-0000-0000-0000C2390000}"/>
    <cellStyle name="Normal 6 2 4 6 3" xfId="7694" xr:uid="{00000000-0005-0000-0000-0000C3390000}"/>
    <cellStyle name="Normal 6 2 4 6 3 2" xfId="7695" xr:uid="{00000000-0005-0000-0000-0000C4390000}"/>
    <cellStyle name="Normal 6 2 4 6 3 2 2" xfId="7696" xr:uid="{00000000-0005-0000-0000-0000C5390000}"/>
    <cellStyle name="Normal 6 2 4 6 3 2 2 2" xfId="39152" xr:uid="{00000000-0005-0000-0000-0000C6390000}"/>
    <cellStyle name="Normal 6 2 4 6 3 2 3" xfId="29134" xr:uid="{00000000-0005-0000-0000-0000C7390000}"/>
    <cellStyle name="Normal 6 2 4 6 3 3" xfId="7697" xr:uid="{00000000-0005-0000-0000-0000C8390000}"/>
    <cellStyle name="Normal 6 2 4 6 3 3 2" xfId="7698" xr:uid="{00000000-0005-0000-0000-0000C9390000}"/>
    <cellStyle name="Normal 6 2 4 6 3 3 2 2" xfId="39153" xr:uid="{00000000-0005-0000-0000-0000CA390000}"/>
    <cellStyle name="Normal 6 2 4 6 3 3 3" xfId="29135" xr:uid="{00000000-0005-0000-0000-0000CB390000}"/>
    <cellStyle name="Normal 6 2 4 6 3 4" xfId="7699" xr:uid="{00000000-0005-0000-0000-0000CC390000}"/>
    <cellStyle name="Normal 6 2 4 6 3 4 2" xfId="34995" xr:uid="{00000000-0005-0000-0000-0000CD390000}"/>
    <cellStyle name="Normal 6 2 4 6 3 5" xfId="24399" xr:uid="{00000000-0005-0000-0000-0000CE390000}"/>
    <cellStyle name="Normal 6 2 4 6 4" xfId="7700" xr:uid="{00000000-0005-0000-0000-0000CF390000}"/>
    <cellStyle name="Normal 6 2 4 6 4 2" xfId="7701" xr:uid="{00000000-0005-0000-0000-0000D0390000}"/>
    <cellStyle name="Normal 6 2 4 6 4 2 2" xfId="7702" xr:uid="{00000000-0005-0000-0000-0000D1390000}"/>
    <cellStyle name="Normal 6 2 4 6 4 2 2 2" xfId="39154" xr:uid="{00000000-0005-0000-0000-0000D2390000}"/>
    <cellStyle name="Normal 6 2 4 6 4 2 3" xfId="29136" xr:uid="{00000000-0005-0000-0000-0000D3390000}"/>
    <cellStyle name="Normal 6 2 4 6 4 3" xfId="7703" xr:uid="{00000000-0005-0000-0000-0000D4390000}"/>
    <cellStyle name="Normal 6 2 4 6 4 3 2" xfId="7704" xr:uid="{00000000-0005-0000-0000-0000D5390000}"/>
    <cellStyle name="Normal 6 2 4 6 4 3 2 2" xfId="39155" xr:uid="{00000000-0005-0000-0000-0000D6390000}"/>
    <cellStyle name="Normal 6 2 4 6 4 3 3" xfId="29137" xr:uid="{00000000-0005-0000-0000-0000D7390000}"/>
    <cellStyle name="Normal 6 2 4 6 4 4" xfId="7705" xr:uid="{00000000-0005-0000-0000-0000D8390000}"/>
    <cellStyle name="Normal 6 2 4 6 4 4 2" xfId="34996" xr:uid="{00000000-0005-0000-0000-0000D9390000}"/>
    <cellStyle name="Normal 6 2 4 6 4 5" xfId="24400" xr:uid="{00000000-0005-0000-0000-0000DA390000}"/>
    <cellStyle name="Normal 6 2 4 6 5" xfId="7706" xr:uid="{00000000-0005-0000-0000-0000DB390000}"/>
    <cellStyle name="Normal 6 2 4 6 5 2" xfId="7707" xr:uid="{00000000-0005-0000-0000-0000DC390000}"/>
    <cellStyle name="Normal 6 2 4 6 5 2 2" xfId="39156" xr:uid="{00000000-0005-0000-0000-0000DD390000}"/>
    <cellStyle name="Normal 6 2 4 6 5 3" xfId="29138" xr:uid="{00000000-0005-0000-0000-0000DE390000}"/>
    <cellStyle name="Normal 6 2 4 6 6" xfId="7708" xr:uid="{00000000-0005-0000-0000-0000DF390000}"/>
    <cellStyle name="Normal 6 2 4 6 6 2" xfId="7709" xr:uid="{00000000-0005-0000-0000-0000E0390000}"/>
    <cellStyle name="Normal 6 2 4 6 6 2 2" xfId="39157" xr:uid="{00000000-0005-0000-0000-0000E1390000}"/>
    <cellStyle name="Normal 6 2 4 6 6 3" xfId="29139" xr:uid="{00000000-0005-0000-0000-0000E2390000}"/>
    <cellStyle name="Normal 6 2 4 6 7" xfId="7710" xr:uid="{00000000-0005-0000-0000-0000E3390000}"/>
    <cellStyle name="Normal 6 2 4 6 7 2" xfId="34991" xr:uid="{00000000-0005-0000-0000-0000E4390000}"/>
    <cellStyle name="Normal 6 2 4 6 8" xfId="24395" xr:uid="{00000000-0005-0000-0000-0000E5390000}"/>
    <cellStyle name="Normal 6 2 4 7" xfId="7711" xr:uid="{00000000-0005-0000-0000-0000E6390000}"/>
    <cellStyle name="Normal 6 2 4 7 2" xfId="7712" xr:uid="{00000000-0005-0000-0000-0000E7390000}"/>
    <cellStyle name="Normal 6 2 4 7 2 2" xfId="7713" xr:uid="{00000000-0005-0000-0000-0000E8390000}"/>
    <cellStyle name="Normal 6 2 4 7 2 2 2" xfId="7714" xr:uid="{00000000-0005-0000-0000-0000E9390000}"/>
    <cellStyle name="Normal 6 2 4 7 2 2 2 2" xfId="39158" xr:uid="{00000000-0005-0000-0000-0000EA390000}"/>
    <cellStyle name="Normal 6 2 4 7 2 2 3" xfId="29140" xr:uid="{00000000-0005-0000-0000-0000EB390000}"/>
    <cellStyle name="Normal 6 2 4 7 2 3" xfId="7715" xr:uid="{00000000-0005-0000-0000-0000EC390000}"/>
    <cellStyle name="Normal 6 2 4 7 2 3 2" xfId="7716" xr:uid="{00000000-0005-0000-0000-0000ED390000}"/>
    <cellStyle name="Normal 6 2 4 7 2 3 2 2" xfId="39159" xr:uid="{00000000-0005-0000-0000-0000EE390000}"/>
    <cellStyle name="Normal 6 2 4 7 2 3 3" xfId="29141" xr:uid="{00000000-0005-0000-0000-0000EF390000}"/>
    <cellStyle name="Normal 6 2 4 7 2 4" xfId="7717" xr:uid="{00000000-0005-0000-0000-0000F0390000}"/>
    <cellStyle name="Normal 6 2 4 7 2 4 2" xfId="34998" xr:uid="{00000000-0005-0000-0000-0000F1390000}"/>
    <cellStyle name="Normal 6 2 4 7 2 5" xfId="24402" xr:uid="{00000000-0005-0000-0000-0000F2390000}"/>
    <cellStyle name="Normal 6 2 4 7 3" xfId="7718" xr:uid="{00000000-0005-0000-0000-0000F3390000}"/>
    <cellStyle name="Normal 6 2 4 7 3 2" xfId="7719" xr:uid="{00000000-0005-0000-0000-0000F4390000}"/>
    <cellStyle name="Normal 6 2 4 7 3 2 2" xfId="7720" xr:uid="{00000000-0005-0000-0000-0000F5390000}"/>
    <cellStyle name="Normal 6 2 4 7 3 2 2 2" xfId="39160" xr:uid="{00000000-0005-0000-0000-0000F6390000}"/>
    <cellStyle name="Normal 6 2 4 7 3 2 3" xfId="29142" xr:uid="{00000000-0005-0000-0000-0000F7390000}"/>
    <cellStyle name="Normal 6 2 4 7 3 3" xfId="7721" xr:uid="{00000000-0005-0000-0000-0000F8390000}"/>
    <cellStyle name="Normal 6 2 4 7 3 3 2" xfId="7722" xr:uid="{00000000-0005-0000-0000-0000F9390000}"/>
    <cellStyle name="Normal 6 2 4 7 3 3 2 2" xfId="39161" xr:uid="{00000000-0005-0000-0000-0000FA390000}"/>
    <cellStyle name="Normal 6 2 4 7 3 3 3" xfId="29143" xr:uid="{00000000-0005-0000-0000-0000FB390000}"/>
    <cellStyle name="Normal 6 2 4 7 3 4" xfId="7723" xr:uid="{00000000-0005-0000-0000-0000FC390000}"/>
    <cellStyle name="Normal 6 2 4 7 3 4 2" xfId="34999" xr:uid="{00000000-0005-0000-0000-0000FD390000}"/>
    <cellStyle name="Normal 6 2 4 7 3 5" xfId="24403" xr:uid="{00000000-0005-0000-0000-0000FE390000}"/>
    <cellStyle name="Normal 6 2 4 7 4" xfId="7724" xr:uid="{00000000-0005-0000-0000-0000FF390000}"/>
    <cellStyle name="Normal 6 2 4 7 4 2" xfId="7725" xr:uid="{00000000-0005-0000-0000-0000003A0000}"/>
    <cellStyle name="Normal 6 2 4 7 4 2 2" xfId="39162" xr:uid="{00000000-0005-0000-0000-0000013A0000}"/>
    <cellStyle name="Normal 6 2 4 7 4 3" xfId="29144" xr:uid="{00000000-0005-0000-0000-0000023A0000}"/>
    <cellStyle name="Normal 6 2 4 7 5" xfId="7726" xr:uid="{00000000-0005-0000-0000-0000033A0000}"/>
    <cellStyle name="Normal 6 2 4 7 5 2" xfId="7727" xr:uid="{00000000-0005-0000-0000-0000043A0000}"/>
    <cellStyle name="Normal 6 2 4 7 5 2 2" xfId="39163" xr:uid="{00000000-0005-0000-0000-0000053A0000}"/>
    <cellStyle name="Normal 6 2 4 7 5 3" xfId="29145" xr:uid="{00000000-0005-0000-0000-0000063A0000}"/>
    <cellStyle name="Normal 6 2 4 7 6" xfId="7728" xr:uid="{00000000-0005-0000-0000-0000073A0000}"/>
    <cellStyle name="Normal 6 2 4 7 6 2" xfId="34997" xr:uid="{00000000-0005-0000-0000-0000083A0000}"/>
    <cellStyle name="Normal 6 2 4 7 7" xfId="24401" xr:uid="{00000000-0005-0000-0000-0000093A0000}"/>
    <cellStyle name="Normal 6 2 4 8" xfId="7729" xr:uid="{00000000-0005-0000-0000-00000A3A0000}"/>
    <cellStyle name="Normal 6 2 4 8 2" xfId="7730" xr:uid="{00000000-0005-0000-0000-00000B3A0000}"/>
    <cellStyle name="Normal 6 2 4 8 2 2" xfId="7731" xr:uid="{00000000-0005-0000-0000-00000C3A0000}"/>
    <cellStyle name="Normal 6 2 4 8 2 2 2" xfId="39164" xr:uid="{00000000-0005-0000-0000-00000D3A0000}"/>
    <cellStyle name="Normal 6 2 4 8 2 3" xfId="29146" xr:uid="{00000000-0005-0000-0000-00000E3A0000}"/>
    <cellStyle name="Normal 6 2 4 8 3" xfId="7732" xr:uid="{00000000-0005-0000-0000-00000F3A0000}"/>
    <cellStyle name="Normal 6 2 4 8 3 2" xfId="7733" xr:uid="{00000000-0005-0000-0000-0000103A0000}"/>
    <cellStyle name="Normal 6 2 4 8 3 2 2" xfId="39165" xr:uid="{00000000-0005-0000-0000-0000113A0000}"/>
    <cellStyle name="Normal 6 2 4 8 3 3" xfId="29147" xr:uid="{00000000-0005-0000-0000-0000123A0000}"/>
    <cellStyle name="Normal 6 2 4 8 4" xfId="7734" xr:uid="{00000000-0005-0000-0000-0000133A0000}"/>
    <cellStyle name="Normal 6 2 4 8 4 2" xfId="35000" xr:uid="{00000000-0005-0000-0000-0000143A0000}"/>
    <cellStyle name="Normal 6 2 4 8 5" xfId="24404" xr:uid="{00000000-0005-0000-0000-0000153A0000}"/>
    <cellStyle name="Normal 6 2 4 9" xfId="7735" xr:uid="{00000000-0005-0000-0000-0000163A0000}"/>
    <cellStyle name="Normal 6 2 4 9 2" xfId="7736" xr:uid="{00000000-0005-0000-0000-0000173A0000}"/>
    <cellStyle name="Normal 6 2 4 9 2 2" xfId="7737" xr:uid="{00000000-0005-0000-0000-0000183A0000}"/>
    <cellStyle name="Normal 6 2 4 9 2 2 2" xfId="39166" xr:uid="{00000000-0005-0000-0000-0000193A0000}"/>
    <cellStyle name="Normal 6 2 4 9 2 3" xfId="29148" xr:uid="{00000000-0005-0000-0000-00001A3A0000}"/>
    <cellStyle name="Normal 6 2 4 9 3" xfId="7738" xr:uid="{00000000-0005-0000-0000-00001B3A0000}"/>
    <cellStyle name="Normal 6 2 4 9 3 2" xfId="7739" xr:uid="{00000000-0005-0000-0000-00001C3A0000}"/>
    <cellStyle name="Normal 6 2 4 9 3 2 2" xfId="39167" xr:uid="{00000000-0005-0000-0000-00001D3A0000}"/>
    <cellStyle name="Normal 6 2 4 9 3 3" xfId="29149" xr:uid="{00000000-0005-0000-0000-00001E3A0000}"/>
    <cellStyle name="Normal 6 2 4 9 4" xfId="7740" xr:uid="{00000000-0005-0000-0000-00001F3A0000}"/>
    <cellStyle name="Normal 6 2 4 9 4 2" xfId="35001" xr:uid="{00000000-0005-0000-0000-0000203A0000}"/>
    <cellStyle name="Normal 6 2 4 9 5" xfId="24405" xr:uid="{00000000-0005-0000-0000-0000213A0000}"/>
    <cellStyle name="Normal 6 2 5" xfId="7741" xr:uid="{00000000-0005-0000-0000-0000223A0000}"/>
    <cellStyle name="Normal 6 2 5 10" xfId="7742" xr:uid="{00000000-0005-0000-0000-0000233A0000}"/>
    <cellStyle name="Normal 6 2 5 10 2" xfId="7743" xr:uid="{00000000-0005-0000-0000-0000243A0000}"/>
    <cellStyle name="Normal 6 2 5 10 2 2" xfId="39168" xr:uid="{00000000-0005-0000-0000-0000253A0000}"/>
    <cellStyle name="Normal 6 2 5 10 3" xfId="29150" xr:uid="{00000000-0005-0000-0000-0000263A0000}"/>
    <cellStyle name="Normal 6 2 5 11" xfId="7744" xr:uid="{00000000-0005-0000-0000-0000273A0000}"/>
    <cellStyle name="Normal 6 2 5 11 2" xfId="7745" xr:uid="{00000000-0005-0000-0000-0000283A0000}"/>
    <cellStyle name="Normal 6 2 5 11 2 2" xfId="39169" xr:uid="{00000000-0005-0000-0000-0000293A0000}"/>
    <cellStyle name="Normal 6 2 5 11 3" xfId="29151" xr:uid="{00000000-0005-0000-0000-00002A3A0000}"/>
    <cellStyle name="Normal 6 2 5 12" xfId="7746" xr:uid="{00000000-0005-0000-0000-00002B3A0000}"/>
    <cellStyle name="Normal 6 2 5 12 2" xfId="35002" xr:uid="{00000000-0005-0000-0000-00002C3A0000}"/>
    <cellStyle name="Normal 6 2 5 13" xfId="24406" xr:uid="{00000000-0005-0000-0000-00002D3A0000}"/>
    <cellStyle name="Normal 6 2 5 2" xfId="7747" xr:uid="{00000000-0005-0000-0000-00002E3A0000}"/>
    <cellStyle name="Normal 6 2 5 2 10" xfId="7748" xr:uid="{00000000-0005-0000-0000-00002F3A0000}"/>
    <cellStyle name="Normal 6 2 5 2 10 2" xfId="7749" xr:uid="{00000000-0005-0000-0000-0000303A0000}"/>
    <cellStyle name="Normal 6 2 5 2 10 2 2" xfId="39170" xr:uid="{00000000-0005-0000-0000-0000313A0000}"/>
    <cellStyle name="Normal 6 2 5 2 10 3" xfId="29152" xr:uid="{00000000-0005-0000-0000-0000323A0000}"/>
    <cellStyle name="Normal 6 2 5 2 11" xfId="7750" xr:uid="{00000000-0005-0000-0000-0000333A0000}"/>
    <cellStyle name="Normal 6 2 5 2 11 2" xfId="35003" xr:uid="{00000000-0005-0000-0000-0000343A0000}"/>
    <cellStyle name="Normal 6 2 5 2 12" xfId="24407" xr:uid="{00000000-0005-0000-0000-0000353A0000}"/>
    <cellStyle name="Normal 6 2 5 2 2" xfId="7751" xr:uid="{00000000-0005-0000-0000-0000363A0000}"/>
    <cellStyle name="Normal 6 2 5 2 2 10" xfId="24408" xr:uid="{00000000-0005-0000-0000-0000373A0000}"/>
    <cellStyle name="Normal 6 2 5 2 2 2" xfId="7752" xr:uid="{00000000-0005-0000-0000-0000383A0000}"/>
    <cellStyle name="Normal 6 2 5 2 2 2 2" xfId="7753" xr:uid="{00000000-0005-0000-0000-0000393A0000}"/>
    <cellStyle name="Normal 6 2 5 2 2 2 2 2" xfId="7754" xr:uid="{00000000-0005-0000-0000-00003A3A0000}"/>
    <cellStyle name="Normal 6 2 5 2 2 2 2 2 2" xfId="7755" xr:uid="{00000000-0005-0000-0000-00003B3A0000}"/>
    <cellStyle name="Normal 6 2 5 2 2 2 2 2 2 2" xfId="7756" xr:uid="{00000000-0005-0000-0000-00003C3A0000}"/>
    <cellStyle name="Normal 6 2 5 2 2 2 2 2 2 2 2" xfId="39171" xr:uid="{00000000-0005-0000-0000-00003D3A0000}"/>
    <cellStyle name="Normal 6 2 5 2 2 2 2 2 2 3" xfId="29153" xr:uid="{00000000-0005-0000-0000-00003E3A0000}"/>
    <cellStyle name="Normal 6 2 5 2 2 2 2 2 3" xfId="7757" xr:uid="{00000000-0005-0000-0000-00003F3A0000}"/>
    <cellStyle name="Normal 6 2 5 2 2 2 2 2 3 2" xfId="7758" xr:uid="{00000000-0005-0000-0000-0000403A0000}"/>
    <cellStyle name="Normal 6 2 5 2 2 2 2 2 3 2 2" xfId="39172" xr:uid="{00000000-0005-0000-0000-0000413A0000}"/>
    <cellStyle name="Normal 6 2 5 2 2 2 2 2 3 3" xfId="29154" xr:uid="{00000000-0005-0000-0000-0000423A0000}"/>
    <cellStyle name="Normal 6 2 5 2 2 2 2 2 4" xfId="7759" xr:uid="{00000000-0005-0000-0000-0000433A0000}"/>
    <cellStyle name="Normal 6 2 5 2 2 2 2 2 4 2" xfId="35007" xr:uid="{00000000-0005-0000-0000-0000443A0000}"/>
    <cellStyle name="Normal 6 2 5 2 2 2 2 2 5" xfId="24411" xr:uid="{00000000-0005-0000-0000-0000453A0000}"/>
    <cellStyle name="Normal 6 2 5 2 2 2 2 3" xfId="7760" xr:uid="{00000000-0005-0000-0000-0000463A0000}"/>
    <cellStyle name="Normal 6 2 5 2 2 2 2 3 2" xfId="7761" xr:uid="{00000000-0005-0000-0000-0000473A0000}"/>
    <cellStyle name="Normal 6 2 5 2 2 2 2 3 2 2" xfId="7762" xr:uid="{00000000-0005-0000-0000-0000483A0000}"/>
    <cellStyle name="Normal 6 2 5 2 2 2 2 3 2 2 2" xfId="39173" xr:uid="{00000000-0005-0000-0000-0000493A0000}"/>
    <cellStyle name="Normal 6 2 5 2 2 2 2 3 2 3" xfId="29155" xr:uid="{00000000-0005-0000-0000-00004A3A0000}"/>
    <cellStyle name="Normal 6 2 5 2 2 2 2 3 3" xfId="7763" xr:uid="{00000000-0005-0000-0000-00004B3A0000}"/>
    <cellStyle name="Normal 6 2 5 2 2 2 2 3 3 2" xfId="7764" xr:uid="{00000000-0005-0000-0000-00004C3A0000}"/>
    <cellStyle name="Normal 6 2 5 2 2 2 2 3 3 2 2" xfId="39174" xr:uid="{00000000-0005-0000-0000-00004D3A0000}"/>
    <cellStyle name="Normal 6 2 5 2 2 2 2 3 3 3" xfId="29156" xr:uid="{00000000-0005-0000-0000-00004E3A0000}"/>
    <cellStyle name="Normal 6 2 5 2 2 2 2 3 4" xfId="7765" xr:uid="{00000000-0005-0000-0000-00004F3A0000}"/>
    <cellStyle name="Normal 6 2 5 2 2 2 2 3 4 2" xfId="35008" xr:uid="{00000000-0005-0000-0000-0000503A0000}"/>
    <cellStyle name="Normal 6 2 5 2 2 2 2 3 5" xfId="24412" xr:uid="{00000000-0005-0000-0000-0000513A0000}"/>
    <cellStyle name="Normal 6 2 5 2 2 2 2 4" xfId="7766" xr:uid="{00000000-0005-0000-0000-0000523A0000}"/>
    <cellStyle name="Normal 6 2 5 2 2 2 2 4 2" xfId="7767" xr:uid="{00000000-0005-0000-0000-0000533A0000}"/>
    <cellStyle name="Normal 6 2 5 2 2 2 2 4 2 2" xfId="39175" xr:uid="{00000000-0005-0000-0000-0000543A0000}"/>
    <cellStyle name="Normal 6 2 5 2 2 2 2 4 3" xfId="29157" xr:uid="{00000000-0005-0000-0000-0000553A0000}"/>
    <cellStyle name="Normal 6 2 5 2 2 2 2 5" xfId="7768" xr:uid="{00000000-0005-0000-0000-0000563A0000}"/>
    <cellStyle name="Normal 6 2 5 2 2 2 2 5 2" xfId="7769" xr:uid="{00000000-0005-0000-0000-0000573A0000}"/>
    <cellStyle name="Normal 6 2 5 2 2 2 2 5 2 2" xfId="39176" xr:uid="{00000000-0005-0000-0000-0000583A0000}"/>
    <cellStyle name="Normal 6 2 5 2 2 2 2 5 3" xfId="29158" xr:uid="{00000000-0005-0000-0000-0000593A0000}"/>
    <cellStyle name="Normal 6 2 5 2 2 2 2 6" xfId="7770" xr:uid="{00000000-0005-0000-0000-00005A3A0000}"/>
    <cellStyle name="Normal 6 2 5 2 2 2 2 6 2" xfId="35006" xr:uid="{00000000-0005-0000-0000-00005B3A0000}"/>
    <cellStyle name="Normal 6 2 5 2 2 2 2 7" xfId="24410" xr:uid="{00000000-0005-0000-0000-00005C3A0000}"/>
    <cellStyle name="Normal 6 2 5 2 2 2 3" xfId="7771" xr:uid="{00000000-0005-0000-0000-00005D3A0000}"/>
    <cellStyle name="Normal 6 2 5 2 2 2 3 2" xfId="7772" xr:uid="{00000000-0005-0000-0000-00005E3A0000}"/>
    <cellStyle name="Normal 6 2 5 2 2 2 3 2 2" xfId="7773" xr:uid="{00000000-0005-0000-0000-00005F3A0000}"/>
    <cellStyle name="Normal 6 2 5 2 2 2 3 2 2 2" xfId="39177" xr:uid="{00000000-0005-0000-0000-0000603A0000}"/>
    <cellStyle name="Normal 6 2 5 2 2 2 3 2 3" xfId="29159" xr:uid="{00000000-0005-0000-0000-0000613A0000}"/>
    <cellStyle name="Normal 6 2 5 2 2 2 3 3" xfId="7774" xr:uid="{00000000-0005-0000-0000-0000623A0000}"/>
    <cellStyle name="Normal 6 2 5 2 2 2 3 3 2" xfId="7775" xr:uid="{00000000-0005-0000-0000-0000633A0000}"/>
    <cellStyle name="Normal 6 2 5 2 2 2 3 3 2 2" xfId="39178" xr:uid="{00000000-0005-0000-0000-0000643A0000}"/>
    <cellStyle name="Normal 6 2 5 2 2 2 3 3 3" xfId="29160" xr:uid="{00000000-0005-0000-0000-0000653A0000}"/>
    <cellStyle name="Normal 6 2 5 2 2 2 3 4" xfId="7776" xr:uid="{00000000-0005-0000-0000-0000663A0000}"/>
    <cellStyle name="Normal 6 2 5 2 2 2 3 4 2" xfId="35009" xr:uid="{00000000-0005-0000-0000-0000673A0000}"/>
    <cellStyle name="Normal 6 2 5 2 2 2 3 5" xfId="24413" xr:uid="{00000000-0005-0000-0000-0000683A0000}"/>
    <cellStyle name="Normal 6 2 5 2 2 2 4" xfId="7777" xr:uid="{00000000-0005-0000-0000-0000693A0000}"/>
    <cellStyle name="Normal 6 2 5 2 2 2 4 2" xfId="7778" xr:uid="{00000000-0005-0000-0000-00006A3A0000}"/>
    <cellStyle name="Normal 6 2 5 2 2 2 4 2 2" xfId="7779" xr:uid="{00000000-0005-0000-0000-00006B3A0000}"/>
    <cellStyle name="Normal 6 2 5 2 2 2 4 2 2 2" xfId="39179" xr:uid="{00000000-0005-0000-0000-00006C3A0000}"/>
    <cellStyle name="Normal 6 2 5 2 2 2 4 2 3" xfId="29161" xr:uid="{00000000-0005-0000-0000-00006D3A0000}"/>
    <cellStyle name="Normal 6 2 5 2 2 2 4 3" xfId="7780" xr:uid="{00000000-0005-0000-0000-00006E3A0000}"/>
    <cellStyle name="Normal 6 2 5 2 2 2 4 3 2" xfId="7781" xr:uid="{00000000-0005-0000-0000-00006F3A0000}"/>
    <cellStyle name="Normal 6 2 5 2 2 2 4 3 2 2" xfId="39180" xr:uid="{00000000-0005-0000-0000-0000703A0000}"/>
    <cellStyle name="Normal 6 2 5 2 2 2 4 3 3" xfId="29162" xr:uid="{00000000-0005-0000-0000-0000713A0000}"/>
    <cellStyle name="Normal 6 2 5 2 2 2 4 4" xfId="7782" xr:uid="{00000000-0005-0000-0000-0000723A0000}"/>
    <cellStyle name="Normal 6 2 5 2 2 2 4 4 2" xfId="35010" xr:uid="{00000000-0005-0000-0000-0000733A0000}"/>
    <cellStyle name="Normal 6 2 5 2 2 2 4 5" xfId="24414" xr:uid="{00000000-0005-0000-0000-0000743A0000}"/>
    <cellStyle name="Normal 6 2 5 2 2 2 5" xfId="7783" xr:uid="{00000000-0005-0000-0000-0000753A0000}"/>
    <cellStyle name="Normal 6 2 5 2 2 2 5 2" xfId="7784" xr:uid="{00000000-0005-0000-0000-0000763A0000}"/>
    <cellStyle name="Normal 6 2 5 2 2 2 5 2 2" xfId="39181" xr:uid="{00000000-0005-0000-0000-0000773A0000}"/>
    <cellStyle name="Normal 6 2 5 2 2 2 5 3" xfId="29163" xr:uid="{00000000-0005-0000-0000-0000783A0000}"/>
    <cellStyle name="Normal 6 2 5 2 2 2 6" xfId="7785" xr:uid="{00000000-0005-0000-0000-0000793A0000}"/>
    <cellStyle name="Normal 6 2 5 2 2 2 6 2" xfId="7786" xr:uid="{00000000-0005-0000-0000-00007A3A0000}"/>
    <cellStyle name="Normal 6 2 5 2 2 2 6 2 2" xfId="39182" xr:uid="{00000000-0005-0000-0000-00007B3A0000}"/>
    <cellStyle name="Normal 6 2 5 2 2 2 6 3" xfId="29164" xr:uid="{00000000-0005-0000-0000-00007C3A0000}"/>
    <cellStyle name="Normal 6 2 5 2 2 2 7" xfId="7787" xr:uid="{00000000-0005-0000-0000-00007D3A0000}"/>
    <cellStyle name="Normal 6 2 5 2 2 2 7 2" xfId="35005" xr:uid="{00000000-0005-0000-0000-00007E3A0000}"/>
    <cellStyle name="Normal 6 2 5 2 2 2 8" xfId="24409" xr:uid="{00000000-0005-0000-0000-00007F3A0000}"/>
    <cellStyle name="Normal 6 2 5 2 2 3" xfId="7788" xr:uid="{00000000-0005-0000-0000-0000803A0000}"/>
    <cellStyle name="Normal 6 2 5 2 2 3 2" xfId="7789" xr:uid="{00000000-0005-0000-0000-0000813A0000}"/>
    <cellStyle name="Normal 6 2 5 2 2 3 2 2" xfId="7790" xr:uid="{00000000-0005-0000-0000-0000823A0000}"/>
    <cellStyle name="Normal 6 2 5 2 2 3 2 2 2" xfId="7791" xr:uid="{00000000-0005-0000-0000-0000833A0000}"/>
    <cellStyle name="Normal 6 2 5 2 2 3 2 2 2 2" xfId="7792" xr:uid="{00000000-0005-0000-0000-0000843A0000}"/>
    <cellStyle name="Normal 6 2 5 2 2 3 2 2 2 2 2" xfId="39183" xr:uid="{00000000-0005-0000-0000-0000853A0000}"/>
    <cellStyle name="Normal 6 2 5 2 2 3 2 2 2 3" xfId="29165" xr:uid="{00000000-0005-0000-0000-0000863A0000}"/>
    <cellStyle name="Normal 6 2 5 2 2 3 2 2 3" xfId="7793" xr:uid="{00000000-0005-0000-0000-0000873A0000}"/>
    <cellStyle name="Normal 6 2 5 2 2 3 2 2 3 2" xfId="7794" xr:uid="{00000000-0005-0000-0000-0000883A0000}"/>
    <cellStyle name="Normal 6 2 5 2 2 3 2 2 3 2 2" xfId="39184" xr:uid="{00000000-0005-0000-0000-0000893A0000}"/>
    <cellStyle name="Normal 6 2 5 2 2 3 2 2 3 3" xfId="29166" xr:uid="{00000000-0005-0000-0000-00008A3A0000}"/>
    <cellStyle name="Normal 6 2 5 2 2 3 2 2 4" xfId="7795" xr:uid="{00000000-0005-0000-0000-00008B3A0000}"/>
    <cellStyle name="Normal 6 2 5 2 2 3 2 2 4 2" xfId="35013" xr:uid="{00000000-0005-0000-0000-00008C3A0000}"/>
    <cellStyle name="Normal 6 2 5 2 2 3 2 2 5" xfId="24417" xr:uid="{00000000-0005-0000-0000-00008D3A0000}"/>
    <cellStyle name="Normal 6 2 5 2 2 3 2 3" xfId="7796" xr:uid="{00000000-0005-0000-0000-00008E3A0000}"/>
    <cellStyle name="Normal 6 2 5 2 2 3 2 3 2" xfId="7797" xr:uid="{00000000-0005-0000-0000-00008F3A0000}"/>
    <cellStyle name="Normal 6 2 5 2 2 3 2 3 2 2" xfId="7798" xr:uid="{00000000-0005-0000-0000-0000903A0000}"/>
    <cellStyle name="Normal 6 2 5 2 2 3 2 3 2 2 2" xfId="39185" xr:uid="{00000000-0005-0000-0000-0000913A0000}"/>
    <cellStyle name="Normal 6 2 5 2 2 3 2 3 2 3" xfId="29167" xr:uid="{00000000-0005-0000-0000-0000923A0000}"/>
    <cellStyle name="Normal 6 2 5 2 2 3 2 3 3" xfId="7799" xr:uid="{00000000-0005-0000-0000-0000933A0000}"/>
    <cellStyle name="Normal 6 2 5 2 2 3 2 3 3 2" xfId="7800" xr:uid="{00000000-0005-0000-0000-0000943A0000}"/>
    <cellStyle name="Normal 6 2 5 2 2 3 2 3 3 2 2" xfId="39186" xr:uid="{00000000-0005-0000-0000-0000953A0000}"/>
    <cellStyle name="Normal 6 2 5 2 2 3 2 3 3 3" xfId="29168" xr:uid="{00000000-0005-0000-0000-0000963A0000}"/>
    <cellStyle name="Normal 6 2 5 2 2 3 2 3 4" xfId="7801" xr:uid="{00000000-0005-0000-0000-0000973A0000}"/>
    <cellStyle name="Normal 6 2 5 2 2 3 2 3 4 2" xfId="35014" xr:uid="{00000000-0005-0000-0000-0000983A0000}"/>
    <cellStyle name="Normal 6 2 5 2 2 3 2 3 5" xfId="24418" xr:uid="{00000000-0005-0000-0000-0000993A0000}"/>
    <cellStyle name="Normal 6 2 5 2 2 3 2 4" xfId="7802" xr:uid="{00000000-0005-0000-0000-00009A3A0000}"/>
    <cellStyle name="Normal 6 2 5 2 2 3 2 4 2" xfId="7803" xr:uid="{00000000-0005-0000-0000-00009B3A0000}"/>
    <cellStyle name="Normal 6 2 5 2 2 3 2 4 2 2" xfId="39187" xr:uid="{00000000-0005-0000-0000-00009C3A0000}"/>
    <cellStyle name="Normal 6 2 5 2 2 3 2 4 3" xfId="29169" xr:uid="{00000000-0005-0000-0000-00009D3A0000}"/>
    <cellStyle name="Normal 6 2 5 2 2 3 2 5" xfId="7804" xr:uid="{00000000-0005-0000-0000-00009E3A0000}"/>
    <cellStyle name="Normal 6 2 5 2 2 3 2 5 2" xfId="7805" xr:uid="{00000000-0005-0000-0000-00009F3A0000}"/>
    <cellStyle name="Normal 6 2 5 2 2 3 2 5 2 2" xfId="39188" xr:uid="{00000000-0005-0000-0000-0000A03A0000}"/>
    <cellStyle name="Normal 6 2 5 2 2 3 2 5 3" xfId="29170" xr:uid="{00000000-0005-0000-0000-0000A13A0000}"/>
    <cellStyle name="Normal 6 2 5 2 2 3 2 6" xfId="7806" xr:uid="{00000000-0005-0000-0000-0000A23A0000}"/>
    <cellStyle name="Normal 6 2 5 2 2 3 2 6 2" xfId="35012" xr:uid="{00000000-0005-0000-0000-0000A33A0000}"/>
    <cellStyle name="Normal 6 2 5 2 2 3 2 7" xfId="24416" xr:uid="{00000000-0005-0000-0000-0000A43A0000}"/>
    <cellStyle name="Normal 6 2 5 2 2 3 3" xfId="7807" xr:uid="{00000000-0005-0000-0000-0000A53A0000}"/>
    <cellStyle name="Normal 6 2 5 2 2 3 3 2" xfId="7808" xr:uid="{00000000-0005-0000-0000-0000A63A0000}"/>
    <cellStyle name="Normal 6 2 5 2 2 3 3 2 2" xfId="7809" xr:uid="{00000000-0005-0000-0000-0000A73A0000}"/>
    <cellStyle name="Normal 6 2 5 2 2 3 3 2 2 2" xfId="39189" xr:uid="{00000000-0005-0000-0000-0000A83A0000}"/>
    <cellStyle name="Normal 6 2 5 2 2 3 3 2 3" xfId="29171" xr:uid="{00000000-0005-0000-0000-0000A93A0000}"/>
    <cellStyle name="Normal 6 2 5 2 2 3 3 3" xfId="7810" xr:uid="{00000000-0005-0000-0000-0000AA3A0000}"/>
    <cellStyle name="Normal 6 2 5 2 2 3 3 3 2" xfId="7811" xr:uid="{00000000-0005-0000-0000-0000AB3A0000}"/>
    <cellStyle name="Normal 6 2 5 2 2 3 3 3 2 2" xfId="39190" xr:uid="{00000000-0005-0000-0000-0000AC3A0000}"/>
    <cellStyle name="Normal 6 2 5 2 2 3 3 3 3" xfId="29172" xr:uid="{00000000-0005-0000-0000-0000AD3A0000}"/>
    <cellStyle name="Normal 6 2 5 2 2 3 3 4" xfId="7812" xr:uid="{00000000-0005-0000-0000-0000AE3A0000}"/>
    <cellStyle name="Normal 6 2 5 2 2 3 3 4 2" xfId="35015" xr:uid="{00000000-0005-0000-0000-0000AF3A0000}"/>
    <cellStyle name="Normal 6 2 5 2 2 3 3 5" xfId="24419" xr:uid="{00000000-0005-0000-0000-0000B03A0000}"/>
    <cellStyle name="Normal 6 2 5 2 2 3 4" xfId="7813" xr:uid="{00000000-0005-0000-0000-0000B13A0000}"/>
    <cellStyle name="Normal 6 2 5 2 2 3 4 2" xfId="7814" xr:uid="{00000000-0005-0000-0000-0000B23A0000}"/>
    <cellStyle name="Normal 6 2 5 2 2 3 4 2 2" xfId="7815" xr:uid="{00000000-0005-0000-0000-0000B33A0000}"/>
    <cellStyle name="Normal 6 2 5 2 2 3 4 2 2 2" xfId="39191" xr:uid="{00000000-0005-0000-0000-0000B43A0000}"/>
    <cellStyle name="Normal 6 2 5 2 2 3 4 2 3" xfId="29173" xr:uid="{00000000-0005-0000-0000-0000B53A0000}"/>
    <cellStyle name="Normal 6 2 5 2 2 3 4 3" xfId="7816" xr:uid="{00000000-0005-0000-0000-0000B63A0000}"/>
    <cellStyle name="Normal 6 2 5 2 2 3 4 3 2" xfId="7817" xr:uid="{00000000-0005-0000-0000-0000B73A0000}"/>
    <cellStyle name="Normal 6 2 5 2 2 3 4 3 2 2" xfId="39192" xr:uid="{00000000-0005-0000-0000-0000B83A0000}"/>
    <cellStyle name="Normal 6 2 5 2 2 3 4 3 3" xfId="29174" xr:uid="{00000000-0005-0000-0000-0000B93A0000}"/>
    <cellStyle name="Normal 6 2 5 2 2 3 4 4" xfId="7818" xr:uid="{00000000-0005-0000-0000-0000BA3A0000}"/>
    <cellStyle name="Normal 6 2 5 2 2 3 4 4 2" xfId="35016" xr:uid="{00000000-0005-0000-0000-0000BB3A0000}"/>
    <cellStyle name="Normal 6 2 5 2 2 3 4 5" xfId="24420" xr:uid="{00000000-0005-0000-0000-0000BC3A0000}"/>
    <cellStyle name="Normal 6 2 5 2 2 3 5" xfId="7819" xr:uid="{00000000-0005-0000-0000-0000BD3A0000}"/>
    <cellStyle name="Normal 6 2 5 2 2 3 5 2" xfId="7820" xr:uid="{00000000-0005-0000-0000-0000BE3A0000}"/>
    <cellStyle name="Normal 6 2 5 2 2 3 5 2 2" xfId="39193" xr:uid="{00000000-0005-0000-0000-0000BF3A0000}"/>
    <cellStyle name="Normal 6 2 5 2 2 3 5 3" xfId="29175" xr:uid="{00000000-0005-0000-0000-0000C03A0000}"/>
    <cellStyle name="Normal 6 2 5 2 2 3 6" xfId="7821" xr:uid="{00000000-0005-0000-0000-0000C13A0000}"/>
    <cellStyle name="Normal 6 2 5 2 2 3 6 2" xfId="7822" xr:uid="{00000000-0005-0000-0000-0000C23A0000}"/>
    <cellStyle name="Normal 6 2 5 2 2 3 6 2 2" xfId="39194" xr:uid="{00000000-0005-0000-0000-0000C33A0000}"/>
    <cellStyle name="Normal 6 2 5 2 2 3 6 3" xfId="29176" xr:uid="{00000000-0005-0000-0000-0000C43A0000}"/>
    <cellStyle name="Normal 6 2 5 2 2 3 7" xfId="7823" xr:uid="{00000000-0005-0000-0000-0000C53A0000}"/>
    <cellStyle name="Normal 6 2 5 2 2 3 7 2" xfId="35011" xr:uid="{00000000-0005-0000-0000-0000C63A0000}"/>
    <cellStyle name="Normal 6 2 5 2 2 3 8" xfId="24415" xr:uid="{00000000-0005-0000-0000-0000C73A0000}"/>
    <cellStyle name="Normal 6 2 5 2 2 4" xfId="7824" xr:uid="{00000000-0005-0000-0000-0000C83A0000}"/>
    <cellStyle name="Normal 6 2 5 2 2 4 2" xfId="7825" xr:uid="{00000000-0005-0000-0000-0000C93A0000}"/>
    <cellStyle name="Normal 6 2 5 2 2 4 2 2" xfId="7826" xr:uid="{00000000-0005-0000-0000-0000CA3A0000}"/>
    <cellStyle name="Normal 6 2 5 2 2 4 2 2 2" xfId="7827" xr:uid="{00000000-0005-0000-0000-0000CB3A0000}"/>
    <cellStyle name="Normal 6 2 5 2 2 4 2 2 2 2" xfId="39195" xr:uid="{00000000-0005-0000-0000-0000CC3A0000}"/>
    <cellStyle name="Normal 6 2 5 2 2 4 2 2 3" xfId="29177" xr:uid="{00000000-0005-0000-0000-0000CD3A0000}"/>
    <cellStyle name="Normal 6 2 5 2 2 4 2 3" xfId="7828" xr:uid="{00000000-0005-0000-0000-0000CE3A0000}"/>
    <cellStyle name="Normal 6 2 5 2 2 4 2 3 2" xfId="7829" xr:uid="{00000000-0005-0000-0000-0000CF3A0000}"/>
    <cellStyle name="Normal 6 2 5 2 2 4 2 3 2 2" xfId="39196" xr:uid="{00000000-0005-0000-0000-0000D03A0000}"/>
    <cellStyle name="Normal 6 2 5 2 2 4 2 3 3" xfId="29178" xr:uid="{00000000-0005-0000-0000-0000D13A0000}"/>
    <cellStyle name="Normal 6 2 5 2 2 4 2 4" xfId="7830" xr:uid="{00000000-0005-0000-0000-0000D23A0000}"/>
    <cellStyle name="Normal 6 2 5 2 2 4 2 4 2" xfId="35018" xr:uid="{00000000-0005-0000-0000-0000D33A0000}"/>
    <cellStyle name="Normal 6 2 5 2 2 4 2 5" xfId="24422" xr:uid="{00000000-0005-0000-0000-0000D43A0000}"/>
    <cellStyle name="Normal 6 2 5 2 2 4 3" xfId="7831" xr:uid="{00000000-0005-0000-0000-0000D53A0000}"/>
    <cellStyle name="Normal 6 2 5 2 2 4 3 2" xfId="7832" xr:uid="{00000000-0005-0000-0000-0000D63A0000}"/>
    <cellStyle name="Normal 6 2 5 2 2 4 3 2 2" xfId="7833" xr:uid="{00000000-0005-0000-0000-0000D73A0000}"/>
    <cellStyle name="Normal 6 2 5 2 2 4 3 2 2 2" xfId="39197" xr:uid="{00000000-0005-0000-0000-0000D83A0000}"/>
    <cellStyle name="Normal 6 2 5 2 2 4 3 2 3" xfId="29179" xr:uid="{00000000-0005-0000-0000-0000D93A0000}"/>
    <cellStyle name="Normal 6 2 5 2 2 4 3 3" xfId="7834" xr:uid="{00000000-0005-0000-0000-0000DA3A0000}"/>
    <cellStyle name="Normal 6 2 5 2 2 4 3 3 2" xfId="7835" xr:uid="{00000000-0005-0000-0000-0000DB3A0000}"/>
    <cellStyle name="Normal 6 2 5 2 2 4 3 3 2 2" xfId="39198" xr:uid="{00000000-0005-0000-0000-0000DC3A0000}"/>
    <cellStyle name="Normal 6 2 5 2 2 4 3 3 3" xfId="29180" xr:uid="{00000000-0005-0000-0000-0000DD3A0000}"/>
    <cellStyle name="Normal 6 2 5 2 2 4 3 4" xfId="7836" xr:uid="{00000000-0005-0000-0000-0000DE3A0000}"/>
    <cellStyle name="Normal 6 2 5 2 2 4 3 4 2" xfId="35019" xr:uid="{00000000-0005-0000-0000-0000DF3A0000}"/>
    <cellStyle name="Normal 6 2 5 2 2 4 3 5" xfId="24423" xr:uid="{00000000-0005-0000-0000-0000E03A0000}"/>
    <cellStyle name="Normal 6 2 5 2 2 4 4" xfId="7837" xr:uid="{00000000-0005-0000-0000-0000E13A0000}"/>
    <cellStyle name="Normal 6 2 5 2 2 4 4 2" xfId="7838" xr:uid="{00000000-0005-0000-0000-0000E23A0000}"/>
    <cellStyle name="Normal 6 2 5 2 2 4 4 2 2" xfId="39199" xr:uid="{00000000-0005-0000-0000-0000E33A0000}"/>
    <cellStyle name="Normal 6 2 5 2 2 4 4 3" xfId="29181" xr:uid="{00000000-0005-0000-0000-0000E43A0000}"/>
    <cellStyle name="Normal 6 2 5 2 2 4 5" xfId="7839" xr:uid="{00000000-0005-0000-0000-0000E53A0000}"/>
    <cellStyle name="Normal 6 2 5 2 2 4 5 2" xfId="7840" xr:uid="{00000000-0005-0000-0000-0000E63A0000}"/>
    <cellStyle name="Normal 6 2 5 2 2 4 5 2 2" xfId="39200" xr:uid="{00000000-0005-0000-0000-0000E73A0000}"/>
    <cellStyle name="Normal 6 2 5 2 2 4 5 3" xfId="29182" xr:uid="{00000000-0005-0000-0000-0000E83A0000}"/>
    <cellStyle name="Normal 6 2 5 2 2 4 6" xfId="7841" xr:uid="{00000000-0005-0000-0000-0000E93A0000}"/>
    <cellStyle name="Normal 6 2 5 2 2 4 6 2" xfId="35017" xr:uid="{00000000-0005-0000-0000-0000EA3A0000}"/>
    <cellStyle name="Normal 6 2 5 2 2 4 7" xfId="24421" xr:uid="{00000000-0005-0000-0000-0000EB3A0000}"/>
    <cellStyle name="Normal 6 2 5 2 2 5" xfId="7842" xr:uid="{00000000-0005-0000-0000-0000EC3A0000}"/>
    <cellStyle name="Normal 6 2 5 2 2 5 2" xfId="7843" xr:uid="{00000000-0005-0000-0000-0000ED3A0000}"/>
    <cellStyle name="Normal 6 2 5 2 2 5 2 2" xfId="7844" xr:uid="{00000000-0005-0000-0000-0000EE3A0000}"/>
    <cellStyle name="Normal 6 2 5 2 2 5 2 2 2" xfId="39201" xr:uid="{00000000-0005-0000-0000-0000EF3A0000}"/>
    <cellStyle name="Normal 6 2 5 2 2 5 2 3" xfId="29183" xr:uid="{00000000-0005-0000-0000-0000F03A0000}"/>
    <cellStyle name="Normal 6 2 5 2 2 5 3" xfId="7845" xr:uid="{00000000-0005-0000-0000-0000F13A0000}"/>
    <cellStyle name="Normal 6 2 5 2 2 5 3 2" xfId="7846" xr:uid="{00000000-0005-0000-0000-0000F23A0000}"/>
    <cellStyle name="Normal 6 2 5 2 2 5 3 2 2" xfId="39202" xr:uid="{00000000-0005-0000-0000-0000F33A0000}"/>
    <cellStyle name="Normal 6 2 5 2 2 5 3 3" xfId="29184" xr:uid="{00000000-0005-0000-0000-0000F43A0000}"/>
    <cellStyle name="Normal 6 2 5 2 2 5 4" xfId="7847" xr:uid="{00000000-0005-0000-0000-0000F53A0000}"/>
    <cellStyle name="Normal 6 2 5 2 2 5 4 2" xfId="35020" xr:uid="{00000000-0005-0000-0000-0000F63A0000}"/>
    <cellStyle name="Normal 6 2 5 2 2 5 5" xfId="24424" xr:uid="{00000000-0005-0000-0000-0000F73A0000}"/>
    <cellStyle name="Normal 6 2 5 2 2 6" xfId="7848" xr:uid="{00000000-0005-0000-0000-0000F83A0000}"/>
    <cellStyle name="Normal 6 2 5 2 2 6 2" xfId="7849" xr:uid="{00000000-0005-0000-0000-0000F93A0000}"/>
    <cellStyle name="Normal 6 2 5 2 2 6 2 2" xfId="7850" xr:uid="{00000000-0005-0000-0000-0000FA3A0000}"/>
    <cellStyle name="Normal 6 2 5 2 2 6 2 2 2" xfId="39203" xr:uid="{00000000-0005-0000-0000-0000FB3A0000}"/>
    <cellStyle name="Normal 6 2 5 2 2 6 2 3" xfId="29185" xr:uid="{00000000-0005-0000-0000-0000FC3A0000}"/>
    <cellStyle name="Normal 6 2 5 2 2 6 3" xfId="7851" xr:uid="{00000000-0005-0000-0000-0000FD3A0000}"/>
    <cellStyle name="Normal 6 2 5 2 2 6 3 2" xfId="7852" xr:uid="{00000000-0005-0000-0000-0000FE3A0000}"/>
    <cellStyle name="Normal 6 2 5 2 2 6 3 2 2" xfId="39204" xr:uid="{00000000-0005-0000-0000-0000FF3A0000}"/>
    <cellStyle name="Normal 6 2 5 2 2 6 3 3" xfId="29186" xr:uid="{00000000-0005-0000-0000-0000003B0000}"/>
    <cellStyle name="Normal 6 2 5 2 2 6 4" xfId="7853" xr:uid="{00000000-0005-0000-0000-0000013B0000}"/>
    <cellStyle name="Normal 6 2 5 2 2 6 4 2" xfId="35021" xr:uid="{00000000-0005-0000-0000-0000023B0000}"/>
    <cellStyle name="Normal 6 2 5 2 2 6 5" xfId="24425" xr:uid="{00000000-0005-0000-0000-0000033B0000}"/>
    <cellStyle name="Normal 6 2 5 2 2 7" xfId="7854" xr:uid="{00000000-0005-0000-0000-0000043B0000}"/>
    <cellStyle name="Normal 6 2 5 2 2 7 2" xfId="7855" xr:uid="{00000000-0005-0000-0000-0000053B0000}"/>
    <cellStyle name="Normal 6 2 5 2 2 7 2 2" xfId="39205" xr:uid="{00000000-0005-0000-0000-0000063B0000}"/>
    <cellStyle name="Normal 6 2 5 2 2 7 3" xfId="29187" xr:uid="{00000000-0005-0000-0000-0000073B0000}"/>
    <cellStyle name="Normal 6 2 5 2 2 8" xfId="7856" xr:uid="{00000000-0005-0000-0000-0000083B0000}"/>
    <cellStyle name="Normal 6 2 5 2 2 8 2" xfId="7857" xr:uid="{00000000-0005-0000-0000-0000093B0000}"/>
    <cellStyle name="Normal 6 2 5 2 2 8 2 2" xfId="39206" xr:uid="{00000000-0005-0000-0000-00000A3B0000}"/>
    <cellStyle name="Normal 6 2 5 2 2 8 3" xfId="29188" xr:uid="{00000000-0005-0000-0000-00000B3B0000}"/>
    <cellStyle name="Normal 6 2 5 2 2 9" xfId="7858" xr:uid="{00000000-0005-0000-0000-00000C3B0000}"/>
    <cellStyle name="Normal 6 2 5 2 2 9 2" xfId="35004" xr:uid="{00000000-0005-0000-0000-00000D3B0000}"/>
    <cellStyle name="Normal 6 2 5 2 3" xfId="7859" xr:uid="{00000000-0005-0000-0000-00000E3B0000}"/>
    <cellStyle name="Normal 6 2 5 2 3 2" xfId="7860" xr:uid="{00000000-0005-0000-0000-00000F3B0000}"/>
    <cellStyle name="Normal 6 2 5 2 3 2 2" xfId="7861" xr:uid="{00000000-0005-0000-0000-0000103B0000}"/>
    <cellStyle name="Normal 6 2 5 2 3 2 2 2" xfId="7862" xr:uid="{00000000-0005-0000-0000-0000113B0000}"/>
    <cellStyle name="Normal 6 2 5 2 3 2 2 2 2" xfId="7863" xr:uid="{00000000-0005-0000-0000-0000123B0000}"/>
    <cellStyle name="Normal 6 2 5 2 3 2 2 2 2 2" xfId="39207" xr:uid="{00000000-0005-0000-0000-0000133B0000}"/>
    <cellStyle name="Normal 6 2 5 2 3 2 2 2 3" xfId="29189" xr:uid="{00000000-0005-0000-0000-0000143B0000}"/>
    <cellStyle name="Normal 6 2 5 2 3 2 2 3" xfId="7864" xr:uid="{00000000-0005-0000-0000-0000153B0000}"/>
    <cellStyle name="Normal 6 2 5 2 3 2 2 3 2" xfId="7865" xr:uid="{00000000-0005-0000-0000-0000163B0000}"/>
    <cellStyle name="Normal 6 2 5 2 3 2 2 3 2 2" xfId="39208" xr:uid="{00000000-0005-0000-0000-0000173B0000}"/>
    <cellStyle name="Normal 6 2 5 2 3 2 2 3 3" xfId="29190" xr:uid="{00000000-0005-0000-0000-0000183B0000}"/>
    <cellStyle name="Normal 6 2 5 2 3 2 2 4" xfId="7866" xr:uid="{00000000-0005-0000-0000-0000193B0000}"/>
    <cellStyle name="Normal 6 2 5 2 3 2 2 4 2" xfId="35024" xr:uid="{00000000-0005-0000-0000-00001A3B0000}"/>
    <cellStyle name="Normal 6 2 5 2 3 2 2 5" xfId="24428" xr:uid="{00000000-0005-0000-0000-00001B3B0000}"/>
    <cellStyle name="Normal 6 2 5 2 3 2 3" xfId="7867" xr:uid="{00000000-0005-0000-0000-00001C3B0000}"/>
    <cellStyle name="Normal 6 2 5 2 3 2 3 2" xfId="7868" xr:uid="{00000000-0005-0000-0000-00001D3B0000}"/>
    <cellStyle name="Normal 6 2 5 2 3 2 3 2 2" xfId="7869" xr:uid="{00000000-0005-0000-0000-00001E3B0000}"/>
    <cellStyle name="Normal 6 2 5 2 3 2 3 2 2 2" xfId="39209" xr:uid="{00000000-0005-0000-0000-00001F3B0000}"/>
    <cellStyle name="Normal 6 2 5 2 3 2 3 2 3" xfId="29191" xr:uid="{00000000-0005-0000-0000-0000203B0000}"/>
    <cellStyle name="Normal 6 2 5 2 3 2 3 3" xfId="7870" xr:uid="{00000000-0005-0000-0000-0000213B0000}"/>
    <cellStyle name="Normal 6 2 5 2 3 2 3 3 2" xfId="7871" xr:uid="{00000000-0005-0000-0000-0000223B0000}"/>
    <cellStyle name="Normal 6 2 5 2 3 2 3 3 2 2" xfId="39210" xr:uid="{00000000-0005-0000-0000-0000233B0000}"/>
    <cellStyle name="Normal 6 2 5 2 3 2 3 3 3" xfId="29192" xr:uid="{00000000-0005-0000-0000-0000243B0000}"/>
    <cellStyle name="Normal 6 2 5 2 3 2 3 4" xfId="7872" xr:uid="{00000000-0005-0000-0000-0000253B0000}"/>
    <cellStyle name="Normal 6 2 5 2 3 2 3 4 2" xfId="35025" xr:uid="{00000000-0005-0000-0000-0000263B0000}"/>
    <cellStyle name="Normal 6 2 5 2 3 2 3 5" xfId="24429" xr:uid="{00000000-0005-0000-0000-0000273B0000}"/>
    <cellStyle name="Normal 6 2 5 2 3 2 4" xfId="7873" xr:uid="{00000000-0005-0000-0000-0000283B0000}"/>
    <cellStyle name="Normal 6 2 5 2 3 2 4 2" xfId="7874" xr:uid="{00000000-0005-0000-0000-0000293B0000}"/>
    <cellStyle name="Normal 6 2 5 2 3 2 4 2 2" xfId="39211" xr:uid="{00000000-0005-0000-0000-00002A3B0000}"/>
    <cellStyle name="Normal 6 2 5 2 3 2 4 3" xfId="29193" xr:uid="{00000000-0005-0000-0000-00002B3B0000}"/>
    <cellStyle name="Normal 6 2 5 2 3 2 5" xfId="7875" xr:uid="{00000000-0005-0000-0000-00002C3B0000}"/>
    <cellStyle name="Normal 6 2 5 2 3 2 5 2" xfId="7876" xr:uid="{00000000-0005-0000-0000-00002D3B0000}"/>
    <cellStyle name="Normal 6 2 5 2 3 2 5 2 2" xfId="39212" xr:uid="{00000000-0005-0000-0000-00002E3B0000}"/>
    <cellStyle name="Normal 6 2 5 2 3 2 5 3" xfId="29194" xr:uid="{00000000-0005-0000-0000-00002F3B0000}"/>
    <cellStyle name="Normal 6 2 5 2 3 2 6" xfId="7877" xr:uid="{00000000-0005-0000-0000-0000303B0000}"/>
    <cellStyle name="Normal 6 2 5 2 3 2 6 2" xfId="35023" xr:uid="{00000000-0005-0000-0000-0000313B0000}"/>
    <cellStyle name="Normal 6 2 5 2 3 2 7" xfId="24427" xr:uid="{00000000-0005-0000-0000-0000323B0000}"/>
    <cellStyle name="Normal 6 2 5 2 3 3" xfId="7878" xr:uid="{00000000-0005-0000-0000-0000333B0000}"/>
    <cellStyle name="Normal 6 2 5 2 3 3 2" xfId="7879" xr:uid="{00000000-0005-0000-0000-0000343B0000}"/>
    <cellStyle name="Normal 6 2 5 2 3 3 2 2" xfId="7880" xr:uid="{00000000-0005-0000-0000-0000353B0000}"/>
    <cellStyle name="Normal 6 2 5 2 3 3 2 2 2" xfId="39213" xr:uid="{00000000-0005-0000-0000-0000363B0000}"/>
    <cellStyle name="Normal 6 2 5 2 3 3 2 3" xfId="29195" xr:uid="{00000000-0005-0000-0000-0000373B0000}"/>
    <cellStyle name="Normal 6 2 5 2 3 3 3" xfId="7881" xr:uid="{00000000-0005-0000-0000-0000383B0000}"/>
    <cellStyle name="Normal 6 2 5 2 3 3 3 2" xfId="7882" xr:uid="{00000000-0005-0000-0000-0000393B0000}"/>
    <cellStyle name="Normal 6 2 5 2 3 3 3 2 2" xfId="39214" xr:uid="{00000000-0005-0000-0000-00003A3B0000}"/>
    <cellStyle name="Normal 6 2 5 2 3 3 3 3" xfId="29196" xr:uid="{00000000-0005-0000-0000-00003B3B0000}"/>
    <cellStyle name="Normal 6 2 5 2 3 3 4" xfId="7883" xr:uid="{00000000-0005-0000-0000-00003C3B0000}"/>
    <cellStyle name="Normal 6 2 5 2 3 3 4 2" xfId="35026" xr:uid="{00000000-0005-0000-0000-00003D3B0000}"/>
    <cellStyle name="Normal 6 2 5 2 3 3 5" xfId="24430" xr:uid="{00000000-0005-0000-0000-00003E3B0000}"/>
    <cellStyle name="Normal 6 2 5 2 3 4" xfId="7884" xr:uid="{00000000-0005-0000-0000-00003F3B0000}"/>
    <cellStyle name="Normal 6 2 5 2 3 4 2" xfId="7885" xr:uid="{00000000-0005-0000-0000-0000403B0000}"/>
    <cellStyle name="Normal 6 2 5 2 3 4 2 2" xfId="7886" xr:uid="{00000000-0005-0000-0000-0000413B0000}"/>
    <cellStyle name="Normal 6 2 5 2 3 4 2 2 2" xfId="39215" xr:uid="{00000000-0005-0000-0000-0000423B0000}"/>
    <cellStyle name="Normal 6 2 5 2 3 4 2 3" xfId="29197" xr:uid="{00000000-0005-0000-0000-0000433B0000}"/>
    <cellStyle name="Normal 6 2 5 2 3 4 3" xfId="7887" xr:uid="{00000000-0005-0000-0000-0000443B0000}"/>
    <cellStyle name="Normal 6 2 5 2 3 4 3 2" xfId="7888" xr:uid="{00000000-0005-0000-0000-0000453B0000}"/>
    <cellStyle name="Normal 6 2 5 2 3 4 3 2 2" xfId="39216" xr:uid="{00000000-0005-0000-0000-0000463B0000}"/>
    <cellStyle name="Normal 6 2 5 2 3 4 3 3" xfId="29198" xr:uid="{00000000-0005-0000-0000-0000473B0000}"/>
    <cellStyle name="Normal 6 2 5 2 3 4 4" xfId="7889" xr:uid="{00000000-0005-0000-0000-0000483B0000}"/>
    <cellStyle name="Normal 6 2 5 2 3 4 4 2" xfId="35027" xr:uid="{00000000-0005-0000-0000-0000493B0000}"/>
    <cellStyle name="Normal 6 2 5 2 3 4 5" xfId="24431" xr:uid="{00000000-0005-0000-0000-00004A3B0000}"/>
    <cellStyle name="Normal 6 2 5 2 3 5" xfId="7890" xr:uid="{00000000-0005-0000-0000-00004B3B0000}"/>
    <cellStyle name="Normal 6 2 5 2 3 5 2" xfId="7891" xr:uid="{00000000-0005-0000-0000-00004C3B0000}"/>
    <cellStyle name="Normal 6 2 5 2 3 5 2 2" xfId="39217" xr:uid="{00000000-0005-0000-0000-00004D3B0000}"/>
    <cellStyle name="Normal 6 2 5 2 3 5 3" xfId="29199" xr:uid="{00000000-0005-0000-0000-00004E3B0000}"/>
    <cellStyle name="Normal 6 2 5 2 3 6" xfId="7892" xr:uid="{00000000-0005-0000-0000-00004F3B0000}"/>
    <cellStyle name="Normal 6 2 5 2 3 6 2" xfId="7893" xr:uid="{00000000-0005-0000-0000-0000503B0000}"/>
    <cellStyle name="Normal 6 2 5 2 3 6 2 2" xfId="39218" xr:uid="{00000000-0005-0000-0000-0000513B0000}"/>
    <cellStyle name="Normal 6 2 5 2 3 6 3" xfId="29200" xr:uid="{00000000-0005-0000-0000-0000523B0000}"/>
    <cellStyle name="Normal 6 2 5 2 3 7" xfId="7894" xr:uid="{00000000-0005-0000-0000-0000533B0000}"/>
    <cellStyle name="Normal 6 2 5 2 3 7 2" xfId="35022" xr:uid="{00000000-0005-0000-0000-0000543B0000}"/>
    <cellStyle name="Normal 6 2 5 2 3 8" xfId="24426" xr:uid="{00000000-0005-0000-0000-0000553B0000}"/>
    <cellStyle name="Normal 6 2 5 2 4" xfId="7895" xr:uid="{00000000-0005-0000-0000-0000563B0000}"/>
    <cellStyle name="Normal 6 2 5 2 4 2" xfId="7896" xr:uid="{00000000-0005-0000-0000-0000573B0000}"/>
    <cellStyle name="Normal 6 2 5 2 4 2 2" xfId="7897" xr:uid="{00000000-0005-0000-0000-0000583B0000}"/>
    <cellStyle name="Normal 6 2 5 2 4 2 2 2" xfId="7898" xr:uid="{00000000-0005-0000-0000-0000593B0000}"/>
    <cellStyle name="Normal 6 2 5 2 4 2 2 2 2" xfId="7899" xr:uid="{00000000-0005-0000-0000-00005A3B0000}"/>
    <cellStyle name="Normal 6 2 5 2 4 2 2 2 2 2" xfId="39219" xr:uid="{00000000-0005-0000-0000-00005B3B0000}"/>
    <cellStyle name="Normal 6 2 5 2 4 2 2 2 3" xfId="29201" xr:uid="{00000000-0005-0000-0000-00005C3B0000}"/>
    <cellStyle name="Normal 6 2 5 2 4 2 2 3" xfId="7900" xr:uid="{00000000-0005-0000-0000-00005D3B0000}"/>
    <cellStyle name="Normal 6 2 5 2 4 2 2 3 2" xfId="7901" xr:uid="{00000000-0005-0000-0000-00005E3B0000}"/>
    <cellStyle name="Normal 6 2 5 2 4 2 2 3 2 2" xfId="39220" xr:uid="{00000000-0005-0000-0000-00005F3B0000}"/>
    <cellStyle name="Normal 6 2 5 2 4 2 2 3 3" xfId="29202" xr:uid="{00000000-0005-0000-0000-0000603B0000}"/>
    <cellStyle name="Normal 6 2 5 2 4 2 2 4" xfId="7902" xr:uid="{00000000-0005-0000-0000-0000613B0000}"/>
    <cellStyle name="Normal 6 2 5 2 4 2 2 4 2" xfId="35030" xr:uid="{00000000-0005-0000-0000-0000623B0000}"/>
    <cellStyle name="Normal 6 2 5 2 4 2 2 5" xfId="24434" xr:uid="{00000000-0005-0000-0000-0000633B0000}"/>
    <cellStyle name="Normal 6 2 5 2 4 2 3" xfId="7903" xr:uid="{00000000-0005-0000-0000-0000643B0000}"/>
    <cellStyle name="Normal 6 2 5 2 4 2 3 2" xfId="7904" xr:uid="{00000000-0005-0000-0000-0000653B0000}"/>
    <cellStyle name="Normal 6 2 5 2 4 2 3 2 2" xfId="7905" xr:uid="{00000000-0005-0000-0000-0000663B0000}"/>
    <cellStyle name="Normal 6 2 5 2 4 2 3 2 2 2" xfId="39221" xr:uid="{00000000-0005-0000-0000-0000673B0000}"/>
    <cellStyle name="Normal 6 2 5 2 4 2 3 2 3" xfId="29203" xr:uid="{00000000-0005-0000-0000-0000683B0000}"/>
    <cellStyle name="Normal 6 2 5 2 4 2 3 3" xfId="7906" xr:uid="{00000000-0005-0000-0000-0000693B0000}"/>
    <cellStyle name="Normal 6 2 5 2 4 2 3 3 2" xfId="7907" xr:uid="{00000000-0005-0000-0000-00006A3B0000}"/>
    <cellStyle name="Normal 6 2 5 2 4 2 3 3 2 2" xfId="39222" xr:uid="{00000000-0005-0000-0000-00006B3B0000}"/>
    <cellStyle name="Normal 6 2 5 2 4 2 3 3 3" xfId="29204" xr:uid="{00000000-0005-0000-0000-00006C3B0000}"/>
    <cellStyle name="Normal 6 2 5 2 4 2 3 4" xfId="7908" xr:uid="{00000000-0005-0000-0000-00006D3B0000}"/>
    <cellStyle name="Normal 6 2 5 2 4 2 3 4 2" xfId="35031" xr:uid="{00000000-0005-0000-0000-00006E3B0000}"/>
    <cellStyle name="Normal 6 2 5 2 4 2 3 5" xfId="24435" xr:uid="{00000000-0005-0000-0000-00006F3B0000}"/>
    <cellStyle name="Normal 6 2 5 2 4 2 4" xfId="7909" xr:uid="{00000000-0005-0000-0000-0000703B0000}"/>
    <cellStyle name="Normal 6 2 5 2 4 2 4 2" xfId="7910" xr:uid="{00000000-0005-0000-0000-0000713B0000}"/>
    <cellStyle name="Normal 6 2 5 2 4 2 4 2 2" xfId="39223" xr:uid="{00000000-0005-0000-0000-0000723B0000}"/>
    <cellStyle name="Normal 6 2 5 2 4 2 4 3" xfId="29205" xr:uid="{00000000-0005-0000-0000-0000733B0000}"/>
    <cellStyle name="Normal 6 2 5 2 4 2 5" xfId="7911" xr:uid="{00000000-0005-0000-0000-0000743B0000}"/>
    <cellStyle name="Normal 6 2 5 2 4 2 5 2" xfId="7912" xr:uid="{00000000-0005-0000-0000-0000753B0000}"/>
    <cellStyle name="Normal 6 2 5 2 4 2 5 2 2" xfId="39224" xr:uid="{00000000-0005-0000-0000-0000763B0000}"/>
    <cellStyle name="Normal 6 2 5 2 4 2 5 3" xfId="29206" xr:uid="{00000000-0005-0000-0000-0000773B0000}"/>
    <cellStyle name="Normal 6 2 5 2 4 2 6" xfId="7913" xr:uid="{00000000-0005-0000-0000-0000783B0000}"/>
    <cellStyle name="Normal 6 2 5 2 4 2 6 2" xfId="35029" xr:uid="{00000000-0005-0000-0000-0000793B0000}"/>
    <cellStyle name="Normal 6 2 5 2 4 2 7" xfId="24433" xr:uid="{00000000-0005-0000-0000-00007A3B0000}"/>
    <cellStyle name="Normal 6 2 5 2 4 3" xfId="7914" xr:uid="{00000000-0005-0000-0000-00007B3B0000}"/>
    <cellStyle name="Normal 6 2 5 2 4 3 2" xfId="7915" xr:uid="{00000000-0005-0000-0000-00007C3B0000}"/>
    <cellStyle name="Normal 6 2 5 2 4 3 2 2" xfId="7916" xr:uid="{00000000-0005-0000-0000-00007D3B0000}"/>
    <cellStyle name="Normal 6 2 5 2 4 3 2 2 2" xfId="39225" xr:uid="{00000000-0005-0000-0000-00007E3B0000}"/>
    <cellStyle name="Normal 6 2 5 2 4 3 2 3" xfId="29207" xr:uid="{00000000-0005-0000-0000-00007F3B0000}"/>
    <cellStyle name="Normal 6 2 5 2 4 3 3" xfId="7917" xr:uid="{00000000-0005-0000-0000-0000803B0000}"/>
    <cellStyle name="Normal 6 2 5 2 4 3 3 2" xfId="7918" xr:uid="{00000000-0005-0000-0000-0000813B0000}"/>
    <cellStyle name="Normal 6 2 5 2 4 3 3 2 2" xfId="39226" xr:uid="{00000000-0005-0000-0000-0000823B0000}"/>
    <cellStyle name="Normal 6 2 5 2 4 3 3 3" xfId="29208" xr:uid="{00000000-0005-0000-0000-0000833B0000}"/>
    <cellStyle name="Normal 6 2 5 2 4 3 4" xfId="7919" xr:uid="{00000000-0005-0000-0000-0000843B0000}"/>
    <cellStyle name="Normal 6 2 5 2 4 3 4 2" xfId="35032" xr:uid="{00000000-0005-0000-0000-0000853B0000}"/>
    <cellStyle name="Normal 6 2 5 2 4 3 5" xfId="24436" xr:uid="{00000000-0005-0000-0000-0000863B0000}"/>
    <cellStyle name="Normal 6 2 5 2 4 4" xfId="7920" xr:uid="{00000000-0005-0000-0000-0000873B0000}"/>
    <cellStyle name="Normal 6 2 5 2 4 4 2" xfId="7921" xr:uid="{00000000-0005-0000-0000-0000883B0000}"/>
    <cellStyle name="Normal 6 2 5 2 4 4 2 2" xfId="7922" xr:uid="{00000000-0005-0000-0000-0000893B0000}"/>
    <cellStyle name="Normal 6 2 5 2 4 4 2 2 2" xfId="39227" xr:uid="{00000000-0005-0000-0000-00008A3B0000}"/>
    <cellStyle name="Normal 6 2 5 2 4 4 2 3" xfId="29209" xr:uid="{00000000-0005-0000-0000-00008B3B0000}"/>
    <cellStyle name="Normal 6 2 5 2 4 4 3" xfId="7923" xr:uid="{00000000-0005-0000-0000-00008C3B0000}"/>
    <cellStyle name="Normal 6 2 5 2 4 4 3 2" xfId="7924" xr:uid="{00000000-0005-0000-0000-00008D3B0000}"/>
    <cellStyle name="Normal 6 2 5 2 4 4 3 2 2" xfId="39228" xr:uid="{00000000-0005-0000-0000-00008E3B0000}"/>
    <cellStyle name="Normal 6 2 5 2 4 4 3 3" xfId="29210" xr:uid="{00000000-0005-0000-0000-00008F3B0000}"/>
    <cellStyle name="Normal 6 2 5 2 4 4 4" xfId="7925" xr:uid="{00000000-0005-0000-0000-0000903B0000}"/>
    <cellStyle name="Normal 6 2 5 2 4 4 4 2" xfId="35033" xr:uid="{00000000-0005-0000-0000-0000913B0000}"/>
    <cellStyle name="Normal 6 2 5 2 4 4 5" xfId="24437" xr:uid="{00000000-0005-0000-0000-0000923B0000}"/>
    <cellStyle name="Normal 6 2 5 2 4 5" xfId="7926" xr:uid="{00000000-0005-0000-0000-0000933B0000}"/>
    <cellStyle name="Normal 6 2 5 2 4 5 2" xfId="7927" xr:uid="{00000000-0005-0000-0000-0000943B0000}"/>
    <cellStyle name="Normal 6 2 5 2 4 5 2 2" xfId="39229" xr:uid="{00000000-0005-0000-0000-0000953B0000}"/>
    <cellStyle name="Normal 6 2 5 2 4 5 3" xfId="29211" xr:uid="{00000000-0005-0000-0000-0000963B0000}"/>
    <cellStyle name="Normal 6 2 5 2 4 6" xfId="7928" xr:uid="{00000000-0005-0000-0000-0000973B0000}"/>
    <cellStyle name="Normal 6 2 5 2 4 6 2" xfId="7929" xr:uid="{00000000-0005-0000-0000-0000983B0000}"/>
    <cellStyle name="Normal 6 2 5 2 4 6 2 2" xfId="39230" xr:uid="{00000000-0005-0000-0000-0000993B0000}"/>
    <cellStyle name="Normal 6 2 5 2 4 6 3" xfId="29212" xr:uid="{00000000-0005-0000-0000-00009A3B0000}"/>
    <cellStyle name="Normal 6 2 5 2 4 7" xfId="7930" xr:uid="{00000000-0005-0000-0000-00009B3B0000}"/>
    <cellStyle name="Normal 6 2 5 2 4 7 2" xfId="35028" xr:uid="{00000000-0005-0000-0000-00009C3B0000}"/>
    <cellStyle name="Normal 6 2 5 2 4 8" xfId="24432" xr:uid="{00000000-0005-0000-0000-00009D3B0000}"/>
    <cellStyle name="Normal 6 2 5 2 5" xfId="7931" xr:uid="{00000000-0005-0000-0000-00009E3B0000}"/>
    <cellStyle name="Normal 6 2 5 2 5 2" xfId="7932" xr:uid="{00000000-0005-0000-0000-00009F3B0000}"/>
    <cellStyle name="Normal 6 2 5 2 5 2 2" xfId="7933" xr:uid="{00000000-0005-0000-0000-0000A03B0000}"/>
    <cellStyle name="Normal 6 2 5 2 5 2 2 2" xfId="7934" xr:uid="{00000000-0005-0000-0000-0000A13B0000}"/>
    <cellStyle name="Normal 6 2 5 2 5 2 2 2 2" xfId="7935" xr:uid="{00000000-0005-0000-0000-0000A23B0000}"/>
    <cellStyle name="Normal 6 2 5 2 5 2 2 2 2 2" xfId="39231" xr:uid="{00000000-0005-0000-0000-0000A33B0000}"/>
    <cellStyle name="Normal 6 2 5 2 5 2 2 2 3" xfId="29213" xr:uid="{00000000-0005-0000-0000-0000A43B0000}"/>
    <cellStyle name="Normal 6 2 5 2 5 2 2 3" xfId="7936" xr:uid="{00000000-0005-0000-0000-0000A53B0000}"/>
    <cellStyle name="Normal 6 2 5 2 5 2 2 3 2" xfId="7937" xr:uid="{00000000-0005-0000-0000-0000A63B0000}"/>
    <cellStyle name="Normal 6 2 5 2 5 2 2 3 2 2" xfId="39232" xr:uid="{00000000-0005-0000-0000-0000A73B0000}"/>
    <cellStyle name="Normal 6 2 5 2 5 2 2 3 3" xfId="29214" xr:uid="{00000000-0005-0000-0000-0000A83B0000}"/>
    <cellStyle name="Normal 6 2 5 2 5 2 2 4" xfId="7938" xr:uid="{00000000-0005-0000-0000-0000A93B0000}"/>
    <cellStyle name="Normal 6 2 5 2 5 2 2 4 2" xfId="35036" xr:uid="{00000000-0005-0000-0000-0000AA3B0000}"/>
    <cellStyle name="Normal 6 2 5 2 5 2 2 5" xfId="24440" xr:uid="{00000000-0005-0000-0000-0000AB3B0000}"/>
    <cellStyle name="Normal 6 2 5 2 5 2 3" xfId="7939" xr:uid="{00000000-0005-0000-0000-0000AC3B0000}"/>
    <cellStyle name="Normal 6 2 5 2 5 2 3 2" xfId="7940" xr:uid="{00000000-0005-0000-0000-0000AD3B0000}"/>
    <cellStyle name="Normal 6 2 5 2 5 2 3 2 2" xfId="7941" xr:uid="{00000000-0005-0000-0000-0000AE3B0000}"/>
    <cellStyle name="Normal 6 2 5 2 5 2 3 2 2 2" xfId="39233" xr:uid="{00000000-0005-0000-0000-0000AF3B0000}"/>
    <cellStyle name="Normal 6 2 5 2 5 2 3 2 3" xfId="29215" xr:uid="{00000000-0005-0000-0000-0000B03B0000}"/>
    <cellStyle name="Normal 6 2 5 2 5 2 3 3" xfId="7942" xr:uid="{00000000-0005-0000-0000-0000B13B0000}"/>
    <cellStyle name="Normal 6 2 5 2 5 2 3 3 2" xfId="7943" xr:uid="{00000000-0005-0000-0000-0000B23B0000}"/>
    <cellStyle name="Normal 6 2 5 2 5 2 3 3 2 2" xfId="39234" xr:uid="{00000000-0005-0000-0000-0000B33B0000}"/>
    <cellStyle name="Normal 6 2 5 2 5 2 3 3 3" xfId="29216" xr:uid="{00000000-0005-0000-0000-0000B43B0000}"/>
    <cellStyle name="Normal 6 2 5 2 5 2 3 4" xfId="7944" xr:uid="{00000000-0005-0000-0000-0000B53B0000}"/>
    <cellStyle name="Normal 6 2 5 2 5 2 3 4 2" xfId="35037" xr:uid="{00000000-0005-0000-0000-0000B63B0000}"/>
    <cellStyle name="Normal 6 2 5 2 5 2 3 5" xfId="24441" xr:uid="{00000000-0005-0000-0000-0000B73B0000}"/>
    <cellStyle name="Normal 6 2 5 2 5 2 4" xfId="7945" xr:uid="{00000000-0005-0000-0000-0000B83B0000}"/>
    <cellStyle name="Normal 6 2 5 2 5 2 4 2" xfId="7946" xr:uid="{00000000-0005-0000-0000-0000B93B0000}"/>
    <cellStyle name="Normal 6 2 5 2 5 2 4 2 2" xfId="39235" xr:uid="{00000000-0005-0000-0000-0000BA3B0000}"/>
    <cellStyle name="Normal 6 2 5 2 5 2 4 3" xfId="29217" xr:uid="{00000000-0005-0000-0000-0000BB3B0000}"/>
    <cellStyle name="Normal 6 2 5 2 5 2 5" xfId="7947" xr:uid="{00000000-0005-0000-0000-0000BC3B0000}"/>
    <cellStyle name="Normal 6 2 5 2 5 2 5 2" xfId="7948" xr:uid="{00000000-0005-0000-0000-0000BD3B0000}"/>
    <cellStyle name="Normal 6 2 5 2 5 2 5 2 2" xfId="39236" xr:uid="{00000000-0005-0000-0000-0000BE3B0000}"/>
    <cellStyle name="Normal 6 2 5 2 5 2 5 3" xfId="29218" xr:uid="{00000000-0005-0000-0000-0000BF3B0000}"/>
    <cellStyle name="Normal 6 2 5 2 5 2 6" xfId="7949" xr:uid="{00000000-0005-0000-0000-0000C03B0000}"/>
    <cellStyle name="Normal 6 2 5 2 5 2 6 2" xfId="35035" xr:uid="{00000000-0005-0000-0000-0000C13B0000}"/>
    <cellStyle name="Normal 6 2 5 2 5 2 7" xfId="24439" xr:uid="{00000000-0005-0000-0000-0000C23B0000}"/>
    <cellStyle name="Normal 6 2 5 2 5 3" xfId="7950" xr:uid="{00000000-0005-0000-0000-0000C33B0000}"/>
    <cellStyle name="Normal 6 2 5 2 5 3 2" xfId="7951" xr:uid="{00000000-0005-0000-0000-0000C43B0000}"/>
    <cellStyle name="Normal 6 2 5 2 5 3 2 2" xfId="7952" xr:uid="{00000000-0005-0000-0000-0000C53B0000}"/>
    <cellStyle name="Normal 6 2 5 2 5 3 2 2 2" xfId="39237" xr:uid="{00000000-0005-0000-0000-0000C63B0000}"/>
    <cellStyle name="Normal 6 2 5 2 5 3 2 3" xfId="29219" xr:uid="{00000000-0005-0000-0000-0000C73B0000}"/>
    <cellStyle name="Normal 6 2 5 2 5 3 3" xfId="7953" xr:uid="{00000000-0005-0000-0000-0000C83B0000}"/>
    <cellStyle name="Normal 6 2 5 2 5 3 3 2" xfId="7954" xr:uid="{00000000-0005-0000-0000-0000C93B0000}"/>
    <cellStyle name="Normal 6 2 5 2 5 3 3 2 2" xfId="39238" xr:uid="{00000000-0005-0000-0000-0000CA3B0000}"/>
    <cellStyle name="Normal 6 2 5 2 5 3 3 3" xfId="29220" xr:uid="{00000000-0005-0000-0000-0000CB3B0000}"/>
    <cellStyle name="Normal 6 2 5 2 5 3 4" xfId="7955" xr:uid="{00000000-0005-0000-0000-0000CC3B0000}"/>
    <cellStyle name="Normal 6 2 5 2 5 3 4 2" xfId="35038" xr:uid="{00000000-0005-0000-0000-0000CD3B0000}"/>
    <cellStyle name="Normal 6 2 5 2 5 3 5" xfId="24442" xr:uid="{00000000-0005-0000-0000-0000CE3B0000}"/>
    <cellStyle name="Normal 6 2 5 2 5 4" xfId="7956" xr:uid="{00000000-0005-0000-0000-0000CF3B0000}"/>
    <cellStyle name="Normal 6 2 5 2 5 4 2" xfId="7957" xr:uid="{00000000-0005-0000-0000-0000D03B0000}"/>
    <cellStyle name="Normal 6 2 5 2 5 4 2 2" xfId="7958" xr:uid="{00000000-0005-0000-0000-0000D13B0000}"/>
    <cellStyle name="Normal 6 2 5 2 5 4 2 2 2" xfId="39239" xr:uid="{00000000-0005-0000-0000-0000D23B0000}"/>
    <cellStyle name="Normal 6 2 5 2 5 4 2 3" xfId="29221" xr:uid="{00000000-0005-0000-0000-0000D33B0000}"/>
    <cellStyle name="Normal 6 2 5 2 5 4 3" xfId="7959" xr:uid="{00000000-0005-0000-0000-0000D43B0000}"/>
    <cellStyle name="Normal 6 2 5 2 5 4 3 2" xfId="7960" xr:uid="{00000000-0005-0000-0000-0000D53B0000}"/>
    <cellStyle name="Normal 6 2 5 2 5 4 3 2 2" xfId="39240" xr:uid="{00000000-0005-0000-0000-0000D63B0000}"/>
    <cellStyle name="Normal 6 2 5 2 5 4 3 3" xfId="29222" xr:uid="{00000000-0005-0000-0000-0000D73B0000}"/>
    <cellStyle name="Normal 6 2 5 2 5 4 4" xfId="7961" xr:uid="{00000000-0005-0000-0000-0000D83B0000}"/>
    <cellStyle name="Normal 6 2 5 2 5 4 4 2" xfId="35039" xr:uid="{00000000-0005-0000-0000-0000D93B0000}"/>
    <cellStyle name="Normal 6 2 5 2 5 4 5" xfId="24443" xr:uid="{00000000-0005-0000-0000-0000DA3B0000}"/>
    <cellStyle name="Normal 6 2 5 2 5 5" xfId="7962" xr:uid="{00000000-0005-0000-0000-0000DB3B0000}"/>
    <cellStyle name="Normal 6 2 5 2 5 5 2" xfId="7963" xr:uid="{00000000-0005-0000-0000-0000DC3B0000}"/>
    <cellStyle name="Normal 6 2 5 2 5 5 2 2" xfId="39241" xr:uid="{00000000-0005-0000-0000-0000DD3B0000}"/>
    <cellStyle name="Normal 6 2 5 2 5 5 3" xfId="29223" xr:uid="{00000000-0005-0000-0000-0000DE3B0000}"/>
    <cellStyle name="Normal 6 2 5 2 5 6" xfId="7964" xr:uid="{00000000-0005-0000-0000-0000DF3B0000}"/>
    <cellStyle name="Normal 6 2 5 2 5 6 2" xfId="7965" xr:uid="{00000000-0005-0000-0000-0000E03B0000}"/>
    <cellStyle name="Normal 6 2 5 2 5 6 2 2" xfId="39242" xr:uid="{00000000-0005-0000-0000-0000E13B0000}"/>
    <cellStyle name="Normal 6 2 5 2 5 6 3" xfId="29224" xr:uid="{00000000-0005-0000-0000-0000E23B0000}"/>
    <cellStyle name="Normal 6 2 5 2 5 7" xfId="7966" xr:uid="{00000000-0005-0000-0000-0000E33B0000}"/>
    <cellStyle name="Normal 6 2 5 2 5 7 2" xfId="35034" xr:uid="{00000000-0005-0000-0000-0000E43B0000}"/>
    <cellStyle name="Normal 6 2 5 2 5 8" xfId="24438" xr:uid="{00000000-0005-0000-0000-0000E53B0000}"/>
    <cellStyle name="Normal 6 2 5 2 6" xfId="7967" xr:uid="{00000000-0005-0000-0000-0000E63B0000}"/>
    <cellStyle name="Normal 6 2 5 2 6 2" xfId="7968" xr:uid="{00000000-0005-0000-0000-0000E73B0000}"/>
    <cellStyle name="Normal 6 2 5 2 6 2 2" xfId="7969" xr:uid="{00000000-0005-0000-0000-0000E83B0000}"/>
    <cellStyle name="Normal 6 2 5 2 6 2 2 2" xfId="7970" xr:uid="{00000000-0005-0000-0000-0000E93B0000}"/>
    <cellStyle name="Normal 6 2 5 2 6 2 2 2 2" xfId="39243" xr:uid="{00000000-0005-0000-0000-0000EA3B0000}"/>
    <cellStyle name="Normal 6 2 5 2 6 2 2 3" xfId="29225" xr:uid="{00000000-0005-0000-0000-0000EB3B0000}"/>
    <cellStyle name="Normal 6 2 5 2 6 2 3" xfId="7971" xr:uid="{00000000-0005-0000-0000-0000EC3B0000}"/>
    <cellStyle name="Normal 6 2 5 2 6 2 3 2" xfId="7972" xr:uid="{00000000-0005-0000-0000-0000ED3B0000}"/>
    <cellStyle name="Normal 6 2 5 2 6 2 3 2 2" xfId="39244" xr:uid="{00000000-0005-0000-0000-0000EE3B0000}"/>
    <cellStyle name="Normal 6 2 5 2 6 2 3 3" xfId="29226" xr:uid="{00000000-0005-0000-0000-0000EF3B0000}"/>
    <cellStyle name="Normal 6 2 5 2 6 2 4" xfId="7973" xr:uid="{00000000-0005-0000-0000-0000F03B0000}"/>
    <cellStyle name="Normal 6 2 5 2 6 2 4 2" xfId="35041" xr:uid="{00000000-0005-0000-0000-0000F13B0000}"/>
    <cellStyle name="Normal 6 2 5 2 6 2 5" xfId="24445" xr:uid="{00000000-0005-0000-0000-0000F23B0000}"/>
    <cellStyle name="Normal 6 2 5 2 6 3" xfId="7974" xr:uid="{00000000-0005-0000-0000-0000F33B0000}"/>
    <cellStyle name="Normal 6 2 5 2 6 3 2" xfId="7975" xr:uid="{00000000-0005-0000-0000-0000F43B0000}"/>
    <cellStyle name="Normal 6 2 5 2 6 3 2 2" xfId="7976" xr:uid="{00000000-0005-0000-0000-0000F53B0000}"/>
    <cellStyle name="Normal 6 2 5 2 6 3 2 2 2" xfId="39245" xr:uid="{00000000-0005-0000-0000-0000F63B0000}"/>
    <cellStyle name="Normal 6 2 5 2 6 3 2 3" xfId="29227" xr:uid="{00000000-0005-0000-0000-0000F73B0000}"/>
    <cellStyle name="Normal 6 2 5 2 6 3 3" xfId="7977" xr:uid="{00000000-0005-0000-0000-0000F83B0000}"/>
    <cellStyle name="Normal 6 2 5 2 6 3 3 2" xfId="7978" xr:uid="{00000000-0005-0000-0000-0000F93B0000}"/>
    <cellStyle name="Normal 6 2 5 2 6 3 3 2 2" xfId="39246" xr:uid="{00000000-0005-0000-0000-0000FA3B0000}"/>
    <cellStyle name="Normal 6 2 5 2 6 3 3 3" xfId="29228" xr:uid="{00000000-0005-0000-0000-0000FB3B0000}"/>
    <cellStyle name="Normal 6 2 5 2 6 3 4" xfId="7979" xr:uid="{00000000-0005-0000-0000-0000FC3B0000}"/>
    <cellStyle name="Normal 6 2 5 2 6 3 4 2" xfId="35042" xr:uid="{00000000-0005-0000-0000-0000FD3B0000}"/>
    <cellStyle name="Normal 6 2 5 2 6 3 5" xfId="24446" xr:uid="{00000000-0005-0000-0000-0000FE3B0000}"/>
    <cellStyle name="Normal 6 2 5 2 6 4" xfId="7980" xr:uid="{00000000-0005-0000-0000-0000FF3B0000}"/>
    <cellStyle name="Normal 6 2 5 2 6 4 2" xfId="7981" xr:uid="{00000000-0005-0000-0000-0000003C0000}"/>
    <cellStyle name="Normal 6 2 5 2 6 4 2 2" xfId="39247" xr:uid="{00000000-0005-0000-0000-0000013C0000}"/>
    <cellStyle name="Normal 6 2 5 2 6 4 3" xfId="29229" xr:uid="{00000000-0005-0000-0000-0000023C0000}"/>
    <cellStyle name="Normal 6 2 5 2 6 5" xfId="7982" xr:uid="{00000000-0005-0000-0000-0000033C0000}"/>
    <cellStyle name="Normal 6 2 5 2 6 5 2" xfId="7983" xr:uid="{00000000-0005-0000-0000-0000043C0000}"/>
    <cellStyle name="Normal 6 2 5 2 6 5 2 2" xfId="39248" xr:uid="{00000000-0005-0000-0000-0000053C0000}"/>
    <cellStyle name="Normal 6 2 5 2 6 5 3" xfId="29230" xr:uid="{00000000-0005-0000-0000-0000063C0000}"/>
    <cellStyle name="Normal 6 2 5 2 6 6" xfId="7984" xr:uid="{00000000-0005-0000-0000-0000073C0000}"/>
    <cellStyle name="Normal 6 2 5 2 6 6 2" xfId="35040" xr:uid="{00000000-0005-0000-0000-0000083C0000}"/>
    <cellStyle name="Normal 6 2 5 2 6 7" xfId="24444" xr:uid="{00000000-0005-0000-0000-0000093C0000}"/>
    <cellStyle name="Normal 6 2 5 2 7" xfId="7985" xr:uid="{00000000-0005-0000-0000-00000A3C0000}"/>
    <cellStyle name="Normal 6 2 5 2 7 2" xfId="7986" xr:uid="{00000000-0005-0000-0000-00000B3C0000}"/>
    <cellStyle name="Normal 6 2 5 2 7 2 2" xfId="7987" xr:uid="{00000000-0005-0000-0000-00000C3C0000}"/>
    <cellStyle name="Normal 6 2 5 2 7 2 2 2" xfId="39249" xr:uid="{00000000-0005-0000-0000-00000D3C0000}"/>
    <cellStyle name="Normal 6 2 5 2 7 2 3" xfId="29231" xr:uid="{00000000-0005-0000-0000-00000E3C0000}"/>
    <cellStyle name="Normal 6 2 5 2 7 3" xfId="7988" xr:uid="{00000000-0005-0000-0000-00000F3C0000}"/>
    <cellStyle name="Normal 6 2 5 2 7 3 2" xfId="7989" xr:uid="{00000000-0005-0000-0000-0000103C0000}"/>
    <cellStyle name="Normal 6 2 5 2 7 3 2 2" xfId="39250" xr:uid="{00000000-0005-0000-0000-0000113C0000}"/>
    <cellStyle name="Normal 6 2 5 2 7 3 3" xfId="29232" xr:uid="{00000000-0005-0000-0000-0000123C0000}"/>
    <cellStyle name="Normal 6 2 5 2 7 4" xfId="7990" xr:uid="{00000000-0005-0000-0000-0000133C0000}"/>
    <cellStyle name="Normal 6 2 5 2 7 4 2" xfId="35043" xr:uid="{00000000-0005-0000-0000-0000143C0000}"/>
    <cellStyle name="Normal 6 2 5 2 7 5" xfId="24447" xr:uid="{00000000-0005-0000-0000-0000153C0000}"/>
    <cellStyle name="Normal 6 2 5 2 8" xfId="7991" xr:uid="{00000000-0005-0000-0000-0000163C0000}"/>
    <cellStyle name="Normal 6 2 5 2 8 2" xfId="7992" xr:uid="{00000000-0005-0000-0000-0000173C0000}"/>
    <cellStyle name="Normal 6 2 5 2 8 2 2" xfId="7993" xr:uid="{00000000-0005-0000-0000-0000183C0000}"/>
    <cellStyle name="Normal 6 2 5 2 8 2 2 2" xfId="39251" xr:uid="{00000000-0005-0000-0000-0000193C0000}"/>
    <cellStyle name="Normal 6 2 5 2 8 2 3" xfId="29233" xr:uid="{00000000-0005-0000-0000-00001A3C0000}"/>
    <cellStyle name="Normal 6 2 5 2 8 3" xfId="7994" xr:uid="{00000000-0005-0000-0000-00001B3C0000}"/>
    <cellStyle name="Normal 6 2 5 2 8 3 2" xfId="7995" xr:uid="{00000000-0005-0000-0000-00001C3C0000}"/>
    <cellStyle name="Normal 6 2 5 2 8 3 2 2" xfId="39252" xr:uid="{00000000-0005-0000-0000-00001D3C0000}"/>
    <cellStyle name="Normal 6 2 5 2 8 3 3" xfId="29234" xr:uid="{00000000-0005-0000-0000-00001E3C0000}"/>
    <cellStyle name="Normal 6 2 5 2 8 4" xfId="7996" xr:uid="{00000000-0005-0000-0000-00001F3C0000}"/>
    <cellStyle name="Normal 6 2 5 2 8 4 2" xfId="35044" xr:uid="{00000000-0005-0000-0000-0000203C0000}"/>
    <cellStyle name="Normal 6 2 5 2 8 5" xfId="24448" xr:uid="{00000000-0005-0000-0000-0000213C0000}"/>
    <cellStyle name="Normal 6 2 5 2 9" xfId="7997" xr:uid="{00000000-0005-0000-0000-0000223C0000}"/>
    <cellStyle name="Normal 6 2 5 2 9 2" xfId="7998" xr:uid="{00000000-0005-0000-0000-0000233C0000}"/>
    <cellStyle name="Normal 6 2 5 2 9 2 2" xfId="39253" xr:uid="{00000000-0005-0000-0000-0000243C0000}"/>
    <cellStyle name="Normal 6 2 5 2 9 3" xfId="29235" xr:uid="{00000000-0005-0000-0000-0000253C0000}"/>
    <cellStyle name="Normal 6 2 5 3" xfId="7999" xr:uid="{00000000-0005-0000-0000-0000263C0000}"/>
    <cellStyle name="Normal 6 2 5 3 10" xfId="24449" xr:uid="{00000000-0005-0000-0000-0000273C0000}"/>
    <cellStyle name="Normal 6 2 5 3 2" xfId="8000" xr:uid="{00000000-0005-0000-0000-0000283C0000}"/>
    <cellStyle name="Normal 6 2 5 3 2 2" xfId="8001" xr:uid="{00000000-0005-0000-0000-0000293C0000}"/>
    <cellStyle name="Normal 6 2 5 3 2 2 2" xfId="8002" xr:uid="{00000000-0005-0000-0000-00002A3C0000}"/>
    <cellStyle name="Normal 6 2 5 3 2 2 2 2" xfId="8003" xr:uid="{00000000-0005-0000-0000-00002B3C0000}"/>
    <cellStyle name="Normal 6 2 5 3 2 2 2 2 2" xfId="8004" xr:uid="{00000000-0005-0000-0000-00002C3C0000}"/>
    <cellStyle name="Normal 6 2 5 3 2 2 2 2 2 2" xfId="39254" xr:uid="{00000000-0005-0000-0000-00002D3C0000}"/>
    <cellStyle name="Normal 6 2 5 3 2 2 2 2 3" xfId="29236" xr:uid="{00000000-0005-0000-0000-00002E3C0000}"/>
    <cellStyle name="Normal 6 2 5 3 2 2 2 3" xfId="8005" xr:uid="{00000000-0005-0000-0000-00002F3C0000}"/>
    <cellStyle name="Normal 6 2 5 3 2 2 2 3 2" xfId="8006" xr:uid="{00000000-0005-0000-0000-0000303C0000}"/>
    <cellStyle name="Normal 6 2 5 3 2 2 2 3 2 2" xfId="39255" xr:uid="{00000000-0005-0000-0000-0000313C0000}"/>
    <cellStyle name="Normal 6 2 5 3 2 2 2 3 3" xfId="29237" xr:uid="{00000000-0005-0000-0000-0000323C0000}"/>
    <cellStyle name="Normal 6 2 5 3 2 2 2 4" xfId="8007" xr:uid="{00000000-0005-0000-0000-0000333C0000}"/>
    <cellStyle name="Normal 6 2 5 3 2 2 2 4 2" xfId="35048" xr:uid="{00000000-0005-0000-0000-0000343C0000}"/>
    <cellStyle name="Normal 6 2 5 3 2 2 2 5" xfId="24452" xr:uid="{00000000-0005-0000-0000-0000353C0000}"/>
    <cellStyle name="Normal 6 2 5 3 2 2 3" xfId="8008" xr:uid="{00000000-0005-0000-0000-0000363C0000}"/>
    <cellStyle name="Normal 6 2 5 3 2 2 3 2" xfId="8009" xr:uid="{00000000-0005-0000-0000-0000373C0000}"/>
    <cellStyle name="Normal 6 2 5 3 2 2 3 2 2" xfId="8010" xr:uid="{00000000-0005-0000-0000-0000383C0000}"/>
    <cellStyle name="Normal 6 2 5 3 2 2 3 2 2 2" xfId="39256" xr:uid="{00000000-0005-0000-0000-0000393C0000}"/>
    <cellStyle name="Normal 6 2 5 3 2 2 3 2 3" xfId="29238" xr:uid="{00000000-0005-0000-0000-00003A3C0000}"/>
    <cellStyle name="Normal 6 2 5 3 2 2 3 3" xfId="8011" xr:uid="{00000000-0005-0000-0000-00003B3C0000}"/>
    <cellStyle name="Normal 6 2 5 3 2 2 3 3 2" xfId="8012" xr:uid="{00000000-0005-0000-0000-00003C3C0000}"/>
    <cellStyle name="Normal 6 2 5 3 2 2 3 3 2 2" xfId="39257" xr:uid="{00000000-0005-0000-0000-00003D3C0000}"/>
    <cellStyle name="Normal 6 2 5 3 2 2 3 3 3" xfId="29239" xr:uid="{00000000-0005-0000-0000-00003E3C0000}"/>
    <cellStyle name="Normal 6 2 5 3 2 2 3 4" xfId="8013" xr:uid="{00000000-0005-0000-0000-00003F3C0000}"/>
    <cellStyle name="Normal 6 2 5 3 2 2 3 4 2" xfId="35049" xr:uid="{00000000-0005-0000-0000-0000403C0000}"/>
    <cellStyle name="Normal 6 2 5 3 2 2 3 5" xfId="24453" xr:uid="{00000000-0005-0000-0000-0000413C0000}"/>
    <cellStyle name="Normal 6 2 5 3 2 2 4" xfId="8014" xr:uid="{00000000-0005-0000-0000-0000423C0000}"/>
    <cellStyle name="Normal 6 2 5 3 2 2 4 2" xfId="8015" xr:uid="{00000000-0005-0000-0000-0000433C0000}"/>
    <cellStyle name="Normal 6 2 5 3 2 2 4 2 2" xfId="39258" xr:uid="{00000000-0005-0000-0000-0000443C0000}"/>
    <cellStyle name="Normal 6 2 5 3 2 2 4 3" xfId="29240" xr:uid="{00000000-0005-0000-0000-0000453C0000}"/>
    <cellStyle name="Normal 6 2 5 3 2 2 5" xfId="8016" xr:uid="{00000000-0005-0000-0000-0000463C0000}"/>
    <cellStyle name="Normal 6 2 5 3 2 2 5 2" xfId="8017" xr:uid="{00000000-0005-0000-0000-0000473C0000}"/>
    <cellStyle name="Normal 6 2 5 3 2 2 5 2 2" xfId="39259" xr:uid="{00000000-0005-0000-0000-0000483C0000}"/>
    <cellStyle name="Normal 6 2 5 3 2 2 5 3" xfId="29241" xr:uid="{00000000-0005-0000-0000-0000493C0000}"/>
    <cellStyle name="Normal 6 2 5 3 2 2 6" xfId="8018" xr:uid="{00000000-0005-0000-0000-00004A3C0000}"/>
    <cellStyle name="Normal 6 2 5 3 2 2 6 2" xfId="35047" xr:uid="{00000000-0005-0000-0000-00004B3C0000}"/>
    <cellStyle name="Normal 6 2 5 3 2 2 7" xfId="24451" xr:uid="{00000000-0005-0000-0000-00004C3C0000}"/>
    <cellStyle name="Normal 6 2 5 3 2 3" xfId="8019" xr:uid="{00000000-0005-0000-0000-00004D3C0000}"/>
    <cellStyle name="Normal 6 2 5 3 2 3 2" xfId="8020" xr:uid="{00000000-0005-0000-0000-00004E3C0000}"/>
    <cellStyle name="Normal 6 2 5 3 2 3 2 2" xfId="8021" xr:uid="{00000000-0005-0000-0000-00004F3C0000}"/>
    <cellStyle name="Normal 6 2 5 3 2 3 2 2 2" xfId="39260" xr:uid="{00000000-0005-0000-0000-0000503C0000}"/>
    <cellStyle name="Normal 6 2 5 3 2 3 2 3" xfId="29242" xr:uid="{00000000-0005-0000-0000-0000513C0000}"/>
    <cellStyle name="Normal 6 2 5 3 2 3 3" xfId="8022" xr:uid="{00000000-0005-0000-0000-0000523C0000}"/>
    <cellStyle name="Normal 6 2 5 3 2 3 3 2" xfId="8023" xr:uid="{00000000-0005-0000-0000-0000533C0000}"/>
    <cellStyle name="Normal 6 2 5 3 2 3 3 2 2" xfId="39261" xr:uid="{00000000-0005-0000-0000-0000543C0000}"/>
    <cellStyle name="Normal 6 2 5 3 2 3 3 3" xfId="29243" xr:uid="{00000000-0005-0000-0000-0000553C0000}"/>
    <cellStyle name="Normal 6 2 5 3 2 3 4" xfId="8024" xr:uid="{00000000-0005-0000-0000-0000563C0000}"/>
    <cellStyle name="Normal 6 2 5 3 2 3 4 2" xfId="35050" xr:uid="{00000000-0005-0000-0000-0000573C0000}"/>
    <cellStyle name="Normal 6 2 5 3 2 3 5" xfId="24454" xr:uid="{00000000-0005-0000-0000-0000583C0000}"/>
    <cellStyle name="Normal 6 2 5 3 2 4" xfId="8025" xr:uid="{00000000-0005-0000-0000-0000593C0000}"/>
    <cellStyle name="Normal 6 2 5 3 2 4 2" xfId="8026" xr:uid="{00000000-0005-0000-0000-00005A3C0000}"/>
    <cellStyle name="Normal 6 2 5 3 2 4 2 2" xfId="8027" xr:uid="{00000000-0005-0000-0000-00005B3C0000}"/>
    <cellStyle name="Normal 6 2 5 3 2 4 2 2 2" xfId="39262" xr:uid="{00000000-0005-0000-0000-00005C3C0000}"/>
    <cellStyle name="Normal 6 2 5 3 2 4 2 3" xfId="29244" xr:uid="{00000000-0005-0000-0000-00005D3C0000}"/>
    <cellStyle name="Normal 6 2 5 3 2 4 3" xfId="8028" xr:uid="{00000000-0005-0000-0000-00005E3C0000}"/>
    <cellStyle name="Normal 6 2 5 3 2 4 3 2" xfId="8029" xr:uid="{00000000-0005-0000-0000-00005F3C0000}"/>
    <cellStyle name="Normal 6 2 5 3 2 4 3 2 2" xfId="39263" xr:uid="{00000000-0005-0000-0000-0000603C0000}"/>
    <cellStyle name="Normal 6 2 5 3 2 4 3 3" xfId="29245" xr:uid="{00000000-0005-0000-0000-0000613C0000}"/>
    <cellStyle name="Normal 6 2 5 3 2 4 4" xfId="8030" xr:uid="{00000000-0005-0000-0000-0000623C0000}"/>
    <cellStyle name="Normal 6 2 5 3 2 4 4 2" xfId="35051" xr:uid="{00000000-0005-0000-0000-0000633C0000}"/>
    <cellStyle name="Normal 6 2 5 3 2 4 5" xfId="24455" xr:uid="{00000000-0005-0000-0000-0000643C0000}"/>
    <cellStyle name="Normal 6 2 5 3 2 5" xfId="8031" xr:uid="{00000000-0005-0000-0000-0000653C0000}"/>
    <cellStyle name="Normal 6 2 5 3 2 5 2" xfId="8032" xr:uid="{00000000-0005-0000-0000-0000663C0000}"/>
    <cellStyle name="Normal 6 2 5 3 2 5 2 2" xfId="39264" xr:uid="{00000000-0005-0000-0000-0000673C0000}"/>
    <cellStyle name="Normal 6 2 5 3 2 5 3" xfId="29246" xr:uid="{00000000-0005-0000-0000-0000683C0000}"/>
    <cellStyle name="Normal 6 2 5 3 2 6" xfId="8033" xr:uid="{00000000-0005-0000-0000-0000693C0000}"/>
    <cellStyle name="Normal 6 2 5 3 2 6 2" xfId="8034" xr:uid="{00000000-0005-0000-0000-00006A3C0000}"/>
    <cellStyle name="Normal 6 2 5 3 2 6 2 2" xfId="39265" xr:uid="{00000000-0005-0000-0000-00006B3C0000}"/>
    <cellStyle name="Normal 6 2 5 3 2 6 3" xfId="29247" xr:uid="{00000000-0005-0000-0000-00006C3C0000}"/>
    <cellStyle name="Normal 6 2 5 3 2 7" xfId="8035" xr:uid="{00000000-0005-0000-0000-00006D3C0000}"/>
    <cellStyle name="Normal 6 2 5 3 2 7 2" xfId="35046" xr:uid="{00000000-0005-0000-0000-00006E3C0000}"/>
    <cellStyle name="Normal 6 2 5 3 2 8" xfId="24450" xr:uid="{00000000-0005-0000-0000-00006F3C0000}"/>
    <cellStyle name="Normal 6 2 5 3 3" xfId="8036" xr:uid="{00000000-0005-0000-0000-0000703C0000}"/>
    <cellStyle name="Normal 6 2 5 3 3 2" xfId="8037" xr:uid="{00000000-0005-0000-0000-0000713C0000}"/>
    <cellStyle name="Normal 6 2 5 3 3 2 2" xfId="8038" xr:uid="{00000000-0005-0000-0000-0000723C0000}"/>
    <cellStyle name="Normal 6 2 5 3 3 2 2 2" xfId="8039" xr:uid="{00000000-0005-0000-0000-0000733C0000}"/>
    <cellStyle name="Normal 6 2 5 3 3 2 2 2 2" xfId="8040" xr:uid="{00000000-0005-0000-0000-0000743C0000}"/>
    <cellStyle name="Normal 6 2 5 3 3 2 2 2 2 2" xfId="39266" xr:uid="{00000000-0005-0000-0000-0000753C0000}"/>
    <cellStyle name="Normal 6 2 5 3 3 2 2 2 3" xfId="29248" xr:uid="{00000000-0005-0000-0000-0000763C0000}"/>
    <cellStyle name="Normal 6 2 5 3 3 2 2 3" xfId="8041" xr:uid="{00000000-0005-0000-0000-0000773C0000}"/>
    <cellStyle name="Normal 6 2 5 3 3 2 2 3 2" xfId="8042" xr:uid="{00000000-0005-0000-0000-0000783C0000}"/>
    <cellStyle name="Normal 6 2 5 3 3 2 2 3 2 2" xfId="39267" xr:uid="{00000000-0005-0000-0000-0000793C0000}"/>
    <cellStyle name="Normal 6 2 5 3 3 2 2 3 3" xfId="29249" xr:uid="{00000000-0005-0000-0000-00007A3C0000}"/>
    <cellStyle name="Normal 6 2 5 3 3 2 2 4" xfId="8043" xr:uid="{00000000-0005-0000-0000-00007B3C0000}"/>
    <cellStyle name="Normal 6 2 5 3 3 2 2 4 2" xfId="35054" xr:uid="{00000000-0005-0000-0000-00007C3C0000}"/>
    <cellStyle name="Normal 6 2 5 3 3 2 2 5" xfId="24458" xr:uid="{00000000-0005-0000-0000-00007D3C0000}"/>
    <cellStyle name="Normal 6 2 5 3 3 2 3" xfId="8044" xr:uid="{00000000-0005-0000-0000-00007E3C0000}"/>
    <cellStyle name="Normal 6 2 5 3 3 2 3 2" xfId="8045" xr:uid="{00000000-0005-0000-0000-00007F3C0000}"/>
    <cellStyle name="Normal 6 2 5 3 3 2 3 2 2" xfId="8046" xr:uid="{00000000-0005-0000-0000-0000803C0000}"/>
    <cellStyle name="Normal 6 2 5 3 3 2 3 2 2 2" xfId="39268" xr:uid="{00000000-0005-0000-0000-0000813C0000}"/>
    <cellStyle name="Normal 6 2 5 3 3 2 3 2 3" xfId="29250" xr:uid="{00000000-0005-0000-0000-0000823C0000}"/>
    <cellStyle name="Normal 6 2 5 3 3 2 3 3" xfId="8047" xr:uid="{00000000-0005-0000-0000-0000833C0000}"/>
    <cellStyle name="Normal 6 2 5 3 3 2 3 3 2" xfId="8048" xr:uid="{00000000-0005-0000-0000-0000843C0000}"/>
    <cellStyle name="Normal 6 2 5 3 3 2 3 3 2 2" xfId="39269" xr:uid="{00000000-0005-0000-0000-0000853C0000}"/>
    <cellStyle name="Normal 6 2 5 3 3 2 3 3 3" xfId="29251" xr:uid="{00000000-0005-0000-0000-0000863C0000}"/>
    <cellStyle name="Normal 6 2 5 3 3 2 3 4" xfId="8049" xr:uid="{00000000-0005-0000-0000-0000873C0000}"/>
    <cellStyle name="Normal 6 2 5 3 3 2 3 4 2" xfId="35055" xr:uid="{00000000-0005-0000-0000-0000883C0000}"/>
    <cellStyle name="Normal 6 2 5 3 3 2 3 5" xfId="24459" xr:uid="{00000000-0005-0000-0000-0000893C0000}"/>
    <cellStyle name="Normal 6 2 5 3 3 2 4" xfId="8050" xr:uid="{00000000-0005-0000-0000-00008A3C0000}"/>
    <cellStyle name="Normal 6 2 5 3 3 2 4 2" xfId="8051" xr:uid="{00000000-0005-0000-0000-00008B3C0000}"/>
    <cellStyle name="Normal 6 2 5 3 3 2 4 2 2" xfId="39270" xr:uid="{00000000-0005-0000-0000-00008C3C0000}"/>
    <cellStyle name="Normal 6 2 5 3 3 2 4 3" xfId="29252" xr:uid="{00000000-0005-0000-0000-00008D3C0000}"/>
    <cellStyle name="Normal 6 2 5 3 3 2 5" xfId="8052" xr:uid="{00000000-0005-0000-0000-00008E3C0000}"/>
    <cellStyle name="Normal 6 2 5 3 3 2 5 2" xfId="8053" xr:uid="{00000000-0005-0000-0000-00008F3C0000}"/>
    <cellStyle name="Normal 6 2 5 3 3 2 5 2 2" xfId="39271" xr:uid="{00000000-0005-0000-0000-0000903C0000}"/>
    <cellStyle name="Normal 6 2 5 3 3 2 5 3" xfId="29253" xr:uid="{00000000-0005-0000-0000-0000913C0000}"/>
    <cellStyle name="Normal 6 2 5 3 3 2 6" xfId="8054" xr:uid="{00000000-0005-0000-0000-0000923C0000}"/>
    <cellStyle name="Normal 6 2 5 3 3 2 6 2" xfId="35053" xr:uid="{00000000-0005-0000-0000-0000933C0000}"/>
    <cellStyle name="Normal 6 2 5 3 3 2 7" xfId="24457" xr:uid="{00000000-0005-0000-0000-0000943C0000}"/>
    <cellStyle name="Normal 6 2 5 3 3 3" xfId="8055" xr:uid="{00000000-0005-0000-0000-0000953C0000}"/>
    <cellStyle name="Normal 6 2 5 3 3 3 2" xfId="8056" xr:uid="{00000000-0005-0000-0000-0000963C0000}"/>
    <cellStyle name="Normal 6 2 5 3 3 3 2 2" xfId="8057" xr:uid="{00000000-0005-0000-0000-0000973C0000}"/>
    <cellStyle name="Normal 6 2 5 3 3 3 2 2 2" xfId="39272" xr:uid="{00000000-0005-0000-0000-0000983C0000}"/>
    <cellStyle name="Normal 6 2 5 3 3 3 2 3" xfId="29254" xr:uid="{00000000-0005-0000-0000-0000993C0000}"/>
    <cellStyle name="Normal 6 2 5 3 3 3 3" xfId="8058" xr:uid="{00000000-0005-0000-0000-00009A3C0000}"/>
    <cellStyle name="Normal 6 2 5 3 3 3 3 2" xfId="8059" xr:uid="{00000000-0005-0000-0000-00009B3C0000}"/>
    <cellStyle name="Normal 6 2 5 3 3 3 3 2 2" xfId="39273" xr:uid="{00000000-0005-0000-0000-00009C3C0000}"/>
    <cellStyle name="Normal 6 2 5 3 3 3 3 3" xfId="29255" xr:uid="{00000000-0005-0000-0000-00009D3C0000}"/>
    <cellStyle name="Normal 6 2 5 3 3 3 4" xfId="8060" xr:uid="{00000000-0005-0000-0000-00009E3C0000}"/>
    <cellStyle name="Normal 6 2 5 3 3 3 4 2" xfId="35056" xr:uid="{00000000-0005-0000-0000-00009F3C0000}"/>
    <cellStyle name="Normal 6 2 5 3 3 3 5" xfId="24460" xr:uid="{00000000-0005-0000-0000-0000A03C0000}"/>
    <cellStyle name="Normal 6 2 5 3 3 4" xfId="8061" xr:uid="{00000000-0005-0000-0000-0000A13C0000}"/>
    <cellStyle name="Normal 6 2 5 3 3 4 2" xfId="8062" xr:uid="{00000000-0005-0000-0000-0000A23C0000}"/>
    <cellStyle name="Normal 6 2 5 3 3 4 2 2" xfId="8063" xr:uid="{00000000-0005-0000-0000-0000A33C0000}"/>
    <cellStyle name="Normal 6 2 5 3 3 4 2 2 2" xfId="39274" xr:uid="{00000000-0005-0000-0000-0000A43C0000}"/>
    <cellStyle name="Normal 6 2 5 3 3 4 2 3" xfId="29256" xr:uid="{00000000-0005-0000-0000-0000A53C0000}"/>
    <cellStyle name="Normal 6 2 5 3 3 4 3" xfId="8064" xr:uid="{00000000-0005-0000-0000-0000A63C0000}"/>
    <cellStyle name="Normal 6 2 5 3 3 4 3 2" xfId="8065" xr:uid="{00000000-0005-0000-0000-0000A73C0000}"/>
    <cellStyle name="Normal 6 2 5 3 3 4 3 2 2" xfId="39275" xr:uid="{00000000-0005-0000-0000-0000A83C0000}"/>
    <cellStyle name="Normal 6 2 5 3 3 4 3 3" xfId="29257" xr:uid="{00000000-0005-0000-0000-0000A93C0000}"/>
    <cellStyle name="Normal 6 2 5 3 3 4 4" xfId="8066" xr:uid="{00000000-0005-0000-0000-0000AA3C0000}"/>
    <cellStyle name="Normal 6 2 5 3 3 4 4 2" xfId="35057" xr:uid="{00000000-0005-0000-0000-0000AB3C0000}"/>
    <cellStyle name="Normal 6 2 5 3 3 4 5" xfId="24461" xr:uid="{00000000-0005-0000-0000-0000AC3C0000}"/>
    <cellStyle name="Normal 6 2 5 3 3 5" xfId="8067" xr:uid="{00000000-0005-0000-0000-0000AD3C0000}"/>
    <cellStyle name="Normal 6 2 5 3 3 5 2" xfId="8068" xr:uid="{00000000-0005-0000-0000-0000AE3C0000}"/>
    <cellStyle name="Normal 6 2 5 3 3 5 2 2" xfId="39276" xr:uid="{00000000-0005-0000-0000-0000AF3C0000}"/>
    <cellStyle name="Normal 6 2 5 3 3 5 3" xfId="29258" xr:uid="{00000000-0005-0000-0000-0000B03C0000}"/>
    <cellStyle name="Normal 6 2 5 3 3 6" xfId="8069" xr:uid="{00000000-0005-0000-0000-0000B13C0000}"/>
    <cellStyle name="Normal 6 2 5 3 3 6 2" xfId="8070" xr:uid="{00000000-0005-0000-0000-0000B23C0000}"/>
    <cellStyle name="Normal 6 2 5 3 3 6 2 2" xfId="39277" xr:uid="{00000000-0005-0000-0000-0000B33C0000}"/>
    <cellStyle name="Normal 6 2 5 3 3 6 3" xfId="29259" xr:uid="{00000000-0005-0000-0000-0000B43C0000}"/>
    <cellStyle name="Normal 6 2 5 3 3 7" xfId="8071" xr:uid="{00000000-0005-0000-0000-0000B53C0000}"/>
    <cellStyle name="Normal 6 2 5 3 3 7 2" xfId="35052" xr:uid="{00000000-0005-0000-0000-0000B63C0000}"/>
    <cellStyle name="Normal 6 2 5 3 3 8" xfId="24456" xr:uid="{00000000-0005-0000-0000-0000B73C0000}"/>
    <cellStyle name="Normal 6 2 5 3 4" xfId="8072" xr:uid="{00000000-0005-0000-0000-0000B83C0000}"/>
    <cellStyle name="Normal 6 2 5 3 4 2" xfId="8073" xr:uid="{00000000-0005-0000-0000-0000B93C0000}"/>
    <cellStyle name="Normal 6 2 5 3 4 2 2" xfId="8074" xr:uid="{00000000-0005-0000-0000-0000BA3C0000}"/>
    <cellStyle name="Normal 6 2 5 3 4 2 2 2" xfId="8075" xr:uid="{00000000-0005-0000-0000-0000BB3C0000}"/>
    <cellStyle name="Normal 6 2 5 3 4 2 2 2 2" xfId="39278" xr:uid="{00000000-0005-0000-0000-0000BC3C0000}"/>
    <cellStyle name="Normal 6 2 5 3 4 2 2 3" xfId="29260" xr:uid="{00000000-0005-0000-0000-0000BD3C0000}"/>
    <cellStyle name="Normal 6 2 5 3 4 2 3" xfId="8076" xr:uid="{00000000-0005-0000-0000-0000BE3C0000}"/>
    <cellStyle name="Normal 6 2 5 3 4 2 3 2" xfId="8077" xr:uid="{00000000-0005-0000-0000-0000BF3C0000}"/>
    <cellStyle name="Normal 6 2 5 3 4 2 3 2 2" xfId="39279" xr:uid="{00000000-0005-0000-0000-0000C03C0000}"/>
    <cellStyle name="Normal 6 2 5 3 4 2 3 3" xfId="29261" xr:uid="{00000000-0005-0000-0000-0000C13C0000}"/>
    <cellStyle name="Normal 6 2 5 3 4 2 4" xfId="8078" xr:uid="{00000000-0005-0000-0000-0000C23C0000}"/>
    <cellStyle name="Normal 6 2 5 3 4 2 4 2" xfId="35059" xr:uid="{00000000-0005-0000-0000-0000C33C0000}"/>
    <cellStyle name="Normal 6 2 5 3 4 2 5" xfId="24463" xr:uid="{00000000-0005-0000-0000-0000C43C0000}"/>
    <cellStyle name="Normal 6 2 5 3 4 3" xfId="8079" xr:uid="{00000000-0005-0000-0000-0000C53C0000}"/>
    <cellStyle name="Normal 6 2 5 3 4 3 2" xfId="8080" xr:uid="{00000000-0005-0000-0000-0000C63C0000}"/>
    <cellStyle name="Normal 6 2 5 3 4 3 2 2" xfId="8081" xr:uid="{00000000-0005-0000-0000-0000C73C0000}"/>
    <cellStyle name="Normal 6 2 5 3 4 3 2 2 2" xfId="39280" xr:uid="{00000000-0005-0000-0000-0000C83C0000}"/>
    <cellStyle name="Normal 6 2 5 3 4 3 2 3" xfId="29262" xr:uid="{00000000-0005-0000-0000-0000C93C0000}"/>
    <cellStyle name="Normal 6 2 5 3 4 3 3" xfId="8082" xr:uid="{00000000-0005-0000-0000-0000CA3C0000}"/>
    <cellStyle name="Normal 6 2 5 3 4 3 3 2" xfId="8083" xr:uid="{00000000-0005-0000-0000-0000CB3C0000}"/>
    <cellStyle name="Normal 6 2 5 3 4 3 3 2 2" xfId="39281" xr:uid="{00000000-0005-0000-0000-0000CC3C0000}"/>
    <cellStyle name="Normal 6 2 5 3 4 3 3 3" xfId="29263" xr:uid="{00000000-0005-0000-0000-0000CD3C0000}"/>
    <cellStyle name="Normal 6 2 5 3 4 3 4" xfId="8084" xr:uid="{00000000-0005-0000-0000-0000CE3C0000}"/>
    <cellStyle name="Normal 6 2 5 3 4 3 4 2" xfId="35060" xr:uid="{00000000-0005-0000-0000-0000CF3C0000}"/>
    <cellStyle name="Normal 6 2 5 3 4 3 5" xfId="24464" xr:uid="{00000000-0005-0000-0000-0000D03C0000}"/>
    <cellStyle name="Normal 6 2 5 3 4 4" xfId="8085" xr:uid="{00000000-0005-0000-0000-0000D13C0000}"/>
    <cellStyle name="Normal 6 2 5 3 4 4 2" xfId="8086" xr:uid="{00000000-0005-0000-0000-0000D23C0000}"/>
    <cellStyle name="Normal 6 2 5 3 4 4 2 2" xfId="39282" xr:uid="{00000000-0005-0000-0000-0000D33C0000}"/>
    <cellStyle name="Normal 6 2 5 3 4 4 3" xfId="29264" xr:uid="{00000000-0005-0000-0000-0000D43C0000}"/>
    <cellStyle name="Normal 6 2 5 3 4 5" xfId="8087" xr:uid="{00000000-0005-0000-0000-0000D53C0000}"/>
    <cellStyle name="Normal 6 2 5 3 4 5 2" xfId="8088" xr:uid="{00000000-0005-0000-0000-0000D63C0000}"/>
    <cellStyle name="Normal 6 2 5 3 4 5 2 2" xfId="39283" xr:uid="{00000000-0005-0000-0000-0000D73C0000}"/>
    <cellStyle name="Normal 6 2 5 3 4 5 3" xfId="29265" xr:uid="{00000000-0005-0000-0000-0000D83C0000}"/>
    <cellStyle name="Normal 6 2 5 3 4 6" xfId="8089" xr:uid="{00000000-0005-0000-0000-0000D93C0000}"/>
    <cellStyle name="Normal 6 2 5 3 4 6 2" xfId="35058" xr:uid="{00000000-0005-0000-0000-0000DA3C0000}"/>
    <cellStyle name="Normal 6 2 5 3 4 7" xfId="24462" xr:uid="{00000000-0005-0000-0000-0000DB3C0000}"/>
    <cellStyle name="Normal 6 2 5 3 5" xfId="8090" xr:uid="{00000000-0005-0000-0000-0000DC3C0000}"/>
    <cellStyle name="Normal 6 2 5 3 5 2" xfId="8091" xr:uid="{00000000-0005-0000-0000-0000DD3C0000}"/>
    <cellStyle name="Normal 6 2 5 3 5 2 2" xfId="8092" xr:uid="{00000000-0005-0000-0000-0000DE3C0000}"/>
    <cellStyle name="Normal 6 2 5 3 5 2 2 2" xfId="39284" xr:uid="{00000000-0005-0000-0000-0000DF3C0000}"/>
    <cellStyle name="Normal 6 2 5 3 5 2 3" xfId="29266" xr:uid="{00000000-0005-0000-0000-0000E03C0000}"/>
    <cellStyle name="Normal 6 2 5 3 5 3" xfId="8093" xr:uid="{00000000-0005-0000-0000-0000E13C0000}"/>
    <cellStyle name="Normal 6 2 5 3 5 3 2" xfId="8094" xr:uid="{00000000-0005-0000-0000-0000E23C0000}"/>
    <cellStyle name="Normal 6 2 5 3 5 3 2 2" xfId="39285" xr:uid="{00000000-0005-0000-0000-0000E33C0000}"/>
    <cellStyle name="Normal 6 2 5 3 5 3 3" xfId="29267" xr:uid="{00000000-0005-0000-0000-0000E43C0000}"/>
    <cellStyle name="Normal 6 2 5 3 5 4" xfId="8095" xr:uid="{00000000-0005-0000-0000-0000E53C0000}"/>
    <cellStyle name="Normal 6 2 5 3 5 4 2" xfId="35061" xr:uid="{00000000-0005-0000-0000-0000E63C0000}"/>
    <cellStyle name="Normal 6 2 5 3 5 5" xfId="24465" xr:uid="{00000000-0005-0000-0000-0000E73C0000}"/>
    <cellStyle name="Normal 6 2 5 3 6" xfId="8096" xr:uid="{00000000-0005-0000-0000-0000E83C0000}"/>
    <cellStyle name="Normal 6 2 5 3 6 2" xfId="8097" xr:uid="{00000000-0005-0000-0000-0000E93C0000}"/>
    <cellStyle name="Normal 6 2 5 3 6 2 2" xfId="8098" xr:uid="{00000000-0005-0000-0000-0000EA3C0000}"/>
    <cellStyle name="Normal 6 2 5 3 6 2 2 2" xfId="39286" xr:uid="{00000000-0005-0000-0000-0000EB3C0000}"/>
    <cellStyle name="Normal 6 2 5 3 6 2 3" xfId="29268" xr:uid="{00000000-0005-0000-0000-0000EC3C0000}"/>
    <cellStyle name="Normal 6 2 5 3 6 3" xfId="8099" xr:uid="{00000000-0005-0000-0000-0000ED3C0000}"/>
    <cellStyle name="Normal 6 2 5 3 6 3 2" xfId="8100" xr:uid="{00000000-0005-0000-0000-0000EE3C0000}"/>
    <cellStyle name="Normal 6 2 5 3 6 3 2 2" xfId="39287" xr:uid="{00000000-0005-0000-0000-0000EF3C0000}"/>
    <cellStyle name="Normal 6 2 5 3 6 3 3" xfId="29269" xr:uid="{00000000-0005-0000-0000-0000F03C0000}"/>
    <cellStyle name="Normal 6 2 5 3 6 4" xfId="8101" xr:uid="{00000000-0005-0000-0000-0000F13C0000}"/>
    <cellStyle name="Normal 6 2 5 3 6 4 2" xfId="35062" xr:uid="{00000000-0005-0000-0000-0000F23C0000}"/>
    <cellStyle name="Normal 6 2 5 3 6 5" xfId="24466" xr:uid="{00000000-0005-0000-0000-0000F33C0000}"/>
    <cellStyle name="Normal 6 2 5 3 7" xfId="8102" xr:uid="{00000000-0005-0000-0000-0000F43C0000}"/>
    <cellStyle name="Normal 6 2 5 3 7 2" xfId="8103" xr:uid="{00000000-0005-0000-0000-0000F53C0000}"/>
    <cellStyle name="Normal 6 2 5 3 7 2 2" xfId="39288" xr:uid="{00000000-0005-0000-0000-0000F63C0000}"/>
    <cellStyle name="Normal 6 2 5 3 7 3" xfId="29270" xr:uid="{00000000-0005-0000-0000-0000F73C0000}"/>
    <cellStyle name="Normal 6 2 5 3 8" xfId="8104" xr:uid="{00000000-0005-0000-0000-0000F83C0000}"/>
    <cellStyle name="Normal 6 2 5 3 8 2" xfId="8105" xr:uid="{00000000-0005-0000-0000-0000F93C0000}"/>
    <cellStyle name="Normal 6 2 5 3 8 2 2" xfId="39289" xr:uid="{00000000-0005-0000-0000-0000FA3C0000}"/>
    <cellStyle name="Normal 6 2 5 3 8 3" xfId="29271" xr:uid="{00000000-0005-0000-0000-0000FB3C0000}"/>
    <cellStyle name="Normal 6 2 5 3 9" xfId="8106" xr:uid="{00000000-0005-0000-0000-0000FC3C0000}"/>
    <cellStyle name="Normal 6 2 5 3 9 2" xfId="35045" xr:uid="{00000000-0005-0000-0000-0000FD3C0000}"/>
    <cellStyle name="Normal 6 2 5 4" xfId="8107" xr:uid="{00000000-0005-0000-0000-0000FE3C0000}"/>
    <cellStyle name="Normal 6 2 5 4 2" xfId="8108" xr:uid="{00000000-0005-0000-0000-0000FF3C0000}"/>
    <cellStyle name="Normal 6 2 5 4 2 2" xfId="8109" xr:uid="{00000000-0005-0000-0000-0000003D0000}"/>
    <cellStyle name="Normal 6 2 5 4 2 2 2" xfId="8110" xr:uid="{00000000-0005-0000-0000-0000013D0000}"/>
    <cellStyle name="Normal 6 2 5 4 2 2 2 2" xfId="8111" xr:uid="{00000000-0005-0000-0000-0000023D0000}"/>
    <cellStyle name="Normal 6 2 5 4 2 2 2 2 2" xfId="39290" xr:uid="{00000000-0005-0000-0000-0000033D0000}"/>
    <cellStyle name="Normal 6 2 5 4 2 2 2 3" xfId="29272" xr:uid="{00000000-0005-0000-0000-0000043D0000}"/>
    <cellStyle name="Normal 6 2 5 4 2 2 3" xfId="8112" xr:uid="{00000000-0005-0000-0000-0000053D0000}"/>
    <cellStyle name="Normal 6 2 5 4 2 2 3 2" xfId="8113" xr:uid="{00000000-0005-0000-0000-0000063D0000}"/>
    <cellStyle name="Normal 6 2 5 4 2 2 3 2 2" xfId="39291" xr:uid="{00000000-0005-0000-0000-0000073D0000}"/>
    <cellStyle name="Normal 6 2 5 4 2 2 3 3" xfId="29273" xr:uid="{00000000-0005-0000-0000-0000083D0000}"/>
    <cellStyle name="Normal 6 2 5 4 2 2 4" xfId="8114" xr:uid="{00000000-0005-0000-0000-0000093D0000}"/>
    <cellStyle name="Normal 6 2 5 4 2 2 4 2" xfId="35065" xr:uid="{00000000-0005-0000-0000-00000A3D0000}"/>
    <cellStyle name="Normal 6 2 5 4 2 2 5" xfId="24469" xr:uid="{00000000-0005-0000-0000-00000B3D0000}"/>
    <cellStyle name="Normal 6 2 5 4 2 3" xfId="8115" xr:uid="{00000000-0005-0000-0000-00000C3D0000}"/>
    <cellStyle name="Normal 6 2 5 4 2 3 2" xfId="8116" xr:uid="{00000000-0005-0000-0000-00000D3D0000}"/>
    <cellStyle name="Normal 6 2 5 4 2 3 2 2" xfId="8117" xr:uid="{00000000-0005-0000-0000-00000E3D0000}"/>
    <cellStyle name="Normal 6 2 5 4 2 3 2 2 2" xfId="39292" xr:uid="{00000000-0005-0000-0000-00000F3D0000}"/>
    <cellStyle name="Normal 6 2 5 4 2 3 2 3" xfId="29274" xr:uid="{00000000-0005-0000-0000-0000103D0000}"/>
    <cellStyle name="Normal 6 2 5 4 2 3 3" xfId="8118" xr:uid="{00000000-0005-0000-0000-0000113D0000}"/>
    <cellStyle name="Normal 6 2 5 4 2 3 3 2" xfId="8119" xr:uid="{00000000-0005-0000-0000-0000123D0000}"/>
    <cellStyle name="Normal 6 2 5 4 2 3 3 2 2" xfId="39293" xr:uid="{00000000-0005-0000-0000-0000133D0000}"/>
    <cellStyle name="Normal 6 2 5 4 2 3 3 3" xfId="29275" xr:uid="{00000000-0005-0000-0000-0000143D0000}"/>
    <cellStyle name="Normal 6 2 5 4 2 3 4" xfId="8120" xr:uid="{00000000-0005-0000-0000-0000153D0000}"/>
    <cellStyle name="Normal 6 2 5 4 2 3 4 2" xfId="35066" xr:uid="{00000000-0005-0000-0000-0000163D0000}"/>
    <cellStyle name="Normal 6 2 5 4 2 3 5" xfId="24470" xr:uid="{00000000-0005-0000-0000-0000173D0000}"/>
    <cellStyle name="Normal 6 2 5 4 2 4" xfId="8121" xr:uid="{00000000-0005-0000-0000-0000183D0000}"/>
    <cellStyle name="Normal 6 2 5 4 2 4 2" xfId="8122" xr:uid="{00000000-0005-0000-0000-0000193D0000}"/>
    <cellStyle name="Normal 6 2 5 4 2 4 2 2" xfId="39294" xr:uid="{00000000-0005-0000-0000-00001A3D0000}"/>
    <cellStyle name="Normal 6 2 5 4 2 4 3" xfId="29276" xr:uid="{00000000-0005-0000-0000-00001B3D0000}"/>
    <cellStyle name="Normal 6 2 5 4 2 5" xfId="8123" xr:uid="{00000000-0005-0000-0000-00001C3D0000}"/>
    <cellStyle name="Normal 6 2 5 4 2 5 2" xfId="8124" xr:uid="{00000000-0005-0000-0000-00001D3D0000}"/>
    <cellStyle name="Normal 6 2 5 4 2 5 2 2" xfId="39295" xr:uid="{00000000-0005-0000-0000-00001E3D0000}"/>
    <cellStyle name="Normal 6 2 5 4 2 5 3" xfId="29277" xr:uid="{00000000-0005-0000-0000-00001F3D0000}"/>
    <cellStyle name="Normal 6 2 5 4 2 6" xfId="8125" xr:uid="{00000000-0005-0000-0000-0000203D0000}"/>
    <cellStyle name="Normal 6 2 5 4 2 6 2" xfId="35064" xr:uid="{00000000-0005-0000-0000-0000213D0000}"/>
    <cellStyle name="Normal 6 2 5 4 2 7" xfId="24468" xr:uid="{00000000-0005-0000-0000-0000223D0000}"/>
    <cellStyle name="Normal 6 2 5 4 3" xfId="8126" xr:uid="{00000000-0005-0000-0000-0000233D0000}"/>
    <cellStyle name="Normal 6 2 5 4 3 2" xfId="8127" xr:uid="{00000000-0005-0000-0000-0000243D0000}"/>
    <cellStyle name="Normal 6 2 5 4 3 2 2" xfId="8128" xr:uid="{00000000-0005-0000-0000-0000253D0000}"/>
    <cellStyle name="Normal 6 2 5 4 3 2 2 2" xfId="39296" xr:uid="{00000000-0005-0000-0000-0000263D0000}"/>
    <cellStyle name="Normal 6 2 5 4 3 2 3" xfId="29278" xr:uid="{00000000-0005-0000-0000-0000273D0000}"/>
    <cellStyle name="Normal 6 2 5 4 3 3" xfId="8129" xr:uid="{00000000-0005-0000-0000-0000283D0000}"/>
    <cellStyle name="Normal 6 2 5 4 3 3 2" xfId="8130" xr:uid="{00000000-0005-0000-0000-0000293D0000}"/>
    <cellStyle name="Normal 6 2 5 4 3 3 2 2" xfId="39297" xr:uid="{00000000-0005-0000-0000-00002A3D0000}"/>
    <cellStyle name="Normal 6 2 5 4 3 3 3" xfId="29279" xr:uid="{00000000-0005-0000-0000-00002B3D0000}"/>
    <cellStyle name="Normal 6 2 5 4 3 4" xfId="8131" xr:uid="{00000000-0005-0000-0000-00002C3D0000}"/>
    <cellStyle name="Normal 6 2 5 4 3 4 2" xfId="35067" xr:uid="{00000000-0005-0000-0000-00002D3D0000}"/>
    <cellStyle name="Normal 6 2 5 4 3 5" xfId="24471" xr:uid="{00000000-0005-0000-0000-00002E3D0000}"/>
    <cellStyle name="Normal 6 2 5 4 4" xfId="8132" xr:uid="{00000000-0005-0000-0000-00002F3D0000}"/>
    <cellStyle name="Normal 6 2 5 4 4 2" xfId="8133" xr:uid="{00000000-0005-0000-0000-0000303D0000}"/>
    <cellStyle name="Normal 6 2 5 4 4 2 2" xfId="8134" xr:uid="{00000000-0005-0000-0000-0000313D0000}"/>
    <cellStyle name="Normal 6 2 5 4 4 2 2 2" xfId="39298" xr:uid="{00000000-0005-0000-0000-0000323D0000}"/>
    <cellStyle name="Normal 6 2 5 4 4 2 3" xfId="29280" xr:uid="{00000000-0005-0000-0000-0000333D0000}"/>
    <cellStyle name="Normal 6 2 5 4 4 3" xfId="8135" xr:uid="{00000000-0005-0000-0000-0000343D0000}"/>
    <cellStyle name="Normal 6 2 5 4 4 3 2" xfId="8136" xr:uid="{00000000-0005-0000-0000-0000353D0000}"/>
    <cellStyle name="Normal 6 2 5 4 4 3 2 2" xfId="39299" xr:uid="{00000000-0005-0000-0000-0000363D0000}"/>
    <cellStyle name="Normal 6 2 5 4 4 3 3" xfId="29281" xr:uid="{00000000-0005-0000-0000-0000373D0000}"/>
    <cellStyle name="Normal 6 2 5 4 4 4" xfId="8137" xr:uid="{00000000-0005-0000-0000-0000383D0000}"/>
    <cellStyle name="Normal 6 2 5 4 4 4 2" xfId="35068" xr:uid="{00000000-0005-0000-0000-0000393D0000}"/>
    <cellStyle name="Normal 6 2 5 4 4 5" xfId="24472" xr:uid="{00000000-0005-0000-0000-00003A3D0000}"/>
    <cellStyle name="Normal 6 2 5 4 5" xfId="8138" xr:uid="{00000000-0005-0000-0000-00003B3D0000}"/>
    <cellStyle name="Normal 6 2 5 4 5 2" xfId="8139" xr:uid="{00000000-0005-0000-0000-00003C3D0000}"/>
    <cellStyle name="Normal 6 2 5 4 5 2 2" xfId="39300" xr:uid="{00000000-0005-0000-0000-00003D3D0000}"/>
    <cellStyle name="Normal 6 2 5 4 5 3" xfId="29282" xr:uid="{00000000-0005-0000-0000-00003E3D0000}"/>
    <cellStyle name="Normal 6 2 5 4 6" xfId="8140" xr:uid="{00000000-0005-0000-0000-00003F3D0000}"/>
    <cellStyle name="Normal 6 2 5 4 6 2" xfId="8141" xr:uid="{00000000-0005-0000-0000-0000403D0000}"/>
    <cellStyle name="Normal 6 2 5 4 6 2 2" xfId="39301" xr:uid="{00000000-0005-0000-0000-0000413D0000}"/>
    <cellStyle name="Normal 6 2 5 4 6 3" xfId="29283" xr:uid="{00000000-0005-0000-0000-0000423D0000}"/>
    <cellStyle name="Normal 6 2 5 4 7" xfId="8142" xr:uid="{00000000-0005-0000-0000-0000433D0000}"/>
    <cellStyle name="Normal 6 2 5 4 7 2" xfId="35063" xr:uid="{00000000-0005-0000-0000-0000443D0000}"/>
    <cellStyle name="Normal 6 2 5 4 8" xfId="24467" xr:uid="{00000000-0005-0000-0000-0000453D0000}"/>
    <cellStyle name="Normal 6 2 5 5" xfId="8143" xr:uid="{00000000-0005-0000-0000-0000463D0000}"/>
    <cellStyle name="Normal 6 2 5 5 2" xfId="8144" xr:uid="{00000000-0005-0000-0000-0000473D0000}"/>
    <cellStyle name="Normal 6 2 5 5 2 2" xfId="8145" xr:uid="{00000000-0005-0000-0000-0000483D0000}"/>
    <cellStyle name="Normal 6 2 5 5 2 2 2" xfId="8146" xr:uid="{00000000-0005-0000-0000-0000493D0000}"/>
    <cellStyle name="Normal 6 2 5 5 2 2 2 2" xfId="8147" xr:uid="{00000000-0005-0000-0000-00004A3D0000}"/>
    <cellStyle name="Normal 6 2 5 5 2 2 2 2 2" xfId="39302" xr:uid="{00000000-0005-0000-0000-00004B3D0000}"/>
    <cellStyle name="Normal 6 2 5 5 2 2 2 3" xfId="29284" xr:uid="{00000000-0005-0000-0000-00004C3D0000}"/>
    <cellStyle name="Normal 6 2 5 5 2 2 3" xfId="8148" xr:uid="{00000000-0005-0000-0000-00004D3D0000}"/>
    <cellStyle name="Normal 6 2 5 5 2 2 3 2" xfId="8149" xr:uid="{00000000-0005-0000-0000-00004E3D0000}"/>
    <cellStyle name="Normal 6 2 5 5 2 2 3 2 2" xfId="39303" xr:uid="{00000000-0005-0000-0000-00004F3D0000}"/>
    <cellStyle name="Normal 6 2 5 5 2 2 3 3" xfId="29285" xr:uid="{00000000-0005-0000-0000-0000503D0000}"/>
    <cellStyle name="Normal 6 2 5 5 2 2 4" xfId="8150" xr:uid="{00000000-0005-0000-0000-0000513D0000}"/>
    <cellStyle name="Normal 6 2 5 5 2 2 4 2" xfId="35071" xr:uid="{00000000-0005-0000-0000-0000523D0000}"/>
    <cellStyle name="Normal 6 2 5 5 2 2 5" xfId="24475" xr:uid="{00000000-0005-0000-0000-0000533D0000}"/>
    <cellStyle name="Normal 6 2 5 5 2 3" xfId="8151" xr:uid="{00000000-0005-0000-0000-0000543D0000}"/>
    <cellStyle name="Normal 6 2 5 5 2 3 2" xfId="8152" xr:uid="{00000000-0005-0000-0000-0000553D0000}"/>
    <cellStyle name="Normal 6 2 5 5 2 3 2 2" xfId="8153" xr:uid="{00000000-0005-0000-0000-0000563D0000}"/>
    <cellStyle name="Normal 6 2 5 5 2 3 2 2 2" xfId="39304" xr:uid="{00000000-0005-0000-0000-0000573D0000}"/>
    <cellStyle name="Normal 6 2 5 5 2 3 2 3" xfId="29286" xr:uid="{00000000-0005-0000-0000-0000583D0000}"/>
    <cellStyle name="Normal 6 2 5 5 2 3 3" xfId="8154" xr:uid="{00000000-0005-0000-0000-0000593D0000}"/>
    <cellStyle name="Normal 6 2 5 5 2 3 3 2" xfId="8155" xr:uid="{00000000-0005-0000-0000-00005A3D0000}"/>
    <cellStyle name="Normal 6 2 5 5 2 3 3 2 2" xfId="39305" xr:uid="{00000000-0005-0000-0000-00005B3D0000}"/>
    <cellStyle name="Normal 6 2 5 5 2 3 3 3" xfId="29287" xr:uid="{00000000-0005-0000-0000-00005C3D0000}"/>
    <cellStyle name="Normal 6 2 5 5 2 3 4" xfId="8156" xr:uid="{00000000-0005-0000-0000-00005D3D0000}"/>
    <cellStyle name="Normal 6 2 5 5 2 3 4 2" xfId="35072" xr:uid="{00000000-0005-0000-0000-00005E3D0000}"/>
    <cellStyle name="Normal 6 2 5 5 2 3 5" xfId="24476" xr:uid="{00000000-0005-0000-0000-00005F3D0000}"/>
    <cellStyle name="Normal 6 2 5 5 2 4" xfId="8157" xr:uid="{00000000-0005-0000-0000-0000603D0000}"/>
    <cellStyle name="Normal 6 2 5 5 2 4 2" xfId="8158" xr:uid="{00000000-0005-0000-0000-0000613D0000}"/>
    <cellStyle name="Normal 6 2 5 5 2 4 2 2" xfId="39306" xr:uid="{00000000-0005-0000-0000-0000623D0000}"/>
    <cellStyle name="Normal 6 2 5 5 2 4 3" xfId="29288" xr:uid="{00000000-0005-0000-0000-0000633D0000}"/>
    <cellStyle name="Normal 6 2 5 5 2 5" xfId="8159" xr:uid="{00000000-0005-0000-0000-0000643D0000}"/>
    <cellStyle name="Normal 6 2 5 5 2 5 2" xfId="8160" xr:uid="{00000000-0005-0000-0000-0000653D0000}"/>
    <cellStyle name="Normal 6 2 5 5 2 5 2 2" xfId="39307" xr:uid="{00000000-0005-0000-0000-0000663D0000}"/>
    <cellStyle name="Normal 6 2 5 5 2 5 3" xfId="29289" xr:uid="{00000000-0005-0000-0000-0000673D0000}"/>
    <cellStyle name="Normal 6 2 5 5 2 6" xfId="8161" xr:uid="{00000000-0005-0000-0000-0000683D0000}"/>
    <cellStyle name="Normal 6 2 5 5 2 6 2" xfId="35070" xr:uid="{00000000-0005-0000-0000-0000693D0000}"/>
    <cellStyle name="Normal 6 2 5 5 2 7" xfId="24474" xr:uid="{00000000-0005-0000-0000-00006A3D0000}"/>
    <cellStyle name="Normal 6 2 5 5 3" xfId="8162" xr:uid="{00000000-0005-0000-0000-00006B3D0000}"/>
    <cellStyle name="Normal 6 2 5 5 3 2" xfId="8163" xr:uid="{00000000-0005-0000-0000-00006C3D0000}"/>
    <cellStyle name="Normal 6 2 5 5 3 2 2" xfId="8164" xr:uid="{00000000-0005-0000-0000-00006D3D0000}"/>
    <cellStyle name="Normal 6 2 5 5 3 2 2 2" xfId="39308" xr:uid="{00000000-0005-0000-0000-00006E3D0000}"/>
    <cellStyle name="Normal 6 2 5 5 3 2 3" xfId="29290" xr:uid="{00000000-0005-0000-0000-00006F3D0000}"/>
    <cellStyle name="Normal 6 2 5 5 3 3" xfId="8165" xr:uid="{00000000-0005-0000-0000-0000703D0000}"/>
    <cellStyle name="Normal 6 2 5 5 3 3 2" xfId="8166" xr:uid="{00000000-0005-0000-0000-0000713D0000}"/>
    <cellStyle name="Normal 6 2 5 5 3 3 2 2" xfId="39309" xr:uid="{00000000-0005-0000-0000-0000723D0000}"/>
    <cellStyle name="Normal 6 2 5 5 3 3 3" xfId="29291" xr:uid="{00000000-0005-0000-0000-0000733D0000}"/>
    <cellStyle name="Normal 6 2 5 5 3 4" xfId="8167" xr:uid="{00000000-0005-0000-0000-0000743D0000}"/>
    <cellStyle name="Normal 6 2 5 5 3 4 2" xfId="35073" xr:uid="{00000000-0005-0000-0000-0000753D0000}"/>
    <cellStyle name="Normal 6 2 5 5 3 5" xfId="24477" xr:uid="{00000000-0005-0000-0000-0000763D0000}"/>
    <cellStyle name="Normal 6 2 5 5 4" xfId="8168" xr:uid="{00000000-0005-0000-0000-0000773D0000}"/>
    <cellStyle name="Normal 6 2 5 5 4 2" xfId="8169" xr:uid="{00000000-0005-0000-0000-0000783D0000}"/>
    <cellStyle name="Normal 6 2 5 5 4 2 2" xfId="8170" xr:uid="{00000000-0005-0000-0000-0000793D0000}"/>
    <cellStyle name="Normal 6 2 5 5 4 2 2 2" xfId="39310" xr:uid="{00000000-0005-0000-0000-00007A3D0000}"/>
    <cellStyle name="Normal 6 2 5 5 4 2 3" xfId="29292" xr:uid="{00000000-0005-0000-0000-00007B3D0000}"/>
    <cellStyle name="Normal 6 2 5 5 4 3" xfId="8171" xr:uid="{00000000-0005-0000-0000-00007C3D0000}"/>
    <cellStyle name="Normal 6 2 5 5 4 3 2" xfId="8172" xr:uid="{00000000-0005-0000-0000-00007D3D0000}"/>
    <cellStyle name="Normal 6 2 5 5 4 3 2 2" xfId="39311" xr:uid="{00000000-0005-0000-0000-00007E3D0000}"/>
    <cellStyle name="Normal 6 2 5 5 4 3 3" xfId="29293" xr:uid="{00000000-0005-0000-0000-00007F3D0000}"/>
    <cellStyle name="Normal 6 2 5 5 4 4" xfId="8173" xr:uid="{00000000-0005-0000-0000-0000803D0000}"/>
    <cellStyle name="Normal 6 2 5 5 4 4 2" xfId="35074" xr:uid="{00000000-0005-0000-0000-0000813D0000}"/>
    <cellStyle name="Normal 6 2 5 5 4 5" xfId="24478" xr:uid="{00000000-0005-0000-0000-0000823D0000}"/>
    <cellStyle name="Normal 6 2 5 5 5" xfId="8174" xr:uid="{00000000-0005-0000-0000-0000833D0000}"/>
    <cellStyle name="Normal 6 2 5 5 5 2" xfId="8175" xr:uid="{00000000-0005-0000-0000-0000843D0000}"/>
    <cellStyle name="Normal 6 2 5 5 5 2 2" xfId="39312" xr:uid="{00000000-0005-0000-0000-0000853D0000}"/>
    <cellStyle name="Normal 6 2 5 5 5 3" xfId="29294" xr:uid="{00000000-0005-0000-0000-0000863D0000}"/>
    <cellStyle name="Normal 6 2 5 5 6" xfId="8176" xr:uid="{00000000-0005-0000-0000-0000873D0000}"/>
    <cellStyle name="Normal 6 2 5 5 6 2" xfId="8177" xr:uid="{00000000-0005-0000-0000-0000883D0000}"/>
    <cellStyle name="Normal 6 2 5 5 6 2 2" xfId="39313" xr:uid="{00000000-0005-0000-0000-0000893D0000}"/>
    <cellStyle name="Normal 6 2 5 5 6 3" xfId="29295" xr:uid="{00000000-0005-0000-0000-00008A3D0000}"/>
    <cellStyle name="Normal 6 2 5 5 7" xfId="8178" xr:uid="{00000000-0005-0000-0000-00008B3D0000}"/>
    <cellStyle name="Normal 6 2 5 5 7 2" xfId="35069" xr:uid="{00000000-0005-0000-0000-00008C3D0000}"/>
    <cellStyle name="Normal 6 2 5 5 8" xfId="24473" xr:uid="{00000000-0005-0000-0000-00008D3D0000}"/>
    <cellStyle name="Normal 6 2 5 6" xfId="8179" xr:uid="{00000000-0005-0000-0000-00008E3D0000}"/>
    <cellStyle name="Normal 6 2 5 6 2" xfId="8180" xr:uid="{00000000-0005-0000-0000-00008F3D0000}"/>
    <cellStyle name="Normal 6 2 5 6 2 2" xfId="8181" xr:uid="{00000000-0005-0000-0000-0000903D0000}"/>
    <cellStyle name="Normal 6 2 5 6 2 2 2" xfId="8182" xr:uid="{00000000-0005-0000-0000-0000913D0000}"/>
    <cellStyle name="Normal 6 2 5 6 2 2 2 2" xfId="8183" xr:uid="{00000000-0005-0000-0000-0000923D0000}"/>
    <cellStyle name="Normal 6 2 5 6 2 2 2 2 2" xfId="39314" xr:uid="{00000000-0005-0000-0000-0000933D0000}"/>
    <cellStyle name="Normal 6 2 5 6 2 2 2 3" xfId="29296" xr:uid="{00000000-0005-0000-0000-0000943D0000}"/>
    <cellStyle name="Normal 6 2 5 6 2 2 3" xfId="8184" xr:uid="{00000000-0005-0000-0000-0000953D0000}"/>
    <cellStyle name="Normal 6 2 5 6 2 2 3 2" xfId="8185" xr:uid="{00000000-0005-0000-0000-0000963D0000}"/>
    <cellStyle name="Normal 6 2 5 6 2 2 3 2 2" xfId="39315" xr:uid="{00000000-0005-0000-0000-0000973D0000}"/>
    <cellStyle name="Normal 6 2 5 6 2 2 3 3" xfId="29297" xr:uid="{00000000-0005-0000-0000-0000983D0000}"/>
    <cellStyle name="Normal 6 2 5 6 2 2 4" xfId="8186" xr:uid="{00000000-0005-0000-0000-0000993D0000}"/>
    <cellStyle name="Normal 6 2 5 6 2 2 4 2" xfId="35077" xr:uid="{00000000-0005-0000-0000-00009A3D0000}"/>
    <cellStyle name="Normal 6 2 5 6 2 2 5" xfId="24481" xr:uid="{00000000-0005-0000-0000-00009B3D0000}"/>
    <cellStyle name="Normal 6 2 5 6 2 3" xfId="8187" xr:uid="{00000000-0005-0000-0000-00009C3D0000}"/>
    <cellStyle name="Normal 6 2 5 6 2 3 2" xfId="8188" xr:uid="{00000000-0005-0000-0000-00009D3D0000}"/>
    <cellStyle name="Normal 6 2 5 6 2 3 2 2" xfId="8189" xr:uid="{00000000-0005-0000-0000-00009E3D0000}"/>
    <cellStyle name="Normal 6 2 5 6 2 3 2 2 2" xfId="39316" xr:uid="{00000000-0005-0000-0000-00009F3D0000}"/>
    <cellStyle name="Normal 6 2 5 6 2 3 2 3" xfId="29298" xr:uid="{00000000-0005-0000-0000-0000A03D0000}"/>
    <cellStyle name="Normal 6 2 5 6 2 3 3" xfId="8190" xr:uid="{00000000-0005-0000-0000-0000A13D0000}"/>
    <cellStyle name="Normal 6 2 5 6 2 3 3 2" xfId="8191" xr:uid="{00000000-0005-0000-0000-0000A23D0000}"/>
    <cellStyle name="Normal 6 2 5 6 2 3 3 2 2" xfId="39317" xr:uid="{00000000-0005-0000-0000-0000A33D0000}"/>
    <cellStyle name="Normal 6 2 5 6 2 3 3 3" xfId="29299" xr:uid="{00000000-0005-0000-0000-0000A43D0000}"/>
    <cellStyle name="Normal 6 2 5 6 2 3 4" xfId="8192" xr:uid="{00000000-0005-0000-0000-0000A53D0000}"/>
    <cellStyle name="Normal 6 2 5 6 2 3 4 2" xfId="35078" xr:uid="{00000000-0005-0000-0000-0000A63D0000}"/>
    <cellStyle name="Normal 6 2 5 6 2 3 5" xfId="24482" xr:uid="{00000000-0005-0000-0000-0000A73D0000}"/>
    <cellStyle name="Normal 6 2 5 6 2 4" xfId="8193" xr:uid="{00000000-0005-0000-0000-0000A83D0000}"/>
    <cellStyle name="Normal 6 2 5 6 2 4 2" xfId="8194" xr:uid="{00000000-0005-0000-0000-0000A93D0000}"/>
    <cellStyle name="Normal 6 2 5 6 2 4 2 2" xfId="39318" xr:uid="{00000000-0005-0000-0000-0000AA3D0000}"/>
    <cellStyle name="Normal 6 2 5 6 2 4 3" xfId="29300" xr:uid="{00000000-0005-0000-0000-0000AB3D0000}"/>
    <cellStyle name="Normal 6 2 5 6 2 5" xfId="8195" xr:uid="{00000000-0005-0000-0000-0000AC3D0000}"/>
    <cellStyle name="Normal 6 2 5 6 2 5 2" xfId="8196" xr:uid="{00000000-0005-0000-0000-0000AD3D0000}"/>
    <cellStyle name="Normal 6 2 5 6 2 5 2 2" xfId="39319" xr:uid="{00000000-0005-0000-0000-0000AE3D0000}"/>
    <cellStyle name="Normal 6 2 5 6 2 5 3" xfId="29301" xr:uid="{00000000-0005-0000-0000-0000AF3D0000}"/>
    <cellStyle name="Normal 6 2 5 6 2 6" xfId="8197" xr:uid="{00000000-0005-0000-0000-0000B03D0000}"/>
    <cellStyle name="Normal 6 2 5 6 2 6 2" xfId="35076" xr:uid="{00000000-0005-0000-0000-0000B13D0000}"/>
    <cellStyle name="Normal 6 2 5 6 2 7" xfId="24480" xr:uid="{00000000-0005-0000-0000-0000B23D0000}"/>
    <cellStyle name="Normal 6 2 5 6 3" xfId="8198" xr:uid="{00000000-0005-0000-0000-0000B33D0000}"/>
    <cellStyle name="Normal 6 2 5 6 3 2" xfId="8199" xr:uid="{00000000-0005-0000-0000-0000B43D0000}"/>
    <cellStyle name="Normal 6 2 5 6 3 2 2" xfId="8200" xr:uid="{00000000-0005-0000-0000-0000B53D0000}"/>
    <cellStyle name="Normal 6 2 5 6 3 2 2 2" xfId="39320" xr:uid="{00000000-0005-0000-0000-0000B63D0000}"/>
    <cellStyle name="Normal 6 2 5 6 3 2 3" xfId="29302" xr:uid="{00000000-0005-0000-0000-0000B73D0000}"/>
    <cellStyle name="Normal 6 2 5 6 3 3" xfId="8201" xr:uid="{00000000-0005-0000-0000-0000B83D0000}"/>
    <cellStyle name="Normal 6 2 5 6 3 3 2" xfId="8202" xr:uid="{00000000-0005-0000-0000-0000B93D0000}"/>
    <cellStyle name="Normal 6 2 5 6 3 3 2 2" xfId="39321" xr:uid="{00000000-0005-0000-0000-0000BA3D0000}"/>
    <cellStyle name="Normal 6 2 5 6 3 3 3" xfId="29303" xr:uid="{00000000-0005-0000-0000-0000BB3D0000}"/>
    <cellStyle name="Normal 6 2 5 6 3 4" xfId="8203" xr:uid="{00000000-0005-0000-0000-0000BC3D0000}"/>
    <cellStyle name="Normal 6 2 5 6 3 4 2" xfId="35079" xr:uid="{00000000-0005-0000-0000-0000BD3D0000}"/>
    <cellStyle name="Normal 6 2 5 6 3 5" xfId="24483" xr:uid="{00000000-0005-0000-0000-0000BE3D0000}"/>
    <cellStyle name="Normal 6 2 5 6 4" xfId="8204" xr:uid="{00000000-0005-0000-0000-0000BF3D0000}"/>
    <cellStyle name="Normal 6 2 5 6 4 2" xfId="8205" xr:uid="{00000000-0005-0000-0000-0000C03D0000}"/>
    <cellStyle name="Normal 6 2 5 6 4 2 2" xfId="8206" xr:uid="{00000000-0005-0000-0000-0000C13D0000}"/>
    <cellStyle name="Normal 6 2 5 6 4 2 2 2" xfId="39322" xr:uid="{00000000-0005-0000-0000-0000C23D0000}"/>
    <cellStyle name="Normal 6 2 5 6 4 2 3" xfId="29304" xr:uid="{00000000-0005-0000-0000-0000C33D0000}"/>
    <cellStyle name="Normal 6 2 5 6 4 3" xfId="8207" xr:uid="{00000000-0005-0000-0000-0000C43D0000}"/>
    <cellStyle name="Normal 6 2 5 6 4 3 2" xfId="8208" xr:uid="{00000000-0005-0000-0000-0000C53D0000}"/>
    <cellStyle name="Normal 6 2 5 6 4 3 2 2" xfId="39323" xr:uid="{00000000-0005-0000-0000-0000C63D0000}"/>
    <cellStyle name="Normal 6 2 5 6 4 3 3" xfId="29305" xr:uid="{00000000-0005-0000-0000-0000C73D0000}"/>
    <cellStyle name="Normal 6 2 5 6 4 4" xfId="8209" xr:uid="{00000000-0005-0000-0000-0000C83D0000}"/>
    <cellStyle name="Normal 6 2 5 6 4 4 2" xfId="35080" xr:uid="{00000000-0005-0000-0000-0000C93D0000}"/>
    <cellStyle name="Normal 6 2 5 6 4 5" xfId="24484" xr:uid="{00000000-0005-0000-0000-0000CA3D0000}"/>
    <cellStyle name="Normal 6 2 5 6 5" xfId="8210" xr:uid="{00000000-0005-0000-0000-0000CB3D0000}"/>
    <cellStyle name="Normal 6 2 5 6 5 2" xfId="8211" xr:uid="{00000000-0005-0000-0000-0000CC3D0000}"/>
    <cellStyle name="Normal 6 2 5 6 5 2 2" xfId="39324" xr:uid="{00000000-0005-0000-0000-0000CD3D0000}"/>
    <cellStyle name="Normal 6 2 5 6 5 3" xfId="29306" xr:uid="{00000000-0005-0000-0000-0000CE3D0000}"/>
    <cellStyle name="Normal 6 2 5 6 6" xfId="8212" xr:uid="{00000000-0005-0000-0000-0000CF3D0000}"/>
    <cellStyle name="Normal 6 2 5 6 6 2" xfId="8213" xr:uid="{00000000-0005-0000-0000-0000D03D0000}"/>
    <cellStyle name="Normal 6 2 5 6 6 2 2" xfId="39325" xr:uid="{00000000-0005-0000-0000-0000D13D0000}"/>
    <cellStyle name="Normal 6 2 5 6 6 3" xfId="29307" xr:uid="{00000000-0005-0000-0000-0000D23D0000}"/>
    <cellStyle name="Normal 6 2 5 6 7" xfId="8214" xr:uid="{00000000-0005-0000-0000-0000D33D0000}"/>
    <cellStyle name="Normal 6 2 5 6 7 2" xfId="35075" xr:uid="{00000000-0005-0000-0000-0000D43D0000}"/>
    <cellStyle name="Normal 6 2 5 6 8" xfId="24479" xr:uid="{00000000-0005-0000-0000-0000D53D0000}"/>
    <cellStyle name="Normal 6 2 5 7" xfId="8215" xr:uid="{00000000-0005-0000-0000-0000D63D0000}"/>
    <cellStyle name="Normal 6 2 5 7 2" xfId="8216" xr:uid="{00000000-0005-0000-0000-0000D73D0000}"/>
    <cellStyle name="Normal 6 2 5 7 2 2" xfId="8217" xr:uid="{00000000-0005-0000-0000-0000D83D0000}"/>
    <cellStyle name="Normal 6 2 5 7 2 2 2" xfId="8218" xr:uid="{00000000-0005-0000-0000-0000D93D0000}"/>
    <cellStyle name="Normal 6 2 5 7 2 2 2 2" xfId="39326" xr:uid="{00000000-0005-0000-0000-0000DA3D0000}"/>
    <cellStyle name="Normal 6 2 5 7 2 2 3" xfId="29308" xr:uid="{00000000-0005-0000-0000-0000DB3D0000}"/>
    <cellStyle name="Normal 6 2 5 7 2 3" xfId="8219" xr:uid="{00000000-0005-0000-0000-0000DC3D0000}"/>
    <cellStyle name="Normal 6 2 5 7 2 3 2" xfId="8220" xr:uid="{00000000-0005-0000-0000-0000DD3D0000}"/>
    <cellStyle name="Normal 6 2 5 7 2 3 2 2" xfId="39327" xr:uid="{00000000-0005-0000-0000-0000DE3D0000}"/>
    <cellStyle name="Normal 6 2 5 7 2 3 3" xfId="29309" xr:uid="{00000000-0005-0000-0000-0000DF3D0000}"/>
    <cellStyle name="Normal 6 2 5 7 2 4" xfId="8221" xr:uid="{00000000-0005-0000-0000-0000E03D0000}"/>
    <cellStyle name="Normal 6 2 5 7 2 4 2" xfId="35082" xr:uid="{00000000-0005-0000-0000-0000E13D0000}"/>
    <cellStyle name="Normal 6 2 5 7 2 5" xfId="24486" xr:uid="{00000000-0005-0000-0000-0000E23D0000}"/>
    <cellStyle name="Normal 6 2 5 7 3" xfId="8222" xr:uid="{00000000-0005-0000-0000-0000E33D0000}"/>
    <cellStyle name="Normal 6 2 5 7 3 2" xfId="8223" xr:uid="{00000000-0005-0000-0000-0000E43D0000}"/>
    <cellStyle name="Normal 6 2 5 7 3 2 2" xfId="8224" xr:uid="{00000000-0005-0000-0000-0000E53D0000}"/>
    <cellStyle name="Normal 6 2 5 7 3 2 2 2" xfId="39328" xr:uid="{00000000-0005-0000-0000-0000E63D0000}"/>
    <cellStyle name="Normal 6 2 5 7 3 2 3" xfId="29310" xr:uid="{00000000-0005-0000-0000-0000E73D0000}"/>
    <cellStyle name="Normal 6 2 5 7 3 3" xfId="8225" xr:uid="{00000000-0005-0000-0000-0000E83D0000}"/>
    <cellStyle name="Normal 6 2 5 7 3 3 2" xfId="8226" xr:uid="{00000000-0005-0000-0000-0000E93D0000}"/>
    <cellStyle name="Normal 6 2 5 7 3 3 2 2" xfId="39329" xr:uid="{00000000-0005-0000-0000-0000EA3D0000}"/>
    <cellStyle name="Normal 6 2 5 7 3 3 3" xfId="29311" xr:uid="{00000000-0005-0000-0000-0000EB3D0000}"/>
    <cellStyle name="Normal 6 2 5 7 3 4" xfId="8227" xr:uid="{00000000-0005-0000-0000-0000EC3D0000}"/>
    <cellStyle name="Normal 6 2 5 7 3 4 2" xfId="35083" xr:uid="{00000000-0005-0000-0000-0000ED3D0000}"/>
    <cellStyle name="Normal 6 2 5 7 3 5" xfId="24487" xr:uid="{00000000-0005-0000-0000-0000EE3D0000}"/>
    <cellStyle name="Normal 6 2 5 7 4" xfId="8228" xr:uid="{00000000-0005-0000-0000-0000EF3D0000}"/>
    <cellStyle name="Normal 6 2 5 7 4 2" xfId="8229" xr:uid="{00000000-0005-0000-0000-0000F03D0000}"/>
    <cellStyle name="Normal 6 2 5 7 4 2 2" xfId="39330" xr:uid="{00000000-0005-0000-0000-0000F13D0000}"/>
    <cellStyle name="Normal 6 2 5 7 4 3" xfId="29312" xr:uid="{00000000-0005-0000-0000-0000F23D0000}"/>
    <cellStyle name="Normal 6 2 5 7 5" xfId="8230" xr:uid="{00000000-0005-0000-0000-0000F33D0000}"/>
    <cellStyle name="Normal 6 2 5 7 5 2" xfId="8231" xr:uid="{00000000-0005-0000-0000-0000F43D0000}"/>
    <cellStyle name="Normal 6 2 5 7 5 2 2" xfId="39331" xr:uid="{00000000-0005-0000-0000-0000F53D0000}"/>
    <cellStyle name="Normal 6 2 5 7 5 3" xfId="29313" xr:uid="{00000000-0005-0000-0000-0000F63D0000}"/>
    <cellStyle name="Normal 6 2 5 7 6" xfId="8232" xr:uid="{00000000-0005-0000-0000-0000F73D0000}"/>
    <cellStyle name="Normal 6 2 5 7 6 2" xfId="35081" xr:uid="{00000000-0005-0000-0000-0000F83D0000}"/>
    <cellStyle name="Normal 6 2 5 7 7" xfId="24485" xr:uid="{00000000-0005-0000-0000-0000F93D0000}"/>
    <cellStyle name="Normal 6 2 5 8" xfId="8233" xr:uid="{00000000-0005-0000-0000-0000FA3D0000}"/>
    <cellStyle name="Normal 6 2 5 8 2" xfId="8234" xr:uid="{00000000-0005-0000-0000-0000FB3D0000}"/>
    <cellStyle name="Normal 6 2 5 8 2 2" xfId="8235" xr:uid="{00000000-0005-0000-0000-0000FC3D0000}"/>
    <cellStyle name="Normal 6 2 5 8 2 2 2" xfId="39332" xr:uid="{00000000-0005-0000-0000-0000FD3D0000}"/>
    <cellStyle name="Normal 6 2 5 8 2 3" xfId="29314" xr:uid="{00000000-0005-0000-0000-0000FE3D0000}"/>
    <cellStyle name="Normal 6 2 5 8 3" xfId="8236" xr:uid="{00000000-0005-0000-0000-0000FF3D0000}"/>
    <cellStyle name="Normal 6 2 5 8 3 2" xfId="8237" xr:uid="{00000000-0005-0000-0000-0000003E0000}"/>
    <cellStyle name="Normal 6 2 5 8 3 2 2" xfId="39333" xr:uid="{00000000-0005-0000-0000-0000013E0000}"/>
    <cellStyle name="Normal 6 2 5 8 3 3" xfId="29315" xr:uid="{00000000-0005-0000-0000-0000023E0000}"/>
    <cellStyle name="Normal 6 2 5 8 4" xfId="8238" xr:uid="{00000000-0005-0000-0000-0000033E0000}"/>
    <cellStyle name="Normal 6 2 5 8 4 2" xfId="35084" xr:uid="{00000000-0005-0000-0000-0000043E0000}"/>
    <cellStyle name="Normal 6 2 5 8 5" xfId="24488" xr:uid="{00000000-0005-0000-0000-0000053E0000}"/>
    <cellStyle name="Normal 6 2 5 9" xfId="8239" xr:uid="{00000000-0005-0000-0000-0000063E0000}"/>
    <cellStyle name="Normal 6 2 5 9 2" xfId="8240" xr:uid="{00000000-0005-0000-0000-0000073E0000}"/>
    <cellStyle name="Normal 6 2 5 9 2 2" xfId="8241" xr:uid="{00000000-0005-0000-0000-0000083E0000}"/>
    <cellStyle name="Normal 6 2 5 9 2 2 2" xfId="39334" xr:uid="{00000000-0005-0000-0000-0000093E0000}"/>
    <cellStyle name="Normal 6 2 5 9 2 3" xfId="29316" xr:uid="{00000000-0005-0000-0000-00000A3E0000}"/>
    <cellStyle name="Normal 6 2 5 9 3" xfId="8242" xr:uid="{00000000-0005-0000-0000-00000B3E0000}"/>
    <cellStyle name="Normal 6 2 5 9 3 2" xfId="8243" xr:uid="{00000000-0005-0000-0000-00000C3E0000}"/>
    <cellStyle name="Normal 6 2 5 9 3 2 2" xfId="39335" xr:uid="{00000000-0005-0000-0000-00000D3E0000}"/>
    <cellStyle name="Normal 6 2 5 9 3 3" xfId="29317" xr:uid="{00000000-0005-0000-0000-00000E3E0000}"/>
    <cellStyle name="Normal 6 2 5 9 4" xfId="8244" xr:uid="{00000000-0005-0000-0000-00000F3E0000}"/>
    <cellStyle name="Normal 6 2 5 9 4 2" xfId="35085" xr:uid="{00000000-0005-0000-0000-0000103E0000}"/>
    <cellStyle name="Normal 6 2 5 9 5" xfId="24489" xr:uid="{00000000-0005-0000-0000-0000113E0000}"/>
    <cellStyle name="Normal 6 2 6" xfId="8245" xr:uid="{00000000-0005-0000-0000-0000123E0000}"/>
    <cellStyle name="Normal 6 2 6 10" xfId="8246" xr:uid="{00000000-0005-0000-0000-0000133E0000}"/>
    <cellStyle name="Normal 6 2 6 10 2" xfId="8247" xr:uid="{00000000-0005-0000-0000-0000143E0000}"/>
    <cellStyle name="Normal 6 2 6 10 2 2" xfId="39336" xr:uid="{00000000-0005-0000-0000-0000153E0000}"/>
    <cellStyle name="Normal 6 2 6 10 3" xfId="29318" xr:uid="{00000000-0005-0000-0000-0000163E0000}"/>
    <cellStyle name="Normal 6 2 6 11" xfId="8248" xr:uid="{00000000-0005-0000-0000-0000173E0000}"/>
    <cellStyle name="Normal 6 2 6 11 2" xfId="35086" xr:uid="{00000000-0005-0000-0000-0000183E0000}"/>
    <cellStyle name="Normal 6 2 6 12" xfId="24490" xr:uid="{00000000-0005-0000-0000-0000193E0000}"/>
    <cellStyle name="Normal 6 2 6 2" xfId="8249" xr:uid="{00000000-0005-0000-0000-00001A3E0000}"/>
    <cellStyle name="Normal 6 2 6 2 10" xfId="24491" xr:uid="{00000000-0005-0000-0000-00001B3E0000}"/>
    <cellStyle name="Normal 6 2 6 2 2" xfId="8250" xr:uid="{00000000-0005-0000-0000-00001C3E0000}"/>
    <cellStyle name="Normal 6 2 6 2 2 2" xfId="8251" xr:uid="{00000000-0005-0000-0000-00001D3E0000}"/>
    <cellStyle name="Normal 6 2 6 2 2 2 2" xfId="8252" xr:uid="{00000000-0005-0000-0000-00001E3E0000}"/>
    <cellStyle name="Normal 6 2 6 2 2 2 2 2" xfId="8253" xr:uid="{00000000-0005-0000-0000-00001F3E0000}"/>
    <cellStyle name="Normal 6 2 6 2 2 2 2 2 2" xfId="8254" xr:uid="{00000000-0005-0000-0000-0000203E0000}"/>
    <cellStyle name="Normal 6 2 6 2 2 2 2 2 2 2" xfId="39337" xr:uid="{00000000-0005-0000-0000-0000213E0000}"/>
    <cellStyle name="Normal 6 2 6 2 2 2 2 2 3" xfId="29319" xr:uid="{00000000-0005-0000-0000-0000223E0000}"/>
    <cellStyle name="Normal 6 2 6 2 2 2 2 3" xfId="8255" xr:uid="{00000000-0005-0000-0000-0000233E0000}"/>
    <cellStyle name="Normal 6 2 6 2 2 2 2 3 2" xfId="8256" xr:uid="{00000000-0005-0000-0000-0000243E0000}"/>
    <cellStyle name="Normal 6 2 6 2 2 2 2 3 2 2" xfId="39338" xr:uid="{00000000-0005-0000-0000-0000253E0000}"/>
    <cellStyle name="Normal 6 2 6 2 2 2 2 3 3" xfId="29320" xr:uid="{00000000-0005-0000-0000-0000263E0000}"/>
    <cellStyle name="Normal 6 2 6 2 2 2 2 4" xfId="8257" xr:uid="{00000000-0005-0000-0000-0000273E0000}"/>
    <cellStyle name="Normal 6 2 6 2 2 2 2 4 2" xfId="35090" xr:uid="{00000000-0005-0000-0000-0000283E0000}"/>
    <cellStyle name="Normal 6 2 6 2 2 2 2 5" xfId="24494" xr:uid="{00000000-0005-0000-0000-0000293E0000}"/>
    <cellStyle name="Normal 6 2 6 2 2 2 3" xfId="8258" xr:uid="{00000000-0005-0000-0000-00002A3E0000}"/>
    <cellStyle name="Normal 6 2 6 2 2 2 3 2" xfId="8259" xr:uid="{00000000-0005-0000-0000-00002B3E0000}"/>
    <cellStyle name="Normal 6 2 6 2 2 2 3 2 2" xfId="8260" xr:uid="{00000000-0005-0000-0000-00002C3E0000}"/>
    <cellStyle name="Normal 6 2 6 2 2 2 3 2 2 2" xfId="39339" xr:uid="{00000000-0005-0000-0000-00002D3E0000}"/>
    <cellStyle name="Normal 6 2 6 2 2 2 3 2 3" xfId="29321" xr:uid="{00000000-0005-0000-0000-00002E3E0000}"/>
    <cellStyle name="Normal 6 2 6 2 2 2 3 3" xfId="8261" xr:uid="{00000000-0005-0000-0000-00002F3E0000}"/>
    <cellStyle name="Normal 6 2 6 2 2 2 3 3 2" xfId="8262" xr:uid="{00000000-0005-0000-0000-0000303E0000}"/>
    <cellStyle name="Normal 6 2 6 2 2 2 3 3 2 2" xfId="39340" xr:uid="{00000000-0005-0000-0000-0000313E0000}"/>
    <cellStyle name="Normal 6 2 6 2 2 2 3 3 3" xfId="29322" xr:uid="{00000000-0005-0000-0000-0000323E0000}"/>
    <cellStyle name="Normal 6 2 6 2 2 2 3 4" xfId="8263" xr:uid="{00000000-0005-0000-0000-0000333E0000}"/>
    <cellStyle name="Normal 6 2 6 2 2 2 3 4 2" xfId="35091" xr:uid="{00000000-0005-0000-0000-0000343E0000}"/>
    <cellStyle name="Normal 6 2 6 2 2 2 3 5" xfId="24495" xr:uid="{00000000-0005-0000-0000-0000353E0000}"/>
    <cellStyle name="Normal 6 2 6 2 2 2 4" xfId="8264" xr:uid="{00000000-0005-0000-0000-0000363E0000}"/>
    <cellStyle name="Normal 6 2 6 2 2 2 4 2" xfId="8265" xr:uid="{00000000-0005-0000-0000-0000373E0000}"/>
    <cellStyle name="Normal 6 2 6 2 2 2 4 2 2" xfId="39341" xr:uid="{00000000-0005-0000-0000-0000383E0000}"/>
    <cellStyle name="Normal 6 2 6 2 2 2 4 3" xfId="29323" xr:uid="{00000000-0005-0000-0000-0000393E0000}"/>
    <cellStyle name="Normal 6 2 6 2 2 2 5" xfId="8266" xr:uid="{00000000-0005-0000-0000-00003A3E0000}"/>
    <cellStyle name="Normal 6 2 6 2 2 2 5 2" xfId="8267" xr:uid="{00000000-0005-0000-0000-00003B3E0000}"/>
    <cellStyle name="Normal 6 2 6 2 2 2 5 2 2" xfId="39342" xr:uid="{00000000-0005-0000-0000-00003C3E0000}"/>
    <cellStyle name="Normal 6 2 6 2 2 2 5 3" xfId="29324" xr:uid="{00000000-0005-0000-0000-00003D3E0000}"/>
    <cellStyle name="Normal 6 2 6 2 2 2 6" xfId="8268" xr:uid="{00000000-0005-0000-0000-00003E3E0000}"/>
    <cellStyle name="Normal 6 2 6 2 2 2 6 2" xfId="35089" xr:uid="{00000000-0005-0000-0000-00003F3E0000}"/>
    <cellStyle name="Normal 6 2 6 2 2 2 7" xfId="24493" xr:uid="{00000000-0005-0000-0000-0000403E0000}"/>
    <cellStyle name="Normal 6 2 6 2 2 3" xfId="8269" xr:uid="{00000000-0005-0000-0000-0000413E0000}"/>
    <cellStyle name="Normal 6 2 6 2 2 3 2" xfId="8270" xr:uid="{00000000-0005-0000-0000-0000423E0000}"/>
    <cellStyle name="Normal 6 2 6 2 2 3 2 2" xfId="8271" xr:uid="{00000000-0005-0000-0000-0000433E0000}"/>
    <cellStyle name="Normal 6 2 6 2 2 3 2 2 2" xfId="39343" xr:uid="{00000000-0005-0000-0000-0000443E0000}"/>
    <cellStyle name="Normal 6 2 6 2 2 3 2 3" xfId="29325" xr:uid="{00000000-0005-0000-0000-0000453E0000}"/>
    <cellStyle name="Normal 6 2 6 2 2 3 3" xfId="8272" xr:uid="{00000000-0005-0000-0000-0000463E0000}"/>
    <cellStyle name="Normal 6 2 6 2 2 3 3 2" xfId="8273" xr:uid="{00000000-0005-0000-0000-0000473E0000}"/>
    <cellStyle name="Normal 6 2 6 2 2 3 3 2 2" xfId="39344" xr:uid="{00000000-0005-0000-0000-0000483E0000}"/>
    <cellStyle name="Normal 6 2 6 2 2 3 3 3" xfId="29326" xr:uid="{00000000-0005-0000-0000-0000493E0000}"/>
    <cellStyle name="Normal 6 2 6 2 2 3 4" xfId="8274" xr:uid="{00000000-0005-0000-0000-00004A3E0000}"/>
    <cellStyle name="Normal 6 2 6 2 2 3 4 2" xfId="35092" xr:uid="{00000000-0005-0000-0000-00004B3E0000}"/>
    <cellStyle name="Normal 6 2 6 2 2 3 5" xfId="24496" xr:uid="{00000000-0005-0000-0000-00004C3E0000}"/>
    <cellStyle name="Normal 6 2 6 2 2 4" xfId="8275" xr:uid="{00000000-0005-0000-0000-00004D3E0000}"/>
    <cellStyle name="Normal 6 2 6 2 2 4 2" xfId="8276" xr:uid="{00000000-0005-0000-0000-00004E3E0000}"/>
    <cellStyle name="Normal 6 2 6 2 2 4 2 2" xfId="8277" xr:uid="{00000000-0005-0000-0000-00004F3E0000}"/>
    <cellStyle name="Normal 6 2 6 2 2 4 2 2 2" xfId="39345" xr:uid="{00000000-0005-0000-0000-0000503E0000}"/>
    <cellStyle name="Normal 6 2 6 2 2 4 2 3" xfId="29327" xr:uid="{00000000-0005-0000-0000-0000513E0000}"/>
    <cellStyle name="Normal 6 2 6 2 2 4 3" xfId="8278" xr:uid="{00000000-0005-0000-0000-0000523E0000}"/>
    <cellStyle name="Normal 6 2 6 2 2 4 3 2" xfId="8279" xr:uid="{00000000-0005-0000-0000-0000533E0000}"/>
    <cellStyle name="Normal 6 2 6 2 2 4 3 2 2" xfId="39346" xr:uid="{00000000-0005-0000-0000-0000543E0000}"/>
    <cellStyle name="Normal 6 2 6 2 2 4 3 3" xfId="29328" xr:uid="{00000000-0005-0000-0000-0000553E0000}"/>
    <cellStyle name="Normal 6 2 6 2 2 4 4" xfId="8280" xr:uid="{00000000-0005-0000-0000-0000563E0000}"/>
    <cellStyle name="Normal 6 2 6 2 2 4 4 2" xfId="35093" xr:uid="{00000000-0005-0000-0000-0000573E0000}"/>
    <cellStyle name="Normal 6 2 6 2 2 4 5" xfId="24497" xr:uid="{00000000-0005-0000-0000-0000583E0000}"/>
    <cellStyle name="Normal 6 2 6 2 2 5" xfId="8281" xr:uid="{00000000-0005-0000-0000-0000593E0000}"/>
    <cellStyle name="Normal 6 2 6 2 2 5 2" xfId="8282" xr:uid="{00000000-0005-0000-0000-00005A3E0000}"/>
    <cellStyle name="Normal 6 2 6 2 2 5 2 2" xfId="39347" xr:uid="{00000000-0005-0000-0000-00005B3E0000}"/>
    <cellStyle name="Normal 6 2 6 2 2 5 3" xfId="29329" xr:uid="{00000000-0005-0000-0000-00005C3E0000}"/>
    <cellStyle name="Normal 6 2 6 2 2 6" xfId="8283" xr:uid="{00000000-0005-0000-0000-00005D3E0000}"/>
    <cellStyle name="Normal 6 2 6 2 2 6 2" xfId="8284" xr:uid="{00000000-0005-0000-0000-00005E3E0000}"/>
    <cellStyle name="Normal 6 2 6 2 2 6 2 2" xfId="39348" xr:uid="{00000000-0005-0000-0000-00005F3E0000}"/>
    <cellStyle name="Normal 6 2 6 2 2 6 3" xfId="29330" xr:uid="{00000000-0005-0000-0000-0000603E0000}"/>
    <cellStyle name="Normal 6 2 6 2 2 7" xfId="8285" xr:uid="{00000000-0005-0000-0000-0000613E0000}"/>
    <cellStyle name="Normal 6 2 6 2 2 7 2" xfId="35088" xr:uid="{00000000-0005-0000-0000-0000623E0000}"/>
    <cellStyle name="Normal 6 2 6 2 2 8" xfId="24492" xr:uid="{00000000-0005-0000-0000-0000633E0000}"/>
    <cellStyle name="Normal 6 2 6 2 3" xfId="8286" xr:uid="{00000000-0005-0000-0000-0000643E0000}"/>
    <cellStyle name="Normal 6 2 6 2 3 2" xfId="8287" xr:uid="{00000000-0005-0000-0000-0000653E0000}"/>
    <cellStyle name="Normal 6 2 6 2 3 2 2" xfId="8288" xr:uid="{00000000-0005-0000-0000-0000663E0000}"/>
    <cellStyle name="Normal 6 2 6 2 3 2 2 2" xfId="8289" xr:uid="{00000000-0005-0000-0000-0000673E0000}"/>
    <cellStyle name="Normal 6 2 6 2 3 2 2 2 2" xfId="8290" xr:uid="{00000000-0005-0000-0000-0000683E0000}"/>
    <cellStyle name="Normal 6 2 6 2 3 2 2 2 2 2" xfId="39349" xr:uid="{00000000-0005-0000-0000-0000693E0000}"/>
    <cellStyle name="Normal 6 2 6 2 3 2 2 2 3" xfId="29331" xr:uid="{00000000-0005-0000-0000-00006A3E0000}"/>
    <cellStyle name="Normal 6 2 6 2 3 2 2 3" xfId="8291" xr:uid="{00000000-0005-0000-0000-00006B3E0000}"/>
    <cellStyle name="Normal 6 2 6 2 3 2 2 3 2" xfId="8292" xr:uid="{00000000-0005-0000-0000-00006C3E0000}"/>
    <cellStyle name="Normal 6 2 6 2 3 2 2 3 2 2" xfId="39350" xr:uid="{00000000-0005-0000-0000-00006D3E0000}"/>
    <cellStyle name="Normal 6 2 6 2 3 2 2 3 3" xfId="29332" xr:uid="{00000000-0005-0000-0000-00006E3E0000}"/>
    <cellStyle name="Normal 6 2 6 2 3 2 2 4" xfId="8293" xr:uid="{00000000-0005-0000-0000-00006F3E0000}"/>
    <cellStyle name="Normal 6 2 6 2 3 2 2 4 2" xfId="35096" xr:uid="{00000000-0005-0000-0000-0000703E0000}"/>
    <cellStyle name="Normal 6 2 6 2 3 2 2 5" xfId="24500" xr:uid="{00000000-0005-0000-0000-0000713E0000}"/>
    <cellStyle name="Normal 6 2 6 2 3 2 3" xfId="8294" xr:uid="{00000000-0005-0000-0000-0000723E0000}"/>
    <cellStyle name="Normal 6 2 6 2 3 2 3 2" xfId="8295" xr:uid="{00000000-0005-0000-0000-0000733E0000}"/>
    <cellStyle name="Normal 6 2 6 2 3 2 3 2 2" xfId="8296" xr:uid="{00000000-0005-0000-0000-0000743E0000}"/>
    <cellStyle name="Normal 6 2 6 2 3 2 3 2 2 2" xfId="39351" xr:uid="{00000000-0005-0000-0000-0000753E0000}"/>
    <cellStyle name="Normal 6 2 6 2 3 2 3 2 3" xfId="29333" xr:uid="{00000000-0005-0000-0000-0000763E0000}"/>
    <cellStyle name="Normal 6 2 6 2 3 2 3 3" xfId="8297" xr:uid="{00000000-0005-0000-0000-0000773E0000}"/>
    <cellStyle name="Normal 6 2 6 2 3 2 3 3 2" xfId="8298" xr:uid="{00000000-0005-0000-0000-0000783E0000}"/>
    <cellStyle name="Normal 6 2 6 2 3 2 3 3 2 2" xfId="39352" xr:uid="{00000000-0005-0000-0000-0000793E0000}"/>
    <cellStyle name="Normal 6 2 6 2 3 2 3 3 3" xfId="29334" xr:uid="{00000000-0005-0000-0000-00007A3E0000}"/>
    <cellStyle name="Normal 6 2 6 2 3 2 3 4" xfId="8299" xr:uid="{00000000-0005-0000-0000-00007B3E0000}"/>
    <cellStyle name="Normal 6 2 6 2 3 2 3 4 2" xfId="35097" xr:uid="{00000000-0005-0000-0000-00007C3E0000}"/>
    <cellStyle name="Normal 6 2 6 2 3 2 3 5" xfId="24501" xr:uid="{00000000-0005-0000-0000-00007D3E0000}"/>
    <cellStyle name="Normal 6 2 6 2 3 2 4" xfId="8300" xr:uid="{00000000-0005-0000-0000-00007E3E0000}"/>
    <cellStyle name="Normal 6 2 6 2 3 2 4 2" xfId="8301" xr:uid="{00000000-0005-0000-0000-00007F3E0000}"/>
    <cellStyle name="Normal 6 2 6 2 3 2 4 2 2" xfId="39353" xr:uid="{00000000-0005-0000-0000-0000803E0000}"/>
    <cellStyle name="Normal 6 2 6 2 3 2 4 3" xfId="29335" xr:uid="{00000000-0005-0000-0000-0000813E0000}"/>
    <cellStyle name="Normal 6 2 6 2 3 2 5" xfId="8302" xr:uid="{00000000-0005-0000-0000-0000823E0000}"/>
    <cellStyle name="Normal 6 2 6 2 3 2 5 2" xfId="8303" xr:uid="{00000000-0005-0000-0000-0000833E0000}"/>
    <cellStyle name="Normal 6 2 6 2 3 2 5 2 2" xfId="39354" xr:uid="{00000000-0005-0000-0000-0000843E0000}"/>
    <cellStyle name="Normal 6 2 6 2 3 2 5 3" xfId="29336" xr:uid="{00000000-0005-0000-0000-0000853E0000}"/>
    <cellStyle name="Normal 6 2 6 2 3 2 6" xfId="8304" xr:uid="{00000000-0005-0000-0000-0000863E0000}"/>
    <cellStyle name="Normal 6 2 6 2 3 2 6 2" xfId="35095" xr:uid="{00000000-0005-0000-0000-0000873E0000}"/>
    <cellStyle name="Normal 6 2 6 2 3 2 7" xfId="24499" xr:uid="{00000000-0005-0000-0000-0000883E0000}"/>
    <cellStyle name="Normal 6 2 6 2 3 3" xfId="8305" xr:uid="{00000000-0005-0000-0000-0000893E0000}"/>
    <cellStyle name="Normal 6 2 6 2 3 3 2" xfId="8306" xr:uid="{00000000-0005-0000-0000-00008A3E0000}"/>
    <cellStyle name="Normal 6 2 6 2 3 3 2 2" xfId="8307" xr:uid="{00000000-0005-0000-0000-00008B3E0000}"/>
    <cellStyle name="Normal 6 2 6 2 3 3 2 2 2" xfId="39355" xr:uid="{00000000-0005-0000-0000-00008C3E0000}"/>
    <cellStyle name="Normal 6 2 6 2 3 3 2 3" xfId="29337" xr:uid="{00000000-0005-0000-0000-00008D3E0000}"/>
    <cellStyle name="Normal 6 2 6 2 3 3 3" xfId="8308" xr:uid="{00000000-0005-0000-0000-00008E3E0000}"/>
    <cellStyle name="Normal 6 2 6 2 3 3 3 2" xfId="8309" xr:uid="{00000000-0005-0000-0000-00008F3E0000}"/>
    <cellStyle name="Normal 6 2 6 2 3 3 3 2 2" xfId="39356" xr:uid="{00000000-0005-0000-0000-0000903E0000}"/>
    <cellStyle name="Normal 6 2 6 2 3 3 3 3" xfId="29338" xr:uid="{00000000-0005-0000-0000-0000913E0000}"/>
    <cellStyle name="Normal 6 2 6 2 3 3 4" xfId="8310" xr:uid="{00000000-0005-0000-0000-0000923E0000}"/>
    <cellStyle name="Normal 6 2 6 2 3 3 4 2" xfId="35098" xr:uid="{00000000-0005-0000-0000-0000933E0000}"/>
    <cellStyle name="Normal 6 2 6 2 3 3 5" xfId="24502" xr:uid="{00000000-0005-0000-0000-0000943E0000}"/>
    <cellStyle name="Normal 6 2 6 2 3 4" xfId="8311" xr:uid="{00000000-0005-0000-0000-0000953E0000}"/>
    <cellStyle name="Normal 6 2 6 2 3 4 2" xfId="8312" xr:uid="{00000000-0005-0000-0000-0000963E0000}"/>
    <cellStyle name="Normal 6 2 6 2 3 4 2 2" xfId="8313" xr:uid="{00000000-0005-0000-0000-0000973E0000}"/>
    <cellStyle name="Normal 6 2 6 2 3 4 2 2 2" xfId="39357" xr:uid="{00000000-0005-0000-0000-0000983E0000}"/>
    <cellStyle name="Normal 6 2 6 2 3 4 2 3" xfId="29339" xr:uid="{00000000-0005-0000-0000-0000993E0000}"/>
    <cellStyle name="Normal 6 2 6 2 3 4 3" xfId="8314" xr:uid="{00000000-0005-0000-0000-00009A3E0000}"/>
    <cellStyle name="Normal 6 2 6 2 3 4 3 2" xfId="8315" xr:uid="{00000000-0005-0000-0000-00009B3E0000}"/>
    <cellStyle name="Normal 6 2 6 2 3 4 3 2 2" xfId="39358" xr:uid="{00000000-0005-0000-0000-00009C3E0000}"/>
    <cellStyle name="Normal 6 2 6 2 3 4 3 3" xfId="29340" xr:uid="{00000000-0005-0000-0000-00009D3E0000}"/>
    <cellStyle name="Normal 6 2 6 2 3 4 4" xfId="8316" xr:uid="{00000000-0005-0000-0000-00009E3E0000}"/>
    <cellStyle name="Normal 6 2 6 2 3 4 4 2" xfId="35099" xr:uid="{00000000-0005-0000-0000-00009F3E0000}"/>
    <cellStyle name="Normal 6 2 6 2 3 4 5" xfId="24503" xr:uid="{00000000-0005-0000-0000-0000A03E0000}"/>
    <cellStyle name="Normal 6 2 6 2 3 5" xfId="8317" xr:uid="{00000000-0005-0000-0000-0000A13E0000}"/>
    <cellStyle name="Normal 6 2 6 2 3 5 2" xfId="8318" xr:uid="{00000000-0005-0000-0000-0000A23E0000}"/>
    <cellStyle name="Normal 6 2 6 2 3 5 2 2" xfId="39359" xr:uid="{00000000-0005-0000-0000-0000A33E0000}"/>
    <cellStyle name="Normal 6 2 6 2 3 5 3" xfId="29341" xr:uid="{00000000-0005-0000-0000-0000A43E0000}"/>
    <cellStyle name="Normal 6 2 6 2 3 6" xfId="8319" xr:uid="{00000000-0005-0000-0000-0000A53E0000}"/>
    <cellStyle name="Normal 6 2 6 2 3 6 2" xfId="8320" xr:uid="{00000000-0005-0000-0000-0000A63E0000}"/>
    <cellStyle name="Normal 6 2 6 2 3 6 2 2" xfId="39360" xr:uid="{00000000-0005-0000-0000-0000A73E0000}"/>
    <cellStyle name="Normal 6 2 6 2 3 6 3" xfId="29342" xr:uid="{00000000-0005-0000-0000-0000A83E0000}"/>
    <cellStyle name="Normal 6 2 6 2 3 7" xfId="8321" xr:uid="{00000000-0005-0000-0000-0000A93E0000}"/>
    <cellStyle name="Normal 6 2 6 2 3 7 2" xfId="35094" xr:uid="{00000000-0005-0000-0000-0000AA3E0000}"/>
    <cellStyle name="Normal 6 2 6 2 3 8" xfId="24498" xr:uid="{00000000-0005-0000-0000-0000AB3E0000}"/>
    <cellStyle name="Normal 6 2 6 2 4" xfId="8322" xr:uid="{00000000-0005-0000-0000-0000AC3E0000}"/>
    <cellStyle name="Normal 6 2 6 2 4 2" xfId="8323" xr:uid="{00000000-0005-0000-0000-0000AD3E0000}"/>
    <cellStyle name="Normal 6 2 6 2 4 2 2" xfId="8324" xr:uid="{00000000-0005-0000-0000-0000AE3E0000}"/>
    <cellStyle name="Normal 6 2 6 2 4 2 2 2" xfId="8325" xr:uid="{00000000-0005-0000-0000-0000AF3E0000}"/>
    <cellStyle name="Normal 6 2 6 2 4 2 2 2 2" xfId="39361" xr:uid="{00000000-0005-0000-0000-0000B03E0000}"/>
    <cellStyle name="Normal 6 2 6 2 4 2 2 3" xfId="29343" xr:uid="{00000000-0005-0000-0000-0000B13E0000}"/>
    <cellStyle name="Normal 6 2 6 2 4 2 3" xfId="8326" xr:uid="{00000000-0005-0000-0000-0000B23E0000}"/>
    <cellStyle name="Normal 6 2 6 2 4 2 3 2" xfId="8327" xr:uid="{00000000-0005-0000-0000-0000B33E0000}"/>
    <cellStyle name="Normal 6 2 6 2 4 2 3 2 2" xfId="39362" xr:uid="{00000000-0005-0000-0000-0000B43E0000}"/>
    <cellStyle name="Normal 6 2 6 2 4 2 3 3" xfId="29344" xr:uid="{00000000-0005-0000-0000-0000B53E0000}"/>
    <cellStyle name="Normal 6 2 6 2 4 2 4" xfId="8328" xr:uid="{00000000-0005-0000-0000-0000B63E0000}"/>
    <cellStyle name="Normal 6 2 6 2 4 2 4 2" xfId="35101" xr:uid="{00000000-0005-0000-0000-0000B73E0000}"/>
    <cellStyle name="Normal 6 2 6 2 4 2 5" xfId="24505" xr:uid="{00000000-0005-0000-0000-0000B83E0000}"/>
    <cellStyle name="Normal 6 2 6 2 4 3" xfId="8329" xr:uid="{00000000-0005-0000-0000-0000B93E0000}"/>
    <cellStyle name="Normal 6 2 6 2 4 3 2" xfId="8330" xr:uid="{00000000-0005-0000-0000-0000BA3E0000}"/>
    <cellStyle name="Normal 6 2 6 2 4 3 2 2" xfId="8331" xr:uid="{00000000-0005-0000-0000-0000BB3E0000}"/>
    <cellStyle name="Normal 6 2 6 2 4 3 2 2 2" xfId="39363" xr:uid="{00000000-0005-0000-0000-0000BC3E0000}"/>
    <cellStyle name="Normal 6 2 6 2 4 3 2 3" xfId="29345" xr:uid="{00000000-0005-0000-0000-0000BD3E0000}"/>
    <cellStyle name="Normal 6 2 6 2 4 3 3" xfId="8332" xr:uid="{00000000-0005-0000-0000-0000BE3E0000}"/>
    <cellStyle name="Normal 6 2 6 2 4 3 3 2" xfId="8333" xr:uid="{00000000-0005-0000-0000-0000BF3E0000}"/>
    <cellStyle name="Normal 6 2 6 2 4 3 3 2 2" xfId="39364" xr:uid="{00000000-0005-0000-0000-0000C03E0000}"/>
    <cellStyle name="Normal 6 2 6 2 4 3 3 3" xfId="29346" xr:uid="{00000000-0005-0000-0000-0000C13E0000}"/>
    <cellStyle name="Normal 6 2 6 2 4 3 4" xfId="8334" xr:uid="{00000000-0005-0000-0000-0000C23E0000}"/>
    <cellStyle name="Normal 6 2 6 2 4 3 4 2" xfId="35102" xr:uid="{00000000-0005-0000-0000-0000C33E0000}"/>
    <cellStyle name="Normal 6 2 6 2 4 3 5" xfId="24506" xr:uid="{00000000-0005-0000-0000-0000C43E0000}"/>
    <cellStyle name="Normal 6 2 6 2 4 4" xfId="8335" xr:uid="{00000000-0005-0000-0000-0000C53E0000}"/>
    <cellStyle name="Normal 6 2 6 2 4 4 2" xfId="8336" xr:uid="{00000000-0005-0000-0000-0000C63E0000}"/>
    <cellStyle name="Normal 6 2 6 2 4 4 2 2" xfId="39365" xr:uid="{00000000-0005-0000-0000-0000C73E0000}"/>
    <cellStyle name="Normal 6 2 6 2 4 4 3" xfId="29347" xr:uid="{00000000-0005-0000-0000-0000C83E0000}"/>
    <cellStyle name="Normal 6 2 6 2 4 5" xfId="8337" xr:uid="{00000000-0005-0000-0000-0000C93E0000}"/>
    <cellStyle name="Normal 6 2 6 2 4 5 2" xfId="8338" xr:uid="{00000000-0005-0000-0000-0000CA3E0000}"/>
    <cellStyle name="Normal 6 2 6 2 4 5 2 2" xfId="39366" xr:uid="{00000000-0005-0000-0000-0000CB3E0000}"/>
    <cellStyle name="Normal 6 2 6 2 4 5 3" xfId="29348" xr:uid="{00000000-0005-0000-0000-0000CC3E0000}"/>
    <cellStyle name="Normal 6 2 6 2 4 6" xfId="8339" xr:uid="{00000000-0005-0000-0000-0000CD3E0000}"/>
    <cellStyle name="Normal 6 2 6 2 4 6 2" xfId="35100" xr:uid="{00000000-0005-0000-0000-0000CE3E0000}"/>
    <cellStyle name="Normal 6 2 6 2 4 7" xfId="24504" xr:uid="{00000000-0005-0000-0000-0000CF3E0000}"/>
    <cellStyle name="Normal 6 2 6 2 5" xfId="8340" xr:uid="{00000000-0005-0000-0000-0000D03E0000}"/>
    <cellStyle name="Normal 6 2 6 2 5 2" xfId="8341" xr:uid="{00000000-0005-0000-0000-0000D13E0000}"/>
    <cellStyle name="Normal 6 2 6 2 5 2 2" xfId="8342" xr:uid="{00000000-0005-0000-0000-0000D23E0000}"/>
    <cellStyle name="Normal 6 2 6 2 5 2 2 2" xfId="39367" xr:uid="{00000000-0005-0000-0000-0000D33E0000}"/>
    <cellStyle name="Normal 6 2 6 2 5 2 3" xfId="29349" xr:uid="{00000000-0005-0000-0000-0000D43E0000}"/>
    <cellStyle name="Normal 6 2 6 2 5 3" xfId="8343" xr:uid="{00000000-0005-0000-0000-0000D53E0000}"/>
    <cellStyle name="Normal 6 2 6 2 5 3 2" xfId="8344" xr:uid="{00000000-0005-0000-0000-0000D63E0000}"/>
    <cellStyle name="Normal 6 2 6 2 5 3 2 2" xfId="39368" xr:uid="{00000000-0005-0000-0000-0000D73E0000}"/>
    <cellStyle name="Normal 6 2 6 2 5 3 3" xfId="29350" xr:uid="{00000000-0005-0000-0000-0000D83E0000}"/>
    <cellStyle name="Normal 6 2 6 2 5 4" xfId="8345" xr:uid="{00000000-0005-0000-0000-0000D93E0000}"/>
    <cellStyle name="Normal 6 2 6 2 5 4 2" xfId="35103" xr:uid="{00000000-0005-0000-0000-0000DA3E0000}"/>
    <cellStyle name="Normal 6 2 6 2 5 5" xfId="24507" xr:uid="{00000000-0005-0000-0000-0000DB3E0000}"/>
    <cellStyle name="Normal 6 2 6 2 6" xfId="8346" xr:uid="{00000000-0005-0000-0000-0000DC3E0000}"/>
    <cellStyle name="Normal 6 2 6 2 6 2" xfId="8347" xr:uid="{00000000-0005-0000-0000-0000DD3E0000}"/>
    <cellStyle name="Normal 6 2 6 2 6 2 2" xfId="8348" xr:uid="{00000000-0005-0000-0000-0000DE3E0000}"/>
    <cellStyle name="Normal 6 2 6 2 6 2 2 2" xfId="39369" xr:uid="{00000000-0005-0000-0000-0000DF3E0000}"/>
    <cellStyle name="Normal 6 2 6 2 6 2 3" xfId="29351" xr:uid="{00000000-0005-0000-0000-0000E03E0000}"/>
    <cellStyle name="Normal 6 2 6 2 6 3" xfId="8349" xr:uid="{00000000-0005-0000-0000-0000E13E0000}"/>
    <cellStyle name="Normal 6 2 6 2 6 3 2" xfId="8350" xr:uid="{00000000-0005-0000-0000-0000E23E0000}"/>
    <cellStyle name="Normal 6 2 6 2 6 3 2 2" xfId="39370" xr:uid="{00000000-0005-0000-0000-0000E33E0000}"/>
    <cellStyle name="Normal 6 2 6 2 6 3 3" xfId="29352" xr:uid="{00000000-0005-0000-0000-0000E43E0000}"/>
    <cellStyle name="Normal 6 2 6 2 6 4" xfId="8351" xr:uid="{00000000-0005-0000-0000-0000E53E0000}"/>
    <cellStyle name="Normal 6 2 6 2 6 4 2" xfId="35104" xr:uid="{00000000-0005-0000-0000-0000E63E0000}"/>
    <cellStyle name="Normal 6 2 6 2 6 5" xfId="24508" xr:uid="{00000000-0005-0000-0000-0000E73E0000}"/>
    <cellStyle name="Normal 6 2 6 2 7" xfId="8352" xr:uid="{00000000-0005-0000-0000-0000E83E0000}"/>
    <cellStyle name="Normal 6 2 6 2 7 2" xfId="8353" xr:uid="{00000000-0005-0000-0000-0000E93E0000}"/>
    <cellStyle name="Normal 6 2 6 2 7 2 2" xfId="39371" xr:uid="{00000000-0005-0000-0000-0000EA3E0000}"/>
    <cellStyle name="Normal 6 2 6 2 7 3" xfId="29353" xr:uid="{00000000-0005-0000-0000-0000EB3E0000}"/>
    <cellStyle name="Normal 6 2 6 2 8" xfId="8354" xr:uid="{00000000-0005-0000-0000-0000EC3E0000}"/>
    <cellStyle name="Normal 6 2 6 2 8 2" xfId="8355" xr:uid="{00000000-0005-0000-0000-0000ED3E0000}"/>
    <cellStyle name="Normal 6 2 6 2 8 2 2" xfId="39372" xr:uid="{00000000-0005-0000-0000-0000EE3E0000}"/>
    <cellStyle name="Normal 6 2 6 2 8 3" xfId="29354" xr:uid="{00000000-0005-0000-0000-0000EF3E0000}"/>
    <cellStyle name="Normal 6 2 6 2 9" xfId="8356" xr:uid="{00000000-0005-0000-0000-0000F03E0000}"/>
    <cellStyle name="Normal 6 2 6 2 9 2" xfId="35087" xr:uid="{00000000-0005-0000-0000-0000F13E0000}"/>
    <cellStyle name="Normal 6 2 6 3" xfId="8357" xr:uid="{00000000-0005-0000-0000-0000F23E0000}"/>
    <cellStyle name="Normal 6 2 6 3 2" xfId="8358" xr:uid="{00000000-0005-0000-0000-0000F33E0000}"/>
    <cellStyle name="Normal 6 2 6 3 2 2" xfId="8359" xr:uid="{00000000-0005-0000-0000-0000F43E0000}"/>
    <cellStyle name="Normal 6 2 6 3 2 2 2" xfId="8360" xr:uid="{00000000-0005-0000-0000-0000F53E0000}"/>
    <cellStyle name="Normal 6 2 6 3 2 2 2 2" xfId="8361" xr:uid="{00000000-0005-0000-0000-0000F63E0000}"/>
    <cellStyle name="Normal 6 2 6 3 2 2 2 2 2" xfId="39373" xr:uid="{00000000-0005-0000-0000-0000F73E0000}"/>
    <cellStyle name="Normal 6 2 6 3 2 2 2 3" xfId="29355" xr:uid="{00000000-0005-0000-0000-0000F83E0000}"/>
    <cellStyle name="Normal 6 2 6 3 2 2 3" xfId="8362" xr:uid="{00000000-0005-0000-0000-0000F93E0000}"/>
    <cellStyle name="Normal 6 2 6 3 2 2 3 2" xfId="8363" xr:uid="{00000000-0005-0000-0000-0000FA3E0000}"/>
    <cellStyle name="Normal 6 2 6 3 2 2 3 2 2" xfId="39374" xr:uid="{00000000-0005-0000-0000-0000FB3E0000}"/>
    <cellStyle name="Normal 6 2 6 3 2 2 3 3" xfId="29356" xr:uid="{00000000-0005-0000-0000-0000FC3E0000}"/>
    <cellStyle name="Normal 6 2 6 3 2 2 4" xfId="8364" xr:uid="{00000000-0005-0000-0000-0000FD3E0000}"/>
    <cellStyle name="Normal 6 2 6 3 2 2 4 2" xfId="35107" xr:uid="{00000000-0005-0000-0000-0000FE3E0000}"/>
    <cellStyle name="Normal 6 2 6 3 2 2 5" xfId="24511" xr:uid="{00000000-0005-0000-0000-0000FF3E0000}"/>
    <cellStyle name="Normal 6 2 6 3 2 3" xfId="8365" xr:uid="{00000000-0005-0000-0000-0000003F0000}"/>
    <cellStyle name="Normal 6 2 6 3 2 3 2" xfId="8366" xr:uid="{00000000-0005-0000-0000-0000013F0000}"/>
    <cellStyle name="Normal 6 2 6 3 2 3 2 2" xfId="8367" xr:uid="{00000000-0005-0000-0000-0000023F0000}"/>
    <cellStyle name="Normal 6 2 6 3 2 3 2 2 2" xfId="39375" xr:uid="{00000000-0005-0000-0000-0000033F0000}"/>
    <cellStyle name="Normal 6 2 6 3 2 3 2 3" xfId="29357" xr:uid="{00000000-0005-0000-0000-0000043F0000}"/>
    <cellStyle name="Normal 6 2 6 3 2 3 3" xfId="8368" xr:uid="{00000000-0005-0000-0000-0000053F0000}"/>
    <cellStyle name="Normal 6 2 6 3 2 3 3 2" xfId="8369" xr:uid="{00000000-0005-0000-0000-0000063F0000}"/>
    <cellStyle name="Normal 6 2 6 3 2 3 3 2 2" xfId="39376" xr:uid="{00000000-0005-0000-0000-0000073F0000}"/>
    <cellStyle name="Normal 6 2 6 3 2 3 3 3" xfId="29358" xr:uid="{00000000-0005-0000-0000-0000083F0000}"/>
    <cellStyle name="Normal 6 2 6 3 2 3 4" xfId="8370" xr:uid="{00000000-0005-0000-0000-0000093F0000}"/>
    <cellStyle name="Normal 6 2 6 3 2 3 4 2" xfId="35108" xr:uid="{00000000-0005-0000-0000-00000A3F0000}"/>
    <cellStyle name="Normal 6 2 6 3 2 3 5" xfId="24512" xr:uid="{00000000-0005-0000-0000-00000B3F0000}"/>
    <cellStyle name="Normal 6 2 6 3 2 4" xfId="8371" xr:uid="{00000000-0005-0000-0000-00000C3F0000}"/>
    <cellStyle name="Normal 6 2 6 3 2 4 2" xfId="8372" xr:uid="{00000000-0005-0000-0000-00000D3F0000}"/>
    <cellStyle name="Normal 6 2 6 3 2 4 2 2" xfId="39377" xr:uid="{00000000-0005-0000-0000-00000E3F0000}"/>
    <cellStyle name="Normal 6 2 6 3 2 4 3" xfId="29359" xr:uid="{00000000-0005-0000-0000-00000F3F0000}"/>
    <cellStyle name="Normal 6 2 6 3 2 5" xfId="8373" xr:uid="{00000000-0005-0000-0000-0000103F0000}"/>
    <cellStyle name="Normal 6 2 6 3 2 5 2" xfId="8374" xr:uid="{00000000-0005-0000-0000-0000113F0000}"/>
    <cellStyle name="Normal 6 2 6 3 2 5 2 2" xfId="39378" xr:uid="{00000000-0005-0000-0000-0000123F0000}"/>
    <cellStyle name="Normal 6 2 6 3 2 5 3" xfId="29360" xr:uid="{00000000-0005-0000-0000-0000133F0000}"/>
    <cellStyle name="Normal 6 2 6 3 2 6" xfId="8375" xr:uid="{00000000-0005-0000-0000-0000143F0000}"/>
    <cellStyle name="Normal 6 2 6 3 2 6 2" xfId="35106" xr:uid="{00000000-0005-0000-0000-0000153F0000}"/>
    <cellStyle name="Normal 6 2 6 3 2 7" xfId="24510" xr:uid="{00000000-0005-0000-0000-0000163F0000}"/>
    <cellStyle name="Normal 6 2 6 3 3" xfId="8376" xr:uid="{00000000-0005-0000-0000-0000173F0000}"/>
    <cellStyle name="Normal 6 2 6 3 3 2" xfId="8377" xr:uid="{00000000-0005-0000-0000-0000183F0000}"/>
    <cellStyle name="Normal 6 2 6 3 3 2 2" xfId="8378" xr:uid="{00000000-0005-0000-0000-0000193F0000}"/>
    <cellStyle name="Normal 6 2 6 3 3 2 2 2" xfId="39379" xr:uid="{00000000-0005-0000-0000-00001A3F0000}"/>
    <cellStyle name="Normal 6 2 6 3 3 2 3" xfId="29361" xr:uid="{00000000-0005-0000-0000-00001B3F0000}"/>
    <cellStyle name="Normal 6 2 6 3 3 3" xfId="8379" xr:uid="{00000000-0005-0000-0000-00001C3F0000}"/>
    <cellStyle name="Normal 6 2 6 3 3 3 2" xfId="8380" xr:uid="{00000000-0005-0000-0000-00001D3F0000}"/>
    <cellStyle name="Normal 6 2 6 3 3 3 2 2" xfId="39380" xr:uid="{00000000-0005-0000-0000-00001E3F0000}"/>
    <cellStyle name="Normal 6 2 6 3 3 3 3" xfId="29362" xr:uid="{00000000-0005-0000-0000-00001F3F0000}"/>
    <cellStyle name="Normal 6 2 6 3 3 4" xfId="8381" xr:uid="{00000000-0005-0000-0000-0000203F0000}"/>
    <cellStyle name="Normal 6 2 6 3 3 4 2" xfId="35109" xr:uid="{00000000-0005-0000-0000-0000213F0000}"/>
    <cellStyle name="Normal 6 2 6 3 3 5" xfId="24513" xr:uid="{00000000-0005-0000-0000-0000223F0000}"/>
    <cellStyle name="Normal 6 2 6 3 4" xfId="8382" xr:uid="{00000000-0005-0000-0000-0000233F0000}"/>
    <cellStyle name="Normal 6 2 6 3 4 2" xfId="8383" xr:uid="{00000000-0005-0000-0000-0000243F0000}"/>
    <cellStyle name="Normal 6 2 6 3 4 2 2" xfId="8384" xr:uid="{00000000-0005-0000-0000-0000253F0000}"/>
    <cellStyle name="Normal 6 2 6 3 4 2 2 2" xfId="39381" xr:uid="{00000000-0005-0000-0000-0000263F0000}"/>
    <cellStyle name="Normal 6 2 6 3 4 2 3" xfId="29363" xr:uid="{00000000-0005-0000-0000-0000273F0000}"/>
    <cellStyle name="Normal 6 2 6 3 4 3" xfId="8385" xr:uid="{00000000-0005-0000-0000-0000283F0000}"/>
    <cellStyle name="Normal 6 2 6 3 4 3 2" xfId="8386" xr:uid="{00000000-0005-0000-0000-0000293F0000}"/>
    <cellStyle name="Normal 6 2 6 3 4 3 2 2" xfId="39382" xr:uid="{00000000-0005-0000-0000-00002A3F0000}"/>
    <cellStyle name="Normal 6 2 6 3 4 3 3" xfId="29364" xr:uid="{00000000-0005-0000-0000-00002B3F0000}"/>
    <cellStyle name="Normal 6 2 6 3 4 4" xfId="8387" xr:uid="{00000000-0005-0000-0000-00002C3F0000}"/>
    <cellStyle name="Normal 6 2 6 3 4 4 2" xfId="35110" xr:uid="{00000000-0005-0000-0000-00002D3F0000}"/>
    <cellStyle name="Normal 6 2 6 3 4 5" xfId="24514" xr:uid="{00000000-0005-0000-0000-00002E3F0000}"/>
    <cellStyle name="Normal 6 2 6 3 5" xfId="8388" xr:uid="{00000000-0005-0000-0000-00002F3F0000}"/>
    <cellStyle name="Normal 6 2 6 3 5 2" xfId="8389" xr:uid="{00000000-0005-0000-0000-0000303F0000}"/>
    <cellStyle name="Normal 6 2 6 3 5 2 2" xfId="39383" xr:uid="{00000000-0005-0000-0000-0000313F0000}"/>
    <cellStyle name="Normal 6 2 6 3 5 3" xfId="29365" xr:uid="{00000000-0005-0000-0000-0000323F0000}"/>
    <cellStyle name="Normal 6 2 6 3 6" xfId="8390" xr:uid="{00000000-0005-0000-0000-0000333F0000}"/>
    <cellStyle name="Normal 6 2 6 3 6 2" xfId="8391" xr:uid="{00000000-0005-0000-0000-0000343F0000}"/>
    <cellStyle name="Normal 6 2 6 3 6 2 2" xfId="39384" xr:uid="{00000000-0005-0000-0000-0000353F0000}"/>
    <cellStyle name="Normal 6 2 6 3 6 3" xfId="29366" xr:uid="{00000000-0005-0000-0000-0000363F0000}"/>
    <cellStyle name="Normal 6 2 6 3 7" xfId="8392" xr:uid="{00000000-0005-0000-0000-0000373F0000}"/>
    <cellStyle name="Normal 6 2 6 3 7 2" xfId="35105" xr:uid="{00000000-0005-0000-0000-0000383F0000}"/>
    <cellStyle name="Normal 6 2 6 3 8" xfId="24509" xr:uid="{00000000-0005-0000-0000-0000393F0000}"/>
    <cellStyle name="Normal 6 2 6 4" xfId="8393" xr:uid="{00000000-0005-0000-0000-00003A3F0000}"/>
    <cellStyle name="Normal 6 2 6 4 2" xfId="8394" xr:uid="{00000000-0005-0000-0000-00003B3F0000}"/>
    <cellStyle name="Normal 6 2 6 4 2 2" xfId="8395" xr:uid="{00000000-0005-0000-0000-00003C3F0000}"/>
    <cellStyle name="Normal 6 2 6 4 2 2 2" xfId="8396" xr:uid="{00000000-0005-0000-0000-00003D3F0000}"/>
    <cellStyle name="Normal 6 2 6 4 2 2 2 2" xfId="8397" xr:uid="{00000000-0005-0000-0000-00003E3F0000}"/>
    <cellStyle name="Normal 6 2 6 4 2 2 2 2 2" xfId="39385" xr:uid="{00000000-0005-0000-0000-00003F3F0000}"/>
    <cellStyle name="Normal 6 2 6 4 2 2 2 3" xfId="29367" xr:uid="{00000000-0005-0000-0000-0000403F0000}"/>
    <cellStyle name="Normal 6 2 6 4 2 2 3" xfId="8398" xr:uid="{00000000-0005-0000-0000-0000413F0000}"/>
    <cellStyle name="Normal 6 2 6 4 2 2 3 2" xfId="8399" xr:uid="{00000000-0005-0000-0000-0000423F0000}"/>
    <cellStyle name="Normal 6 2 6 4 2 2 3 2 2" xfId="39386" xr:uid="{00000000-0005-0000-0000-0000433F0000}"/>
    <cellStyle name="Normal 6 2 6 4 2 2 3 3" xfId="29368" xr:uid="{00000000-0005-0000-0000-0000443F0000}"/>
    <cellStyle name="Normal 6 2 6 4 2 2 4" xfId="8400" xr:uid="{00000000-0005-0000-0000-0000453F0000}"/>
    <cellStyle name="Normal 6 2 6 4 2 2 4 2" xfId="35113" xr:uid="{00000000-0005-0000-0000-0000463F0000}"/>
    <cellStyle name="Normal 6 2 6 4 2 2 5" xfId="24517" xr:uid="{00000000-0005-0000-0000-0000473F0000}"/>
    <cellStyle name="Normal 6 2 6 4 2 3" xfId="8401" xr:uid="{00000000-0005-0000-0000-0000483F0000}"/>
    <cellStyle name="Normal 6 2 6 4 2 3 2" xfId="8402" xr:uid="{00000000-0005-0000-0000-0000493F0000}"/>
    <cellStyle name="Normal 6 2 6 4 2 3 2 2" xfId="8403" xr:uid="{00000000-0005-0000-0000-00004A3F0000}"/>
    <cellStyle name="Normal 6 2 6 4 2 3 2 2 2" xfId="39387" xr:uid="{00000000-0005-0000-0000-00004B3F0000}"/>
    <cellStyle name="Normal 6 2 6 4 2 3 2 3" xfId="29369" xr:uid="{00000000-0005-0000-0000-00004C3F0000}"/>
    <cellStyle name="Normal 6 2 6 4 2 3 3" xfId="8404" xr:uid="{00000000-0005-0000-0000-00004D3F0000}"/>
    <cellStyle name="Normal 6 2 6 4 2 3 3 2" xfId="8405" xr:uid="{00000000-0005-0000-0000-00004E3F0000}"/>
    <cellStyle name="Normal 6 2 6 4 2 3 3 2 2" xfId="39388" xr:uid="{00000000-0005-0000-0000-00004F3F0000}"/>
    <cellStyle name="Normal 6 2 6 4 2 3 3 3" xfId="29370" xr:uid="{00000000-0005-0000-0000-0000503F0000}"/>
    <cellStyle name="Normal 6 2 6 4 2 3 4" xfId="8406" xr:uid="{00000000-0005-0000-0000-0000513F0000}"/>
    <cellStyle name="Normal 6 2 6 4 2 3 4 2" xfId="35114" xr:uid="{00000000-0005-0000-0000-0000523F0000}"/>
    <cellStyle name="Normal 6 2 6 4 2 3 5" xfId="24518" xr:uid="{00000000-0005-0000-0000-0000533F0000}"/>
    <cellStyle name="Normal 6 2 6 4 2 4" xfId="8407" xr:uid="{00000000-0005-0000-0000-0000543F0000}"/>
    <cellStyle name="Normal 6 2 6 4 2 4 2" xfId="8408" xr:uid="{00000000-0005-0000-0000-0000553F0000}"/>
    <cellStyle name="Normal 6 2 6 4 2 4 2 2" xfId="39389" xr:uid="{00000000-0005-0000-0000-0000563F0000}"/>
    <cellStyle name="Normal 6 2 6 4 2 4 3" xfId="29371" xr:uid="{00000000-0005-0000-0000-0000573F0000}"/>
    <cellStyle name="Normal 6 2 6 4 2 5" xfId="8409" xr:uid="{00000000-0005-0000-0000-0000583F0000}"/>
    <cellStyle name="Normal 6 2 6 4 2 5 2" xfId="8410" xr:uid="{00000000-0005-0000-0000-0000593F0000}"/>
    <cellStyle name="Normal 6 2 6 4 2 5 2 2" xfId="39390" xr:uid="{00000000-0005-0000-0000-00005A3F0000}"/>
    <cellStyle name="Normal 6 2 6 4 2 5 3" xfId="29372" xr:uid="{00000000-0005-0000-0000-00005B3F0000}"/>
    <cellStyle name="Normal 6 2 6 4 2 6" xfId="8411" xr:uid="{00000000-0005-0000-0000-00005C3F0000}"/>
    <cellStyle name="Normal 6 2 6 4 2 6 2" xfId="35112" xr:uid="{00000000-0005-0000-0000-00005D3F0000}"/>
    <cellStyle name="Normal 6 2 6 4 2 7" xfId="24516" xr:uid="{00000000-0005-0000-0000-00005E3F0000}"/>
    <cellStyle name="Normal 6 2 6 4 3" xfId="8412" xr:uid="{00000000-0005-0000-0000-00005F3F0000}"/>
    <cellStyle name="Normal 6 2 6 4 3 2" xfId="8413" xr:uid="{00000000-0005-0000-0000-0000603F0000}"/>
    <cellStyle name="Normal 6 2 6 4 3 2 2" xfId="8414" xr:uid="{00000000-0005-0000-0000-0000613F0000}"/>
    <cellStyle name="Normal 6 2 6 4 3 2 2 2" xfId="39391" xr:uid="{00000000-0005-0000-0000-0000623F0000}"/>
    <cellStyle name="Normal 6 2 6 4 3 2 3" xfId="29373" xr:uid="{00000000-0005-0000-0000-0000633F0000}"/>
    <cellStyle name="Normal 6 2 6 4 3 3" xfId="8415" xr:uid="{00000000-0005-0000-0000-0000643F0000}"/>
    <cellStyle name="Normal 6 2 6 4 3 3 2" xfId="8416" xr:uid="{00000000-0005-0000-0000-0000653F0000}"/>
    <cellStyle name="Normal 6 2 6 4 3 3 2 2" xfId="39392" xr:uid="{00000000-0005-0000-0000-0000663F0000}"/>
    <cellStyle name="Normal 6 2 6 4 3 3 3" xfId="29374" xr:uid="{00000000-0005-0000-0000-0000673F0000}"/>
    <cellStyle name="Normal 6 2 6 4 3 4" xfId="8417" xr:uid="{00000000-0005-0000-0000-0000683F0000}"/>
    <cellStyle name="Normal 6 2 6 4 3 4 2" xfId="35115" xr:uid="{00000000-0005-0000-0000-0000693F0000}"/>
    <cellStyle name="Normal 6 2 6 4 3 5" xfId="24519" xr:uid="{00000000-0005-0000-0000-00006A3F0000}"/>
    <cellStyle name="Normal 6 2 6 4 4" xfId="8418" xr:uid="{00000000-0005-0000-0000-00006B3F0000}"/>
    <cellStyle name="Normal 6 2 6 4 4 2" xfId="8419" xr:uid="{00000000-0005-0000-0000-00006C3F0000}"/>
    <cellStyle name="Normal 6 2 6 4 4 2 2" xfId="8420" xr:uid="{00000000-0005-0000-0000-00006D3F0000}"/>
    <cellStyle name="Normal 6 2 6 4 4 2 2 2" xfId="39393" xr:uid="{00000000-0005-0000-0000-00006E3F0000}"/>
    <cellStyle name="Normal 6 2 6 4 4 2 3" xfId="29375" xr:uid="{00000000-0005-0000-0000-00006F3F0000}"/>
    <cellStyle name="Normal 6 2 6 4 4 3" xfId="8421" xr:uid="{00000000-0005-0000-0000-0000703F0000}"/>
    <cellStyle name="Normal 6 2 6 4 4 3 2" xfId="8422" xr:uid="{00000000-0005-0000-0000-0000713F0000}"/>
    <cellStyle name="Normal 6 2 6 4 4 3 2 2" xfId="39394" xr:uid="{00000000-0005-0000-0000-0000723F0000}"/>
    <cellStyle name="Normal 6 2 6 4 4 3 3" xfId="29376" xr:uid="{00000000-0005-0000-0000-0000733F0000}"/>
    <cellStyle name="Normal 6 2 6 4 4 4" xfId="8423" xr:uid="{00000000-0005-0000-0000-0000743F0000}"/>
    <cellStyle name="Normal 6 2 6 4 4 4 2" xfId="35116" xr:uid="{00000000-0005-0000-0000-0000753F0000}"/>
    <cellStyle name="Normal 6 2 6 4 4 5" xfId="24520" xr:uid="{00000000-0005-0000-0000-0000763F0000}"/>
    <cellStyle name="Normal 6 2 6 4 5" xfId="8424" xr:uid="{00000000-0005-0000-0000-0000773F0000}"/>
    <cellStyle name="Normal 6 2 6 4 5 2" xfId="8425" xr:uid="{00000000-0005-0000-0000-0000783F0000}"/>
    <cellStyle name="Normal 6 2 6 4 5 2 2" xfId="39395" xr:uid="{00000000-0005-0000-0000-0000793F0000}"/>
    <cellStyle name="Normal 6 2 6 4 5 3" xfId="29377" xr:uid="{00000000-0005-0000-0000-00007A3F0000}"/>
    <cellStyle name="Normal 6 2 6 4 6" xfId="8426" xr:uid="{00000000-0005-0000-0000-00007B3F0000}"/>
    <cellStyle name="Normal 6 2 6 4 6 2" xfId="8427" xr:uid="{00000000-0005-0000-0000-00007C3F0000}"/>
    <cellStyle name="Normal 6 2 6 4 6 2 2" xfId="39396" xr:uid="{00000000-0005-0000-0000-00007D3F0000}"/>
    <cellStyle name="Normal 6 2 6 4 6 3" xfId="29378" xr:uid="{00000000-0005-0000-0000-00007E3F0000}"/>
    <cellStyle name="Normal 6 2 6 4 7" xfId="8428" xr:uid="{00000000-0005-0000-0000-00007F3F0000}"/>
    <cellStyle name="Normal 6 2 6 4 7 2" xfId="35111" xr:uid="{00000000-0005-0000-0000-0000803F0000}"/>
    <cellStyle name="Normal 6 2 6 4 8" xfId="24515" xr:uid="{00000000-0005-0000-0000-0000813F0000}"/>
    <cellStyle name="Normal 6 2 6 5" xfId="8429" xr:uid="{00000000-0005-0000-0000-0000823F0000}"/>
    <cellStyle name="Normal 6 2 6 5 2" xfId="8430" xr:uid="{00000000-0005-0000-0000-0000833F0000}"/>
    <cellStyle name="Normal 6 2 6 5 2 2" xfId="8431" xr:uid="{00000000-0005-0000-0000-0000843F0000}"/>
    <cellStyle name="Normal 6 2 6 5 2 2 2" xfId="8432" xr:uid="{00000000-0005-0000-0000-0000853F0000}"/>
    <cellStyle name="Normal 6 2 6 5 2 2 2 2" xfId="8433" xr:uid="{00000000-0005-0000-0000-0000863F0000}"/>
    <cellStyle name="Normal 6 2 6 5 2 2 2 2 2" xfId="39397" xr:uid="{00000000-0005-0000-0000-0000873F0000}"/>
    <cellStyle name="Normal 6 2 6 5 2 2 2 3" xfId="29379" xr:uid="{00000000-0005-0000-0000-0000883F0000}"/>
    <cellStyle name="Normal 6 2 6 5 2 2 3" xfId="8434" xr:uid="{00000000-0005-0000-0000-0000893F0000}"/>
    <cellStyle name="Normal 6 2 6 5 2 2 3 2" xfId="8435" xr:uid="{00000000-0005-0000-0000-00008A3F0000}"/>
    <cellStyle name="Normal 6 2 6 5 2 2 3 2 2" xfId="39398" xr:uid="{00000000-0005-0000-0000-00008B3F0000}"/>
    <cellStyle name="Normal 6 2 6 5 2 2 3 3" xfId="29380" xr:uid="{00000000-0005-0000-0000-00008C3F0000}"/>
    <cellStyle name="Normal 6 2 6 5 2 2 4" xfId="8436" xr:uid="{00000000-0005-0000-0000-00008D3F0000}"/>
    <cellStyle name="Normal 6 2 6 5 2 2 4 2" xfId="35119" xr:uid="{00000000-0005-0000-0000-00008E3F0000}"/>
    <cellStyle name="Normal 6 2 6 5 2 2 5" xfId="24523" xr:uid="{00000000-0005-0000-0000-00008F3F0000}"/>
    <cellStyle name="Normal 6 2 6 5 2 3" xfId="8437" xr:uid="{00000000-0005-0000-0000-0000903F0000}"/>
    <cellStyle name="Normal 6 2 6 5 2 3 2" xfId="8438" xr:uid="{00000000-0005-0000-0000-0000913F0000}"/>
    <cellStyle name="Normal 6 2 6 5 2 3 2 2" xfId="8439" xr:uid="{00000000-0005-0000-0000-0000923F0000}"/>
    <cellStyle name="Normal 6 2 6 5 2 3 2 2 2" xfId="39399" xr:uid="{00000000-0005-0000-0000-0000933F0000}"/>
    <cellStyle name="Normal 6 2 6 5 2 3 2 3" xfId="29381" xr:uid="{00000000-0005-0000-0000-0000943F0000}"/>
    <cellStyle name="Normal 6 2 6 5 2 3 3" xfId="8440" xr:uid="{00000000-0005-0000-0000-0000953F0000}"/>
    <cellStyle name="Normal 6 2 6 5 2 3 3 2" xfId="8441" xr:uid="{00000000-0005-0000-0000-0000963F0000}"/>
    <cellStyle name="Normal 6 2 6 5 2 3 3 2 2" xfId="39400" xr:uid="{00000000-0005-0000-0000-0000973F0000}"/>
    <cellStyle name="Normal 6 2 6 5 2 3 3 3" xfId="29382" xr:uid="{00000000-0005-0000-0000-0000983F0000}"/>
    <cellStyle name="Normal 6 2 6 5 2 3 4" xfId="8442" xr:uid="{00000000-0005-0000-0000-0000993F0000}"/>
    <cellStyle name="Normal 6 2 6 5 2 3 4 2" xfId="35120" xr:uid="{00000000-0005-0000-0000-00009A3F0000}"/>
    <cellStyle name="Normal 6 2 6 5 2 3 5" xfId="24524" xr:uid="{00000000-0005-0000-0000-00009B3F0000}"/>
    <cellStyle name="Normal 6 2 6 5 2 4" xfId="8443" xr:uid="{00000000-0005-0000-0000-00009C3F0000}"/>
    <cellStyle name="Normal 6 2 6 5 2 4 2" xfId="8444" xr:uid="{00000000-0005-0000-0000-00009D3F0000}"/>
    <cellStyle name="Normal 6 2 6 5 2 4 2 2" xfId="39401" xr:uid="{00000000-0005-0000-0000-00009E3F0000}"/>
    <cellStyle name="Normal 6 2 6 5 2 4 3" xfId="29383" xr:uid="{00000000-0005-0000-0000-00009F3F0000}"/>
    <cellStyle name="Normal 6 2 6 5 2 5" xfId="8445" xr:uid="{00000000-0005-0000-0000-0000A03F0000}"/>
    <cellStyle name="Normal 6 2 6 5 2 5 2" xfId="8446" xr:uid="{00000000-0005-0000-0000-0000A13F0000}"/>
    <cellStyle name="Normal 6 2 6 5 2 5 2 2" xfId="39402" xr:uid="{00000000-0005-0000-0000-0000A23F0000}"/>
    <cellStyle name="Normal 6 2 6 5 2 5 3" xfId="29384" xr:uid="{00000000-0005-0000-0000-0000A33F0000}"/>
    <cellStyle name="Normal 6 2 6 5 2 6" xfId="8447" xr:uid="{00000000-0005-0000-0000-0000A43F0000}"/>
    <cellStyle name="Normal 6 2 6 5 2 6 2" xfId="35118" xr:uid="{00000000-0005-0000-0000-0000A53F0000}"/>
    <cellStyle name="Normal 6 2 6 5 2 7" xfId="24522" xr:uid="{00000000-0005-0000-0000-0000A63F0000}"/>
    <cellStyle name="Normal 6 2 6 5 3" xfId="8448" xr:uid="{00000000-0005-0000-0000-0000A73F0000}"/>
    <cellStyle name="Normal 6 2 6 5 3 2" xfId="8449" xr:uid="{00000000-0005-0000-0000-0000A83F0000}"/>
    <cellStyle name="Normal 6 2 6 5 3 2 2" xfId="8450" xr:uid="{00000000-0005-0000-0000-0000A93F0000}"/>
    <cellStyle name="Normal 6 2 6 5 3 2 2 2" xfId="39403" xr:uid="{00000000-0005-0000-0000-0000AA3F0000}"/>
    <cellStyle name="Normal 6 2 6 5 3 2 3" xfId="29385" xr:uid="{00000000-0005-0000-0000-0000AB3F0000}"/>
    <cellStyle name="Normal 6 2 6 5 3 3" xfId="8451" xr:uid="{00000000-0005-0000-0000-0000AC3F0000}"/>
    <cellStyle name="Normal 6 2 6 5 3 3 2" xfId="8452" xr:uid="{00000000-0005-0000-0000-0000AD3F0000}"/>
    <cellStyle name="Normal 6 2 6 5 3 3 2 2" xfId="39404" xr:uid="{00000000-0005-0000-0000-0000AE3F0000}"/>
    <cellStyle name="Normal 6 2 6 5 3 3 3" xfId="29386" xr:uid="{00000000-0005-0000-0000-0000AF3F0000}"/>
    <cellStyle name="Normal 6 2 6 5 3 4" xfId="8453" xr:uid="{00000000-0005-0000-0000-0000B03F0000}"/>
    <cellStyle name="Normal 6 2 6 5 3 4 2" xfId="35121" xr:uid="{00000000-0005-0000-0000-0000B13F0000}"/>
    <cellStyle name="Normal 6 2 6 5 3 5" xfId="24525" xr:uid="{00000000-0005-0000-0000-0000B23F0000}"/>
    <cellStyle name="Normal 6 2 6 5 4" xfId="8454" xr:uid="{00000000-0005-0000-0000-0000B33F0000}"/>
    <cellStyle name="Normal 6 2 6 5 4 2" xfId="8455" xr:uid="{00000000-0005-0000-0000-0000B43F0000}"/>
    <cellStyle name="Normal 6 2 6 5 4 2 2" xfId="8456" xr:uid="{00000000-0005-0000-0000-0000B53F0000}"/>
    <cellStyle name="Normal 6 2 6 5 4 2 2 2" xfId="39405" xr:uid="{00000000-0005-0000-0000-0000B63F0000}"/>
    <cellStyle name="Normal 6 2 6 5 4 2 3" xfId="29387" xr:uid="{00000000-0005-0000-0000-0000B73F0000}"/>
    <cellStyle name="Normal 6 2 6 5 4 3" xfId="8457" xr:uid="{00000000-0005-0000-0000-0000B83F0000}"/>
    <cellStyle name="Normal 6 2 6 5 4 3 2" xfId="8458" xr:uid="{00000000-0005-0000-0000-0000B93F0000}"/>
    <cellStyle name="Normal 6 2 6 5 4 3 2 2" xfId="39406" xr:uid="{00000000-0005-0000-0000-0000BA3F0000}"/>
    <cellStyle name="Normal 6 2 6 5 4 3 3" xfId="29388" xr:uid="{00000000-0005-0000-0000-0000BB3F0000}"/>
    <cellStyle name="Normal 6 2 6 5 4 4" xfId="8459" xr:uid="{00000000-0005-0000-0000-0000BC3F0000}"/>
    <cellStyle name="Normal 6 2 6 5 4 4 2" xfId="35122" xr:uid="{00000000-0005-0000-0000-0000BD3F0000}"/>
    <cellStyle name="Normal 6 2 6 5 4 5" xfId="24526" xr:uid="{00000000-0005-0000-0000-0000BE3F0000}"/>
    <cellStyle name="Normal 6 2 6 5 5" xfId="8460" xr:uid="{00000000-0005-0000-0000-0000BF3F0000}"/>
    <cellStyle name="Normal 6 2 6 5 5 2" xfId="8461" xr:uid="{00000000-0005-0000-0000-0000C03F0000}"/>
    <cellStyle name="Normal 6 2 6 5 5 2 2" xfId="39407" xr:uid="{00000000-0005-0000-0000-0000C13F0000}"/>
    <cellStyle name="Normal 6 2 6 5 5 3" xfId="29389" xr:uid="{00000000-0005-0000-0000-0000C23F0000}"/>
    <cellStyle name="Normal 6 2 6 5 6" xfId="8462" xr:uid="{00000000-0005-0000-0000-0000C33F0000}"/>
    <cellStyle name="Normal 6 2 6 5 6 2" xfId="8463" xr:uid="{00000000-0005-0000-0000-0000C43F0000}"/>
    <cellStyle name="Normal 6 2 6 5 6 2 2" xfId="39408" xr:uid="{00000000-0005-0000-0000-0000C53F0000}"/>
    <cellStyle name="Normal 6 2 6 5 6 3" xfId="29390" xr:uid="{00000000-0005-0000-0000-0000C63F0000}"/>
    <cellStyle name="Normal 6 2 6 5 7" xfId="8464" xr:uid="{00000000-0005-0000-0000-0000C73F0000}"/>
    <cellStyle name="Normal 6 2 6 5 7 2" xfId="35117" xr:uid="{00000000-0005-0000-0000-0000C83F0000}"/>
    <cellStyle name="Normal 6 2 6 5 8" xfId="24521" xr:uid="{00000000-0005-0000-0000-0000C93F0000}"/>
    <cellStyle name="Normal 6 2 6 6" xfId="8465" xr:uid="{00000000-0005-0000-0000-0000CA3F0000}"/>
    <cellStyle name="Normal 6 2 6 6 2" xfId="8466" xr:uid="{00000000-0005-0000-0000-0000CB3F0000}"/>
    <cellStyle name="Normal 6 2 6 6 2 2" xfId="8467" xr:uid="{00000000-0005-0000-0000-0000CC3F0000}"/>
    <cellStyle name="Normal 6 2 6 6 2 2 2" xfId="8468" xr:uid="{00000000-0005-0000-0000-0000CD3F0000}"/>
    <cellStyle name="Normal 6 2 6 6 2 2 2 2" xfId="39409" xr:uid="{00000000-0005-0000-0000-0000CE3F0000}"/>
    <cellStyle name="Normal 6 2 6 6 2 2 3" xfId="29391" xr:uid="{00000000-0005-0000-0000-0000CF3F0000}"/>
    <cellStyle name="Normal 6 2 6 6 2 3" xfId="8469" xr:uid="{00000000-0005-0000-0000-0000D03F0000}"/>
    <cellStyle name="Normal 6 2 6 6 2 3 2" xfId="8470" xr:uid="{00000000-0005-0000-0000-0000D13F0000}"/>
    <cellStyle name="Normal 6 2 6 6 2 3 2 2" xfId="39410" xr:uid="{00000000-0005-0000-0000-0000D23F0000}"/>
    <cellStyle name="Normal 6 2 6 6 2 3 3" xfId="29392" xr:uid="{00000000-0005-0000-0000-0000D33F0000}"/>
    <cellStyle name="Normal 6 2 6 6 2 4" xfId="8471" xr:uid="{00000000-0005-0000-0000-0000D43F0000}"/>
    <cellStyle name="Normal 6 2 6 6 2 4 2" xfId="35124" xr:uid="{00000000-0005-0000-0000-0000D53F0000}"/>
    <cellStyle name="Normal 6 2 6 6 2 5" xfId="24528" xr:uid="{00000000-0005-0000-0000-0000D63F0000}"/>
    <cellStyle name="Normal 6 2 6 6 3" xfId="8472" xr:uid="{00000000-0005-0000-0000-0000D73F0000}"/>
    <cellStyle name="Normal 6 2 6 6 3 2" xfId="8473" xr:uid="{00000000-0005-0000-0000-0000D83F0000}"/>
    <cellStyle name="Normal 6 2 6 6 3 2 2" xfId="8474" xr:uid="{00000000-0005-0000-0000-0000D93F0000}"/>
    <cellStyle name="Normal 6 2 6 6 3 2 2 2" xfId="39411" xr:uid="{00000000-0005-0000-0000-0000DA3F0000}"/>
    <cellStyle name="Normal 6 2 6 6 3 2 3" xfId="29393" xr:uid="{00000000-0005-0000-0000-0000DB3F0000}"/>
    <cellStyle name="Normal 6 2 6 6 3 3" xfId="8475" xr:uid="{00000000-0005-0000-0000-0000DC3F0000}"/>
    <cellStyle name="Normal 6 2 6 6 3 3 2" xfId="8476" xr:uid="{00000000-0005-0000-0000-0000DD3F0000}"/>
    <cellStyle name="Normal 6 2 6 6 3 3 2 2" xfId="39412" xr:uid="{00000000-0005-0000-0000-0000DE3F0000}"/>
    <cellStyle name="Normal 6 2 6 6 3 3 3" xfId="29394" xr:uid="{00000000-0005-0000-0000-0000DF3F0000}"/>
    <cellStyle name="Normal 6 2 6 6 3 4" xfId="8477" xr:uid="{00000000-0005-0000-0000-0000E03F0000}"/>
    <cellStyle name="Normal 6 2 6 6 3 4 2" xfId="35125" xr:uid="{00000000-0005-0000-0000-0000E13F0000}"/>
    <cellStyle name="Normal 6 2 6 6 3 5" xfId="24529" xr:uid="{00000000-0005-0000-0000-0000E23F0000}"/>
    <cellStyle name="Normal 6 2 6 6 4" xfId="8478" xr:uid="{00000000-0005-0000-0000-0000E33F0000}"/>
    <cellStyle name="Normal 6 2 6 6 4 2" xfId="8479" xr:uid="{00000000-0005-0000-0000-0000E43F0000}"/>
    <cellStyle name="Normal 6 2 6 6 4 2 2" xfId="39413" xr:uid="{00000000-0005-0000-0000-0000E53F0000}"/>
    <cellStyle name="Normal 6 2 6 6 4 3" xfId="29395" xr:uid="{00000000-0005-0000-0000-0000E63F0000}"/>
    <cellStyle name="Normal 6 2 6 6 5" xfId="8480" xr:uid="{00000000-0005-0000-0000-0000E73F0000}"/>
    <cellStyle name="Normal 6 2 6 6 5 2" xfId="8481" xr:uid="{00000000-0005-0000-0000-0000E83F0000}"/>
    <cellStyle name="Normal 6 2 6 6 5 2 2" xfId="39414" xr:uid="{00000000-0005-0000-0000-0000E93F0000}"/>
    <cellStyle name="Normal 6 2 6 6 5 3" xfId="29396" xr:uid="{00000000-0005-0000-0000-0000EA3F0000}"/>
    <cellStyle name="Normal 6 2 6 6 6" xfId="8482" xr:uid="{00000000-0005-0000-0000-0000EB3F0000}"/>
    <cellStyle name="Normal 6 2 6 6 6 2" xfId="35123" xr:uid="{00000000-0005-0000-0000-0000EC3F0000}"/>
    <cellStyle name="Normal 6 2 6 6 7" xfId="24527" xr:uid="{00000000-0005-0000-0000-0000ED3F0000}"/>
    <cellStyle name="Normal 6 2 6 7" xfId="8483" xr:uid="{00000000-0005-0000-0000-0000EE3F0000}"/>
    <cellStyle name="Normal 6 2 6 7 2" xfId="8484" xr:uid="{00000000-0005-0000-0000-0000EF3F0000}"/>
    <cellStyle name="Normal 6 2 6 7 2 2" xfId="8485" xr:uid="{00000000-0005-0000-0000-0000F03F0000}"/>
    <cellStyle name="Normal 6 2 6 7 2 2 2" xfId="39415" xr:uid="{00000000-0005-0000-0000-0000F13F0000}"/>
    <cellStyle name="Normal 6 2 6 7 2 3" xfId="29397" xr:uid="{00000000-0005-0000-0000-0000F23F0000}"/>
    <cellStyle name="Normal 6 2 6 7 3" xfId="8486" xr:uid="{00000000-0005-0000-0000-0000F33F0000}"/>
    <cellStyle name="Normal 6 2 6 7 3 2" xfId="8487" xr:uid="{00000000-0005-0000-0000-0000F43F0000}"/>
    <cellStyle name="Normal 6 2 6 7 3 2 2" xfId="39416" xr:uid="{00000000-0005-0000-0000-0000F53F0000}"/>
    <cellStyle name="Normal 6 2 6 7 3 3" xfId="29398" xr:uid="{00000000-0005-0000-0000-0000F63F0000}"/>
    <cellStyle name="Normal 6 2 6 7 4" xfId="8488" xr:uid="{00000000-0005-0000-0000-0000F73F0000}"/>
    <cellStyle name="Normal 6 2 6 7 4 2" xfId="35126" xr:uid="{00000000-0005-0000-0000-0000F83F0000}"/>
    <cellStyle name="Normal 6 2 6 7 5" xfId="24530" xr:uid="{00000000-0005-0000-0000-0000F93F0000}"/>
    <cellStyle name="Normal 6 2 6 8" xfId="8489" xr:uid="{00000000-0005-0000-0000-0000FA3F0000}"/>
    <cellStyle name="Normal 6 2 6 8 2" xfId="8490" xr:uid="{00000000-0005-0000-0000-0000FB3F0000}"/>
    <cellStyle name="Normal 6 2 6 8 2 2" xfId="8491" xr:uid="{00000000-0005-0000-0000-0000FC3F0000}"/>
    <cellStyle name="Normal 6 2 6 8 2 2 2" xfId="39417" xr:uid="{00000000-0005-0000-0000-0000FD3F0000}"/>
    <cellStyle name="Normal 6 2 6 8 2 3" xfId="29399" xr:uid="{00000000-0005-0000-0000-0000FE3F0000}"/>
    <cellStyle name="Normal 6 2 6 8 3" xfId="8492" xr:uid="{00000000-0005-0000-0000-0000FF3F0000}"/>
    <cellStyle name="Normal 6 2 6 8 3 2" xfId="8493" xr:uid="{00000000-0005-0000-0000-000000400000}"/>
    <cellStyle name="Normal 6 2 6 8 3 2 2" xfId="39418" xr:uid="{00000000-0005-0000-0000-000001400000}"/>
    <cellStyle name="Normal 6 2 6 8 3 3" xfId="29400" xr:uid="{00000000-0005-0000-0000-000002400000}"/>
    <cellStyle name="Normal 6 2 6 8 4" xfId="8494" xr:uid="{00000000-0005-0000-0000-000003400000}"/>
    <cellStyle name="Normal 6 2 6 8 4 2" xfId="35127" xr:uid="{00000000-0005-0000-0000-000004400000}"/>
    <cellStyle name="Normal 6 2 6 8 5" xfId="24531" xr:uid="{00000000-0005-0000-0000-000005400000}"/>
    <cellStyle name="Normal 6 2 6 9" xfId="8495" xr:uid="{00000000-0005-0000-0000-000006400000}"/>
    <cellStyle name="Normal 6 2 6 9 2" xfId="8496" xr:uid="{00000000-0005-0000-0000-000007400000}"/>
    <cellStyle name="Normal 6 2 6 9 2 2" xfId="39419" xr:uid="{00000000-0005-0000-0000-000008400000}"/>
    <cellStyle name="Normal 6 2 6 9 3" xfId="29401" xr:uid="{00000000-0005-0000-0000-000009400000}"/>
    <cellStyle name="Normal 6 2 7" xfId="8497" xr:uid="{00000000-0005-0000-0000-00000A400000}"/>
    <cellStyle name="Normal 6 2 7 10" xfId="8498" xr:uid="{00000000-0005-0000-0000-00000B400000}"/>
    <cellStyle name="Normal 6 2 7 10 2" xfId="35128" xr:uid="{00000000-0005-0000-0000-00000C400000}"/>
    <cellStyle name="Normal 6 2 7 11" xfId="24532" xr:uid="{00000000-0005-0000-0000-00000D400000}"/>
    <cellStyle name="Normal 6 2 7 2" xfId="8499" xr:uid="{00000000-0005-0000-0000-00000E400000}"/>
    <cellStyle name="Normal 6 2 7 2 10" xfId="24533" xr:uid="{00000000-0005-0000-0000-00000F400000}"/>
    <cellStyle name="Normal 6 2 7 2 2" xfId="8500" xr:uid="{00000000-0005-0000-0000-000010400000}"/>
    <cellStyle name="Normal 6 2 7 2 2 2" xfId="8501" xr:uid="{00000000-0005-0000-0000-000011400000}"/>
    <cellStyle name="Normal 6 2 7 2 2 2 2" xfId="8502" xr:uid="{00000000-0005-0000-0000-000012400000}"/>
    <cellStyle name="Normal 6 2 7 2 2 2 2 2" xfId="8503" xr:uid="{00000000-0005-0000-0000-000013400000}"/>
    <cellStyle name="Normal 6 2 7 2 2 2 2 2 2" xfId="8504" xr:uid="{00000000-0005-0000-0000-000014400000}"/>
    <cellStyle name="Normal 6 2 7 2 2 2 2 2 2 2" xfId="39420" xr:uid="{00000000-0005-0000-0000-000015400000}"/>
    <cellStyle name="Normal 6 2 7 2 2 2 2 2 3" xfId="29402" xr:uid="{00000000-0005-0000-0000-000016400000}"/>
    <cellStyle name="Normal 6 2 7 2 2 2 2 3" xfId="8505" xr:uid="{00000000-0005-0000-0000-000017400000}"/>
    <cellStyle name="Normal 6 2 7 2 2 2 2 3 2" xfId="8506" xr:uid="{00000000-0005-0000-0000-000018400000}"/>
    <cellStyle name="Normal 6 2 7 2 2 2 2 3 2 2" xfId="39421" xr:uid="{00000000-0005-0000-0000-000019400000}"/>
    <cellStyle name="Normal 6 2 7 2 2 2 2 3 3" xfId="29403" xr:uid="{00000000-0005-0000-0000-00001A400000}"/>
    <cellStyle name="Normal 6 2 7 2 2 2 2 4" xfId="8507" xr:uid="{00000000-0005-0000-0000-00001B400000}"/>
    <cellStyle name="Normal 6 2 7 2 2 2 2 4 2" xfId="35132" xr:uid="{00000000-0005-0000-0000-00001C400000}"/>
    <cellStyle name="Normal 6 2 7 2 2 2 2 5" xfId="24536" xr:uid="{00000000-0005-0000-0000-00001D400000}"/>
    <cellStyle name="Normal 6 2 7 2 2 2 3" xfId="8508" xr:uid="{00000000-0005-0000-0000-00001E400000}"/>
    <cellStyle name="Normal 6 2 7 2 2 2 3 2" xfId="8509" xr:uid="{00000000-0005-0000-0000-00001F400000}"/>
    <cellStyle name="Normal 6 2 7 2 2 2 3 2 2" xfId="8510" xr:uid="{00000000-0005-0000-0000-000020400000}"/>
    <cellStyle name="Normal 6 2 7 2 2 2 3 2 2 2" xfId="39422" xr:uid="{00000000-0005-0000-0000-000021400000}"/>
    <cellStyle name="Normal 6 2 7 2 2 2 3 2 3" xfId="29404" xr:uid="{00000000-0005-0000-0000-000022400000}"/>
    <cellStyle name="Normal 6 2 7 2 2 2 3 3" xfId="8511" xr:uid="{00000000-0005-0000-0000-000023400000}"/>
    <cellStyle name="Normal 6 2 7 2 2 2 3 3 2" xfId="8512" xr:uid="{00000000-0005-0000-0000-000024400000}"/>
    <cellStyle name="Normal 6 2 7 2 2 2 3 3 2 2" xfId="39423" xr:uid="{00000000-0005-0000-0000-000025400000}"/>
    <cellStyle name="Normal 6 2 7 2 2 2 3 3 3" xfId="29405" xr:uid="{00000000-0005-0000-0000-000026400000}"/>
    <cellStyle name="Normal 6 2 7 2 2 2 3 4" xfId="8513" xr:uid="{00000000-0005-0000-0000-000027400000}"/>
    <cellStyle name="Normal 6 2 7 2 2 2 3 4 2" xfId="35133" xr:uid="{00000000-0005-0000-0000-000028400000}"/>
    <cellStyle name="Normal 6 2 7 2 2 2 3 5" xfId="24537" xr:uid="{00000000-0005-0000-0000-000029400000}"/>
    <cellStyle name="Normal 6 2 7 2 2 2 4" xfId="8514" xr:uid="{00000000-0005-0000-0000-00002A400000}"/>
    <cellStyle name="Normal 6 2 7 2 2 2 4 2" xfId="8515" xr:uid="{00000000-0005-0000-0000-00002B400000}"/>
    <cellStyle name="Normal 6 2 7 2 2 2 4 2 2" xfId="39424" xr:uid="{00000000-0005-0000-0000-00002C400000}"/>
    <cellStyle name="Normal 6 2 7 2 2 2 4 3" xfId="29406" xr:uid="{00000000-0005-0000-0000-00002D400000}"/>
    <cellStyle name="Normal 6 2 7 2 2 2 5" xfId="8516" xr:uid="{00000000-0005-0000-0000-00002E400000}"/>
    <cellStyle name="Normal 6 2 7 2 2 2 5 2" xfId="8517" xr:uid="{00000000-0005-0000-0000-00002F400000}"/>
    <cellStyle name="Normal 6 2 7 2 2 2 5 2 2" xfId="39425" xr:uid="{00000000-0005-0000-0000-000030400000}"/>
    <cellStyle name="Normal 6 2 7 2 2 2 5 3" xfId="29407" xr:uid="{00000000-0005-0000-0000-000031400000}"/>
    <cellStyle name="Normal 6 2 7 2 2 2 6" xfId="8518" xr:uid="{00000000-0005-0000-0000-000032400000}"/>
    <cellStyle name="Normal 6 2 7 2 2 2 6 2" xfId="35131" xr:uid="{00000000-0005-0000-0000-000033400000}"/>
    <cellStyle name="Normal 6 2 7 2 2 2 7" xfId="24535" xr:uid="{00000000-0005-0000-0000-000034400000}"/>
    <cellStyle name="Normal 6 2 7 2 2 3" xfId="8519" xr:uid="{00000000-0005-0000-0000-000035400000}"/>
    <cellStyle name="Normal 6 2 7 2 2 3 2" xfId="8520" xr:uid="{00000000-0005-0000-0000-000036400000}"/>
    <cellStyle name="Normal 6 2 7 2 2 3 2 2" xfId="8521" xr:uid="{00000000-0005-0000-0000-000037400000}"/>
    <cellStyle name="Normal 6 2 7 2 2 3 2 2 2" xfId="39426" xr:uid="{00000000-0005-0000-0000-000038400000}"/>
    <cellStyle name="Normal 6 2 7 2 2 3 2 3" xfId="29408" xr:uid="{00000000-0005-0000-0000-000039400000}"/>
    <cellStyle name="Normal 6 2 7 2 2 3 3" xfId="8522" xr:uid="{00000000-0005-0000-0000-00003A400000}"/>
    <cellStyle name="Normal 6 2 7 2 2 3 3 2" xfId="8523" xr:uid="{00000000-0005-0000-0000-00003B400000}"/>
    <cellStyle name="Normal 6 2 7 2 2 3 3 2 2" xfId="39427" xr:uid="{00000000-0005-0000-0000-00003C400000}"/>
    <cellStyle name="Normal 6 2 7 2 2 3 3 3" xfId="29409" xr:uid="{00000000-0005-0000-0000-00003D400000}"/>
    <cellStyle name="Normal 6 2 7 2 2 3 4" xfId="8524" xr:uid="{00000000-0005-0000-0000-00003E400000}"/>
    <cellStyle name="Normal 6 2 7 2 2 3 4 2" xfId="35134" xr:uid="{00000000-0005-0000-0000-00003F400000}"/>
    <cellStyle name="Normal 6 2 7 2 2 3 5" xfId="24538" xr:uid="{00000000-0005-0000-0000-000040400000}"/>
    <cellStyle name="Normal 6 2 7 2 2 4" xfId="8525" xr:uid="{00000000-0005-0000-0000-000041400000}"/>
    <cellStyle name="Normal 6 2 7 2 2 4 2" xfId="8526" xr:uid="{00000000-0005-0000-0000-000042400000}"/>
    <cellStyle name="Normal 6 2 7 2 2 4 2 2" xfId="8527" xr:uid="{00000000-0005-0000-0000-000043400000}"/>
    <cellStyle name="Normal 6 2 7 2 2 4 2 2 2" xfId="39428" xr:uid="{00000000-0005-0000-0000-000044400000}"/>
    <cellStyle name="Normal 6 2 7 2 2 4 2 3" xfId="29410" xr:uid="{00000000-0005-0000-0000-000045400000}"/>
    <cellStyle name="Normal 6 2 7 2 2 4 3" xfId="8528" xr:uid="{00000000-0005-0000-0000-000046400000}"/>
    <cellStyle name="Normal 6 2 7 2 2 4 3 2" xfId="8529" xr:uid="{00000000-0005-0000-0000-000047400000}"/>
    <cellStyle name="Normal 6 2 7 2 2 4 3 2 2" xfId="39429" xr:uid="{00000000-0005-0000-0000-000048400000}"/>
    <cellStyle name="Normal 6 2 7 2 2 4 3 3" xfId="29411" xr:uid="{00000000-0005-0000-0000-000049400000}"/>
    <cellStyle name="Normal 6 2 7 2 2 4 4" xfId="8530" xr:uid="{00000000-0005-0000-0000-00004A400000}"/>
    <cellStyle name="Normal 6 2 7 2 2 4 4 2" xfId="35135" xr:uid="{00000000-0005-0000-0000-00004B400000}"/>
    <cellStyle name="Normal 6 2 7 2 2 4 5" xfId="24539" xr:uid="{00000000-0005-0000-0000-00004C400000}"/>
    <cellStyle name="Normal 6 2 7 2 2 5" xfId="8531" xr:uid="{00000000-0005-0000-0000-00004D400000}"/>
    <cellStyle name="Normal 6 2 7 2 2 5 2" xfId="8532" xr:uid="{00000000-0005-0000-0000-00004E400000}"/>
    <cellStyle name="Normal 6 2 7 2 2 5 2 2" xfId="39430" xr:uid="{00000000-0005-0000-0000-00004F400000}"/>
    <cellStyle name="Normal 6 2 7 2 2 5 3" xfId="29412" xr:uid="{00000000-0005-0000-0000-000050400000}"/>
    <cellStyle name="Normal 6 2 7 2 2 6" xfId="8533" xr:uid="{00000000-0005-0000-0000-000051400000}"/>
    <cellStyle name="Normal 6 2 7 2 2 6 2" xfId="8534" xr:uid="{00000000-0005-0000-0000-000052400000}"/>
    <cellStyle name="Normal 6 2 7 2 2 6 2 2" xfId="39431" xr:uid="{00000000-0005-0000-0000-000053400000}"/>
    <cellStyle name="Normal 6 2 7 2 2 6 3" xfId="29413" xr:uid="{00000000-0005-0000-0000-000054400000}"/>
    <cellStyle name="Normal 6 2 7 2 2 7" xfId="8535" xr:uid="{00000000-0005-0000-0000-000055400000}"/>
    <cellStyle name="Normal 6 2 7 2 2 7 2" xfId="35130" xr:uid="{00000000-0005-0000-0000-000056400000}"/>
    <cellStyle name="Normal 6 2 7 2 2 8" xfId="24534" xr:uid="{00000000-0005-0000-0000-000057400000}"/>
    <cellStyle name="Normal 6 2 7 2 3" xfId="8536" xr:uid="{00000000-0005-0000-0000-000058400000}"/>
    <cellStyle name="Normal 6 2 7 2 3 2" xfId="8537" xr:uid="{00000000-0005-0000-0000-000059400000}"/>
    <cellStyle name="Normal 6 2 7 2 3 2 2" xfId="8538" xr:uid="{00000000-0005-0000-0000-00005A400000}"/>
    <cellStyle name="Normal 6 2 7 2 3 2 2 2" xfId="8539" xr:uid="{00000000-0005-0000-0000-00005B400000}"/>
    <cellStyle name="Normal 6 2 7 2 3 2 2 2 2" xfId="8540" xr:uid="{00000000-0005-0000-0000-00005C400000}"/>
    <cellStyle name="Normal 6 2 7 2 3 2 2 2 2 2" xfId="39432" xr:uid="{00000000-0005-0000-0000-00005D400000}"/>
    <cellStyle name="Normal 6 2 7 2 3 2 2 2 3" xfId="29414" xr:uid="{00000000-0005-0000-0000-00005E400000}"/>
    <cellStyle name="Normal 6 2 7 2 3 2 2 3" xfId="8541" xr:uid="{00000000-0005-0000-0000-00005F400000}"/>
    <cellStyle name="Normal 6 2 7 2 3 2 2 3 2" xfId="8542" xr:uid="{00000000-0005-0000-0000-000060400000}"/>
    <cellStyle name="Normal 6 2 7 2 3 2 2 3 2 2" xfId="39433" xr:uid="{00000000-0005-0000-0000-000061400000}"/>
    <cellStyle name="Normal 6 2 7 2 3 2 2 3 3" xfId="29415" xr:uid="{00000000-0005-0000-0000-000062400000}"/>
    <cellStyle name="Normal 6 2 7 2 3 2 2 4" xfId="8543" xr:uid="{00000000-0005-0000-0000-000063400000}"/>
    <cellStyle name="Normal 6 2 7 2 3 2 2 4 2" xfId="35138" xr:uid="{00000000-0005-0000-0000-000064400000}"/>
    <cellStyle name="Normal 6 2 7 2 3 2 2 5" xfId="24542" xr:uid="{00000000-0005-0000-0000-000065400000}"/>
    <cellStyle name="Normal 6 2 7 2 3 2 3" xfId="8544" xr:uid="{00000000-0005-0000-0000-000066400000}"/>
    <cellStyle name="Normal 6 2 7 2 3 2 3 2" xfId="8545" xr:uid="{00000000-0005-0000-0000-000067400000}"/>
    <cellStyle name="Normal 6 2 7 2 3 2 3 2 2" xfId="8546" xr:uid="{00000000-0005-0000-0000-000068400000}"/>
    <cellStyle name="Normal 6 2 7 2 3 2 3 2 2 2" xfId="39434" xr:uid="{00000000-0005-0000-0000-000069400000}"/>
    <cellStyle name="Normal 6 2 7 2 3 2 3 2 3" xfId="29416" xr:uid="{00000000-0005-0000-0000-00006A400000}"/>
    <cellStyle name="Normal 6 2 7 2 3 2 3 3" xfId="8547" xr:uid="{00000000-0005-0000-0000-00006B400000}"/>
    <cellStyle name="Normal 6 2 7 2 3 2 3 3 2" xfId="8548" xr:uid="{00000000-0005-0000-0000-00006C400000}"/>
    <cellStyle name="Normal 6 2 7 2 3 2 3 3 2 2" xfId="39435" xr:uid="{00000000-0005-0000-0000-00006D400000}"/>
    <cellStyle name="Normal 6 2 7 2 3 2 3 3 3" xfId="29417" xr:uid="{00000000-0005-0000-0000-00006E400000}"/>
    <cellStyle name="Normal 6 2 7 2 3 2 3 4" xfId="8549" xr:uid="{00000000-0005-0000-0000-00006F400000}"/>
    <cellStyle name="Normal 6 2 7 2 3 2 3 4 2" xfId="35139" xr:uid="{00000000-0005-0000-0000-000070400000}"/>
    <cellStyle name="Normal 6 2 7 2 3 2 3 5" xfId="24543" xr:uid="{00000000-0005-0000-0000-000071400000}"/>
    <cellStyle name="Normal 6 2 7 2 3 2 4" xfId="8550" xr:uid="{00000000-0005-0000-0000-000072400000}"/>
    <cellStyle name="Normal 6 2 7 2 3 2 4 2" xfId="8551" xr:uid="{00000000-0005-0000-0000-000073400000}"/>
    <cellStyle name="Normal 6 2 7 2 3 2 4 2 2" xfId="39436" xr:uid="{00000000-0005-0000-0000-000074400000}"/>
    <cellStyle name="Normal 6 2 7 2 3 2 4 3" xfId="29418" xr:uid="{00000000-0005-0000-0000-000075400000}"/>
    <cellStyle name="Normal 6 2 7 2 3 2 5" xfId="8552" xr:uid="{00000000-0005-0000-0000-000076400000}"/>
    <cellStyle name="Normal 6 2 7 2 3 2 5 2" xfId="8553" xr:uid="{00000000-0005-0000-0000-000077400000}"/>
    <cellStyle name="Normal 6 2 7 2 3 2 5 2 2" xfId="39437" xr:uid="{00000000-0005-0000-0000-000078400000}"/>
    <cellStyle name="Normal 6 2 7 2 3 2 5 3" xfId="29419" xr:uid="{00000000-0005-0000-0000-000079400000}"/>
    <cellStyle name="Normal 6 2 7 2 3 2 6" xfId="8554" xr:uid="{00000000-0005-0000-0000-00007A400000}"/>
    <cellStyle name="Normal 6 2 7 2 3 2 6 2" xfId="35137" xr:uid="{00000000-0005-0000-0000-00007B400000}"/>
    <cellStyle name="Normal 6 2 7 2 3 2 7" xfId="24541" xr:uid="{00000000-0005-0000-0000-00007C400000}"/>
    <cellStyle name="Normal 6 2 7 2 3 3" xfId="8555" xr:uid="{00000000-0005-0000-0000-00007D400000}"/>
    <cellStyle name="Normal 6 2 7 2 3 3 2" xfId="8556" xr:uid="{00000000-0005-0000-0000-00007E400000}"/>
    <cellStyle name="Normal 6 2 7 2 3 3 2 2" xfId="8557" xr:uid="{00000000-0005-0000-0000-00007F400000}"/>
    <cellStyle name="Normal 6 2 7 2 3 3 2 2 2" xfId="39438" xr:uid="{00000000-0005-0000-0000-000080400000}"/>
    <cellStyle name="Normal 6 2 7 2 3 3 2 3" xfId="29420" xr:uid="{00000000-0005-0000-0000-000081400000}"/>
    <cellStyle name="Normal 6 2 7 2 3 3 3" xfId="8558" xr:uid="{00000000-0005-0000-0000-000082400000}"/>
    <cellStyle name="Normal 6 2 7 2 3 3 3 2" xfId="8559" xr:uid="{00000000-0005-0000-0000-000083400000}"/>
    <cellStyle name="Normal 6 2 7 2 3 3 3 2 2" xfId="39439" xr:uid="{00000000-0005-0000-0000-000084400000}"/>
    <cellStyle name="Normal 6 2 7 2 3 3 3 3" xfId="29421" xr:uid="{00000000-0005-0000-0000-000085400000}"/>
    <cellStyle name="Normal 6 2 7 2 3 3 4" xfId="8560" xr:uid="{00000000-0005-0000-0000-000086400000}"/>
    <cellStyle name="Normal 6 2 7 2 3 3 4 2" xfId="35140" xr:uid="{00000000-0005-0000-0000-000087400000}"/>
    <cellStyle name="Normal 6 2 7 2 3 3 5" xfId="24544" xr:uid="{00000000-0005-0000-0000-000088400000}"/>
    <cellStyle name="Normal 6 2 7 2 3 4" xfId="8561" xr:uid="{00000000-0005-0000-0000-000089400000}"/>
    <cellStyle name="Normal 6 2 7 2 3 4 2" xfId="8562" xr:uid="{00000000-0005-0000-0000-00008A400000}"/>
    <cellStyle name="Normal 6 2 7 2 3 4 2 2" xfId="8563" xr:uid="{00000000-0005-0000-0000-00008B400000}"/>
    <cellStyle name="Normal 6 2 7 2 3 4 2 2 2" xfId="39440" xr:uid="{00000000-0005-0000-0000-00008C400000}"/>
    <cellStyle name="Normal 6 2 7 2 3 4 2 3" xfId="29422" xr:uid="{00000000-0005-0000-0000-00008D400000}"/>
    <cellStyle name="Normal 6 2 7 2 3 4 3" xfId="8564" xr:uid="{00000000-0005-0000-0000-00008E400000}"/>
    <cellStyle name="Normal 6 2 7 2 3 4 3 2" xfId="8565" xr:uid="{00000000-0005-0000-0000-00008F400000}"/>
    <cellStyle name="Normal 6 2 7 2 3 4 3 2 2" xfId="39441" xr:uid="{00000000-0005-0000-0000-000090400000}"/>
    <cellStyle name="Normal 6 2 7 2 3 4 3 3" xfId="29423" xr:uid="{00000000-0005-0000-0000-000091400000}"/>
    <cellStyle name="Normal 6 2 7 2 3 4 4" xfId="8566" xr:uid="{00000000-0005-0000-0000-000092400000}"/>
    <cellStyle name="Normal 6 2 7 2 3 4 4 2" xfId="35141" xr:uid="{00000000-0005-0000-0000-000093400000}"/>
    <cellStyle name="Normal 6 2 7 2 3 4 5" xfId="24545" xr:uid="{00000000-0005-0000-0000-000094400000}"/>
    <cellStyle name="Normal 6 2 7 2 3 5" xfId="8567" xr:uid="{00000000-0005-0000-0000-000095400000}"/>
    <cellStyle name="Normal 6 2 7 2 3 5 2" xfId="8568" xr:uid="{00000000-0005-0000-0000-000096400000}"/>
    <cellStyle name="Normal 6 2 7 2 3 5 2 2" xfId="39442" xr:uid="{00000000-0005-0000-0000-000097400000}"/>
    <cellStyle name="Normal 6 2 7 2 3 5 3" xfId="29424" xr:uid="{00000000-0005-0000-0000-000098400000}"/>
    <cellStyle name="Normal 6 2 7 2 3 6" xfId="8569" xr:uid="{00000000-0005-0000-0000-000099400000}"/>
    <cellStyle name="Normal 6 2 7 2 3 6 2" xfId="8570" xr:uid="{00000000-0005-0000-0000-00009A400000}"/>
    <cellStyle name="Normal 6 2 7 2 3 6 2 2" xfId="39443" xr:uid="{00000000-0005-0000-0000-00009B400000}"/>
    <cellStyle name="Normal 6 2 7 2 3 6 3" xfId="29425" xr:uid="{00000000-0005-0000-0000-00009C400000}"/>
    <cellStyle name="Normal 6 2 7 2 3 7" xfId="8571" xr:uid="{00000000-0005-0000-0000-00009D400000}"/>
    <cellStyle name="Normal 6 2 7 2 3 7 2" xfId="35136" xr:uid="{00000000-0005-0000-0000-00009E400000}"/>
    <cellStyle name="Normal 6 2 7 2 3 8" xfId="24540" xr:uid="{00000000-0005-0000-0000-00009F400000}"/>
    <cellStyle name="Normal 6 2 7 2 4" xfId="8572" xr:uid="{00000000-0005-0000-0000-0000A0400000}"/>
    <cellStyle name="Normal 6 2 7 2 4 2" xfId="8573" xr:uid="{00000000-0005-0000-0000-0000A1400000}"/>
    <cellStyle name="Normal 6 2 7 2 4 2 2" xfId="8574" xr:uid="{00000000-0005-0000-0000-0000A2400000}"/>
    <cellStyle name="Normal 6 2 7 2 4 2 2 2" xfId="8575" xr:uid="{00000000-0005-0000-0000-0000A3400000}"/>
    <cellStyle name="Normal 6 2 7 2 4 2 2 2 2" xfId="39444" xr:uid="{00000000-0005-0000-0000-0000A4400000}"/>
    <cellStyle name="Normal 6 2 7 2 4 2 2 3" xfId="29426" xr:uid="{00000000-0005-0000-0000-0000A5400000}"/>
    <cellStyle name="Normal 6 2 7 2 4 2 3" xfId="8576" xr:uid="{00000000-0005-0000-0000-0000A6400000}"/>
    <cellStyle name="Normal 6 2 7 2 4 2 3 2" xfId="8577" xr:uid="{00000000-0005-0000-0000-0000A7400000}"/>
    <cellStyle name="Normal 6 2 7 2 4 2 3 2 2" xfId="39445" xr:uid="{00000000-0005-0000-0000-0000A8400000}"/>
    <cellStyle name="Normal 6 2 7 2 4 2 3 3" xfId="29427" xr:uid="{00000000-0005-0000-0000-0000A9400000}"/>
    <cellStyle name="Normal 6 2 7 2 4 2 4" xfId="8578" xr:uid="{00000000-0005-0000-0000-0000AA400000}"/>
    <cellStyle name="Normal 6 2 7 2 4 2 4 2" xfId="35143" xr:uid="{00000000-0005-0000-0000-0000AB400000}"/>
    <cellStyle name="Normal 6 2 7 2 4 2 5" xfId="24547" xr:uid="{00000000-0005-0000-0000-0000AC400000}"/>
    <cellStyle name="Normal 6 2 7 2 4 3" xfId="8579" xr:uid="{00000000-0005-0000-0000-0000AD400000}"/>
    <cellStyle name="Normal 6 2 7 2 4 3 2" xfId="8580" xr:uid="{00000000-0005-0000-0000-0000AE400000}"/>
    <cellStyle name="Normal 6 2 7 2 4 3 2 2" xfId="8581" xr:uid="{00000000-0005-0000-0000-0000AF400000}"/>
    <cellStyle name="Normal 6 2 7 2 4 3 2 2 2" xfId="39446" xr:uid="{00000000-0005-0000-0000-0000B0400000}"/>
    <cellStyle name="Normal 6 2 7 2 4 3 2 3" xfId="29428" xr:uid="{00000000-0005-0000-0000-0000B1400000}"/>
    <cellStyle name="Normal 6 2 7 2 4 3 3" xfId="8582" xr:uid="{00000000-0005-0000-0000-0000B2400000}"/>
    <cellStyle name="Normal 6 2 7 2 4 3 3 2" xfId="8583" xr:uid="{00000000-0005-0000-0000-0000B3400000}"/>
    <cellStyle name="Normal 6 2 7 2 4 3 3 2 2" xfId="39447" xr:uid="{00000000-0005-0000-0000-0000B4400000}"/>
    <cellStyle name="Normal 6 2 7 2 4 3 3 3" xfId="29429" xr:uid="{00000000-0005-0000-0000-0000B5400000}"/>
    <cellStyle name="Normal 6 2 7 2 4 3 4" xfId="8584" xr:uid="{00000000-0005-0000-0000-0000B6400000}"/>
    <cellStyle name="Normal 6 2 7 2 4 3 4 2" xfId="35144" xr:uid="{00000000-0005-0000-0000-0000B7400000}"/>
    <cellStyle name="Normal 6 2 7 2 4 3 5" xfId="24548" xr:uid="{00000000-0005-0000-0000-0000B8400000}"/>
    <cellStyle name="Normal 6 2 7 2 4 4" xfId="8585" xr:uid="{00000000-0005-0000-0000-0000B9400000}"/>
    <cellStyle name="Normal 6 2 7 2 4 4 2" xfId="8586" xr:uid="{00000000-0005-0000-0000-0000BA400000}"/>
    <cellStyle name="Normal 6 2 7 2 4 4 2 2" xfId="39448" xr:uid="{00000000-0005-0000-0000-0000BB400000}"/>
    <cellStyle name="Normal 6 2 7 2 4 4 3" xfId="29430" xr:uid="{00000000-0005-0000-0000-0000BC400000}"/>
    <cellStyle name="Normal 6 2 7 2 4 5" xfId="8587" xr:uid="{00000000-0005-0000-0000-0000BD400000}"/>
    <cellStyle name="Normal 6 2 7 2 4 5 2" xfId="8588" xr:uid="{00000000-0005-0000-0000-0000BE400000}"/>
    <cellStyle name="Normal 6 2 7 2 4 5 2 2" xfId="39449" xr:uid="{00000000-0005-0000-0000-0000BF400000}"/>
    <cellStyle name="Normal 6 2 7 2 4 5 3" xfId="29431" xr:uid="{00000000-0005-0000-0000-0000C0400000}"/>
    <cellStyle name="Normal 6 2 7 2 4 6" xfId="8589" xr:uid="{00000000-0005-0000-0000-0000C1400000}"/>
    <cellStyle name="Normal 6 2 7 2 4 6 2" xfId="35142" xr:uid="{00000000-0005-0000-0000-0000C2400000}"/>
    <cellStyle name="Normal 6 2 7 2 4 7" xfId="24546" xr:uid="{00000000-0005-0000-0000-0000C3400000}"/>
    <cellStyle name="Normal 6 2 7 2 5" xfId="8590" xr:uid="{00000000-0005-0000-0000-0000C4400000}"/>
    <cellStyle name="Normal 6 2 7 2 5 2" xfId="8591" xr:uid="{00000000-0005-0000-0000-0000C5400000}"/>
    <cellStyle name="Normal 6 2 7 2 5 2 2" xfId="8592" xr:uid="{00000000-0005-0000-0000-0000C6400000}"/>
    <cellStyle name="Normal 6 2 7 2 5 2 2 2" xfId="39450" xr:uid="{00000000-0005-0000-0000-0000C7400000}"/>
    <cellStyle name="Normal 6 2 7 2 5 2 3" xfId="29432" xr:uid="{00000000-0005-0000-0000-0000C8400000}"/>
    <cellStyle name="Normal 6 2 7 2 5 3" xfId="8593" xr:uid="{00000000-0005-0000-0000-0000C9400000}"/>
    <cellStyle name="Normal 6 2 7 2 5 3 2" xfId="8594" xr:uid="{00000000-0005-0000-0000-0000CA400000}"/>
    <cellStyle name="Normal 6 2 7 2 5 3 2 2" xfId="39451" xr:uid="{00000000-0005-0000-0000-0000CB400000}"/>
    <cellStyle name="Normal 6 2 7 2 5 3 3" xfId="29433" xr:uid="{00000000-0005-0000-0000-0000CC400000}"/>
    <cellStyle name="Normal 6 2 7 2 5 4" xfId="8595" xr:uid="{00000000-0005-0000-0000-0000CD400000}"/>
    <cellStyle name="Normal 6 2 7 2 5 4 2" xfId="35145" xr:uid="{00000000-0005-0000-0000-0000CE400000}"/>
    <cellStyle name="Normal 6 2 7 2 5 5" xfId="24549" xr:uid="{00000000-0005-0000-0000-0000CF400000}"/>
    <cellStyle name="Normal 6 2 7 2 6" xfId="8596" xr:uid="{00000000-0005-0000-0000-0000D0400000}"/>
    <cellStyle name="Normal 6 2 7 2 6 2" xfId="8597" xr:uid="{00000000-0005-0000-0000-0000D1400000}"/>
    <cellStyle name="Normal 6 2 7 2 6 2 2" xfId="8598" xr:uid="{00000000-0005-0000-0000-0000D2400000}"/>
    <cellStyle name="Normal 6 2 7 2 6 2 2 2" xfId="39452" xr:uid="{00000000-0005-0000-0000-0000D3400000}"/>
    <cellStyle name="Normal 6 2 7 2 6 2 3" xfId="29434" xr:uid="{00000000-0005-0000-0000-0000D4400000}"/>
    <cellStyle name="Normal 6 2 7 2 6 3" xfId="8599" xr:uid="{00000000-0005-0000-0000-0000D5400000}"/>
    <cellStyle name="Normal 6 2 7 2 6 3 2" xfId="8600" xr:uid="{00000000-0005-0000-0000-0000D6400000}"/>
    <cellStyle name="Normal 6 2 7 2 6 3 2 2" xfId="39453" xr:uid="{00000000-0005-0000-0000-0000D7400000}"/>
    <cellStyle name="Normal 6 2 7 2 6 3 3" xfId="29435" xr:uid="{00000000-0005-0000-0000-0000D8400000}"/>
    <cellStyle name="Normal 6 2 7 2 6 4" xfId="8601" xr:uid="{00000000-0005-0000-0000-0000D9400000}"/>
    <cellStyle name="Normal 6 2 7 2 6 4 2" xfId="35146" xr:uid="{00000000-0005-0000-0000-0000DA400000}"/>
    <cellStyle name="Normal 6 2 7 2 6 5" xfId="24550" xr:uid="{00000000-0005-0000-0000-0000DB400000}"/>
    <cellStyle name="Normal 6 2 7 2 7" xfId="8602" xr:uid="{00000000-0005-0000-0000-0000DC400000}"/>
    <cellStyle name="Normal 6 2 7 2 7 2" xfId="8603" xr:uid="{00000000-0005-0000-0000-0000DD400000}"/>
    <cellStyle name="Normal 6 2 7 2 7 2 2" xfId="39454" xr:uid="{00000000-0005-0000-0000-0000DE400000}"/>
    <cellStyle name="Normal 6 2 7 2 7 3" xfId="29436" xr:uid="{00000000-0005-0000-0000-0000DF400000}"/>
    <cellStyle name="Normal 6 2 7 2 8" xfId="8604" xr:uid="{00000000-0005-0000-0000-0000E0400000}"/>
    <cellStyle name="Normal 6 2 7 2 8 2" xfId="8605" xr:uid="{00000000-0005-0000-0000-0000E1400000}"/>
    <cellStyle name="Normal 6 2 7 2 8 2 2" xfId="39455" xr:uid="{00000000-0005-0000-0000-0000E2400000}"/>
    <cellStyle name="Normal 6 2 7 2 8 3" xfId="29437" xr:uid="{00000000-0005-0000-0000-0000E3400000}"/>
    <cellStyle name="Normal 6 2 7 2 9" xfId="8606" xr:uid="{00000000-0005-0000-0000-0000E4400000}"/>
    <cellStyle name="Normal 6 2 7 2 9 2" xfId="35129" xr:uid="{00000000-0005-0000-0000-0000E5400000}"/>
    <cellStyle name="Normal 6 2 7 3" xfId="8607" xr:uid="{00000000-0005-0000-0000-0000E6400000}"/>
    <cellStyle name="Normal 6 2 7 3 2" xfId="8608" xr:uid="{00000000-0005-0000-0000-0000E7400000}"/>
    <cellStyle name="Normal 6 2 7 3 2 2" xfId="8609" xr:uid="{00000000-0005-0000-0000-0000E8400000}"/>
    <cellStyle name="Normal 6 2 7 3 2 2 2" xfId="8610" xr:uid="{00000000-0005-0000-0000-0000E9400000}"/>
    <cellStyle name="Normal 6 2 7 3 2 2 2 2" xfId="8611" xr:uid="{00000000-0005-0000-0000-0000EA400000}"/>
    <cellStyle name="Normal 6 2 7 3 2 2 2 2 2" xfId="39456" xr:uid="{00000000-0005-0000-0000-0000EB400000}"/>
    <cellStyle name="Normal 6 2 7 3 2 2 2 3" xfId="29438" xr:uid="{00000000-0005-0000-0000-0000EC400000}"/>
    <cellStyle name="Normal 6 2 7 3 2 2 3" xfId="8612" xr:uid="{00000000-0005-0000-0000-0000ED400000}"/>
    <cellStyle name="Normal 6 2 7 3 2 2 3 2" xfId="8613" xr:uid="{00000000-0005-0000-0000-0000EE400000}"/>
    <cellStyle name="Normal 6 2 7 3 2 2 3 2 2" xfId="39457" xr:uid="{00000000-0005-0000-0000-0000EF400000}"/>
    <cellStyle name="Normal 6 2 7 3 2 2 3 3" xfId="29439" xr:uid="{00000000-0005-0000-0000-0000F0400000}"/>
    <cellStyle name="Normal 6 2 7 3 2 2 4" xfId="8614" xr:uid="{00000000-0005-0000-0000-0000F1400000}"/>
    <cellStyle name="Normal 6 2 7 3 2 2 4 2" xfId="35149" xr:uid="{00000000-0005-0000-0000-0000F2400000}"/>
    <cellStyle name="Normal 6 2 7 3 2 2 5" xfId="24553" xr:uid="{00000000-0005-0000-0000-0000F3400000}"/>
    <cellStyle name="Normal 6 2 7 3 2 3" xfId="8615" xr:uid="{00000000-0005-0000-0000-0000F4400000}"/>
    <cellStyle name="Normal 6 2 7 3 2 3 2" xfId="8616" xr:uid="{00000000-0005-0000-0000-0000F5400000}"/>
    <cellStyle name="Normal 6 2 7 3 2 3 2 2" xfId="8617" xr:uid="{00000000-0005-0000-0000-0000F6400000}"/>
    <cellStyle name="Normal 6 2 7 3 2 3 2 2 2" xfId="39458" xr:uid="{00000000-0005-0000-0000-0000F7400000}"/>
    <cellStyle name="Normal 6 2 7 3 2 3 2 3" xfId="29440" xr:uid="{00000000-0005-0000-0000-0000F8400000}"/>
    <cellStyle name="Normal 6 2 7 3 2 3 3" xfId="8618" xr:uid="{00000000-0005-0000-0000-0000F9400000}"/>
    <cellStyle name="Normal 6 2 7 3 2 3 3 2" xfId="8619" xr:uid="{00000000-0005-0000-0000-0000FA400000}"/>
    <cellStyle name="Normal 6 2 7 3 2 3 3 2 2" xfId="39459" xr:uid="{00000000-0005-0000-0000-0000FB400000}"/>
    <cellStyle name="Normal 6 2 7 3 2 3 3 3" xfId="29441" xr:uid="{00000000-0005-0000-0000-0000FC400000}"/>
    <cellStyle name="Normal 6 2 7 3 2 3 4" xfId="8620" xr:uid="{00000000-0005-0000-0000-0000FD400000}"/>
    <cellStyle name="Normal 6 2 7 3 2 3 4 2" xfId="35150" xr:uid="{00000000-0005-0000-0000-0000FE400000}"/>
    <cellStyle name="Normal 6 2 7 3 2 3 5" xfId="24554" xr:uid="{00000000-0005-0000-0000-0000FF400000}"/>
    <cellStyle name="Normal 6 2 7 3 2 4" xfId="8621" xr:uid="{00000000-0005-0000-0000-000000410000}"/>
    <cellStyle name="Normal 6 2 7 3 2 4 2" xfId="8622" xr:uid="{00000000-0005-0000-0000-000001410000}"/>
    <cellStyle name="Normal 6 2 7 3 2 4 2 2" xfId="39460" xr:uid="{00000000-0005-0000-0000-000002410000}"/>
    <cellStyle name="Normal 6 2 7 3 2 4 3" xfId="29442" xr:uid="{00000000-0005-0000-0000-000003410000}"/>
    <cellStyle name="Normal 6 2 7 3 2 5" xfId="8623" xr:uid="{00000000-0005-0000-0000-000004410000}"/>
    <cellStyle name="Normal 6 2 7 3 2 5 2" xfId="8624" xr:uid="{00000000-0005-0000-0000-000005410000}"/>
    <cellStyle name="Normal 6 2 7 3 2 5 2 2" xfId="39461" xr:uid="{00000000-0005-0000-0000-000006410000}"/>
    <cellStyle name="Normal 6 2 7 3 2 5 3" xfId="29443" xr:uid="{00000000-0005-0000-0000-000007410000}"/>
    <cellStyle name="Normal 6 2 7 3 2 6" xfId="8625" xr:uid="{00000000-0005-0000-0000-000008410000}"/>
    <cellStyle name="Normal 6 2 7 3 2 6 2" xfId="35148" xr:uid="{00000000-0005-0000-0000-000009410000}"/>
    <cellStyle name="Normal 6 2 7 3 2 7" xfId="24552" xr:uid="{00000000-0005-0000-0000-00000A410000}"/>
    <cellStyle name="Normal 6 2 7 3 3" xfId="8626" xr:uid="{00000000-0005-0000-0000-00000B410000}"/>
    <cellStyle name="Normal 6 2 7 3 3 2" xfId="8627" xr:uid="{00000000-0005-0000-0000-00000C410000}"/>
    <cellStyle name="Normal 6 2 7 3 3 2 2" xfId="8628" xr:uid="{00000000-0005-0000-0000-00000D410000}"/>
    <cellStyle name="Normal 6 2 7 3 3 2 2 2" xfId="39462" xr:uid="{00000000-0005-0000-0000-00000E410000}"/>
    <cellStyle name="Normal 6 2 7 3 3 2 3" xfId="29444" xr:uid="{00000000-0005-0000-0000-00000F410000}"/>
    <cellStyle name="Normal 6 2 7 3 3 3" xfId="8629" xr:uid="{00000000-0005-0000-0000-000010410000}"/>
    <cellStyle name="Normal 6 2 7 3 3 3 2" xfId="8630" xr:uid="{00000000-0005-0000-0000-000011410000}"/>
    <cellStyle name="Normal 6 2 7 3 3 3 2 2" xfId="39463" xr:uid="{00000000-0005-0000-0000-000012410000}"/>
    <cellStyle name="Normal 6 2 7 3 3 3 3" xfId="29445" xr:uid="{00000000-0005-0000-0000-000013410000}"/>
    <cellStyle name="Normal 6 2 7 3 3 4" xfId="8631" xr:uid="{00000000-0005-0000-0000-000014410000}"/>
    <cellStyle name="Normal 6 2 7 3 3 4 2" xfId="35151" xr:uid="{00000000-0005-0000-0000-000015410000}"/>
    <cellStyle name="Normal 6 2 7 3 3 5" xfId="24555" xr:uid="{00000000-0005-0000-0000-000016410000}"/>
    <cellStyle name="Normal 6 2 7 3 4" xfId="8632" xr:uid="{00000000-0005-0000-0000-000017410000}"/>
    <cellStyle name="Normal 6 2 7 3 4 2" xfId="8633" xr:uid="{00000000-0005-0000-0000-000018410000}"/>
    <cellStyle name="Normal 6 2 7 3 4 2 2" xfId="8634" xr:uid="{00000000-0005-0000-0000-000019410000}"/>
    <cellStyle name="Normal 6 2 7 3 4 2 2 2" xfId="39464" xr:uid="{00000000-0005-0000-0000-00001A410000}"/>
    <cellStyle name="Normal 6 2 7 3 4 2 3" xfId="29446" xr:uid="{00000000-0005-0000-0000-00001B410000}"/>
    <cellStyle name="Normal 6 2 7 3 4 3" xfId="8635" xr:uid="{00000000-0005-0000-0000-00001C410000}"/>
    <cellStyle name="Normal 6 2 7 3 4 3 2" xfId="8636" xr:uid="{00000000-0005-0000-0000-00001D410000}"/>
    <cellStyle name="Normal 6 2 7 3 4 3 2 2" xfId="39465" xr:uid="{00000000-0005-0000-0000-00001E410000}"/>
    <cellStyle name="Normal 6 2 7 3 4 3 3" xfId="29447" xr:uid="{00000000-0005-0000-0000-00001F410000}"/>
    <cellStyle name="Normal 6 2 7 3 4 4" xfId="8637" xr:uid="{00000000-0005-0000-0000-000020410000}"/>
    <cellStyle name="Normal 6 2 7 3 4 4 2" xfId="35152" xr:uid="{00000000-0005-0000-0000-000021410000}"/>
    <cellStyle name="Normal 6 2 7 3 4 5" xfId="24556" xr:uid="{00000000-0005-0000-0000-000022410000}"/>
    <cellStyle name="Normal 6 2 7 3 5" xfId="8638" xr:uid="{00000000-0005-0000-0000-000023410000}"/>
    <cellStyle name="Normal 6 2 7 3 5 2" xfId="8639" xr:uid="{00000000-0005-0000-0000-000024410000}"/>
    <cellStyle name="Normal 6 2 7 3 5 2 2" xfId="39466" xr:uid="{00000000-0005-0000-0000-000025410000}"/>
    <cellStyle name="Normal 6 2 7 3 5 3" xfId="29448" xr:uid="{00000000-0005-0000-0000-000026410000}"/>
    <cellStyle name="Normal 6 2 7 3 6" xfId="8640" xr:uid="{00000000-0005-0000-0000-000027410000}"/>
    <cellStyle name="Normal 6 2 7 3 6 2" xfId="8641" xr:uid="{00000000-0005-0000-0000-000028410000}"/>
    <cellStyle name="Normal 6 2 7 3 6 2 2" xfId="39467" xr:uid="{00000000-0005-0000-0000-000029410000}"/>
    <cellStyle name="Normal 6 2 7 3 6 3" xfId="29449" xr:uid="{00000000-0005-0000-0000-00002A410000}"/>
    <cellStyle name="Normal 6 2 7 3 7" xfId="8642" xr:uid="{00000000-0005-0000-0000-00002B410000}"/>
    <cellStyle name="Normal 6 2 7 3 7 2" xfId="35147" xr:uid="{00000000-0005-0000-0000-00002C410000}"/>
    <cellStyle name="Normal 6 2 7 3 8" xfId="24551" xr:uid="{00000000-0005-0000-0000-00002D410000}"/>
    <cellStyle name="Normal 6 2 7 4" xfId="8643" xr:uid="{00000000-0005-0000-0000-00002E410000}"/>
    <cellStyle name="Normal 6 2 7 4 2" xfId="8644" xr:uid="{00000000-0005-0000-0000-00002F410000}"/>
    <cellStyle name="Normal 6 2 7 4 2 2" xfId="8645" xr:uid="{00000000-0005-0000-0000-000030410000}"/>
    <cellStyle name="Normal 6 2 7 4 2 2 2" xfId="8646" xr:uid="{00000000-0005-0000-0000-000031410000}"/>
    <cellStyle name="Normal 6 2 7 4 2 2 2 2" xfId="8647" xr:uid="{00000000-0005-0000-0000-000032410000}"/>
    <cellStyle name="Normal 6 2 7 4 2 2 2 2 2" xfId="39468" xr:uid="{00000000-0005-0000-0000-000033410000}"/>
    <cellStyle name="Normal 6 2 7 4 2 2 2 3" xfId="29450" xr:uid="{00000000-0005-0000-0000-000034410000}"/>
    <cellStyle name="Normal 6 2 7 4 2 2 3" xfId="8648" xr:uid="{00000000-0005-0000-0000-000035410000}"/>
    <cellStyle name="Normal 6 2 7 4 2 2 3 2" xfId="8649" xr:uid="{00000000-0005-0000-0000-000036410000}"/>
    <cellStyle name="Normal 6 2 7 4 2 2 3 2 2" xfId="39469" xr:uid="{00000000-0005-0000-0000-000037410000}"/>
    <cellStyle name="Normal 6 2 7 4 2 2 3 3" xfId="29451" xr:uid="{00000000-0005-0000-0000-000038410000}"/>
    <cellStyle name="Normal 6 2 7 4 2 2 4" xfId="8650" xr:uid="{00000000-0005-0000-0000-000039410000}"/>
    <cellStyle name="Normal 6 2 7 4 2 2 4 2" xfId="35155" xr:uid="{00000000-0005-0000-0000-00003A410000}"/>
    <cellStyle name="Normal 6 2 7 4 2 2 5" xfId="24559" xr:uid="{00000000-0005-0000-0000-00003B410000}"/>
    <cellStyle name="Normal 6 2 7 4 2 3" xfId="8651" xr:uid="{00000000-0005-0000-0000-00003C410000}"/>
    <cellStyle name="Normal 6 2 7 4 2 3 2" xfId="8652" xr:uid="{00000000-0005-0000-0000-00003D410000}"/>
    <cellStyle name="Normal 6 2 7 4 2 3 2 2" xfId="8653" xr:uid="{00000000-0005-0000-0000-00003E410000}"/>
    <cellStyle name="Normal 6 2 7 4 2 3 2 2 2" xfId="39470" xr:uid="{00000000-0005-0000-0000-00003F410000}"/>
    <cellStyle name="Normal 6 2 7 4 2 3 2 3" xfId="29452" xr:uid="{00000000-0005-0000-0000-000040410000}"/>
    <cellStyle name="Normal 6 2 7 4 2 3 3" xfId="8654" xr:uid="{00000000-0005-0000-0000-000041410000}"/>
    <cellStyle name="Normal 6 2 7 4 2 3 3 2" xfId="8655" xr:uid="{00000000-0005-0000-0000-000042410000}"/>
    <cellStyle name="Normal 6 2 7 4 2 3 3 2 2" xfId="39471" xr:uid="{00000000-0005-0000-0000-000043410000}"/>
    <cellStyle name="Normal 6 2 7 4 2 3 3 3" xfId="29453" xr:uid="{00000000-0005-0000-0000-000044410000}"/>
    <cellStyle name="Normal 6 2 7 4 2 3 4" xfId="8656" xr:uid="{00000000-0005-0000-0000-000045410000}"/>
    <cellStyle name="Normal 6 2 7 4 2 3 4 2" xfId="35156" xr:uid="{00000000-0005-0000-0000-000046410000}"/>
    <cellStyle name="Normal 6 2 7 4 2 3 5" xfId="24560" xr:uid="{00000000-0005-0000-0000-000047410000}"/>
    <cellStyle name="Normal 6 2 7 4 2 4" xfId="8657" xr:uid="{00000000-0005-0000-0000-000048410000}"/>
    <cellStyle name="Normal 6 2 7 4 2 4 2" xfId="8658" xr:uid="{00000000-0005-0000-0000-000049410000}"/>
    <cellStyle name="Normal 6 2 7 4 2 4 2 2" xfId="39472" xr:uid="{00000000-0005-0000-0000-00004A410000}"/>
    <cellStyle name="Normal 6 2 7 4 2 4 3" xfId="29454" xr:uid="{00000000-0005-0000-0000-00004B410000}"/>
    <cellStyle name="Normal 6 2 7 4 2 5" xfId="8659" xr:uid="{00000000-0005-0000-0000-00004C410000}"/>
    <cellStyle name="Normal 6 2 7 4 2 5 2" xfId="8660" xr:uid="{00000000-0005-0000-0000-00004D410000}"/>
    <cellStyle name="Normal 6 2 7 4 2 5 2 2" xfId="39473" xr:uid="{00000000-0005-0000-0000-00004E410000}"/>
    <cellStyle name="Normal 6 2 7 4 2 5 3" xfId="29455" xr:uid="{00000000-0005-0000-0000-00004F410000}"/>
    <cellStyle name="Normal 6 2 7 4 2 6" xfId="8661" xr:uid="{00000000-0005-0000-0000-000050410000}"/>
    <cellStyle name="Normal 6 2 7 4 2 6 2" xfId="35154" xr:uid="{00000000-0005-0000-0000-000051410000}"/>
    <cellStyle name="Normal 6 2 7 4 2 7" xfId="24558" xr:uid="{00000000-0005-0000-0000-000052410000}"/>
    <cellStyle name="Normal 6 2 7 4 3" xfId="8662" xr:uid="{00000000-0005-0000-0000-000053410000}"/>
    <cellStyle name="Normal 6 2 7 4 3 2" xfId="8663" xr:uid="{00000000-0005-0000-0000-000054410000}"/>
    <cellStyle name="Normal 6 2 7 4 3 2 2" xfId="8664" xr:uid="{00000000-0005-0000-0000-000055410000}"/>
    <cellStyle name="Normal 6 2 7 4 3 2 2 2" xfId="39474" xr:uid="{00000000-0005-0000-0000-000056410000}"/>
    <cellStyle name="Normal 6 2 7 4 3 2 3" xfId="29456" xr:uid="{00000000-0005-0000-0000-000057410000}"/>
    <cellStyle name="Normal 6 2 7 4 3 3" xfId="8665" xr:uid="{00000000-0005-0000-0000-000058410000}"/>
    <cellStyle name="Normal 6 2 7 4 3 3 2" xfId="8666" xr:uid="{00000000-0005-0000-0000-000059410000}"/>
    <cellStyle name="Normal 6 2 7 4 3 3 2 2" xfId="39475" xr:uid="{00000000-0005-0000-0000-00005A410000}"/>
    <cellStyle name="Normal 6 2 7 4 3 3 3" xfId="29457" xr:uid="{00000000-0005-0000-0000-00005B410000}"/>
    <cellStyle name="Normal 6 2 7 4 3 4" xfId="8667" xr:uid="{00000000-0005-0000-0000-00005C410000}"/>
    <cellStyle name="Normal 6 2 7 4 3 4 2" xfId="35157" xr:uid="{00000000-0005-0000-0000-00005D410000}"/>
    <cellStyle name="Normal 6 2 7 4 3 5" xfId="24561" xr:uid="{00000000-0005-0000-0000-00005E410000}"/>
    <cellStyle name="Normal 6 2 7 4 4" xfId="8668" xr:uid="{00000000-0005-0000-0000-00005F410000}"/>
    <cellStyle name="Normal 6 2 7 4 4 2" xfId="8669" xr:uid="{00000000-0005-0000-0000-000060410000}"/>
    <cellStyle name="Normal 6 2 7 4 4 2 2" xfId="8670" xr:uid="{00000000-0005-0000-0000-000061410000}"/>
    <cellStyle name="Normal 6 2 7 4 4 2 2 2" xfId="39476" xr:uid="{00000000-0005-0000-0000-000062410000}"/>
    <cellStyle name="Normal 6 2 7 4 4 2 3" xfId="29458" xr:uid="{00000000-0005-0000-0000-000063410000}"/>
    <cellStyle name="Normal 6 2 7 4 4 3" xfId="8671" xr:uid="{00000000-0005-0000-0000-000064410000}"/>
    <cellStyle name="Normal 6 2 7 4 4 3 2" xfId="8672" xr:uid="{00000000-0005-0000-0000-000065410000}"/>
    <cellStyle name="Normal 6 2 7 4 4 3 2 2" xfId="39477" xr:uid="{00000000-0005-0000-0000-000066410000}"/>
    <cellStyle name="Normal 6 2 7 4 4 3 3" xfId="29459" xr:uid="{00000000-0005-0000-0000-000067410000}"/>
    <cellStyle name="Normal 6 2 7 4 4 4" xfId="8673" xr:uid="{00000000-0005-0000-0000-000068410000}"/>
    <cellStyle name="Normal 6 2 7 4 4 4 2" xfId="35158" xr:uid="{00000000-0005-0000-0000-000069410000}"/>
    <cellStyle name="Normal 6 2 7 4 4 5" xfId="24562" xr:uid="{00000000-0005-0000-0000-00006A410000}"/>
    <cellStyle name="Normal 6 2 7 4 5" xfId="8674" xr:uid="{00000000-0005-0000-0000-00006B410000}"/>
    <cellStyle name="Normal 6 2 7 4 5 2" xfId="8675" xr:uid="{00000000-0005-0000-0000-00006C410000}"/>
    <cellStyle name="Normal 6 2 7 4 5 2 2" xfId="39478" xr:uid="{00000000-0005-0000-0000-00006D410000}"/>
    <cellStyle name="Normal 6 2 7 4 5 3" xfId="29460" xr:uid="{00000000-0005-0000-0000-00006E410000}"/>
    <cellStyle name="Normal 6 2 7 4 6" xfId="8676" xr:uid="{00000000-0005-0000-0000-00006F410000}"/>
    <cellStyle name="Normal 6 2 7 4 6 2" xfId="8677" xr:uid="{00000000-0005-0000-0000-000070410000}"/>
    <cellStyle name="Normal 6 2 7 4 6 2 2" xfId="39479" xr:uid="{00000000-0005-0000-0000-000071410000}"/>
    <cellStyle name="Normal 6 2 7 4 6 3" xfId="29461" xr:uid="{00000000-0005-0000-0000-000072410000}"/>
    <cellStyle name="Normal 6 2 7 4 7" xfId="8678" xr:uid="{00000000-0005-0000-0000-000073410000}"/>
    <cellStyle name="Normal 6 2 7 4 7 2" xfId="35153" xr:uid="{00000000-0005-0000-0000-000074410000}"/>
    <cellStyle name="Normal 6 2 7 4 8" xfId="24557" xr:uid="{00000000-0005-0000-0000-000075410000}"/>
    <cellStyle name="Normal 6 2 7 5" xfId="8679" xr:uid="{00000000-0005-0000-0000-000076410000}"/>
    <cellStyle name="Normal 6 2 7 5 2" xfId="8680" xr:uid="{00000000-0005-0000-0000-000077410000}"/>
    <cellStyle name="Normal 6 2 7 5 2 2" xfId="8681" xr:uid="{00000000-0005-0000-0000-000078410000}"/>
    <cellStyle name="Normal 6 2 7 5 2 2 2" xfId="8682" xr:uid="{00000000-0005-0000-0000-000079410000}"/>
    <cellStyle name="Normal 6 2 7 5 2 2 2 2" xfId="39480" xr:uid="{00000000-0005-0000-0000-00007A410000}"/>
    <cellStyle name="Normal 6 2 7 5 2 2 3" xfId="29462" xr:uid="{00000000-0005-0000-0000-00007B410000}"/>
    <cellStyle name="Normal 6 2 7 5 2 3" xfId="8683" xr:uid="{00000000-0005-0000-0000-00007C410000}"/>
    <cellStyle name="Normal 6 2 7 5 2 3 2" xfId="8684" xr:uid="{00000000-0005-0000-0000-00007D410000}"/>
    <cellStyle name="Normal 6 2 7 5 2 3 2 2" xfId="39481" xr:uid="{00000000-0005-0000-0000-00007E410000}"/>
    <cellStyle name="Normal 6 2 7 5 2 3 3" xfId="29463" xr:uid="{00000000-0005-0000-0000-00007F410000}"/>
    <cellStyle name="Normal 6 2 7 5 2 4" xfId="8685" xr:uid="{00000000-0005-0000-0000-000080410000}"/>
    <cellStyle name="Normal 6 2 7 5 2 4 2" xfId="35160" xr:uid="{00000000-0005-0000-0000-000081410000}"/>
    <cellStyle name="Normal 6 2 7 5 2 5" xfId="24564" xr:uid="{00000000-0005-0000-0000-000082410000}"/>
    <cellStyle name="Normal 6 2 7 5 3" xfId="8686" xr:uid="{00000000-0005-0000-0000-000083410000}"/>
    <cellStyle name="Normal 6 2 7 5 3 2" xfId="8687" xr:uid="{00000000-0005-0000-0000-000084410000}"/>
    <cellStyle name="Normal 6 2 7 5 3 2 2" xfId="8688" xr:uid="{00000000-0005-0000-0000-000085410000}"/>
    <cellStyle name="Normal 6 2 7 5 3 2 2 2" xfId="39482" xr:uid="{00000000-0005-0000-0000-000086410000}"/>
    <cellStyle name="Normal 6 2 7 5 3 2 3" xfId="29464" xr:uid="{00000000-0005-0000-0000-000087410000}"/>
    <cellStyle name="Normal 6 2 7 5 3 3" xfId="8689" xr:uid="{00000000-0005-0000-0000-000088410000}"/>
    <cellStyle name="Normal 6 2 7 5 3 3 2" xfId="8690" xr:uid="{00000000-0005-0000-0000-000089410000}"/>
    <cellStyle name="Normal 6 2 7 5 3 3 2 2" xfId="39483" xr:uid="{00000000-0005-0000-0000-00008A410000}"/>
    <cellStyle name="Normal 6 2 7 5 3 3 3" xfId="29465" xr:uid="{00000000-0005-0000-0000-00008B410000}"/>
    <cellStyle name="Normal 6 2 7 5 3 4" xfId="8691" xr:uid="{00000000-0005-0000-0000-00008C410000}"/>
    <cellStyle name="Normal 6 2 7 5 3 4 2" xfId="35161" xr:uid="{00000000-0005-0000-0000-00008D410000}"/>
    <cellStyle name="Normal 6 2 7 5 3 5" xfId="24565" xr:uid="{00000000-0005-0000-0000-00008E410000}"/>
    <cellStyle name="Normal 6 2 7 5 4" xfId="8692" xr:uid="{00000000-0005-0000-0000-00008F410000}"/>
    <cellStyle name="Normal 6 2 7 5 4 2" xfId="8693" xr:uid="{00000000-0005-0000-0000-000090410000}"/>
    <cellStyle name="Normal 6 2 7 5 4 2 2" xfId="39484" xr:uid="{00000000-0005-0000-0000-000091410000}"/>
    <cellStyle name="Normal 6 2 7 5 4 3" xfId="29466" xr:uid="{00000000-0005-0000-0000-000092410000}"/>
    <cellStyle name="Normal 6 2 7 5 5" xfId="8694" xr:uid="{00000000-0005-0000-0000-000093410000}"/>
    <cellStyle name="Normal 6 2 7 5 5 2" xfId="8695" xr:uid="{00000000-0005-0000-0000-000094410000}"/>
    <cellStyle name="Normal 6 2 7 5 5 2 2" xfId="39485" xr:uid="{00000000-0005-0000-0000-000095410000}"/>
    <cellStyle name="Normal 6 2 7 5 5 3" xfId="29467" xr:uid="{00000000-0005-0000-0000-000096410000}"/>
    <cellStyle name="Normal 6 2 7 5 6" xfId="8696" xr:uid="{00000000-0005-0000-0000-000097410000}"/>
    <cellStyle name="Normal 6 2 7 5 6 2" xfId="35159" xr:uid="{00000000-0005-0000-0000-000098410000}"/>
    <cellStyle name="Normal 6 2 7 5 7" xfId="24563" xr:uid="{00000000-0005-0000-0000-000099410000}"/>
    <cellStyle name="Normal 6 2 7 6" xfId="8697" xr:uid="{00000000-0005-0000-0000-00009A410000}"/>
    <cellStyle name="Normal 6 2 7 6 2" xfId="8698" xr:uid="{00000000-0005-0000-0000-00009B410000}"/>
    <cellStyle name="Normal 6 2 7 6 2 2" xfId="8699" xr:uid="{00000000-0005-0000-0000-00009C410000}"/>
    <cellStyle name="Normal 6 2 7 6 2 2 2" xfId="39486" xr:uid="{00000000-0005-0000-0000-00009D410000}"/>
    <cellStyle name="Normal 6 2 7 6 2 3" xfId="29468" xr:uid="{00000000-0005-0000-0000-00009E410000}"/>
    <cellStyle name="Normal 6 2 7 6 3" xfId="8700" xr:uid="{00000000-0005-0000-0000-00009F410000}"/>
    <cellStyle name="Normal 6 2 7 6 3 2" xfId="8701" xr:uid="{00000000-0005-0000-0000-0000A0410000}"/>
    <cellStyle name="Normal 6 2 7 6 3 2 2" xfId="39487" xr:uid="{00000000-0005-0000-0000-0000A1410000}"/>
    <cellStyle name="Normal 6 2 7 6 3 3" xfId="29469" xr:uid="{00000000-0005-0000-0000-0000A2410000}"/>
    <cellStyle name="Normal 6 2 7 6 4" xfId="8702" xr:uid="{00000000-0005-0000-0000-0000A3410000}"/>
    <cellStyle name="Normal 6 2 7 6 4 2" xfId="35162" xr:uid="{00000000-0005-0000-0000-0000A4410000}"/>
    <cellStyle name="Normal 6 2 7 6 5" xfId="24566" xr:uid="{00000000-0005-0000-0000-0000A5410000}"/>
    <cellStyle name="Normal 6 2 7 7" xfId="8703" xr:uid="{00000000-0005-0000-0000-0000A6410000}"/>
    <cellStyle name="Normal 6 2 7 7 2" xfId="8704" xr:uid="{00000000-0005-0000-0000-0000A7410000}"/>
    <cellStyle name="Normal 6 2 7 7 2 2" xfId="8705" xr:uid="{00000000-0005-0000-0000-0000A8410000}"/>
    <cellStyle name="Normal 6 2 7 7 2 2 2" xfId="39488" xr:uid="{00000000-0005-0000-0000-0000A9410000}"/>
    <cellStyle name="Normal 6 2 7 7 2 3" xfId="29470" xr:uid="{00000000-0005-0000-0000-0000AA410000}"/>
    <cellStyle name="Normal 6 2 7 7 3" xfId="8706" xr:uid="{00000000-0005-0000-0000-0000AB410000}"/>
    <cellStyle name="Normal 6 2 7 7 3 2" xfId="8707" xr:uid="{00000000-0005-0000-0000-0000AC410000}"/>
    <cellStyle name="Normal 6 2 7 7 3 2 2" xfId="39489" xr:uid="{00000000-0005-0000-0000-0000AD410000}"/>
    <cellStyle name="Normal 6 2 7 7 3 3" xfId="29471" xr:uid="{00000000-0005-0000-0000-0000AE410000}"/>
    <cellStyle name="Normal 6 2 7 7 4" xfId="8708" xr:uid="{00000000-0005-0000-0000-0000AF410000}"/>
    <cellStyle name="Normal 6 2 7 7 4 2" xfId="35163" xr:uid="{00000000-0005-0000-0000-0000B0410000}"/>
    <cellStyle name="Normal 6 2 7 7 5" xfId="24567" xr:uid="{00000000-0005-0000-0000-0000B1410000}"/>
    <cellStyle name="Normal 6 2 7 8" xfId="8709" xr:uid="{00000000-0005-0000-0000-0000B2410000}"/>
    <cellStyle name="Normal 6 2 7 8 2" xfId="8710" xr:uid="{00000000-0005-0000-0000-0000B3410000}"/>
    <cellStyle name="Normal 6 2 7 8 2 2" xfId="39490" xr:uid="{00000000-0005-0000-0000-0000B4410000}"/>
    <cellStyle name="Normal 6 2 7 8 3" xfId="29472" xr:uid="{00000000-0005-0000-0000-0000B5410000}"/>
    <cellStyle name="Normal 6 2 7 9" xfId="8711" xr:uid="{00000000-0005-0000-0000-0000B6410000}"/>
    <cellStyle name="Normal 6 2 7 9 2" xfId="8712" xr:uid="{00000000-0005-0000-0000-0000B7410000}"/>
    <cellStyle name="Normal 6 2 7 9 2 2" xfId="39491" xr:uid="{00000000-0005-0000-0000-0000B8410000}"/>
    <cellStyle name="Normal 6 2 7 9 3" xfId="29473" xr:uid="{00000000-0005-0000-0000-0000B9410000}"/>
    <cellStyle name="Normal 6 2 8" xfId="8713" xr:uid="{00000000-0005-0000-0000-0000BA410000}"/>
    <cellStyle name="Normal 6 2 8 10" xfId="24568" xr:uid="{00000000-0005-0000-0000-0000BB410000}"/>
    <cellStyle name="Normal 6 2 8 2" xfId="8714" xr:uid="{00000000-0005-0000-0000-0000BC410000}"/>
    <cellStyle name="Normal 6 2 8 2 2" xfId="8715" xr:uid="{00000000-0005-0000-0000-0000BD410000}"/>
    <cellStyle name="Normal 6 2 8 2 2 2" xfId="8716" xr:uid="{00000000-0005-0000-0000-0000BE410000}"/>
    <cellStyle name="Normal 6 2 8 2 2 2 2" xfId="8717" xr:uid="{00000000-0005-0000-0000-0000BF410000}"/>
    <cellStyle name="Normal 6 2 8 2 2 2 2 2" xfId="8718" xr:uid="{00000000-0005-0000-0000-0000C0410000}"/>
    <cellStyle name="Normal 6 2 8 2 2 2 2 2 2" xfId="39492" xr:uid="{00000000-0005-0000-0000-0000C1410000}"/>
    <cellStyle name="Normal 6 2 8 2 2 2 2 3" xfId="29474" xr:uid="{00000000-0005-0000-0000-0000C2410000}"/>
    <cellStyle name="Normal 6 2 8 2 2 2 3" xfId="8719" xr:uid="{00000000-0005-0000-0000-0000C3410000}"/>
    <cellStyle name="Normal 6 2 8 2 2 2 3 2" xfId="8720" xr:uid="{00000000-0005-0000-0000-0000C4410000}"/>
    <cellStyle name="Normal 6 2 8 2 2 2 3 2 2" xfId="39493" xr:uid="{00000000-0005-0000-0000-0000C5410000}"/>
    <cellStyle name="Normal 6 2 8 2 2 2 3 3" xfId="29475" xr:uid="{00000000-0005-0000-0000-0000C6410000}"/>
    <cellStyle name="Normal 6 2 8 2 2 2 4" xfId="8721" xr:uid="{00000000-0005-0000-0000-0000C7410000}"/>
    <cellStyle name="Normal 6 2 8 2 2 2 4 2" xfId="35167" xr:uid="{00000000-0005-0000-0000-0000C8410000}"/>
    <cellStyle name="Normal 6 2 8 2 2 2 5" xfId="24571" xr:uid="{00000000-0005-0000-0000-0000C9410000}"/>
    <cellStyle name="Normal 6 2 8 2 2 3" xfId="8722" xr:uid="{00000000-0005-0000-0000-0000CA410000}"/>
    <cellStyle name="Normal 6 2 8 2 2 3 2" xfId="8723" xr:uid="{00000000-0005-0000-0000-0000CB410000}"/>
    <cellStyle name="Normal 6 2 8 2 2 3 2 2" xfId="8724" xr:uid="{00000000-0005-0000-0000-0000CC410000}"/>
    <cellStyle name="Normal 6 2 8 2 2 3 2 2 2" xfId="39494" xr:uid="{00000000-0005-0000-0000-0000CD410000}"/>
    <cellStyle name="Normal 6 2 8 2 2 3 2 3" xfId="29476" xr:uid="{00000000-0005-0000-0000-0000CE410000}"/>
    <cellStyle name="Normal 6 2 8 2 2 3 3" xfId="8725" xr:uid="{00000000-0005-0000-0000-0000CF410000}"/>
    <cellStyle name="Normal 6 2 8 2 2 3 3 2" xfId="8726" xr:uid="{00000000-0005-0000-0000-0000D0410000}"/>
    <cellStyle name="Normal 6 2 8 2 2 3 3 2 2" xfId="39495" xr:uid="{00000000-0005-0000-0000-0000D1410000}"/>
    <cellStyle name="Normal 6 2 8 2 2 3 3 3" xfId="29477" xr:uid="{00000000-0005-0000-0000-0000D2410000}"/>
    <cellStyle name="Normal 6 2 8 2 2 3 4" xfId="8727" xr:uid="{00000000-0005-0000-0000-0000D3410000}"/>
    <cellStyle name="Normal 6 2 8 2 2 3 4 2" xfId="35168" xr:uid="{00000000-0005-0000-0000-0000D4410000}"/>
    <cellStyle name="Normal 6 2 8 2 2 3 5" xfId="24572" xr:uid="{00000000-0005-0000-0000-0000D5410000}"/>
    <cellStyle name="Normal 6 2 8 2 2 4" xfId="8728" xr:uid="{00000000-0005-0000-0000-0000D6410000}"/>
    <cellStyle name="Normal 6 2 8 2 2 4 2" xfId="8729" xr:uid="{00000000-0005-0000-0000-0000D7410000}"/>
    <cellStyle name="Normal 6 2 8 2 2 4 2 2" xfId="39496" xr:uid="{00000000-0005-0000-0000-0000D8410000}"/>
    <cellStyle name="Normal 6 2 8 2 2 4 3" xfId="29478" xr:uid="{00000000-0005-0000-0000-0000D9410000}"/>
    <cellStyle name="Normal 6 2 8 2 2 5" xfId="8730" xr:uid="{00000000-0005-0000-0000-0000DA410000}"/>
    <cellStyle name="Normal 6 2 8 2 2 5 2" xfId="8731" xr:uid="{00000000-0005-0000-0000-0000DB410000}"/>
    <cellStyle name="Normal 6 2 8 2 2 5 2 2" xfId="39497" xr:uid="{00000000-0005-0000-0000-0000DC410000}"/>
    <cellStyle name="Normal 6 2 8 2 2 5 3" xfId="29479" xr:uid="{00000000-0005-0000-0000-0000DD410000}"/>
    <cellStyle name="Normal 6 2 8 2 2 6" xfId="8732" xr:uid="{00000000-0005-0000-0000-0000DE410000}"/>
    <cellStyle name="Normal 6 2 8 2 2 6 2" xfId="35166" xr:uid="{00000000-0005-0000-0000-0000DF410000}"/>
    <cellStyle name="Normal 6 2 8 2 2 7" xfId="24570" xr:uid="{00000000-0005-0000-0000-0000E0410000}"/>
    <cellStyle name="Normal 6 2 8 2 3" xfId="8733" xr:uid="{00000000-0005-0000-0000-0000E1410000}"/>
    <cellStyle name="Normal 6 2 8 2 3 2" xfId="8734" xr:uid="{00000000-0005-0000-0000-0000E2410000}"/>
    <cellStyle name="Normal 6 2 8 2 3 2 2" xfId="8735" xr:uid="{00000000-0005-0000-0000-0000E3410000}"/>
    <cellStyle name="Normal 6 2 8 2 3 2 2 2" xfId="39498" xr:uid="{00000000-0005-0000-0000-0000E4410000}"/>
    <cellStyle name="Normal 6 2 8 2 3 2 3" xfId="29480" xr:uid="{00000000-0005-0000-0000-0000E5410000}"/>
    <cellStyle name="Normal 6 2 8 2 3 3" xfId="8736" xr:uid="{00000000-0005-0000-0000-0000E6410000}"/>
    <cellStyle name="Normal 6 2 8 2 3 3 2" xfId="8737" xr:uid="{00000000-0005-0000-0000-0000E7410000}"/>
    <cellStyle name="Normal 6 2 8 2 3 3 2 2" xfId="39499" xr:uid="{00000000-0005-0000-0000-0000E8410000}"/>
    <cellStyle name="Normal 6 2 8 2 3 3 3" xfId="29481" xr:uid="{00000000-0005-0000-0000-0000E9410000}"/>
    <cellStyle name="Normal 6 2 8 2 3 4" xfId="8738" xr:uid="{00000000-0005-0000-0000-0000EA410000}"/>
    <cellStyle name="Normal 6 2 8 2 3 4 2" xfId="35169" xr:uid="{00000000-0005-0000-0000-0000EB410000}"/>
    <cellStyle name="Normal 6 2 8 2 3 5" xfId="24573" xr:uid="{00000000-0005-0000-0000-0000EC410000}"/>
    <cellStyle name="Normal 6 2 8 2 4" xfId="8739" xr:uid="{00000000-0005-0000-0000-0000ED410000}"/>
    <cellStyle name="Normal 6 2 8 2 4 2" xfId="8740" xr:uid="{00000000-0005-0000-0000-0000EE410000}"/>
    <cellStyle name="Normal 6 2 8 2 4 2 2" xfId="8741" xr:uid="{00000000-0005-0000-0000-0000EF410000}"/>
    <cellStyle name="Normal 6 2 8 2 4 2 2 2" xfId="39500" xr:uid="{00000000-0005-0000-0000-0000F0410000}"/>
    <cellStyle name="Normal 6 2 8 2 4 2 3" xfId="29482" xr:uid="{00000000-0005-0000-0000-0000F1410000}"/>
    <cellStyle name="Normal 6 2 8 2 4 3" xfId="8742" xr:uid="{00000000-0005-0000-0000-0000F2410000}"/>
    <cellStyle name="Normal 6 2 8 2 4 3 2" xfId="8743" xr:uid="{00000000-0005-0000-0000-0000F3410000}"/>
    <cellStyle name="Normal 6 2 8 2 4 3 2 2" xfId="39501" xr:uid="{00000000-0005-0000-0000-0000F4410000}"/>
    <cellStyle name="Normal 6 2 8 2 4 3 3" xfId="29483" xr:uid="{00000000-0005-0000-0000-0000F5410000}"/>
    <cellStyle name="Normal 6 2 8 2 4 4" xfId="8744" xr:uid="{00000000-0005-0000-0000-0000F6410000}"/>
    <cellStyle name="Normal 6 2 8 2 4 4 2" xfId="35170" xr:uid="{00000000-0005-0000-0000-0000F7410000}"/>
    <cellStyle name="Normal 6 2 8 2 4 5" xfId="24574" xr:uid="{00000000-0005-0000-0000-0000F8410000}"/>
    <cellStyle name="Normal 6 2 8 2 5" xfId="8745" xr:uid="{00000000-0005-0000-0000-0000F9410000}"/>
    <cellStyle name="Normal 6 2 8 2 5 2" xfId="8746" xr:uid="{00000000-0005-0000-0000-0000FA410000}"/>
    <cellStyle name="Normal 6 2 8 2 5 2 2" xfId="39502" xr:uid="{00000000-0005-0000-0000-0000FB410000}"/>
    <cellStyle name="Normal 6 2 8 2 5 3" xfId="29484" xr:uid="{00000000-0005-0000-0000-0000FC410000}"/>
    <cellStyle name="Normal 6 2 8 2 6" xfId="8747" xr:uid="{00000000-0005-0000-0000-0000FD410000}"/>
    <cellStyle name="Normal 6 2 8 2 6 2" xfId="8748" xr:uid="{00000000-0005-0000-0000-0000FE410000}"/>
    <cellStyle name="Normal 6 2 8 2 6 2 2" xfId="39503" xr:uid="{00000000-0005-0000-0000-0000FF410000}"/>
    <cellStyle name="Normal 6 2 8 2 6 3" xfId="29485" xr:uid="{00000000-0005-0000-0000-000000420000}"/>
    <cellStyle name="Normal 6 2 8 2 7" xfId="8749" xr:uid="{00000000-0005-0000-0000-000001420000}"/>
    <cellStyle name="Normal 6 2 8 2 7 2" xfId="35165" xr:uid="{00000000-0005-0000-0000-000002420000}"/>
    <cellStyle name="Normal 6 2 8 2 8" xfId="24569" xr:uid="{00000000-0005-0000-0000-000003420000}"/>
    <cellStyle name="Normal 6 2 8 3" xfId="8750" xr:uid="{00000000-0005-0000-0000-000004420000}"/>
    <cellStyle name="Normal 6 2 8 3 2" xfId="8751" xr:uid="{00000000-0005-0000-0000-000005420000}"/>
    <cellStyle name="Normal 6 2 8 3 2 2" xfId="8752" xr:uid="{00000000-0005-0000-0000-000006420000}"/>
    <cellStyle name="Normal 6 2 8 3 2 2 2" xfId="8753" xr:uid="{00000000-0005-0000-0000-000007420000}"/>
    <cellStyle name="Normal 6 2 8 3 2 2 2 2" xfId="8754" xr:uid="{00000000-0005-0000-0000-000008420000}"/>
    <cellStyle name="Normal 6 2 8 3 2 2 2 2 2" xfId="39504" xr:uid="{00000000-0005-0000-0000-000009420000}"/>
    <cellStyle name="Normal 6 2 8 3 2 2 2 3" xfId="29486" xr:uid="{00000000-0005-0000-0000-00000A420000}"/>
    <cellStyle name="Normal 6 2 8 3 2 2 3" xfId="8755" xr:uid="{00000000-0005-0000-0000-00000B420000}"/>
    <cellStyle name="Normal 6 2 8 3 2 2 3 2" xfId="8756" xr:uid="{00000000-0005-0000-0000-00000C420000}"/>
    <cellStyle name="Normal 6 2 8 3 2 2 3 2 2" xfId="39505" xr:uid="{00000000-0005-0000-0000-00000D420000}"/>
    <cellStyle name="Normal 6 2 8 3 2 2 3 3" xfId="29487" xr:uid="{00000000-0005-0000-0000-00000E420000}"/>
    <cellStyle name="Normal 6 2 8 3 2 2 4" xfId="8757" xr:uid="{00000000-0005-0000-0000-00000F420000}"/>
    <cellStyle name="Normal 6 2 8 3 2 2 4 2" xfId="35173" xr:uid="{00000000-0005-0000-0000-000010420000}"/>
    <cellStyle name="Normal 6 2 8 3 2 2 5" xfId="24577" xr:uid="{00000000-0005-0000-0000-000011420000}"/>
    <cellStyle name="Normal 6 2 8 3 2 3" xfId="8758" xr:uid="{00000000-0005-0000-0000-000012420000}"/>
    <cellStyle name="Normal 6 2 8 3 2 3 2" xfId="8759" xr:uid="{00000000-0005-0000-0000-000013420000}"/>
    <cellStyle name="Normal 6 2 8 3 2 3 2 2" xfId="8760" xr:uid="{00000000-0005-0000-0000-000014420000}"/>
    <cellStyle name="Normal 6 2 8 3 2 3 2 2 2" xfId="39506" xr:uid="{00000000-0005-0000-0000-000015420000}"/>
    <cellStyle name="Normal 6 2 8 3 2 3 2 3" xfId="29488" xr:uid="{00000000-0005-0000-0000-000016420000}"/>
    <cellStyle name="Normal 6 2 8 3 2 3 3" xfId="8761" xr:uid="{00000000-0005-0000-0000-000017420000}"/>
    <cellStyle name="Normal 6 2 8 3 2 3 3 2" xfId="8762" xr:uid="{00000000-0005-0000-0000-000018420000}"/>
    <cellStyle name="Normal 6 2 8 3 2 3 3 2 2" xfId="39507" xr:uid="{00000000-0005-0000-0000-000019420000}"/>
    <cellStyle name="Normal 6 2 8 3 2 3 3 3" xfId="29489" xr:uid="{00000000-0005-0000-0000-00001A420000}"/>
    <cellStyle name="Normal 6 2 8 3 2 3 4" xfId="8763" xr:uid="{00000000-0005-0000-0000-00001B420000}"/>
    <cellStyle name="Normal 6 2 8 3 2 3 4 2" xfId="35174" xr:uid="{00000000-0005-0000-0000-00001C420000}"/>
    <cellStyle name="Normal 6 2 8 3 2 3 5" xfId="24578" xr:uid="{00000000-0005-0000-0000-00001D420000}"/>
    <cellStyle name="Normal 6 2 8 3 2 4" xfId="8764" xr:uid="{00000000-0005-0000-0000-00001E420000}"/>
    <cellStyle name="Normal 6 2 8 3 2 4 2" xfId="8765" xr:uid="{00000000-0005-0000-0000-00001F420000}"/>
    <cellStyle name="Normal 6 2 8 3 2 4 2 2" xfId="39508" xr:uid="{00000000-0005-0000-0000-000020420000}"/>
    <cellStyle name="Normal 6 2 8 3 2 4 3" xfId="29490" xr:uid="{00000000-0005-0000-0000-000021420000}"/>
    <cellStyle name="Normal 6 2 8 3 2 5" xfId="8766" xr:uid="{00000000-0005-0000-0000-000022420000}"/>
    <cellStyle name="Normal 6 2 8 3 2 5 2" xfId="8767" xr:uid="{00000000-0005-0000-0000-000023420000}"/>
    <cellStyle name="Normal 6 2 8 3 2 5 2 2" xfId="39509" xr:uid="{00000000-0005-0000-0000-000024420000}"/>
    <cellStyle name="Normal 6 2 8 3 2 5 3" xfId="29491" xr:uid="{00000000-0005-0000-0000-000025420000}"/>
    <cellStyle name="Normal 6 2 8 3 2 6" xfId="8768" xr:uid="{00000000-0005-0000-0000-000026420000}"/>
    <cellStyle name="Normal 6 2 8 3 2 6 2" xfId="35172" xr:uid="{00000000-0005-0000-0000-000027420000}"/>
    <cellStyle name="Normal 6 2 8 3 2 7" xfId="24576" xr:uid="{00000000-0005-0000-0000-000028420000}"/>
    <cellStyle name="Normal 6 2 8 3 3" xfId="8769" xr:uid="{00000000-0005-0000-0000-000029420000}"/>
    <cellStyle name="Normal 6 2 8 3 3 2" xfId="8770" xr:uid="{00000000-0005-0000-0000-00002A420000}"/>
    <cellStyle name="Normal 6 2 8 3 3 2 2" xfId="8771" xr:uid="{00000000-0005-0000-0000-00002B420000}"/>
    <cellStyle name="Normal 6 2 8 3 3 2 2 2" xfId="39510" xr:uid="{00000000-0005-0000-0000-00002C420000}"/>
    <cellStyle name="Normal 6 2 8 3 3 2 3" xfId="29492" xr:uid="{00000000-0005-0000-0000-00002D420000}"/>
    <cellStyle name="Normal 6 2 8 3 3 3" xfId="8772" xr:uid="{00000000-0005-0000-0000-00002E420000}"/>
    <cellStyle name="Normal 6 2 8 3 3 3 2" xfId="8773" xr:uid="{00000000-0005-0000-0000-00002F420000}"/>
    <cellStyle name="Normal 6 2 8 3 3 3 2 2" xfId="39511" xr:uid="{00000000-0005-0000-0000-000030420000}"/>
    <cellStyle name="Normal 6 2 8 3 3 3 3" xfId="29493" xr:uid="{00000000-0005-0000-0000-000031420000}"/>
    <cellStyle name="Normal 6 2 8 3 3 4" xfId="8774" xr:uid="{00000000-0005-0000-0000-000032420000}"/>
    <cellStyle name="Normal 6 2 8 3 3 4 2" xfId="35175" xr:uid="{00000000-0005-0000-0000-000033420000}"/>
    <cellStyle name="Normal 6 2 8 3 3 5" xfId="24579" xr:uid="{00000000-0005-0000-0000-000034420000}"/>
    <cellStyle name="Normal 6 2 8 3 4" xfId="8775" xr:uid="{00000000-0005-0000-0000-000035420000}"/>
    <cellStyle name="Normal 6 2 8 3 4 2" xfId="8776" xr:uid="{00000000-0005-0000-0000-000036420000}"/>
    <cellStyle name="Normal 6 2 8 3 4 2 2" xfId="8777" xr:uid="{00000000-0005-0000-0000-000037420000}"/>
    <cellStyle name="Normal 6 2 8 3 4 2 2 2" xfId="39512" xr:uid="{00000000-0005-0000-0000-000038420000}"/>
    <cellStyle name="Normal 6 2 8 3 4 2 3" xfId="29494" xr:uid="{00000000-0005-0000-0000-000039420000}"/>
    <cellStyle name="Normal 6 2 8 3 4 3" xfId="8778" xr:uid="{00000000-0005-0000-0000-00003A420000}"/>
    <cellStyle name="Normal 6 2 8 3 4 3 2" xfId="8779" xr:uid="{00000000-0005-0000-0000-00003B420000}"/>
    <cellStyle name="Normal 6 2 8 3 4 3 2 2" xfId="39513" xr:uid="{00000000-0005-0000-0000-00003C420000}"/>
    <cellStyle name="Normal 6 2 8 3 4 3 3" xfId="29495" xr:uid="{00000000-0005-0000-0000-00003D420000}"/>
    <cellStyle name="Normal 6 2 8 3 4 4" xfId="8780" xr:uid="{00000000-0005-0000-0000-00003E420000}"/>
    <cellStyle name="Normal 6 2 8 3 4 4 2" xfId="35176" xr:uid="{00000000-0005-0000-0000-00003F420000}"/>
    <cellStyle name="Normal 6 2 8 3 4 5" xfId="24580" xr:uid="{00000000-0005-0000-0000-000040420000}"/>
    <cellStyle name="Normal 6 2 8 3 5" xfId="8781" xr:uid="{00000000-0005-0000-0000-000041420000}"/>
    <cellStyle name="Normal 6 2 8 3 5 2" xfId="8782" xr:uid="{00000000-0005-0000-0000-000042420000}"/>
    <cellStyle name="Normal 6 2 8 3 5 2 2" xfId="39514" xr:uid="{00000000-0005-0000-0000-000043420000}"/>
    <cellStyle name="Normal 6 2 8 3 5 3" xfId="29496" xr:uid="{00000000-0005-0000-0000-000044420000}"/>
    <cellStyle name="Normal 6 2 8 3 6" xfId="8783" xr:uid="{00000000-0005-0000-0000-000045420000}"/>
    <cellStyle name="Normal 6 2 8 3 6 2" xfId="8784" xr:uid="{00000000-0005-0000-0000-000046420000}"/>
    <cellStyle name="Normal 6 2 8 3 6 2 2" xfId="39515" xr:uid="{00000000-0005-0000-0000-000047420000}"/>
    <cellStyle name="Normal 6 2 8 3 6 3" xfId="29497" xr:uid="{00000000-0005-0000-0000-000048420000}"/>
    <cellStyle name="Normal 6 2 8 3 7" xfId="8785" xr:uid="{00000000-0005-0000-0000-000049420000}"/>
    <cellStyle name="Normal 6 2 8 3 7 2" xfId="35171" xr:uid="{00000000-0005-0000-0000-00004A420000}"/>
    <cellStyle name="Normal 6 2 8 3 8" xfId="24575" xr:uid="{00000000-0005-0000-0000-00004B420000}"/>
    <cellStyle name="Normal 6 2 8 4" xfId="8786" xr:uid="{00000000-0005-0000-0000-00004C420000}"/>
    <cellStyle name="Normal 6 2 8 4 2" xfId="8787" xr:uid="{00000000-0005-0000-0000-00004D420000}"/>
    <cellStyle name="Normal 6 2 8 4 2 2" xfId="8788" xr:uid="{00000000-0005-0000-0000-00004E420000}"/>
    <cellStyle name="Normal 6 2 8 4 2 2 2" xfId="8789" xr:uid="{00000000-0005-0000-0000-00004F420000}"/>
    <cellStyle name="Normal 6 2 8 4 2 2 2 2" xfId="39516" xr:uid="{00000000-0005-0000-0000-000050420000}"/>
    <cellStyle name="Normal 6 2 8 4 2 2 3" xfId="29498" xr:uid="{00000000-0005-0000-0000-000051420000}"/>
    <cellStyle name="Normal 6 2 8 4 2 3" xfId="8790" xr:uid="{00000000-0005-0000-0000-000052420000}"/>
    <cellStyle name="Normal 6 2 8 4 2 3 2" xfId="8791" xr:uid="{00000000-0005-0000-0000-000053420000}"/>
    <cellStyle name="Normal 6 2 8 4 2 3 2 2" xfId="39517" xr:uid="{00000000-0005-0000-0000-000054420000}"/>
    <cellStyle name="Normal 6 2 8 4 2 3 3" xfId="29499" xr:uid="{00000000-0005-0000-0000-000055420000}"/>
    <cellStyle name="Normal 6 2 8 4 2 4" xfId="8792" xr:uid="{00000000-0005-0000-0000-000056420000}"/>
    <cellStyle name="Normal 6 2 8 4 2 4 2" xfId="35178" xr:uid="{00000000-0005-0000-0000-000057420000}"/>
    <cellStyle name="Normal 6 2 8 4 2 5" xfId="24582" xr:uid="{00000000-0005-0000-0000-000058420000}"/>
    <cellStyle name="Normal 6 2 8 4 3" xfId="8793" xr:uid="{00000000-0005-0000-0000-000059420000}"/>
    <cellStyle name="Normal 6 2 8 4 3 2" xfId="8794" xr:uid="{00000000-0005-0000-0000-00005A420000}"/>
    <cellStyle name="Normal 6 2 8 4 3 2 2" xfId="8795" xr:uid="{00000000-0005-0000-0000-00005B420000}"/>
    <cellStyle name="Normal 6 2 8 4 3 2 2 2" xfId="39518" xr:uid="{00000000-0005-0000-0000-00005C420000}"/>
    <cellStyle name="Normal 6 2 8 4 3 2 3" xfId="29500" xr:uid="{00000000-0005-0000-0000-00005D420000}"/>
    <cellStyle name="Normal 6 2 8 4 3 3" xfId="8796" xr:uid="{00000000-0005-0000-0000-00005E420000}"/>
    <cellStyle name="Normal 6 2 8 4 3 3 2" xfId="8797" xr:uid="{00000000-0005-0000-0000-00005F420000}"/>
    <cellStyle name="Normal 6 2 8 4 3 3 2 2" xfId="39519" xr:uid="{00000000-0005-0000-0000-000060420000}"/>
    <cellStyle name="Normal 6 2 8 4 3 3 3" xfId="29501" xr:uid="{00000000-0005-0000-0000-000061420000}"/>
    <cellStyle name="Normal 6 2 8 4 3 4" xfId="8798" xr:uid="{00000000-0005-0000-0000-000062420000}"/>
    <cellStyle name="Normal 6 2 8 4 3 4 2" xfId="35179" xr:uid="{00000000-0005-0000-0000-000063420000}"/>
    <cellStyle name="Normal 6 2 8 4 3 5" xfId="24583" xr:uid="{00000000-0005-0000-0000-000064420000}"/>
    <cellStyle name="Normal 6 2 8 4 4" xfId="8799" xr:uid="{00000000-0005-0000-0000-000065420000}"/>
    <cellStyle name="Normal 6 2 8 4 4 2" xfId="8800" xr:uid="{00000000-0005-0000-0000-000066420000}"/>
    <cellStyle name="Normal 6 2 8 4 4 2 2" xfId="39520" xr:uid="{00000000-0005-0000-0000-000067420000}"/>
    <cellStyle name="Normal 6 2 8 4 4 3" xfId="29502" xr:uid="{00000000-0005-0000-0000-000068420000}"/>
    <cellStyle name="Normal 6 2 8 4 5" xfId="8801" xr:uid="{00000000-0005-0000-0000-000069420000}"/>
    <cellStyle name="Normal 6 2 8 4 5 2" xfId="8802" xr:uid="{00000000-0005-0000-0000-00006A420000}"/>
    <cellStyle name="Normal 6 2 8 4 5 2 2" xfId="39521" xr:uid="{00000000-0005-0000-0000-00006B420000}"/>
    <cellStyle name="Normal 6 2 8 4 5 3" xfId="29503" xr:uid="{00000000-0005-0000-0000-00006C420000}"/>
    <cellStyle name="Normal 6 2 8 4 6" xfId="8803" xr:uid="{00000000-0005-0000-0000-00006D420000}"/>
    <cellStyle name="Normal 6 2 8 4 6 2" xfId="35177" xr:uid="{00000000-0005-0000-0000-00006E420000}"/>
    <cellStyle name="Normal 6 2 8 4 7" xfId="24581" xr:uid="{00000000-0005-0000-0000-00006F420000}"/>
    <cellStyle name="Normal 6 2 8 5" xfId="8804" xr:uid="{00000000-0005-0000-0000-000070420000}"/>
    <cellStyle name="Normal 6 2 8 5 2" xfId="8805" xr:uid="{00000000-0005-0000-0000-000071420000}"/>
    <cellStyle name="Normal 6 2 8 5 2 2" xfId="8806" xr:uid="{00000000-0005-0000-0000-000072420000}"/>
    <cellStyle name="Normal 6 2 8 5 2 2 2" xfId="39522" xr:uid="{00000000-0005-0000-0000-000073420000}"/>
    <cellStyle name="Normal 6 2 8 5 2 3" xfId="29504" xr:uid="{00000000-0005-0000-0000-000074420000}"/>
    <cellStyle name="Normal 6 2 8 5 3" xfId="8807" xr:uid="{00000000-0005-0000-0000-000075420000}"/>
    <cellStyle name="Normal 6 2 8 5 3 2" xfId="8808" xr:uid="{00000000-0005-0000-0000-000076420000}"/>
    <cellStyle name="Normal 6 2 8 5 3 2 2" xfId="39523" xr:uid="{00000000-0005-0000-0000-000077420000}"/>
    <cellStyle name="Normal 6 2 8 5 3 3" xfId="29505" xr:uid="{00000000-0005-0000-0000-000078420000}"/>
    <cellStyle name="Normal 6 2 8 5 4" xfId="8809" xr:uid="{00000000-0005-0000-0000-000079420000}"/>
    <cellStyle name="Normal 6 2 8 5 4 2" xfId="35180" xr:uid="{00000000-0005-0000-0000-00007A420000}"/>
    <cellStyle name="Normal 6 2 8 5 5" xfId="24584" xr:uid="{00000000-0005-0000-0000-00007B420000}"/>
    <cellStyle name="Normal 6 2 8 6" xfId="8810" xr:uid="{00000000-0005-0000-0000-00007C420000}"/>
    <cellStyle name="Normal 6 2 8 6 2" xfId="8811" xr:uid="{00000000-0005-0000-0000-00007D420000}"/>
    <cellStyle name="Normal 6 2 8 6 2 2" xfId="8812" xr:uid="{00000000-0005-0000-0000-00007E420000}"/>
    <cellStyle name="Normal 6 2 8 6 2 2 2" xfId="39524" xr:uid="{00000000-0005-0000-0000-00007F420000}"/>
    <cellStyle name="Normal 6 2 8 6 2 3" xfId="29506" xr:uid="{00000000-0005-0000-0000-000080420000}"/>
    <cellStyle name="Normal 6 2 8 6 3" xfId="8813" xr:uid="{00000000-0005-0000-0000-000081420000}"/>
    <cellStyle name="Normal 6 2 8 6 3 2" xfId="8814" xr:uid="{00000000-0005-0000-0000-000082420000}"/>
    <cellStyle name="Normal 6 2 8 6 3 2 2" xfId="39525" xr:uid="{00000000-0005-0000-0000-000083420000}"/>
    <cellStyle name="Normal 6 2 8 6 3 3" xfId="29507" xr:uid="{00000000-0005-0000-0000-000084420000}"/>
    <cellStyle name="Normal 6 2 8 6 4" xfId="8815" xr:uid="{00000000-0005-0000-0000-000085420000}"/>
    <cellStyle name="Normal 6 2 8 6 4 2" xfId="35181" xr:uid="{00000000-0005-0000-0000-000086420000}"/>
    <cellStyle name="Normal 6 2 8 6 5" xfId="24585" xr:uid="{00000000-0005-0000-0000-000087420000}"/>
    <cellStyle name="Normal 6 2 8 7" xfId="8816" xr:uid="{00000000-0005-0000-0000-000088420000}"/>
    <cellStyle name="Normal 6 2 8 7 2" xfId="8817" xr:uid="{00000000-0005-0000-0000-000089420000}"/>
    <cellStyle name="Normal 6 2 8 7 2 2" xfId="39526" xr:uid="{00000000-0005-0000-0000-00008A420000}"/>
    <cellStyle name="Normal 6 2 8 7 3" xfId="29508" xr:uid="{00000000-0005-0000-0000-00008B420000}"/>
    <cellStyle name="Normal 6 2 8 8" xfId="8818" xr:uid="{00000000-0005-0000-0000-00008C420000}"/>
    <cellStyle name="Normal 6 2 8 8 2" xfId="8819" xr:uid="{00000000-0005-0000-0000-00008D420000}"/>
    <cellStyle name="Normal 6 2 8 8 2 2" xfId="39527" xr:uid="{00000000-0005-0000-0000-00008E420000}"/>
    <cellStyle name="Normal 6 2 8 8 3" xfId="29509" xr:uid="{00000000-0005-0000-0000-00008F420000}"/>
    <cellStyle name="Normal 6 2 8 9" xfId="8820" xr:uid="{00000000-0005-0000-0000-000090420000}"/>
    <cellStyle name="Normal 6 2 8 9 2" xfId="35164" xr:uid="{00000000-0005-0000-0000-000091420000}"/>
    <cellStyle name="Normal 6 2 9" xfId="8821" xr:uid="{00000000-0005-0000-0000-000092420000}"/>
    <cellStyle name="Normal 6 2 9 10" xfId="24586" xr:uid="{00000000-0005-0000-0000-000093420000}"/>
    <cellStyle name="Normal 6 2 9 2" xfId="8822" xr:uid="{00000000-0005-0000-0000-000094420000}"/>
    <cellStyle name="Normal 6 2 9 2 2" xfId="8823" xr:uid="{00000000-0005-0000-0000-000095420000}"/>
    <cellStyle name="Normal 6 2 9 2 2 2" xfId="8824" xr:uid="{00000000-0005-0000-0000-000096420000}"/>
    <cellStyle name="Normal 6 2 9 2 2 2 2" xfId="8825" xr:uid="{00000000-0005-0000-0000-000097420000}"/>
    <cellStyle name="Normal 6 2 9 2 2 2 2 2" xfId="8826" xr:uid="{00000000-0005-0000-0000-000098420000}"/>
    <cellStyle name="Normal 6 2 9 2 2 2 2 2 2" xfId="39528" xr:uid="{00000000-0005-0000-0000-000099420000}"/>
    <cellStyle name="Normal 6 2 9 2 2 2 2 3" xfId="29510" xr:uid="{00000000-0005-0000-0000-00009A420000}"/>
    <cellStyle name="Normal 6 2 9 2 2 2 3" xfId="8827" xr:uid="{00000000-0005-0000-0000-00009B420000}"/>
    <cellStyle name="Normal 6 2 9 2 2 2 3 2" xfId="8828" xr:uid="{00000000-0005-0000-0000-00009C420000}"/>
    <cellStyle name="Normal 6 2 9 2 2 2 3 2 2" xfId="39529" xr:uid="{00000000-0005-0000-0000-00009D420000}"/>
    <cellStyle name="Normal 6 2 9 2 2 2 3 3" xfId="29511" xr:uid="{00000000-0005-0000-0000-00009E420000}"/>
    <cellStyle name="Normal 6 2 9 2 2 2 4" xfId="8829" xr:uid="{00000000-0005-0000-0000-00009F420000}"/>
    <cellStyle name="Normal 6 2 9 2 2 2 4 2" xfId="35185" xr:uid="{00000000-0005-0000-0000-0000A0420000}"/>
    <cellStyle name="Normal 6 2 9 2 2 2 5" xfId="24589" xr:uid="{00000000-0005-0000-0000-0000A1420000}"/>
    <cellStyle name="Normal 6 2 9 2 2 3" xfId="8830" xr:uid="{00000000-0005-0000-0000-0000A2420000}"/>
    <cellStyle name="Normal 6 2 9 2 2 3 2" xfId="8831" xr:uid="{00000000-0005-0000-0000-0000A3420000}"/>
    <cellStyle name="Normal 6 2 9 2 2 3 2 2" xfId="8832" xr:uid="{00000000-0005-0000-0000-0000A4420000}"/>
    <cellStyle name="Normal 6 2 9 2 2 3 2 2 2" xfId="39530" xr:uid="{00000000-0005-0000-0000-0000A5420000}"/>
    <cellStyle name="Normal 6 2 9 2 2 3 2 3" xfId="29512" xr:uid="{00000000-0005-0000-0000-0000A6420000}"/>
    <cellStyle name="Normal 6 2 9 2 2 3 3" xfId="8833" xr:uid="{00000000-0005-0000-0000-0000A7420000}"/>
    <cellStyle name="Normal 6 2 9 2 2 3 3 2" xfId="8834" xr:uid="{00000000-0005-0000-0000-0000A8420000}"/>
    <cellStyle name="Normal 6 2 9 2 2 3 3 2 2" xfId="39531" xr:uid="{00000000-0005-0000-0000-0000A9420000}"/>
    <cellStyle name="Normal 6 2 9 2 2 3 3 3" xfId="29513" xr:uid="{00000000-0005-0000-0000-0000AA420000}"/>
    <cellStyle name="Normal 6 2 9 2 2 3 4" xfId="8835" xr:uid="{00000000-0005-0000-0000-0000AB420000}"/>
    <cellStyle name="Normal 6 2 9 2 2 3 4 2" xfId="35186" xr:uid="{00000000-0005-0000-0000-0000AC420000}"/>
    <cellStyle name="Normal 6 2 9 2 2 3 5" xfId="24590" xr:uid="{00000000-0005-0000-0000-0000AD420000}"/>
    <cellStyle name="Normal 6 2 9 2 2 4" xfId="8836" xr:uid="{00000000-0005-0000-0000-0000AE420000}"/>
    <cellStyle name="Normal 6 2 9 2 2 4 2" xfId="8837" xr:uid="{00000000-0005-0000-0000-0000AF420000}"/>
    <cellStyle name="Normal 6 2 9 2 2 4 2 2" xfId="39532" xr:uid="{00000000-0005-0000-0000-0000B0420000}"/>
    <cellStyle name="Normal 6 2 9 2 2 4 3" xfId="29514" xr:uid="{00000000-0005-0000-0000-0000B1420000}"/>
    <cellStyle name="Normal 6 2 9 2 2 5" xfId="8838" xr:uid="{00000000-0005-0000-0000-0000B2420000}"/>
    <cellStyle name="Normal 6 2 9 2 2 5 2" xfId="8839" xr:uid="{00000000-0005-0000-0000-0000B3420000}"/>
    <cellStyle name="Normal 6 2 9 2 2 5 2 2" xfId="39533" xr:uid="{00000000-0005-0000-0000-0000B4420000}"/>
    <cellStyle name="Normal 6 2 9 2 2 5 3" xfId="29515" xr:uid="{00000000-0005-0000-0000-0000B5420000}"/>
    <cellStyle name="Normal 6 2 9 2 2 6" xfId="8840" xr:uid="{00000000-0005-0000-0000-0000B6420000}"/>
    <cellStyle name="Normal 6 2 9 2 2 6 2" xfId="35184" xr:uid="{00000000-0005-0000-0000-0000B7420000}"/>
    <cellStyle name="Normal 6 2 9 2 2 7" xfId="24588" xr:uid="{00000000-0005-0000-0000-0000B8420000}"/>
    <cellStyle name="Normal 6 2 9 2 3" xfId="8841" xr:uid="{00000000-0005-0000-0000-0000B9420000}"/>
    <cellStyle name="Normal 6 2 9 2 3 2" xfId="8842" xr:uid="{00000000-0005-0000-0000-0000BA420000}"/>
    <cellStyle name="Normal 6 2 9 2 3 2 2" xfId="8843" xr:uid="{00000000-0005-0000-0000-0000BB420000}"/>
    <cellStyle name="Normal 6 2 9 2 3 2 2 2" xfId="39534" xr:uid="{00000000-0005-0000-0000-0000BC420000}"/>
    <cellStyle name="Normal 6 2 9 2 3 2 3" xfId="29516" xr:uid="{00000000-0005-0000-0000-0000BD420000}"/>
    <cellStyle name="Normal 6 2 9 2 3 3" xfId="8844" xr:uid="{00000000-0005-0000-0000-0000BE420000}"/>
    <cellStyle name="Normal 6 2 9 2 3 3 2" xfId="8845" xr:uid="{00000000-0005-0000-0000-0000BF420000}"/>
    <cellStyle name="Normal 6 2 9 2 3 3 2 2" xfId="39535" xr:uid="{00000000-0005-0000-0000-0000C0420000}"/>
    <cellStyle name="Normal 6 2 9 2 3 3 3" xfId="29517" xr:uid="{00000000-0005-0000-0000-0000C1420000}"/>
    <cellStyle name="Normal 6 2 9 2 3 4" xfId="8846" xr:uid="{00000000-0005-0000-0000-0000C2420000}"/>
    <cellStyle name="Normal 6 2 9 2 3 4 2" xfId="35187" xr:uid="{00000000-0005-0000-0000-0000C3420000}"/>
    <cellStyle name="Normal 6 2 9 2 3 5" xfId="24591" xr:uid="{00000000-0005-0000-0000-0000C4420000}"/>
    <cellStyle name="Normal 6 2 9 2 4" xfId="8847" xr:uid="{00000000-0005-0000-0000-0000C5420000}"/>
    <cellStyle name="Normal 6 2 9 2 4 2" xfId="8848" xr:uid="{00000000-0005-0000-0000-0000C6420000}"/>
    <cellStyle name="Normal 6 2 9 2 4 2 2" xfId="8849" xr:uid="{00000000-0005-0000-0000-0000C7420000}"/>
    <cellStyle name="Normal 6 2 9 2 4 2 2 2" xfId="39536" xr:uid="{00000000-0005-0000-0000-0000C8420000}"/>
    <cellStyle name="Normal 6 2 9 2 4 2 3" xfId="29518" xr:uid="{00000000-0005-0000-0000-0000C9420000}"/>
    <cellStyle name="Normal 6 2 9 2 4 3" xfId="8850" xr:uid="{00000000-0005-0000-0000-0000CA420000}"/>
    <cellStyle name="Normal 6 2 9 2 4 3 2" xfId="8851" xr:uid="{00000000-0005-0000-0000-0000CB420000}"/>
    <cellStyle name="Normal 6 2 9 2 4 3 2 2" xfId="39537" xr:uid="{00000000-0005-0000-0000-0000CC420000}"/>
    <cellStyle name="Normal 6 2 9 2 4 3 3" xfId="29519" xr:uid="{00000000-0005-0000-0000-0000CD420000}"/>
    <cellStyle name="Normal 6 2 9 2 4 4" xfId="8852" xr:uid="{00000000-0005-0000-0000-0000CE420000}"/>
    <cellStyle name="Normal 6 2 9 2 4 4 2" xfId="35188" xr:uid="{00000000-0005-0000-0000-0000CF420000}"/>
    <cellStyle name="Normal 6 2 9 2 4 5" xfId="24592" xr:uid="{00000000-0005-0000-0000-0000D0420000}"/>
    <cellStyle name="Normal 6 2 9 2 5" xfId="8853" xr:uid="{00000000-0005-0000-0000-0000D1420000}"/>
    <cellStyle name="Normal 6 2 9 2 5 2" xfId="8854" xr:uid="{00000000-0005-0000-0000-0000D2420000}"/>
    <cellStyle name="Normal 6 2 9 2 5 2 2" xfId="39538" xr:uid="{00000000-0005-0000-0000-0000D3420000}"/>
    <cellStyle name="Normal 6 2 9 2 5 3" xfId="29520" xr:uid="{00000000-0005-0000-0000-0000D4420000}"/>
    <cellStyle name="Normal 6 2 9 2 6" xfId="8855" xr:uid="{00000000-0005-0000-0000-0000D5420000}"/>
    <cellStyle name="Normal 6 2 9 2 6 2" xfId="8856" xr:uid="{00000000-0005-0000-0000-0000D6420000}"/>
    <cellStyle name="Normal 6 2 9 2 6 2 2" xfId="39539" xr:uid="{00000000-0005-0000-0000-0000D7420000}"/>
    <cellStyle name="Normal 6 2 9 2 6 3" xfId="29521" xr:uid="{00000000-0005-0000-0000-0000D8420000}"/>
    <cellStyle name="Normal 6 2 9 2 7" xfId="8857" xr:uid="{00000000-0005-0000-0000-0000D9420000}"/>
    <cellStyle name="Normal 6 2 9 2 7 2" xfId="35183" xr:uid="{00000000-0005-0000-0000-0000DA420000}"/>
    <cellStyle name="Normal 6 2 9 2 8" xfId="24587" xr:uid="{00000000-0005-0000-0000-0000DB420000}"/>
    <cellStyle name="Normal 6 2 9 3" xfId="8858" xr:uid="{00000000-0005-0000-0000-0000DC420000}"/>
    <cellStyle name="Normal 6 2 9 3 2" xfId="8859" xr:uid="{00000000-0005-0000-0000-0000DD420000}"/>
    <cellStyle name="Normal 6 2 9 3 2 2" xfId="8860" xr:uid="{00000000-0005-0000-0000-0000DE420000}"/>
    <cellStyle name="Normal 6 2 9 3 2 2 2" xfId="8861" xr:uid="{00000000-0005-0000-0000-0000DF420000}"/>
    <cellStyle name="Normal 6 2 9 3 2 2 2 2" xfId="8862" xr:uid="{00000000-0005-0000-0000-0000E0420000}"/>
    <cellStyle name="Normal 6 2 9 3 2 2 2 2 2" xfId="39540" xr:uid="{00000000-0005-0000-0000-0000E1420000}"/>
    <cellStyle name="Normal 6 2 9 3 2 2 2 3" xfId="29522" xr:uid="{00000000-0005-0000-0000-0000E2420000}"/>
    <cellStyle name="Normal 6 2 9 3 2 2 3" xfId="8863" xr:uid="{00000000-0005-0000-0000-0000E3420000}"/>
    <cellStyle name="Normal 6 2 9 3 2 2 3 2" xfId="8864" xr:uid="{00000000-0005-0000-0000-0000E4420000}"/>
    <cellStyle name="Normal 6 2 9 3 2 2 3 2 2" xfId="39541" xr:uid="{00000000-0005-0000-0000-0000E5420000}"/>
    <cellStyle name="Normal 6 2 9 3 2 2 3 3" xfId="29523" xr:uid="{00000000-0005-0000-0000-0000E6420000}"/>
    <cellStyle name="Normal 6 2 9 3 2 2 4" xfId="8865" xr:uid="{00000000-0005-0000-0000-0000E7420000}"/>
    <cellStyle name="Normal 6 2 9 3 2 2 4 2" xfId="35191" xr:uid="{00000000-0005-0000-0000-0000E8420000}"/>
    <cellStyle name="Normal 6 2 9 3 2 2 5" xfId="24595" xr:uid="{00000000-0005-0000-0000-0000E9420000}"/>
    <cellStyle name="Normal 6 2 9 3 2 3" xfId="8866" xr:uid="{00000000-0005-0000-0000-0000EA420000}"/>
    <cellStyle name="Normal 6 2 9 3 2 3 2" xfId="8867" xr:uid="{00000000-0005-0000-0000-0000EB420000}"/>
    <cellStyle name="Normal 6 2 9 3 2 3 2 2" xfId="8868" xr:uid="{00000000-0005-0000-0000-0000EC420000}"/>
    <cellStyle name="Normal 6 2 9 3 2 3 2 2 2" xfId="39542" xr:uid="{00000000-0005-0000-0000-0000ED420000}"/>
    <cellStyle name="Normal 6 2 9 3 2 3 2 3" xfId="29524" xr:uid="{00000000-0005-0000-0000-0000EE420000}"/>
    <cellStyle name="Normal 6 2 9 3 2 3 3" xfId="8869" xr:uid="{00000000-0005-0000-0000-0000EF420000}"/>
    <cellStyle name="Normal 6 2 9 3 2 3 3 2" xfId="8870" xr:uid="{00000000-0005-0000-0000-0000F0420000}"/>
    <cellStyle name="Normal 6 2 9 3 2 3 3 2 2" xfId="39543" xr:uid="{00000000-0005-0000-0000-0000F1420000}"/>
    <cellStyle name="Normal 6 2 9 3 2 3 3 3" xfId="29525" xr:uid="{00000000-0005-0000-0000-0000F2420000}"/>
    <cellStyle name="Normal 6 2 9 3 2 3 4" xfId="8871" xr:uid="{00000000-0005-0000-0000-0000F3420000}"/>
    <cellStyle name="Normal 6 2 9 3 2 3 4 2" xfId="35192" xr:uid="{00000000-0005-0000-0000-0000F4420000}"/>
    <cellStyle name="Normal 6 2 9 3 2 3 5" xfId="24596" xr:uid="{00000000-0005-0000-0000-0000F5420000}"/>
    <cellStyle name="Normal 6 2 9 3 2 4" xfId="8872" xr:uid="{00000000-0005-0000-0000-0000F6420000}"/>
    <cellStyle name="Normal 6 2 9 3 2 4 2" xfId="8873" xr:uid="{00000000-0005-0000-0000-0000F7420000}"/>
    <cellStyle name="Normal 6 2 9 3 2 4 2 2" xfId="39544" xr:uid="{00000000-0005-0000-0000-0000F8420000}"/>
    <cellStyle name="Normal 6 2 9 3 2 4 3" xfId="29526" xr:uid="{00000000-0005-0000-0000-0000F9420000}"/>
    <cellStyle name="Normal 6 2 9 3 2 5" xfId="8874" xr:uid="{00000000-0005-0000-0000-0000FA420000}"/>
    <cellStyle name="Normal 6 2 9 3 2 5 2" xfId="8875" xr:uid="{00000000-0005-0000-0000-0000FB420000}"/>
    <cellStyle name="Normal 6 2 9 3 2 5 2 2" xfId="39545" xr:uid="{00000000-0005-0000-0000-0000FC420000}"/>
    <cellStyle name="Normal 6 2 9 3 2 5 3" xfId="29527" xr:uid="{00000000-0005-0000-0000-0000FD420000}"/>
    <cellStyle name="Normal 6 2 9 3 2 6" xfId="8876" xr:uid="{00000000-0005-0000-0000-0000FE420000}"/>
    <cellStyle name="Normal 6 2 9 3 2 6 2" xfId="35190" xr:uid="{00000000-0005-0000-0000-0000FF420000}"/>
    <cellStyle name="Normal 6 2 9 3 2 7" xfId="24594" xr:uid="{00000000-0005-0000-0000-000000430000}"/>
    <cellStyle name="Normal 6 2 9 3 3" xfId="8877" xr:uid="{00000000-0005-0000-0000-000001430000}"/>
    <cellStyle name="Normal 6 2 9 3 3 2" xfId="8878" xr:uid="{00000000-0005-0000-0000-000002430000}"/>
    <cellStyle name="Normal 6 2 9 3 3 2 2" xfId="8879" xr:uid="{00000000-0005-0000-0000-000003430000}"/>
    <cellStyle name="Normal 6 2 9 3 3 2 2 2" xfId="39546" xr:uid="{00000000-0005-0000-0000-000004430000}"/>
    <cellStyle name="Normal 6 2 9 3 3 2 3" xfId="29528" xr:uid="{00000000-0005-0000-0000-000005430000}"/>
    <cellStyle name="Normal 6 2 9 3 3 3" xfId="8880" xr:uid="{00000000-0005-0000-0000-000006430000}"/>
    <cellStyle name="Normal 6 2 9 3 3 3 2" xfId="8881" xr:uid="{00000000-0005-0000-0000-000007430000}"/>
    <cellStyle name="Normal 6 2 9 3 3 3 2 2" xfId="39547" xr:uid="{00000000-0005-0000-0000-000008430000}"/>
    <cellStyle name="Normal 6 2 9 3 3 3 3" xfId="29529" xr:uid="{00000000-0005-0000-0000-000009430000}"/>
    <cellStyle name="Normal 6 2 9 3 3 4" xfId="8882" xr:uid="{00000000-0005-0000-0000-00000A430000}"/>
    <cellStyle name="Normal 6 2 9 3 3 4 2" xfId="35193" xr:uid="{00000000-0005-0000-0000-00000B430000}"/>
    <cellStyle name="Normal 6 2 9 3 3 5" xfId="24597" xr:uid="{00000000-0005-0000-0000-00000C430000}"/>
    <cellStyle name="Normal 6 2 9 3 4" xfId="8883" xr:uid="{00000000-0005-0000-0000-00000D430000}"/>
    <cellStyle name="Normal 6 2 9 3 4 2" xfId="8884" xr:uid="{00000000-0005-0000-0000-00000E430000}"/>
    <cellStyle name="Normal 6 2 9 3 4 2 2" xfId="8885" xr:uid="{00000000-0005-0000-0000-00000F430000}"/>
    <cellStyle name="Normal 6 2 9 3 4 2 2 2" xfId="39548" xr:uid="{00000000-0005-0000-0000-000010430000}"/>
    <cellStyle name="Normal 6 2 9 3 4 2 3" xfId="29530" xr:uid="{00000000-0005-0000-0000-000011430000}"/>
    <cellStyle name="Normal 6 2 9 3 4 3" xfId="8886" xr:uid="{00000000-0005-0000-0000-000012430000}"/>
    <cellStyle name="Normal 6 2 9 3 4 3 2" xfId="8887" xr:uid="{00000000-0005-0000-0000-000013430000}"/>
    <cellStyle name="Normal 6 2 9 3 4 3 2 2" xfId="39549" xr:uid="{00000000-0005-0000-0000-000014430000}"/>
    <cellStyle name="Normal 6 2 9 3 4 3 3" xfId="29531" xr:uid="{00000000-0005-0000-0000-000015430000}"/>
    <cellStyle name="Normal 6 2 9 3 4 4" xfId="8888" xr:uid="{00000000-0005-0000-0000-000016430000}"/>
    <cellStyle name="Normal 6 2 9 3 4 4 2" xfId="35194" xr:uid="{00000000-0005-0000-0000-000017430000}"/>
    <cellStyle name="Normal 6 2 9 3 4 5" xfId="24598" xr:uid="{00000000-0005-0000-0000-000018430000}"/>
    <cellStyle name="Normal 6 2 9 3 5" xfId="8889" xr:uid="{00000000-0005-0000-0000-000019430000}"/>
    <cellStyle name="Normal 6 2 9 3 5 2" xfId="8890" xr:uid="{00000000-0005-0000-0000-00001A430000}"/>
    <cellStyle name="Normal 6 2 9 3 5 2 2" xfId="39550" xr:uid="{00000000-0005-0000-0000-00001B430000}"/>
    <cellStyle name="Normal 6 2 9 3 5 3" xfId="29532" xr:uid="{00000000-0005-0000-0000-00001C430000}"/>
    <cellStyle name="Normal 6 2 9 3 6" xfId="8891" xr:uid="{00000000-0005-0000-0000-00001D430000}"/>
    <cellStyle name="Normal 6 2 9 3 6 2" xfId="8892" xr:uid="{00000000-0005-0000-0000-00001E430000}"/>
    <cellStyle name="Normal 6 2 9 3 6 2 2" xfId="39551" xr:uid="{00000000-0005-0000-0000-00001F430000}"/>
    <cellStyle name="Normal 6 2 9 3 6 3" xfId="29533" xr:uid="{00000000-0005-0000-0000-000020430000}"/>
    <cellStyle name="Normal 6 2 9 3 7" xfId="8893" xr:uid="{00000000-0005-0000-0000-000021430000}"/>
    <cellStyle name="Normal 6 2 9 3 7 2" xfId="35189" xr:uid="{00000000-0005-0000-0000-000022430000}"/>
    <cellStyle name="Normal 6 2 9 3 8" xfId="24593" xr:uid="{00000000-0005-0000-0000-000023430000}"/>
    <cellStyle name="Normal 6 2 9 4" xfId="8894" xr:uid="{00000000-0005-0000-0000-000024430000}"/>
    <cellStyle name="Normal 6 2 9 4 2" xfId="8895" xr:uid="{00000000-0005-0000-0000-000025430000}"/>
    <cellStyle name="Normal 6 2 9 4 2 2" xfId="8896" xr:uid="{00000000-0005-0000-0000-000026430000}"/>
    <cellStyle name="Normal 6 2 9 4 2 2 2" xfId="8897" xr:uid="{00000000-0005-0000-0000-000027430000}"/>
    <cellStyle name="Normal 6 2 9 4 2 2 2 2" xfId="39552" xr:uid="{00000000-0005-0000-0000-000028430000}"/>
    <cellStyle name="Normal 6 2 9 4 2 2 3" xfId="29534" xr:uid="{00000000-0005-0000-0000-000029430000}"/>
    <cellStyle name="Normal 6 2 9 4 2 3" xfId="8898" xr:uid="{00000000-0005-0000-0000-00002A430000}"/>
    <cellStyle name="Normal 6 2 9 4 2 3 2" xfId="8899" xr:uid="{00000000-0005-0000-0000-00002B430000}"/>
    <cellStyle name="Normal 6 2 9 4 2 3 2 2" xfId="39553" xr:uid="{00000000-0005-0000-0000-00002C430000}"/>
    <cellStyle name="Normal 6 2 9 4 2 3 3" xfId="29535" xr:uid="{00000000-0005-0000-0000-00002D430000}"/>
    <cellStyle name="Normal 6 2 9 4 2 4" xfId="8900" xr:uid="{00000000-0005-0000-0000-00002E430000}"/>
    <cellStyle name="Normal 6 2 9 4 2 4 2" xfId="35196" xr:uid="{00000000-0005-0000-0000-00002F430000}"/>
    <cellStyle name="Normal 6 2 9 4 2 5" xfId="24600" xr:uid="{00000000-0005-0000-0000-000030430000}"/>
    <cellStyle name="Normal 6 2 9 4 3" xfId="8901" xr:uid="{00000000-0005-0000-0000-000031430000}"/>
    <cellStyle name="Normal 6 2 9 4 3 2" xfId="8902" xr:uid="{00000000-0005-0000-0000-000032430000}"/>
    <cellStyle name="Normal 6 2 9 4 3 2 2" xfId="8903" xr:uid="{00000000-0005-0000-0000-000033430000}"/>
    <cellStyle name="Normal 6 2 9 4 3 2 2 2" xfId="39554" xr:uid="{00000000-0005-0000-0000-000034430000}"/>
    <cellStyle name="Normal 6 2 9 4 3 2 3" xfId="29536" xr:uid="{00000000-0005-0000-0000-000035430000}"/>
    <cellStyle name="Normal 6 2 9 4 3 3" xfId="8904" xr:uid="{00000000-0005-0000-0000-000036430000}"/>
    <cellStyle name="Normal 6 2 9 4 3 3 2" xfId="8905" xr:uid="{00000000-0005-0000-0000-000037430000}"/>
    <cellStyle name="Normal 6 2 9 4 3 3 2 2" xfId="39555" xr:uid="{00000000-0005-0000-0000-000038430000}"/>
    <cellStyle name="Normal 6 2 9 4 3 3 3" xfId="29537" xr:uid="{00000000-0005-0000-0000-000039430000}"/>
    <cellStyle name="Normal 6 2 9 4 3 4" xfId="8906" xr:uid="{00000000-0005-0000-0000-00003A430000}"/>
    <cellStyle name="Normal 6 2 9 4 3 4 2" xfId="35197" xr:uid="{00000000-0005-0000-0000-00003B430000}"/>
    <cellStyle name="Normal 6 2 9 4 3 5" xfId="24601" xr:uid="{00000000-0005-0000-0000-00003C430000}"/>
    <cellStyle name="Normal 6 2 9 4 4" xfId="8907" xr:uid="{00000000-0005-0000-0000-00003D430000}"/>
    <cellStyle name="Normal 6 2 9 4 4 2" xfId="8908" xr:uid="{00000000-0005-0000-0000-00003E430000}"/>
    <cellStyle name="Normal 6 2 9 4 4 2 2" xfId="39556" xr:uid="{00000000-0005-0000-0000-00003F430000}"/>
    <cellStyle name="Normal 6 2 9 4 4 3" xfId="29538" xr:uid="{00000000-0005-0000-0000-000040430000}"/>
    <cellStyle name="Normal 6 2 9 4 5" xfId="8909" xr:uid="{00000000-0005-0000-0000-000041430000}"/>
    <cellStyle name="Normal 6 2 9 4 5 2" xfId="8910" xr:uid="{00000000-0005-0000-0000-000042430000}"/>
    <cellStyle name="Normal 6 2 9 4 5 2 2" xfId="39557" xr:uid="{00000000-0005-0000-0000-000043430000}"/>
    <cellStyle name="Normal 6 2 9 4 5 3" xfId="29539" xr:uid="{00000000-0005-0000-0000-000044430000}"/>
    <cellStyle name="Normal 6 2 9 4 6" xfId="8911" xr:uid="{00000000-0005-0000-0000-000045430000}"/>
    <cellStyle name="Normal 6 2 9 4 6 2" xfId="35195" xr:uid="{00000000-0005-0000-0000-000046430000}"/>
    <cellStyle name="Normal 6 2 9 4 7" xfId="24599" xr:uid="{00000000-0005-0000-0000-000047430000}"/>
    <cellStyle name="Normal 6 2 9 5" xfId="8912" xr:uid="{00000000-0005-0000-0000-000048430000}"/>
    <cellStyle name="Normal 6 2 9 5 2" xfId="8913" xr:uid="{00000000-0005-0000-0000-000049430000}"/>
    <cellStyle name="Normal 6 2 9 5 2 2" xfId="8914" xr:uid="{00000000-0005-0000-0000-00004A430000}"/>
    <cellStyle name="Normal 6 2 9 5 2 2 2" xfId="39558" xr:uid="{00000000-0005-0000-0000-00004B430000}"/>
    <cellStyle name="Normal 6 2 9 5 2 3" xfId="29540" xr:uid="{00000000-0005-0000-0000-00004C430000}"/>
    <cellStyle name="Normal 6 2 9 5 3" xfId="8915" xr:uid="{00000000-0005-0000-0000-00004D430000}"/>
    <cellStyle name="Normal 6 2 9 5 3 2" xfId="8916" xr:uid="{00000000-0005-0000-0000-00004E430000}"/>
    <cellStyle name="Normal 6 2 9 5 3 2 2" xfId="39559" xr:uid="{00000000-0005-0000-0000-00004F430000}"/>
    <cellStyle name="Normal 6 2 9 5 3 3" xfId="29541" xr:uid="{00000000-0005-0000-0000-000050430000}"/>
    <cellStyle name="Normal 6 2 9 5 4" xfId="8917" xr:uid="{00000000-0005-0000-0000-000051430000}"/>
    <cellStyle name="Normal 6 2 9 5 4 2" xfId="35198" xr:uid="{00000000-0005-0000-0000-000052430000}"/>
    <cellStyle name="Normal 6 2 9 5 5" xfId="24602" xr:uid="{00000000-0005-0000-0000-000053430000}"/>
    <cellStyle name="Normal 6 2 9 6" xfId="8918" xr:uid="{00000000-0005-0000-0000-000054430000}"/>
    <cellStyle name="Normal 6 2 9 6 2" xfId="8919" xr:uid="{00000000-0005-0000-0000-000055430000}"/>
    <cellStyle name="Normal 6 2 9 6 2 2" xfId="8920" xr:uid="{00000000-0005-0000-0000-000056430000}"/>
    <cellStyle name="Normal 6 2 9 6 2 2 2" xfId="39560" xr:uid="{00000000-0005-0000-0000-000057430000}"/>
    <cellStyle name="Normal 6 2 9 6 2 3" xfId="29542" xr:uid="{00000000-0005-0000-0000-000058430000}"/>
    <cellStyle name="Normal 6 2 9 6 3" xfId="8921" xr:uid="{00000000-0005-0000-0000-000059430000}"/>
    <cellStyle name="Normal 6 2 9 6 3 2" xfId="8922" xr:uid="{00000000-0005-0000-0000-00005A430000}"/>
    <cellStyle name="Normal 6 2 9 6 3 2 2" xfId="39561" xr:uid="{00000000-0005-0000-0000-00005B430000}"/>
    <cellStyle name="Normal 6 2 9 6 3 3" xfId="29543" xr:uid="{00000000-0005-0000-0000-00005C430000}"/>
    <cellStyle name="Normal 6 2 9 6 4" xfId="8923" xr:uid="{00000000-0005-0000-0000-00005D430000}"/>
    <cellStyle name="Normal 6 2 9 6 4 2" xfId="35199" xr:uid="{00000000-0005-0000-0000-00005E430000}"/>
    <cellStyle name="Normal 6 2 9 6 5" xfId="24603" xr:uid="{00000000-0005-0000-0000-00005F430000}"/>
    <cellStyle name="Normal 6 2 9 7" xfId="8924" xr:uid="{00000000-0005-0000-0000-000060430000}"/>
    <cellStyle name="Normal 6 2 9 7 2" xfId="8925" xr:uid="{00000000-0005-0000-0000-000061430000}"/>
    <cellStyle name="Normal 6 2 9 7 2 2" xfId="39562" xr:uid="{00000000-0005-0000-0000-000062430000}"/>
    <cellStyle name="Normal 6 2 9 7 3" xfId="29544" xr:uid="{00000000-0005-0000-0000-000063430000}"/>
    <cellStyle name="Normal 6 2 9 8" xfId="8926" xr:uid="{00000000-0005-0000-0000-000064430000}"/>
    <cellStyle name="Normal 6 2 9 8 2" xfId="8927" xr:uid="{00000000-0005-0000-0000-000065430000}"/>
    <cellStyle name="Normal 6 2 9 8 2 2" xfId="39563" xr:uid="{00000000-0005-0000-0000-000066430000}"/>
    <cellStyle name="Normal 6 2 9 8 3" xfId="29545" xr:uid="{00000000-0005-0000-0000-000067430000}"/>
    <cellStyle name="Normal 6 2 9 9" xfId="8928" xr:uid="{00000000-0005-0000-0000-000068430000}"/>
    <cellStyle name="Normal 6 2 9 9 2" xfId="35182" xr:uid="{00000000-0005-0000-0000-000069430000}"/>
    <cellStyle name="Normal 6 20" xfId="8929" xr:uid="{00000000-0005-0000-0000-00006A430000}"/>
    <cellStyle name="Normal 6 20 2" xfId="8930" xr:uid="{00000000-0005-0000-0000-00006B430000}"/>
    <cellStyle name="Normal 6 20 2 2" xfId="39564" xr:uid="{00000000-0005-0000-0000-00006C430000}"/>
    <cellStyle name="Normal 6 20 3" xfId="29546" xr:uid="{00000000-0005-0000-0000-00006D430000}"/>
    <cellStyle name="Normal 6 21" xfId="8931" xr:uid="{00000000-0005-0000-0000-00006E430000}"/>
    <cellStyle name="Normal 6 21 2" xfId="8932" xr:uid="{00000000-0005-0000-0000-00006F430000}"/>
    <cellStyle name="Normal 6 21 2 2" xfId="43814" xr:uid="{00000000-0005-0000-0000-000070430000}"/>
    <cellStyle name="Normal 6 21 3" xfId="33798" xr:uid="{00000000-0005-0000-0000-000071430000}"/>
    <cellStyle name="Normal 6 22" xfId="8933" xr:uid="{00000000-0005-0000-0000-000072430000}"/>
    <cellStyle name="Normal 6 23" xfId="8934" xr:uid="{00000000-0005-0000-0000-000073430000}"/>
    <cellStyle name="Normal 6 24" xfId="23142" xr:uid="{00000000-0005-0000-0000-000074430000}"/>
    <cellStyle name="Normal 6 3" xfId="8935" xr:uid="{00000000-0005-0000-0000-000075430000}"/>
    <cellStyle name="Normal 6 3 10" xfId="8936" xr:uid="{00000000-0005-0000-0000-000076430000}"/>
    <cellStyle name="Normal 6 3 10 2" xfId="8937" xr:uid="{00000000-0005-0000-0000-000077430000}"/>
    <cellStyle name="Normal 6 3 10 2 2" xfId="8938" xr:uid="{00000000-0005-0000-0000-000078430000}"/>
    <cellStyle name="Normal 6 3 10 2 2 2" xfId="8939" xr:uid="{00000000-0005-0000-0000-000079430000}"/>
    <cellStyle name="Normal 6 3 10 2 2 2 2" xfId="8940" xr:uid="{00000000-0005-0000-0000-00007A430000}"/>
    <cellStyle name="Normal 6 3 10 2 2 2 2 2" xfId="39565" xr:uid="{00000000-0005-0000-0000-00007B430000}"/>
    <cellStyle name="Normal 6 3 10 2 2 2 3" xfId="29547" xr:uid="{00000000-0005-0000-0000-00007C430000}"/>
    <cellStyle name="Normal 6 3 10 2 2 3" xfId="8941" xr:uid="{00000000-0005-0000-0000-00007D430000}"/>
    <cellStyle name="Normal 6 3 10 2 2 3 2" xfId="8942" xr:uid="{00000000-0005-0000-0000-00007E430000}"/>
    <cellStyle name="Normal 6 3 10 2 2 3 2 2" xfId="39566" xr:uid="{00000000-0005-0000-0000-00007F430000}"/>
    <cellStyle name="Normal 6 3 10 2 2 3 3" xfId="29548" xr:uid="{00000000-0005-0000-0000-000080430000}"/>
    <cellStyle name="Normal 6 3 10 2 2 4" xfId="8943" xr:uid="{00000000-0005-0000-0000-000081430000}"/>
    <cellStyle name="Normal 6 3 10 2 2 4 2" xfId="35203" xr:uid="{00000000-0005-0000-0000-000082430000}"/>
    <cellStyle name="Normal 6 3 10 2 2 5" xfId="24607" xr:uid="{00000000-0005-0000-0000-000083430000}"/>
    <cellStyle name="Normal 6 3 10 2 3" xfId="8944" xr:uid="{00000000-0005-0000-0000-000084430000}"/>
    <cellStyle name="Normal 6 3 10 2 3 2" xfId="8945" xr:uid="{00000000-0005-0000-0000-000085430000}"/>
    <cellStyle name="Normal 6 3 10 2 3 2 2" xfId="8946" xr:uid="{00000000-0005-0000-0000-000086430000}"/>
    <cellStyle name="Normal 6 3 10 2 3 2 2 2" xfId="39567" xr:uid="{00000000-0005-0000-0000-000087430000}"/>
    <cellStyle name="Normal 6 3 10 2 3 2 3" xfId="29549" xr:uid="{00000000-0005-0000-0000-000088430000}"/>
    <cellStyle name="Normal 6 3 10 2 3 3" xfId="8947" xr:uid="{00000000-0005-0000-0000-000089430000}"/>
    <cellStyle name="Normal 6 3 10 2 3 3 2" xfId="8948" xr:uid="{00000000-0005-0000-0000-00008A430000}"/>
    <cellStyle name="Normal 6 3 10 2 3 3 2 2" xfId="39568" xr:uid="{00000000-0005-0000-0000-00008B430000}"/>
    <cellStyle name="Normal 6 3 10 2 3 3 3" xfId="29550" xr:uid="{00000000-0005-0000-0000-00008C430000}"/>
    <cellStyle name="Normal 6 3 10 2 3 4" xfId="8949" xr:uid="{00000000-0005-0000-0000-00008D430000}"/>
    <cellStyle name="Normal 6 3 10 2 3 4 2" xfId="35204" xr:uid="{00000000-0005-0000-0000-00008E430000}"/>
    <cellStyle name="Normal 6 3 10 2 3 5" xfId="24608" xr:uid="{00000000-0005-0000-0000-00008F430000}"/>
    <cellStyle name="Normal 6 3 10 2 4" xfId="8950" xr:uid="{00000000-0005-0000-0000-000090430000}"/>
    <cellStyle name="Normal 6 3 10 2 4 2" xfId="8951" xr:uid="{00000000-0005-0000-0000-000091430000}"/>
    <cellStyle name="Normal 6 3 10 2 4 2 2" xfId="39569" xr:uid="{00000000-0005-0000-0000-000092430000}"/>
    <cellStyle name="Normal 6 3 10 2 4 3" xfId="29551" xr:uid="{00000000-0005-0000-0000-000093430000}"/>
    <cellStyle name="Normal 6 3 10 2 5" xfId="8952" xr:uid="{00000000-0005-0000-0000-000094430000}"/>
    <cellStyle name="Normal 6 3 10 2 5 2" xfId="8953" xr:uid="{00000000-0005-0000-0000-000095430000}"/>
    <cellStyle name="Normal 6 3 10 2 5 2 2" xfId="39570" xr:uid="{00000000-0005-0000-0000-000096430000}"/>
    <cellStyle name="Normal 6 3 10 2 5 3" xfId="29552" xr:uid="{00000000-0005-0000-0000-000097430000}"/>
    <cellStyle name="Normal 6 3 10 2 6" xfId="8954" xr:uid="{00000000-0005-0000-0000-000098430000}"/>
    <cellStyle name="Normal 6 3 10 2 6 2" xfId="35202" xr:uid="{00000000-0005-0000-0000-000099430000}"/>
    <cellStyle name="Normal 6 3 10 2 7" xfId="24606" xr:uid="{00000000-0005-0000-0000-00009A430000}"/>
    <cellStyle name="Normal 6 3 10 3" xfId="8955" xr:uid="{00000000-0005-0000-0000-00009B430000}"/>
    <cellStyle name="Normal 6 3 10 3 2" xfId="8956" xr:uid="{00000000-0005-0000-0000-00009C430000}"/>
    <cellStyle name="Normal 6 3 10 3 2 2" xfId="8957" xr:uid="{00000000-0005-0000-0000-00009D430000}"/>
    <cellStyle name="Normal 6 3 10 3 2 2 2" xfId="39571" xr:uid="{00000000-0005-0000-0000-00009E430000}"/>
    <cellStyle name="Normal 6 3 10 3 2 3" xfId="29553" xr:uid="{00000000-0005-0000-0000-00009F430000}"/>
    <cellStyle name="Normal 6 3 10 3 3" xfId="8958" xr:uid="{00000000-0005-0000-0000-0000A0430000}"/>
    <cellStyle name="Normal 6 3 10 3 3 2" xfId="8959" xr:uid="{00000000-0005-0000-0000-0000A1430000}"/>
    <cellStyle name="Normal 6 3 10 3 3 2 2" xfId="39572" xr:uid="{00000000-0005-0000-0000-0000A2430000}"/>
    <cellStyle name="Normal 6 3 10 3 3 3" xfId="29554" xr:uid="{00000000-0005-0000-0000-0000A3430000}"/>
    <cellStyle name="Normal 6 3 10 3 4" xfId="8960" xr:uid="{00000000-0005-0000-0000-0000A4430000}"/>
    <cellStyle name="Normal 6 3 10 3 4 2" xfId="35205" xr:uid="{00000000-0005-0000-0000-0000A5430000}"/>
    <cellStyle name="Normal 6 3 10 3 5" xfId="24609" xr:uid="{00000000-0005-0000-0000-0000A6430000}"/>
    <cellStyle name="Normal 6 3 10 4" xfId="8961" xr:uid="{00000000-0005-0000-0000-0000A7430000}"/>
    <cellStyle name="Normal 6 3 10 4 2" xfId="8962" xr:uid="{00000000-0005-0000-0000-0000A8430000}"/>
    <cellStyle name="Normal 6 3 10 4 2 2" xfId="8963" xr:uid="{00000000-0005-0000-0000-0000A9430000}"/>
    <cellStyle name="Normal 6 3 10 4 2 2 2" xfId="39573" xr:uid="{00000000-0005-0000-0000-0000AA430000}"/>
    <cellStyle name="Normal 6 3 10 4 2 3" xfId="29555" xr:uid="{00000000-0005-0000-0000-0000AB430000}"/>
    <cellStyle name="Normal 6 3 10 4 3" xfId="8964" xr:uid="{00000000-0005-0000-0000-0000AC430000}"/>
    <cellStyle name="Normal 6 3 10 4 3 2" xfId="8965" xr:uid="{00000000-0005-0000-0000-0000AD430000}"/>
    <cellStyle name="Normal 6 3 10 4 3 2 2" xfId="39574" xr:uid="{00000000-0005-0000-0000-0000AE430000}"/>
    <cellStyle name="Normal 6 3 10 4 3 3" xfId="29556" xr:uid="{00000000-0005-0000-0000-0000AF430000}"/>
    <cellStyle name="Normal 6 3 10 4 4" xfId="8966" xr:uid="{00000000-0005-0000-0000-0000B0430000}"/>
    <cellStyle name="Normal 6 3 10 4 4 2" xfId="35206" xr:uid="{00000000-0005-0000-0000-0000B1430000}"/>
    <cellStyle name="Normal 6 3 10 4 5" xfId="24610" xr:uid="{00000000-0005-0000-0000-0000B2430000}"/>
    <cellStyle name="Normal 6 3 10 5" xfId="8967" xr:uid="{00000000-0005-0000-0000-0000B3430000}"/>
    <cellStyle name="Normal 6 3 10 5 2" xfId="8968" xr:uid="{00000000-0005-0000-0000-0000B4430000}"/>
    <cellStyle name="Normal 6 3 10 5 2 2" xfId="39575" xr:uid="{00000000-0005-0000-0000-0000B5430000}"/>
    <cellStyle name="Normal 6 3 10 5 3" xfId="29557" xr:uid="{00000000-0005-0000-0000-0000B6430000}"/>
    <cellStyle name="Normal 6 3 10 6" xfId="8969" xr:uid="{00000000-0005-0000-0000-0000B7430000}"/>
    <cellStyle name="Normal 6 3 10 6 2" xfId="8970" xr:uid="{00000000-0005-0000-0000-0000B8430000}"/>
    <cellStyle name="Normal 6 3 10 6 2 2" xfId="39576" xr:uid="{00000000-0005-0000-0000-0000B9430000}"/>
    <cellStyle name="Normal 6 3 10 6 3" xfId="29558" xr:uid="{00000000-0005-0000-0000-0000BA430000}"/>
    <cellStyle name="Normal 6 3 10 7" xfId="8971" xr:uid="{00000000-0005-0000-0000-0000BB430000}"/>
    <cellStyle name="Normal 6 3 10 7 2" xfId="35201" xr:uid="{00000000-0005-0000-0000-0000BC430000}"/>
    <cellStyle name="Normal 6 3 10 8" xfId="24605" xr:uid="{00000000-0005-0000-0000-0000BD430000}"/>
    <cellStyle name="Normal 6 3 11" xfId="8972" xr:uid="{00000000-0005-0000-0000-0000BE430000}"/>
    <cellStyle name="Normal 6 3 11 2" xfId="8973" xr:uid="{00000000-0005-0000-0000-0000BF430000}"/>
    <cellStyle name="Normal 6 3 11 2 2" xfId="8974" xr:uid="{00000000-0005-0000-0000-0000C0430000}"/>
    <cellStyle name="Normal 6 3 11 2 2 2" xfId="8975" xr:uid="{00000000-0005-0000-0000-0000C1430000}"/>
    <cellStyle name="Normal 6 3 11 2 2 2 2" xfId="8976" xr:uid="{00000000-0005-0000-0000-0000C2430000}"/>
    <cellStyle name="Normal 6 3 11 2 2 2 2 2" xfId="39577" xr:uid="{00000000-0005-0000-0000-0000C3430000}"/>
    <cellStyle name="Normal 6 3 11 2 2 2 3" xfId="29559" xr:uid="{00000000-0005-0000-0000-0000C4430000}"/>
    <cellStyle name="Normal 6 3 11 2 2 3" xfId="8977" xr:uid="{00000000-0005-0000-0000-0000C5430000}"/>
    <cellStyle name="Normal 6 3 11 2 2 3 2" xfId="8978" xr:uid="{00000000-0005-0000-0000-0000C6430000}"/>
    <cellStyle name="Normal 6 3 11 2 2 3 2 2" xfId="39578" xr:uid="{00000000-0005-0000-0000-0000C7430000}"/>
    <cellStyle name="Normal 6 3 11 2 2 3 3" xfId="29560" xr:uid="{00000000-0005-0000-0000-0000C8430000}"/>
    <cellStyle name="Normal 6 3 11 2 2 4" xfId="8979" xr:uid="{00000000-0005-0000-0000-0000C9430000}"/>
    <cellStyle name="Normal 6 3 11 2 2 4 2" xfId="35209" xr:uid="{00000000-0005-0000-0000-0000CA430000}"/>
    <cellStyle name="Normal 6 3 11 2 2 5" xfId="24613" xr:uid="{00000000-0005-0000-0000-0000CB430000}"/>
    <cellStyle name="Normal 6 3 11 2 3" xfId="8980" xr:uid="{00000000-0005-0000-0000-0000CC430000}"/>
    <cellStyle name="Normal 6 3 11 2 3 2" xfId="8981" xr:uid="{00000000-0005-0000-0000-0000CD430000}"/>
    <cellStyle name="Normal 6 3 11 2 3 2 2" xfId="8982" xr:uid="{00000000-0005-0000-0000-0000CE430000}"/>
    <cellStyle name="Normal 6 3 11 2 3 2 2 2" xfId="39579" xr:uid="{00000000-0005-0000-0000-0000CF430000}"/>
    <cellStyle name="Normal 6 3 11 2 3 2 3" xfId="29561" xr:uid="{00000000-0005-0000-0000-0000D0430000}"/>
    <cellStyle name="Normal 6 3 11 2 3 3" xfId="8983" xr:uid="{00000000-0005-0000-0000-0000D1430000}"/>
    <cellStyle name="Normal 6 3 11 2 3 3 2" xfId="8984" xr:uid="{00000000-0005-0000-0000-0000D2430000}"/>
    <cellStyle name="Normal 6 3 11 2 3 3 2 2" xfId="39580" xr:uid="{00000000-0005-0000-0000-0000D3430000}"/>
    <cellStyle name="Normal 6 3 11 2 3 3 3" xfId="29562" xr:uid="{00000000-0005-0000-0000-0000D4430000}"/>
    <cellStyle name="Normal 6 3 11 2 3 4" xfId="8985" xr:uid="{00000000-0005-0000-0000-0000D5430000}"/>
    <cellStyle name="Normal 6 3 11 2 3 4 2" xfId="35210" xr:uid="{00000000-0005-0000-0000-0000D6430000}"/>
    <cellStyle name="Normal 6 3 11 2 3 5" xfId="24614" xr:uid="{00000000-0005-0000-0000-0000D7430000}"/>
    <cellStyle name="Normal 6 3 11 2 4" xfId="8986" xr:uid="{00000000-0005-0000-0000-0000D8430000}"/>
    <cellStyle name="Normal 6 3 11 2 4 2" xfId="8987" xr:uid="{00000000-0005-0000-0000-0000D9430000}"/>
    <cellStyle name="Normal 6 3 11 2 4 2 2" xfId="39581" xr:uid="{00000000-0005-0000-0000-0000DA430000}"/>
    <cellStyle name="Normal 6 3 11 2 4 3" xfId="29563" xr:uid="{00000000-0005-0000-0000-0000DB430000}"/>
    <cellStyle name="Normal 6 3 11 2 5" xfId="8988" xr:uid="{00000000-0005-0000-0000-0000DC430000}"/>
    <cellStyle name="Normal 6 3 11 2 5 2" xfId="8989" xr:uid="{00000000-0005-0000-0000-0000DD430000}"/>
    <cellStyle name="Normal 6 3 11 2 5 2 2" xfId="39582" xr:uid="{00000000-0005-0000-0000-0000DE430000}"/>
    <cellStyle name="Normal 6 3 11 2 5 3" xfId="29564" xr:uid="{00000000-0005-0000-0000-0000DF430000}"/>
    <cellStyle name="Normal 6 3 11 2 6" xfId="8990" xr:uid="{00000000-0005-0000-0000-0000E0430000}"/>
    <cellStyle name="Normal 6 3 11 2 6 2" xfId="35208" xr:uid="{00000000-0005-0000-0000-0000E1430000}"/>
    <cellStyle name="Normal 6 3 11 2 7" xfId="24612" xr:uid="{00000000-0005-0000-0000-0000E2430000}"/>
    <cellStyle name="Normal 6 3 11 3" xfId="8991" xr:uid="{00000000-0005-0000-0000-0000E3430000}"/>
    <cellStyle name="Normal 6 3 11 3 2" xfId="8992" xr:uid="{00000000-0005-0000-0000-0000E4430000}"/>
    <cellStyle name="Normal 6 3 11 3 2 2" xfId="8993" xr:uid="{00000000-0005-0000-0000-0000E5430000}"/>
    <cellStyle name="Normal 6 3 11 3 2 2 2" xfId="39583" xr:uid="{00000000-0005-0000-0000-0000E6430000}"/>
    <cellStyle name="Normal 6 3 11 3 2 3" xfId="29565" xr:uid="{00000000-0005-0000-0000-0000E7430000}"/>
    <cellStyle name="Normal 6 3 11 3 3" xfId="8994" xr:uid="{00000000-0005-0000-0000-0000E8430000}"/>
    <cellStyle name="Normal 6 3 11 3 3 2" xfId="8995" xr:uid="{00000000-0005-0000-0000-0000E9430000}"/>
    <cellStyle name="Normal 6 3 11 3 3 2 2" xfId="39584" xr:uid="{00000000-0005-0000-0000-0000EA430000}"/>
    <cellStyle name="Normal 6 3 11 3 3 3" xfId="29566" xr:uid="{00000000-0005-0000-0000-0000EB430000}"/>
    <cellStyle name="Normal 6 3 11 3 4" xfId="8996" xr:uid="{00000000-0005-0000-0000-0000EC430000}"/>
    <cellStyle name="Normal 6 3 11 3 4 2" xfId="35211" xr:uid="{00000000-0005-0000-0000-0000ED430000}"/>
    <cellStyle name="Normal 6 3 11 3 5" xfId="24615" xr:uid="{00000000-0005-0000-0000-0000EE430000}"/>
    <cellStyle name="Normal 6 3 11 4" xfId="8997" xr:uid="{00000000-0005-0000-0000-0000EF430000}"/>
    <cellStyle name="Normal 6 3 11 4 2" xfId="8998" xr:uid="{00000000-0005-0000-0000-0000F0430000}"/>
    <cellStyle name="Normal 6 3 11 4 2 2" xfId="8999" xr:uid="{00000000-0005-0000-0000-0000F1430000}"/>
    <cellStyle name="Normal 6 3 11 4 2 2 2" xfId="39585" xr:uid="{00000000-0005-0000-0000-0000F2430000}"/>
    <cellStyle name="Normal 6 3 11 4 2 3" xfId="29567" xr:uid="{00000000-0005-0000-0000-0000F3430000}"/>
    <cellStyle name="Normal 6 3 11 4 3" xfId="9000" xr:uid="{00000000-0005-0000-0000-0000F4430000}"/>
    <cellStyle name="Normal 6 3 11 4 3 2" xfId="9001" xr:uid="{00000000-0005-0000-0000-0000F5430000}"/>
    <cellStyle name="Normal 6 3 11 4 3 2 2" xfId="39586" xr:uid="{00000000-0005-0000-0000-0000F6430000}"/>
    <cellStyle name="Normal 6 3 11 4 3 3" xfId="29568" xr:uid="{00000000-0005-0000-0000-0000F7430000}"/>
    <cellStyle name="Normal 6 3 11 4 4" xfId="9002" xr:uid="{00000000-0005-0000-0000-0000F8430000}"/>
    <cellStyle name="Normal 6 3 11 4 4 2" xfId="35212" xr:uid="{00000000-0005-0000-0000-0000F9430000}"/>
    <cellStyle name="Normal 6 3 11 4 5" xfId="24616" xr:uid="{00000000-0005-0000-0000-0000FA430000}"/>
    <cellStyle name="Normal 6 3 11 5" xfId="9003" xr:uid="{00000000-0005-0000-0000-0000FB430000}"/>
    <cellStyle name="Normal 6 3 11 5 2" xfId="9004" xr:uid="{00000000-0005-0000-0000-0000FC430000}"/>
    <cellStyle name="Normal 6 3 11 5 2 2" xfId="39587" xr:uid="{00000000-0005-0000-0000-0000FD430000}"/>
    <cellStyle name="Normal 6 3 11 5 3" xfId="29569" xr:uid="{00000000-0005-0000-0000-0000FE430000}"/>
    <cellStyle name="Normal 6 3 11 6" xfId="9005" xr:uid="{00000000-0005-0000-0000-0000FF430000}"/>
    <cellStyle name="Normal 6 3 11 6 2" xfId="9006" xr:uid="{00000000-0005-0000-0000-000000440000}"/>
    <cellStyle name="Normal 6 3 11 6 2 2" xfId="39588" xr:uid="{00000000-0005-0000-0000-000001440000}"/>
    <cellStyle name="Normal 6 3 11 6 3" xfId="29570" xr:uid="{00000000-0005-0000-0000-000002440000}"/>
    <cellStyle name="Normal 6 3 11 7" xfId="9007" xr:uid="{00000000-0005-0000-0000-000003440000}"/>
    <cellStyle name="Normal 6 3 11 7 2" xfId="35207" xr:uid="{00000000-0005-0000-0000-000004440000}"/>
    <cellStyle name="Normal 6 3 11 8" xfId="24611" xr:uid="{00000000-0005-0000-0000-000005440000}"/>
    <cellStyle name="Normal 6 3 12" xfId="9008" xr:uid="{00000000-0005-0000-0000-000006440000}"/>
    <cellStyle name="Normal 6 3 12 2" xfId="9009" xr:uid="{00000000-0005-0000-0000-000007440000}"/>
    <cellStyle name="Normal 6 3 12 2 2" xfId="9010" xr:uid="{00000000-0005-0000-0000-000008440000}"/>
    <cellStyle name="Normal 6 3 12 2 2 2" xfId="9011" xr:uid="{00000000-0005-0000-0000-000009440000}"/>
    <cellStyle name="Normal 6 3 12 2 2 2 2" xfId="39589" xr:uid="{00000000-0005-0000-0000-00000A440000}"/>
    <cellStyle name="Normal 6 3 12 2 2 3" xfId="29571" xr:uid="{00000000-0005-0000-0000-00000B440000}"/>
    <cellStyle name="Normal 6 3 12 2 3" xfId="9012" xr:uid="{00000000-0005-0000-0000-00000C440000}"/>
    <cellStyle name="Normal 6 3 12 2 3 2" xfId="9013" xr:uid="{00000000-0005-0000-0000-00000D440000}"/>
    <cellStyle name="Normal 6 3 12 2 3 2 2" xfId="39590" xr:uid="{00000000-0005-0000-0000-00000E440000}"/>
    <cellStyle name="Normal 6 3 12 2 3 3" xfId="29572" xr:uid="{00000000-0005-0000-0000-00000F440000}"/>
    <cellStyle name="Normal 6 3 12 2 4" xfId="9014" xr:uid="{00000000-0005-0000-0000-000010440000}"/>
    <cellStyle name="Normal 6 3 12 2 4 2" xfId="35214" xr:uid="{00000000-0005-0000-0000-000011440000}"/>
    <cellStyle name="Normal 6 3 12 2 5" xfId="24618" xr:uid="{00000000-0005-0000-0000-000012440000}"/>
    <cellStyle name="Normal 6 3 12 3" xfId="9015" xr:uid="{00000000-0005-0000-0000-000013440000}"/>
    <cellStyle name="Normal 6 3 12 3 2" xfId="9016" xr:uid="{00000000-0005-0000-0000-000014440000}"/>
    <cellStyle name="Normal 6 3 12 3 2 2" xfId="9017" xr:uid="{00000000-0005-0000-0000-000015440000}"/>
    <cellStyle name="Normal 6 3 12 3 2 2 2" xfId="39591" xr:uid="{00000000-0005-0000-0000-000016440000}"/>
    <cellStyle name="Normal 6 3 12 3 2 3" xfId="29573" xr:uid="{00000000-0005-0000-0000-000017440000}"/>
    <cellStyle name="Normal 6 3 12 3 3" xfId="9018" xr:uid="{00000000-0005-0000-0000-000018440000}"/>
    <cellStyle name="Normal 6 3 12 3 3 2" xfId="9019" xr:uid="{00000000-0005-0000-0000-000019440000}"/>
    <cellStyle name="Normal 6 3 12 3 3 2 2" xfId="39592" xr:uid="{00000000-0005-0000-0000-00001A440000}"/>
    <cellStyle name="Normal 6 3 12 3 3 3" xfId="29574" xr:uid="{00000000-0005-0000-0000-00001B440000}"/>
    <cellStyle name="Normal 6 3 12 3 4" xfId="9020" xr:uid="{00000000-0005-0000-0000-00001C440000}"/>
    <cellStyle name="Normal 6 3 12 3 4 2" xfId="35215" xr:uid="{00000000-0005-0000-0000-00001D440000}"/>
    <cellStyle name="Normal 6 3 12 3 5" xfId="24619" xr:uid="{00000000-0005-0000-0000-00001E440000}"/>
    <cellStyle name="Normal 6 3 12 4" xfId="9021" xr:uid="{00000000-0005-0000-0000-00001F440000}"/>
    <cellStyle name="Normal 6 3 12 4 2" xfId="9022" xr:uid="{00000000-0005-0000-0000-000020440000}"/>
    <cellStyle name="Normal 6 3 12 4 2 2" xfId="39593" xr:uid="{00000000-0005-0000-0000-000021440000}"/>
    <cellStyle name="Normal 6 3 12 4 3" xfId="29575" xr:uid="{00000000-0005-0000-0000-000022440000}"/>
    <cellStyle name="Normal 6 3 12 5" xfId="9023" xr:uid="{00000000-0005-0000-0000-000023440000}"/>
    <cellStyle name="Normal 6 3 12 5 2" xfId="9024" xr:uid="{00000000-0005-0000-0000-000024440000}"/>
    <cellStyle name="Normal 6 3 12 5 2 2" xfId="39594" xr:uid="{00000000-0005-0000-0000-000025440000}"/>
    <cellStyle name="Normal 6 3 12 5 3" xfId="29576" xr:uid="{00000000-0005-0000-0000-000026440000}"/>
    <cellStyle name="Normal 6 3 12 6" xfId="9025" xr:uid="{00000000-0005-0000-0000-000027440000}"/>
    <cellStyle name="Normal 6 3 12 6 2" xfId="35213" xr:uid="{00000000-0005-0000-0000-000028440000}"/>
    <cellStyle name="Normal 6 3 12 7" xfId="24617" xr:uid="{00000000-0005-0000-0000-000029440000}"/>
    <cellStyle name="Normal 6 3 13" xfId="9026" xr:uid="{00000000-0005-0000-0000-00002A440000}"/>
    <cellStyle name="Normal 6 3 13 2" xfId="9027" xr:uid="{00000000-0005-0000-0000-00002B440000}"/>
    <cellStyle name="Normal 6 3 13 2 2" xfId="9028" xr:uid="{00000000-0005-0000-0000-00002C440000}"/>
    <cellStyle name="Normal 6 3 13 2 2 2" xfId="9029" xr:uid="{00000000-0005-0000-0000-00002D440000}"/>
    <cellStyle name="Normal 6 3 13 2 2 2 2" xfId="39595" xr:uid="{00000000-0005-0000-0000-00002E440000}"/>
    <cellStyle name="Normal 6 3 13 2 2 3" xfId="29577" xr:uid="{00000000-0005-0000-0000-00002F440000}"/>
    <cellStyle name="Normal 6 3 13 2 3" xfId="9030" xr:uid="{00000000-0005-0000-0000-000030440000}"/>
    <cellStyle name="Normal 6 3 13 2 3 2" xfId="9031" xr:uid="{00000000-0005-0000-0000-000031440000}"/>
    <cellStyle name="Normal 6 3 13 2 3 2 2" xfId="39596" xr:uid="{00000000-0005-0000-0000-000032440000}"/>
    <cellStyle name="Normal 6 3 13 2 3 3" xfId="29578" xr:uid="{00000000-0005-0000-0000-000033440000}"/>
    <cellStyle name="Normal 6 3 13 2 4" xfId="9032" xr:uid="{00000000-0005-0000-0000-000034440000}"/>
    <cellStyle name="Normal 6 3 13 2 4 2" xfId="35217" xr:uid="{00000000-0005-0000-0000-000035440000}"/>
    <cellStyle name="Normal 6 3 13 2 5" xfId="24621" xr:uid="{00000000-0005-0000-0000-000036440000}"/>
    <cellStyle name="Normal 6 3 13 3" xfId="9033" xr:uid="{00000000-0005-0000-0000-000037440000}"/>
    <cellStyle name="Normal 6 3 13 3 2" xfId="9034" xr:uid="{00000000-0005-0000-0000-000038440000}"/>
    <cellStyle name="Normal 6 3 13 3 2 2" xfId="9035" xr:uid="{00000000-0005-0000-0000-000039440000}"/>
    <cellStyle name="Normal 6 3 13 3 2 2 2" xfId="39597" xr:uid="{00000000-0005-0000-0000-00003A440000}"/>
    <cellStyle name="Normal 6 3 13 3 2 3" xfId="29579" xr:uid="{00000000-0005-0000-0000-00003B440000}"/>
    <cellStyle name="Normal 6 3 13 3 3" xfId="9036" xr:uid="{00000000-0005-0000-0000-00003C440000}"/>
    <cellStyle name="Normal 6 3 13 3 3 2" xfId="9037" xr:uid="{00000000-0005-0000-0000-00003D440000}"/>
    <cellStyle name="Normal 6 3 13 3 3 2 2" xfId="39598" xr:uid="{00000000-0005-0000-0000-00003E440000}"/>
    <cellStyle name="Normal 6 3 13 3 3 3" xfId="29580" xr:uid="{00000000-0005-0000-0000-00003F440000}"/>
    <cellStyle name="Normal 6 3 13 3 4" xfId="9038" xr:uid="{00000000-0005-0000-0000-000040440000}"/>
    <cellStyle name="Normal 6 3 13 3 4 2" xfId="35218" xr:uid="{00000000-0005-0000-0000-000041440000}"/>
    <cellStyle name="Normal 6 3 13 3 5" xfId="24622" xr:uid="{00000000-0005-0000-0000-000042440000}"/>
    <cellStyle name="Normal 6 3 13 4" xfId="9039" xr:uid="{00000000-0005-0000-0000-000043440000}"/>
    <cellStyle name="Normal 6 3 13 4 2" xfId="9040" xr:uid="{00000000-0005-0000-0000-000044440000}"/>
    <cellStyle name="Normal 6 3 13 4 2 2" xfId="39599" xr:uid="{00000000-0005-0000-0000-000045440000}"/>
    <cellStyle name="Normal 6 3 13 4 3" xfId="29581" xr:uid="{00000000-0005-0000-0000-000046440000}"/>
    <cellStyle name="Normal 6 3 13 5" xfId="9041" xr:uid="{00000000-0005-0000-0000-000047440000}"/>
    <cellStyle name="Normal 6 3 13 5 2" xfId="9042" xr:uid="{00000000-0005-0000-0000-000048440000}"/>
    <cellStyle name="Normal 6 3 13 5 2 2" xfId="39600" xr:uid="{00000000-0005-0000-0000-000049440000}"/>
    <cellStyle name="Normal 6 3 13 5 3" xfId="29582" xr:uid="{00000000-0005-0000-0000-00004A440000}"/>
    <cellStyle name="Normal 6 3 13 6" xfId="9043" xr:uid="{00000000-0005-0000-0000-00004B440000}"/>
    <cellStyle name="Normal 6 3 13 6 2" xfId="35216" xr:uid="{00000000-0005-0000-0000-00004C440000}"/>
    <cellStyle name="Normal 6 3 13 7" xfId="24620" xr:uid="{00000000-0005-0000-0000-00004D440000}"/>
    <cellStyle name="Normal 6 3 14" xfId="9044" xr:uid="{00000000-0005-0000-0000-00004E440000}"/>
    <cellStyle name="Normal 6 3 14 2" xfId="9045" xr:uid="{00000000-0005-0000-0000-00004F440000}"/>
    <cellStyle name="Normal 6 3 14 2 2" xfId="9046" xr:uid="{00000000-0005-0000-0000-000050440000}"/>
    <cellStyle name="Normal 6 3 14 2 2 2" xfId="39601" xr:uid="{00000000-0005-0000-0000-000051440000}"/>
    <cellStyle name="Normal 6 3 14 2 3" xfId="29583" xr:uid="{00000000-0005-0000-0000-000052440000}"/>
    <cellStyle name="Normal 6 3 14 3" xfId="9047" xr:uid="{00000000-0005-0000-0000-000053440000}"/>
    <cellStyle name="Normal 6 3 14 3 2" xfId="9048" xr:uid="{00000000-0005-0000-0000-000054440000}"/>
    <cellStyle name="Normal 6 3 14 3 2 2" xfId="39602" xr:uid="{00000000-0005-0000-0000-000055440000}"/>
    <cellStyle name="Normal 6 3 14 3 3" xfId="29584" xr:uid="{00000000-0005-0000-0000-000056440000}"/>
    <cellStyle name="Normal 6 3 14 4" xfId="9049" xr:uid="{00000000-0005-0000-0000-000057440000}"/>
    <cellStyle name="Normal 6 3 14 4 2" xfId="35219" xr:uid="{00000000-0005-0000-0000-000058440000}"/>
    <cellStyle name="Normal 6 3 14 5" xfId="24623" xr:uid="{00000000-0005-0000-0000-000059440000}"/>
    <cellStyle name="Normal 6 3 15" xfId="9050" xr:uid="{00000000-0005-0000-0000-00005A440000}"/>
    <cellStyle name="Normal 6 3 15 2" xfId="9051" xr:uid="{00000000-0005-0000-0000-00005B440000}"/>
    <cellStyle name="Normal 6 3 15 2 2" xfId="9052" xr:uid="{00000000-0005-0000-0000-00005C440000}"/>
    <cellStyle name="Normal 6 3 15 2 2 2" xfId="39603" xr:uid="{00000000-0005-0000-0000-00005D440000}"/>
    <cellStyle name="Normal 6 3 15 2 3" xfId="29585" xr:uid="{00000000-0005-0000-0000-00005E440000}"/>
    <cellStyle name="Normal 6 3 15 3" xfId="9053" xr:uid="{00000000-0005-0000-0000-00005F440000}"/>
    <cellStyle name="Normal 6 3 15 3 2" xfId="9054" xr:uid="{00000000-0005-0000-0000-000060440000}"/>
    <cellStyle name="Normal 6 3 15 3 2 2" xfId="39604" xr:uid="{00000000-0005-0000-0000-000061440000}"/>
    <cellStyle name="Normal 6 3 15 3 3" xfId="29586" xr:uid="{00000000-0005-0000-0000-000062440000}"/>
    <cellStyle name="Normal 6 3 15 4" xfId="9055" xr:uid="{00000000-0005-0000-0000-000063440000}"/>
    <cellStyle name="Normal 6 3 15 4 2" xfId="35220" xr:uid="{00000000-0005-0000-0000-000064440000}"/>
    <cellStyle name="Normal 6 3 15 5" xfId="24624" xr:uid="{00000000-0005-0000-0000-000065440000}"/>
    <cellStyle name="Normal 6 3 16" xfId="9056" xr:uid="{00000000-0005-0000-0000-000066440000}"/>
    <cellStyle name="Normal 6 3 16 2" xfId="9057" xr:uid="{00000000-0005-0000-0000-000067440000}"/>
    <cellStyle name="Normal 6 3 16 2 2" xfId="35200" xr:uid="{00000000-0005-0000-0000-000068440000}"/>
    <cellStyle name="Normal 6 3 16 3" xfId="24604" xr:uid="{00000000-0005-0000-0000-000069440000}"/>
    <cellStyle name="Normal 6 3 17" xfId="9058" xr:uid="{00000000-0005-0000-0000-00006A440000}"/>
    <cellStyle name="Normal 6 3 17 2" xfId="9059" xr:uid="{00000000-0005-0000-0000-00006B440000}"/>
    <cellStyle name="Normal 6 3 17 2 2" xfId="39605" xr:uid="{00000000-0005-0000-0000-00006C440000}"/>
    <cellStyle name="Normal 6 3 17 3" xfId="29587" xr:uid="{00000000-0005-0000-0000-00006D440000}"/>
    <cellStyle name="Normal 6 3 18" xfId="9060" xr:uid="{00000000-0005-0000-0000-00006E440000}"/>
    <cellStyle name="Normal 6 3 18 2" xfId="9061" xr:uid="{00000000-0005-0000-0000-00006F440000}"/>
    <cellStyle name="Normal 6 3 18 2 2" xfId="39606" xr:uid="{00000000-0005-0000-0000-000070440000}"/>
    <cellStyle name="Normal 6 3 18 3" xfId="29588" xr:uid="{00000000-0005-0000-0000-000071440000}"/>
    <cellStyle name="Normal 6 3 19" xfId="9062" xr:uid="{00000000-0005-0000-0000-000072440000}"/>
    <cellStyle name="Normal 6 3 19 2" xfId="9063" xr:uid="{00000000-0005-0000-0000-000073440000}"/>
    <cellStyle name="Normal 6 3 19 2 2" xfId="43826" xr:uid="{00000000-0005-0000-0000-000074440000}"/>
    <cellStyle name="Normal 6 3 19 3" xfId="33810" xr:uid="{00000000-0005-0000-0000-000075440000}"/>
    <cellStyle name="Normal 6 3 2" xfId="9064" xr:uid="{00000000-0005-0000-0000-000076440000}"/>
    <cellStyle name="Normal 6 3 2 10" xfId="9065" xr:uid="{00000000-0005-0000-0000-000077440000}"/>
    <cellStyle name="Normal 6 3 2 10 2" xfId="9066" xr:uid="{00000000-0005-0000-0000-000078440000}"/>
    <cellStyle name="Normal 6 3 2 10 2 2" xfId="9067" xr:uid="{00000000-0005-0000-0000-000079440000}"/>
    <cellStyle name="Normal 6 3 2 10 2 2 2" xfId="9068" xr:uid="{00000000-0005-0000-0000-00007A440000}"/>
    <cellStyle name="Normal 6 3 2 10 2 2 2 2" xfId="9069" xr:uid="{00000000-0005-0000-0000-00007B440000}"/>
    <cellStyle name="Normal 6 3 2 10 2 2 2 2 2" xfId="39607" xr:uid="{00000000-0005-0000-0000-00007C440000}"/>
    <cellStyle name="Normal 6 3 2 10 2 2 2 3" xfId="29589" xr:uid="{00000000-0005-0000-0000-00007D440000}"/>
    <cellStyle name="Normal 6 3 2 10 2 2 3" xfId="9070" xr:uid="{00000000-0005-0000-0000-00007E440000}"/>
    <cellStyle name="Normal 6 3 2 10 2 2 3 2" xfId="9071" xr:uid="{00000000-0005-0000-0000-00007F440000}"/>
    <cellStyle name="Normal 6 3 2 10 2 2 3 2 2" xfId="39608" xr:uid="{00000000-0005-0000-0000-000080440000}"/>
    <cellStyle name="Normal 6 3 2 10 2 2 3 3" xfId="29590" xr:uid="{00000000-0005-0000-0000-000081440000}"/>
    <cellStyle name="Normal 6 3 2 10 2 2 4" xfId="9072" xr:uid="{00000000-0005-0000-0000-000082440000}"/>
    <cellStyle name="Normal 6 3 2 10 2 2 4 2" xfId="35224" xr:uid="{00000000-0005-0000-0000-000083440000}"/>
    <cellStyle name="Normal 6 3 2 10 2 2 5" xfId="24628" xr:uid="{00000000-0005-0000-0000-000084440000}"/>
    <cellStyle name="Normal 6 3 2 10 2 3" xfId="9073" xr:uid="{00000000-0005-0000-0000-000085440000}"/>
    <cellStyle name="Normal 6 3 2 10 2 3 2" xfId="9074" xr:uid="{00000000-0005-0000-0000-000086440000}"/>
    <cellStyle name="Normal 6 3 2 10 2 3 2 2" xfId="9075" xr:uid="{00000000-0005-0000-0000-000087440000}"/>
    <cellStyle name="Normal 6 3 2 10 2 3 2 2 2" xfId="39609" xr:uid="{00000000-0005-0000-0000-000088440000}"/>
    <cellStyle name="Normal 6 3 2 10 2 3 2 3" xfId="29591" xr:uid="{00000000-0005-0000-0000-000089440000}"/>
    <cellStyle name="Normal 6 3 2 10 2 3 3" xfId="9076" xr:uid="{00000000-0005-0000-0000-00008A440000}"/>
    <cellStyle name="Normal 6 3 2 10 2 3 3 2" xfId="9077" xr:uid="{00000000-0005-0000-0000-00008B440000}"/>
    <cellStyle name="Normal 6 3 2 10 2 3 3 2 2" xfId="39610" xr:uid="{00000000-0005-0000-0000-00008C440000}"/>
    <cellStyle name="Normal 6 3 2 10 2 3 3 3" xfId="29592" xr:uid="{00000000-0005-0000-0000-00008D440000}"/>
    <cellStyle name="Normal 6 3 2 10 2 3 4" xfId="9078" xr:uid="{00000000-0005-0000-0000-00008E440000}"/>
    <cellStyle name="Normal 6 3 2 10 2 3 4 2" xfId="35225" xr:uid="{00000000-0005-0000-0000-00008F440000}"/>
    <cellStyle name="Normal 6 3 2 10 2 3 5" xfId="24629" xr:uid="{00000000-0005-0000-0000-000090440000}"/>
    <cellStyle name="Normal 6 3 2 10 2 4" xfId="9079" xr:uid="{00000000-0005-0000-0000-000091440000}"/>
    <cellStyle name="Normal 6 3 2 10 2 4 2" xfId="9080" xr:uid="{00000000-0005-0000-0000-000092440000}"/>
    <cellStyle name="Normal 6 3 2 10 2 4 2 2" xfId="39611" xr:uid="{00000000-0005-0000-0000-000093440000}"/>
    <cellStyle name="Normal 6 3 2 10 2 4 3" xfId="29593" xr:uid="{00000000-0005-0000-0000-000094440000}"/>
    <cellStyle name="Normal 6 3 2 10 2 5" xfId="9081" xr:uid="{00000000-0005-0000-0000-000095440000}"/>
    <cellStyle name="Normal 6 3 2 10 2 5 2" xfId="9082" xr:uid="{00000000-0005-0000-0000-000096440000}"/>
    <cellStyle name="Normal 6 3 2 10 2 5 2 2" xfId="39612" xr:uid="{00000000-0005-0000-0000-000097440000}"/>
    <cellStyle name="Normal 6 3 2 10 2 5 3" xfId="29594" xr:uid="{00000000-0005-0000-0000-000098440000}"/>
    <cellStyle name="Normal 6 3 2 10 2 6" xfId="9083" xr:uid="{00000000-0005-0000-0000-000099440000}"/>
    <cellStyle name="Normal 6 3 2 10 2 6 2" xfId="35223" xr:uid="{00000000-0005-0000-0000-00009A440000}"/>
    <cellStyle name="Normal 6 3 2 10 2 7" xfId="24627" xr:uid="{00000000-0005-0000-0000-00009B440000}"/>
    <cellStyle name="Normal 6 3 2 10 3" xfId="9084" xr:uid="{00000000-0005-0000-0000-00009C440000}"/>
    <cellStyle name="Normal 6 3 2 10 3 2" xfId="9085" xr:uid="{00000000-0005-0000-0000-00009D440000}"/>
    <cellStyle name="Normal 6 3 2 10 3 2 2" xfId="9086" xr:uid="{00000000-0005-0000-0000-00009E440000}"/>
    <cellStyle name="Normal 6 3 2 10 3 2 2 2" xfId="39613" xr:uid="{00000000-0005-0000-0000-00009F440000}"/>
    <cellStyle name="Normal 6 3 2 10 3 2 3" xfId="29595" xr:uid="{00000000-0005-0000-0000-0000A0440000}"/>
    <cellStyle name="Normal 6 3 2 10 3 3" xfId="9087" xr:uid="{00000000-0005-0000-0000-0000A1440000}"/>
    <cellStyle name="Normal 6 3 2 10 3 3 2" xfId="9088" xr:uid="{00000000-0005-0000-0000-0000A2440000}"/>
    <cellStyle name="Normal 6 3 2 10 3 3 2 2" xfId="39614" xr:uid="{00000000-0005-0000-0000-0000A3440000}"/>
    <cellStyle name="Normal 6 3 2 10 3 3 3" xfId="29596" xr:uid="{00000000-0005-0000-0000-0000A4440000}"/>
    <cellStyle name="Normal 6 3 2 10 3 4" xfId="9089" xr:uid="{00000000-0005-0000-0000-0000A5440000}"/>
    <cellStyle name="Normal 6 3 2 10 3 4 2" xfId="35226" xr:uid="{00000000-0005-0000-0000-0000A6440000}"/>
    <cellStyle name="Normal 6 3 2 10 3 5" xfId="24630" xr:uid="{00000000-0005-0000-0000-0000A7440000}"/>
    <cellStyle name="Normal 6 3 2 10 4" xfId="9090" xr:uid="{00000000-0005-0000-0000-0000A8440000}"/>
    <cellStyle name="Normal 6 3 2 10 4 2" xfId="9091" xr:uid="{00000000-0005-0000-0000-0000A9440000}"/>
    <cellStyle name="Normal 6 3 2 10 4 2 2" xfId="9092" xr:uid="{00000000-0005-0000-0000-0000AA440000}"/>
    <cellStyle name="Normal 6 3 2 10 4 2 2 2" xfId="39615" xr:uid="{00000000-0005-0000-0000-0000AB440000}"/>
    <cellStyle name="Normal 6 3 2 10 4 2 3" xfId="29597" xr:uid="{00000000-0005-0000-0000-0000AC440000}"/>
    <cellStyle name="Normal 6 3 2 10 4 3" xfId="9093" xr:uid="{00000000-0005-0000-0000-0000AD440000}"/>
    <cellStyle name="Normal 6 3 2 10 4 3 2" xfId="9094" xr:uid="{00000000-0005-0000-0000-0000AE440000}"/>
    <cellStyle name="Normal 6 3 2 10 4 3 2 2" xfId="39616" xr:uid="{00000000-0005-0000-0000-0000AF440000}"/>
    <cellStyle name="Normal 6 3 2 10 4 3 3" xfId="29598" xr:uid="{00000000-0005-0000-0000-0000B0440000}"/>
    <cellStyle name="Normal 6 3 2 10 4 4" xfId="9095" xr:uid="{00000000-0005-0000-0000-0000B1440000}"/>
    <cellStyle name="Normal 6 3 2 10 4 4 2" xfId="35227" xr:uid="{00000000-0005-0000-0000-0000B2440000}"/>
    <cellStyle name="Normal 6 3 2 10 4 5" xfId="24631" xr:uid="{00000000-0005-0000-0000-0000B3440000}"/>
    <cellStyle name="Normal 6 3 2 10 5" xfId="9096" xr:uid="{00000000-0005-0000-0000-0000B4440000}"/>
    <cellStyle name="Normal 6 3 2 10 5 2" xfId="9097" xr:uid="{00000000-0005-0000-0000-0000B5440000}"/>
    <cellStyle name="Normal 6 3 2 10 5 2 2" xfId="39617" xr:uid="{00000000-0005-0000-0000-0000B6440000}"/>
    <cellStyle name="Normal 6 3 2 10 5 3" xfId="29599" xr:uid="{00000000-0005-0000-0000-0000B7440000}"/>
    <cellStyle name="Normal 6 3 2 10 6" xfId="9098" xr:uid="{00000000-0005-0000-0000-0000B8440000}"/>
    <cellStyle name="Normal 6 3 2 10 6 2" xfId="9099" xr:uid="{00000000-0005-0000-0000-0000B9440000}"/>
    <cellStyle name="Normal 6 3 2 10 6 2 2" xfId="39618" xr:uid="{00000000-0005-0000-0000-0000BA440000}"/>
    <cellStyle name="Normal 6 3 2 10 6 3" xfId="29600" xr:uid="{00000000-0005-0000-0000-0000BB440000}"/>
    <cellStyle name="Normal 6 3 2 10 7" xfId="9100" xr:uid="{00000000-0005-0000-0000-0000BC440000}"/>
    <cellStyle name="Normal 6 3 2 10 7 2" xfId="35222" xr:uid="{00000000-0005-0000-0000-0000BD440000}"/>
    <cellStyle name="Normal 6 3 2 10 8" xfId="24626" xr:uid="{00000000-0005-0000-0000-0000BE440000}"/>
    <cellStyle name="Normal 6 3 2 11" xfId="9101" xr:uid="{00000000-0005-0000-0000-0000BF440000}"/>
    <cellStyle name="Normal 6 3 2 11 2" xfId="9102" xr:uid="{00000000-0005-0000-0000-0000C0440000}"/>
    <cellStyle name="Normal 6 3 2 11 2 2" xfId="9103" xr:uid="{00000000-0005-0000-0000-0000C1440000}"/>
    <cellStyle name="Normal 6 3 2 11 2 2 2" xfId="9104" xr:uid="{00000000-0005-0000-0000-0000C2440000}"/>
    <cellStyle name="Normal 6 3 2 11 2 2 2 2" xfId="39619" xr:uid="{00000000-0005-0000-0000-0000C3440000}"/>
    <cellStyle name="Normal 6 3 2 11 2 2 3" xfId="29601" xr:uid="{00000000-0005-0000-0000-0000C4440000}"/>
    <cellStyle name="Normal 6 3 2 11 2 3" xfId="9105" xr:uid="{00000000-0005-0000-0000-0000C5440000}"/>
    <cellStyle name="Normal 6 3 2 11 2 3 2" xfId="9106" xr:uid="{00000000-0005-0000-0000-0000C6440000}"/>
    <cellStyle name="Normal 6 3 2 11 2 3 2 2" xfId="39620" xr:uid="{00000000-0005-0000-0000-0000C7440000}"/>
    <cellStyle name="Normal 6 3 2 11 2 3 3" xfId="29602" xr:uid="{00000000-0005-0000-0000-0000C8440000}"/>
    <cellStyle name="Normal 6 3 2 11 2 4" xfId="9107" xr:uid="{00000000-0005-0000-0000-0000C9440000}"/>
    <cellStyle name="Normal 6 3 2 11 2 4 2" xfId="35229" xr:uid="{00000000-0005-0000-0000-0000CA440000}"/>
    <cellStyle name="Normal 6 3 2 11 2 5" xfId="24633" xr:uid="{00000000-0005-0000-0000-0000CB440000}"/>
    <cellStyle name="Normal 6 3 2 11 3" xfId="9108" xr:uid="{00000000-0005-0000-0000-0000CC440000}"/>
    <cellStyle name="Normal 6 3 2 11 3 2" xfId="9109" xr:uid="{00000000-0005-0000-0000-0000CD440000}"/>
    <cellStyle name="Normal 6 3 2 11 3 2 2" xfId="9110" xr:uid="{00000000-0005-0000-0000-0000CE440000}"/>
    <cellStyle name="Normal 6 3 2 11 3 2 2 2" xfId="39621" xr:uid="{00000000-0005-0000-0000-0000CF440000}"/>
    <cellStyle name="Normal 6 3 2 11 3 2 3" xfId="29603" xr:uid="{00000000-0005-0000-0000-0000D0440000}"/>
    <cellStyle name="Normal 6 3 2 11 3 3" xfId="9111" xr:uid="{00000000-0005-0000-0000-0000D1440000}"/>
    <cellStyle name="Normal 6 3 2 11 3 3 2" xfId="9112" xr:uid="{00000000-0005-0000-0000-0000D2440000}"/>
    <cellStyle name="Normal 6 3 2 11 3 3 2 2" xfId="39622" xr:uid="{00000000-0005-0000-0000-0000D3440000}"/>
    <cellStyle name="Normal 6 3 2 11 3 3 3" xfId="29604" xr:uid="{00000000-0005-0000-0000-0000D4440000}"/>
    <cellStyle name="Normal 6 3 2 11 3 4" xfId="9113" xr:uid="{00000000-0005-0000-0000-0000D5440000}"/>
    <cellStyle name="Normal 6 3 2 11 3 4 2" xfId="35230" xr:uid="{00000000-0005-0000-0000-0000D6440000}"/>
    <cellStyle name="Normal 6 3 2 11 3 5" xfId="24634" xr:uid="{00000000-0005-0000-0000-0000D7440000}"/>
    <cellStyle name="Normal 6 3 2 11 4" xfId="9114" xr:uid="{00000000-0005-0000-0000-0000D8440000}"/>
    <cellStyle name="Normal 6 3 2 11 4 2" xfId="9115" xr:uid="{00000000-0005-0000-0000-0000D9440000}"/>
    <cellStyle name="Normal 6 3 2 11 4 2 2" xfId="39623" xr:uid="{00000000-0005-0000-0000-0000DA440000}"/>
    <cellStyle name="Normal 6 3 2 11 4 3" xfId="29605" xr:uid="{00000000-0005-0000-0000-0000DB440000}"/>
    <cellStyle name="Normal 6 3 2 11 5" xfId="9116" xr:uid="{00000000-0005-0000-0000-0000DC440000}"/>
    <cellStyle name="Normal 6 3 2 11 5 2" xfId="9117" xr:uid="{00000000-0005-0000-0000-0000DD440000}"/>
    <cellStyle name="Normal 6 3 2 11 5 2 2" xfId="39624" xr:uid="{00000000-0005-0000-0000-0000DE440000}"/>
    <cellStyle name="Normal 6 3 2 11 5 3" xfId="29606" xr:uid="{00000000-0005-0000-0000-0000DF440000}"/>
    <cellStyle name="Normal 6 3 2 11 6" xfId="9118" xr:uid="{00000000-0005-0000-0000-0000E0440000}"/>
    <cellStyle name="Normal 6 3 2 11 6 2" xfId="35228" xr:uid="{00000000-0005-0000-0000-0000E1440000}"/>
    <cellStyle name="Normal 6 3 2 11 7" xfId="24632" xr:uid="{00000000-0005-0000-0000-0000E2440000}"/>
    <cellStyle name="Normal 6 3 2 12" xfId="9119" xr:uid="{00000000-0005-0000-0000-0000E3440000}"/>
    <cellStyle name="Normal 6 3 2 12 2" xfId="9120" xr:uid="{00000000-0005-0000-0000-0000E4440000}"/>
    <cellStyle name="Normal 6 3 2 12 2 2" xfId="9121" xr:uid="{00000000-0005-0000-0000-0000E5440000}"/>
    <cellStyle name="Normal 6 3 2 12 2 2 2" xfId="9122" xr:uid="{00000000-0005-0000-0000-0000E6440000}"/>
    <cellStyle name="Normal 6 3 2 12 2 2 2 2" xfId="39625" xr:uid="{00000000-0005-0000-0000-0000E7440000}"/>
    <cellStyle name="Normal 6 3 2 12 2 2 3" xfId="29607" xr:uid="{00000000-0005-0000-0000-0000E8440000}"/>
    <cellStyle name="Normal 6 3 2 12 2 3" xfId="9123" xr:uid="{00000000-0005-0000-0000-0000E9440000}"/>
    <cellStyle name="Normal 6 3 2 12 2 3 2" xfId="9124" xr:uid="{00000000-0005-0000-0000-0000EA440000}"/>
    <cellStyle name="Normal 6 3 2 12 2 3 2 2" xfId="39626" xr:uid="{00000000-0005-0000-0000-0000EB440000}"/>
    <cellStyle name="Normal 6 3 2 12 2 3 3" xfId="29608" xr:uid="{00000000-0005-0000-0000-0000EC440000}"/>
    <cellStyle name="Normal 6 3 2 12 2 4" xfId="9125" xr:uid="{00000000-0005-0000-0000-0000ED440000}"/>
    <cellStyle name="Normal 6 3 2 12 2 4 2" xfId="35232" xr:uid="{00000000-0005-0000-0000-0000EE440000}"/>
    <cellStyle name="Normal 6 3 2 12 2 5" xfId="24636" xr:uid="{00000000-0005-0000-0000-0000EF440000}"/>
    <cellStyle name="Normal 6 3 2 12 3" xfId="9126" xr:uid="{00000000-0005-0000-0000-0000F0440000}"/>
    <cellStyle name="Normal 6 3 2 12 3 2" xfId="9127" xr:uid="{00000000-0005-0000-0000-0000F1440000}"/>
    <cellStyle name="Normal 6 3 2 12 3 2 2" xfId="9128" xr:uid="{00000000-0005-0000-0000-0000F2440000}"/>
    <cellStyle name="Normal 6 3 2 12 3 2 2 2" xfId="39627" xr:uid="{00000000-0005-0000-0000-0000F3440000}"/>
    <cellStyle name="Normal 6 3 2 12 3 2 3" xfId="29609" xr:uid="{00000000-0005-0000-0000-0000F4440000}"/>
    <cellStyle name="Normal 6 3 2 12 3 3" xfId="9129" xr:uid="{00000000-0005-0000-0000-0000F5440000}"/>
    <cellStyle name="Normal 6 3 2 12 3 3 2" xfId="9130" xr:uid="{00000000-0005-0000-0000-0000F6440000}"/>
    <cellStyle name="Normal 6 3 2 12 3 3 2 2" xfId="39628" xr:uid="{00000000-0005-0000-0000-0000F7440000}"/>
    <cellStyle name="Normal 6 3 2 12 3 3 3" xfId="29610" xr:uid="{00000000-0005-0000-0000-0000F8440000}"/>
    <cellStyle name="Normal 6 3 2 12 3 4" xfId="9131" xr:uid="{00000000-0005-0000-0000-0000F9440000}"/>
    <cellStyle name="Normal 6 3 2 12 3 4 2" xfId="35233" xr:uid="{00000000-0005-0000-0000-0000FA440000}"/>
    <cellStyle name="Normal 6 3 2 12 3 5" xfId="24637" xr:uid="{00000000-0005-0000-0000-0000FB440000}"/>
    <cellStyle name="Normal 6 3 2 12 4" xfId="9132" xr:uid="{00000000-0005-0000-0000-0000FC440000}"/>
    <cellStyle name="Normal 6 3 2 12 4 2" xfId="9133" xr:uid="{00000000-0005-0000-0000-0000FD440000}"/>
    <cellStyle name="Normal 6 3 2 12 4 2 2" xfId="39629" xr:uid="{00000000-0005-0000-0000-0000FE440000}"/>
    <cellStyle name="Normal 6 3 2 12 4 3" xfId="29611" xr:uid="{00000000-0005-0000-0000-0000FF440000}"/>
    <cellStyle name="Normal 6 3 2 12 5" xfId="9134" xr:uid="{00000000-0005-0000-0000-000000450000}"/>
    <cellStyle name="Normal 6 3 2 12 5 2" xfId="9135" xr:uid="{00000000-0005-0000-0000-000001450000}"/>
    <cellStyle name="Normal 6 3 2 12 5 2 2" xfId="39630" xr:uid="{00000000-0005-0000-0000-000002450000}"/>
    <cellStyle name="Normal 6 3 2 12 5 3" xfId="29612" xr:uid="{00000000-0005-0000-0000-000003450000}"/>
    <cellStyle name="Normal 6 3 2 12 6" xfId="9136" xr:uid="{00000000-0005-0000-0000-000004450000}"/>
    <cellStyle name="Normal 6 3 2 12 6 2" xfId="35231" xr:uid="{00000000-0005-0000-0000-000005450000}"/>
    <cellStyle name="Normal 6 3 2 12 7" xfId="24635" xr:uid="{00000000-0005-0000-0000-000006450000}"/>
    <cellStyle name="Normal 6 3 2 13" xfId="9137" xr:uid="{00000000-0005-0000-0000-000007450000}"/>
    <cellStyle name="Normal 6 3 2 13 2" xfId="9138" xr:uid="{00000000-0005-0000-0000-000008450000}"/>
    <cellStyle name="Normal 6 3 2 13 2 2" xfId="9139" xr:uid="{00000000-0005-0000-0000-000009450000}"/>
    <cellStyle name="Normal 6 3 2 13 2 2 2" xfId="39631" xr:uid="{00000000-0005-0000-0000-00000A450000}"/>
    <cellStyle name="Normal 6 3 2 13 2 3" xfId="29613" xr:uid="{00000000-0005-0000-0000-00000B450000}"/>
    <cellStyle name="Normal 6 3 2 13 3" xfId="9140" xr:uid="{00000000-0005-0000-0000-00000C450000}"/>
    <cellStyle name="Normal 6 3 2 13 3 2" xfId="9141" xr:uid="{00000000-0005-0000-0000-00000D450000}"/>
    <cellStyle name="Normal 6 3 2 13 3 2 2" xfId="39632" xr:uid="{00000000-0005-0000-0000-00000E450000}"/>
    <cellStyle name="Normal 6 3 2 13 3 3" xfId="29614" xr:uid="{00000000-0005-0000-0000-00000F450000}"/>
    <cellStyle name="Normal 6 3 2 13 4" xfId="9142" xr:uid="{00000000-0005-0000-0000-000010450000}"/>
    <cellStyle name="Normal 6 3 2 13 4 2" xfId="35234" xr:uid="{00000000-0005-0000-0000-000011450000}"/>
    <cellStyle name="Normal 6 3 2 13 5" xfId="24638" xr:uid="{00000000-0005-0000-0000-000012450000}"/>
    <cellStyle name="Normal 6 3 2 14" xfId="9143" xr:uid="{00000000-0005-0000-0000-000013450000}"/>
    <cellStyle name="Normal 6 3 2 14 2" xfId="9144" xr:uid="{00000000-0005-0000-0000-000014450000}"/>
    <cellStyle name="Normal 6 3 2 14 2 2" xfId="9145" xr:uid="{00000000-0005-0000-0000-000015450000}"/>
    <cellStyle name="Normal 6 3 2 14 2 2 2" xfId="39633" xr:uid="{00000000-0005-0000-0000-000016450000}"/>
    <cellStyle name="Normal 6 3 2 14 2 3" xfId="29615" xr:uid="{00000000-0005-0000-0000-000017450000}"/>
    <cellStyle name="Normal 6 3 2 14 3" xfId="9146" xr:uid="{00000000-0005-0000-0000-000018450000}"/>
    <cellStyle name="Normal 6 3 2 14 3 2" xfId="9147" xr:uid="{00000000-0005-0000-0000-000019450000}"/>
    <cellStyle name="Normal 6 3 2 14 3 2 2" xfId="39634" xr:uid="{00000000-0005-0000-0000-00001A450000}"/>
    <cellStyle name="Normal 6 3 2 14 3 3" xfId="29616" xr:uid="{00000000-0005-0000-0000-00001B450000}"/>
    <cellStyle name="Normal 6 3 2 14 4" xfId="9148" xr:uid="{00000000-0005-0000-0000-00001C450000}"/>
    <cellStyle name="Normal 6 3 2 14 4 2" xfId="35235" xr:uid="{00000000-0005-0000-0000-00001D450000}"/>
    <cellStyle name="Normal 6 3 2 14 5" xfId="24639" xr:uid="{00000000-0005-0000-0000-00001E450000}"/>
    <cellStyle name="Normal 6 3 2 15" xfId="9149" xr:uid="{00000000-0005-0000-0000-00001F450000}"/>
    <cellStyle name="Normal 6 3 2 15 2" xfId="9150" xr:uid="{00000000-0005-0000-0000-000020450000}"/>
    <cellStyle name="Normal 6 3 2 15 2 2" xfId="35221" xr:uid="{00000000-0005-0000-0000-000021450000}"/>
    <cellStyle name="Normal 6 3 2 15 3" xfId="24625" xr:uid="{00000000-0005-0000-0000-000022450000}"/>
    <cellStyle name="Normal 6 3 2 16" xfId="9151" xr:uid="{00000000-0005-0000-0000-000023450000}"/>
    <cellStyle name="Normal 6 3 2 16 2" xfId="9152" xr:uid="{00000000-0005-0000-0000-000024450000}"/>
    <cellStyle name="Normal 6 3 2 16 2 2" xfId="39635" xr:uid="{00000000-0005-0000-0000-000025450000}"/>
    <cellStyle name="Normal 6 3 2 16 3" xfId="29617" xr:uid="{00000000-0005-0000-0000-000026450000}"/>
    <cellStyle name="Normal 6 3 2 17" xfId="9153" xr:uid="{00000000-0005-0000-0000-000027450000}"/>
    <cellStyle name="Normal 6 3 2 17 2" xfId="9154" xr:uid="{00000000-0005-0000-0000-000028450000}"/>
    <cellStyle name="Normal 6 3 2 17 2 2" xfId="39636" xr:uid="{00000000-0005-0000-0000-000029450000}"/>
    <cellStyle name="Normal 6 3 2 17 3" xfId="29618" xr:uid="{00000000-0005-0000-0000-00002A450000}"/>
    <cellStyle name="Normal 6 3 2 18" xfId="9155" xr:uid="{00000000-0005-0000-0000-00002B450000}"/>
    <cellStyle name="Normal 6 3 2 19" xfId="9156" xr:uid="{00000000-0005-0000-0000-00002C450000}"/>
    <cellStyle name="Normal 6 3 2 19 2" xfId="33891" xr:uid="{00000000-0005-0000-0000-00002D450000}"/>
    <cellStyle name="Normal 6 3 2 2" xfId="9157" xr:uid="{00000000-0005-0000-0000-00002E450000}"/>
    <cellStyle name="Normal 6 3 2 2 10" xfId="9158" xr:uid="{00000000-0005-0000-0000-00002F450000}"/>
    <cellStyle name="Normal 6 3 2 2 10 2" xfId="9159" xr:uid="{00000000-0005-0000-0000-000030450000}"/>
    <cellStyle name="Normal 6 3 2 2 10 2 2" xfId="39637" xr:uid="{00000000-0005-0000-0000-000031450000}"/>
    <cellStyle name="Normal 6 3 2 2 10 3" xfId="29619" xr:uid="{00000000-0005-0000-0000-000032450000}"/>
    <cellStyle name="Normal 6 3 2 2 11" xfId="9160" xr:uid="{00000000-0005-0000-0000-000033450000}"/>
    <cellStyle name="Normal 6 3 2 2 11 2" xfId="9161" xr:uid="{00000000-0005-0000-0000-000034450000}"/>
    <cellStyle name="Normal 6 3 2 2 11 2 2" xfId="39638" xr:uid="{00000000-0005-0000-0000-000035450000}"/>
    <cellStyle name="Normal 6 3 2 2 11 3" xfId="29620" xr:uid="{00000000-0005-0000-0000-000036450000}"/>
    <cellStyle name="Normal 6 3 2 2 12" xfId="9162" xr:uid="{00000000-0005-0000-0000-000037450000}"/>
    <cellStyle name="Normal 6 3 2 2 12 2" xfId="35236" xr:uid="{00000000-0005-0000-0000-000038450000}"/>
    <cellStyle name="Normal 6 3 2 2 13" xfId="24640" xr:uid="{00000000-0005-0000-0000-000039450000}"/>
    <cellStyle name="Normal 6 3 2 2 14" xfId="44364" xr:uid="{00000000-0005-0000-0000-00003A450000}"/>
    <cellStyle name="Normal 6 3 2 2 2" xfId="9163" xr:uid="{00000000-0005-0000-0000-00003B450000}"/>
    <cellStyle name="Normal 6 3 2 2 2 10" xfId="9164" xr:uid="{00000000-0005-0000-0000-00003C450000}"/>
    <cellStyle name="Normal 6 3 2 2 2 10 2" xfId="9165" xr:uid="{00000000-0005-0000-0000-00003D450000}"/>
    <cellStyle name="Normal 6 3 2 2 2 10 2 2" xfId="39639" xr:uid="{00000000-0005-0000-0000-00003E450000}"/>
    <cellStyle name="Normal 6 3 2 2 2 10 3" xfId="29621" xr:uid="{00000000-0005-0000-0000-00003F450000}"/>
    <cellStyle name="Normal 6 3 2 2 2 11" xfId="9166" xr:uid="{00000000-0005-0000-0000-000040450000}"/>
    <cellStyle name="Normal 6 3 2 2 2 11 2" xfId="35237" xr:uid="{00000000-0005-0000-0000-000041450000}"/>
    <cellStyle name="Normal 6 3 2 2 2 12" xfId="24641" xr:uid="{00000000-0005-0000-0000-000042450000}"/>
    <cellStyle name="Normal 6 3 2 2 2 2" xfId="9167" xr:uid="{00000000-0005-0000-0000-000043450000}"/>
    <cellStyle name="Normal 6 3 2 2 2 2 10" xfId="24642" xr:uid="{00000000-0005-0000-0000-000044450000}"/>
    <cellStyle name="Normal 6 3 2 2 2 2 2" xfId="9168" xr:uid="{00000000-0005-0000-0000-000045450000}"/>
    <cellStyle name="Normal 6 3 2 2 2 2 2 2" xfId="9169" xr:uid="{00000000-0005-0000-0000-000046450000}"/>
    <cellStyle name="Normal 6 3 2 2 2 2 2 2 2" xfId="9170" xr:uid="{00000000-0005-0000-0000-000047450000}"/>
    <cellStyle name="Normal 6 3 2 2 2 2 2 2 2 2" xfId="9171" xr:uid="{00000000-0005-0000-0000-000048450000}"/>
    <cellStyle name="Normal 6 3 2 2 2 2 2 2 2 2 2" xfId="9172" xr:uid="{00000000-0005-0000-0000-000049450000}"/>
    <cellStyle name="Normal 6 3 2 2 2 2 2 2 2 2 2 2" xfId="39640" xr:uid="{00000000-0005-0000-0000-00004A450000}"/>
    <cellStyle name="Normal 6 3 2 2 2 2 2 2 2 2 3" xfId="29622" xr:uid="{00000000-0005-0000-0000-00004B450000}"/>
    <cellStyle name="Normal 6 3 2 2 2 2 2 2 2 3" xfId="9173" xr:uid="{00000000-0005-0000-0000-00004C450000}"/>
    <cellStyle name="Normal 6 3 2 2 2 2 2 2 2 3 2" xfId="9174" xr:uid="{00000000-0005-0000-0000-00004D450000}"/>
    <cellStyle name="Normal 6 3 2 2 2 2 2 2 2 3 2 2" xfId="39641" xr:uid="{00000000-0005-0000-0000-00004E450000}"/>
    <cellStyle name="Normal 6 3 2 2 2 2 2 2 2 3 3" xfId="29623" xr:uid="{00000000-0005-0000-0000-00004F450000}"/>
    <cellStyle name="Normal 6 3 2 2 2 2 2 2 2 4" xfId="9175" xr:uid="{00000000-0005-0000-0000-000050450000}"/>
    <cellStyle name="Normal 6 3 2 2 2 2 2 2 2 4 2" xfId="35241" xr:uid="{00000000-0005-0000-0000-000051450000}"/>
    <cellStyle name="Normal 6 3 2 2 2 2 2 2 2 5" xfId="24645" xr:uid="{00000000-0005-0000-0000-000052450000}"/>
    <cellStyle name="Normal 6 3 2 2 2 2 2 2 3" xfId="9176" xr:uid="{00000000-0005-0000-0000-000053450000}"/>
    <cellStyle name="Normal 6 3 2 2 2 2 2 2 3 2" xfId="9177" xr:uid="{00000000-0005-0000-0000-000054450000}"/>
    <cellStyle name="Normal 6 3 2 2 2 2 2 2 3 2 2" xfId="9178" xr:uid="{00000000-0005-0000-0000-000055450000}"/>
    <cellStyle name="Normal 6 3 2 2 2 2 2 2 3 2 2 2" xfId="39642" xr:uid="{00000000-0005-0000-0000-000056450000}"/>
    <cellStyle name="Normal 6 3 2 2 2 2 2 2 3 2 3" xfId="29624" xr:uid="{00000000-0005-0000-0000-000057450000}"/>
    <cellStyle name="Normal 6 3 2 2 2 2 2 2 3 3" xfId="9179" xr:uid="{00000000-0005-0000-0000-000058450000}"/>
    <cellStyle name="Normal 6 3 2 2 2 2 2 2 3 3 2" xfId="9180" xr:uid="{00000000-0005-0000-0000-000059450000}"/>
    <cellStyle name="Normal 6 3 2 2 2 2 2 2 3 3 2 2" xfId="39643" xr:uid="{00000000-0005-0000-0000-00005A450000}"/>
    <cellStyle name="Normal 6 3 2 2 2 2 2 2 3 3 3" xfId="29625" xr:uid="{00000000-0005-0000-0000-00005B450000}"/>
    <cellStyle name="Normal 6 3 2 2 2 2 2 2 3 4" xfId="9181" xr:uid="{00000000-0005-0000-0000-00005C450000}"/>
    <cellStyle name="Normal 6 3 2 2 2 2 2 2 3 4 2" xfId="35242" xr:uid="{00000000-0005-0000-0000-00005D450000}"/>
    <cellStyle name="Normal 6 3 2 2 2 2 2 2 3 5" xfId="24646" xr:uid="{00000000-0005-0000-0000-00005E450000}"/>
    <cellStyle name="Normal 6 3 2 2 2 2 2 2 4" xfId="9182" xr:uid="{00000000-0005-0000-0000-00005F450000}"/>
    <cellStyle name="Normal 6 3 2 2 2 2 2 2 4 2" xfId="9183" xr:uid="{00000000-0005-0000-0000-000060450000}"/>
    <cellStyle name="Normal 6 3 2 2 2 2 2 2 4 2 2" xfId="39644" xr:uid="{00000000-0005-0000-0000-000061450000}"/>
    <cellStyle name="Normal 6 3 2 2 2 2 2 2 4 3" xfId="29626" xr:uid="{00000000-0005-0000-0000-000062450000}"/>
    <cellStyle name="Normal 6 3 2 2 2 2 2 2 5" xfId="9184" xr:uid="{00000000-0005-0000-0000-000063450000}"/>
    <cellStyle name="Normal 6 3 2 2 2 2 2 2 5 2" xfId="9185" xr:uid="{00000000-0005-0000-0000-000064450000}"/>
    <cellStyle name="Normal 6 3 2 2 2 2 2 2 5 2 2" xfId="39645" xr:uid="{00000000-0005-0000-0000-000065450000}"/>
    <cellStyle name="Normal 6 3 2 2 2 2 2 2 5 3" xfId="29627" xr:uid="{00000000-0005-0000-0000-000066450000}"/>
    <cellStyle name="Normal 6 3 2 2 2 2 2 2 6" xfId="9186" xr:uid="{00000000-0005-0000-0000-000067450000}"/>
    <cellStyle name="Normal 6 3 2 2 2 2 2 2 6 2" xfId="35240" xr:uid="{00000000-0005-0000-0000-000068450000}"/>
    <cellStyle name="Normal 6 3 2 2 2 2 2 2 7" xfId="24644" xr:uid="{00000000-0005-0000-0000-000069450000}"/>
    <cellStyle name="Normal 6 3 2 2 2 2 2 3" xfId="9187" xr:uid="{00000000-0005-0000-0000-00006A450000}"/>
    <cellStyle name="Normal 6 3 2 2 2 2 2 3 2" xfId="9188" xr:uid="{00000000-0005-0000-0000-00006B450000}"/>
    <cellStyle name="Normal 6 3 2 2 2 2 2 3 2 2" xfId="9189" xr:uid="{00000000-0005-0000-0000-00006C450000}"/>
    <cellStyle name="Normal 6 3 2 2 2 2 2 3 2 2 2" xfId="39646" xr:uid="{00000000-0005-0000-0000-00006D450000}"/>
    <cellStyle name="Normal 6 3 2 2 2 2 2 3 2 3" xfId="29628" xr:uid="{00000000-0005-0000-0000-00006E450000}"/>
    <cellStyle name="Normal 6 3 2 2 2 2 2 3 3" xfId="9190" xr:uid="{00000000-0005-0000-0000-00006F450000}"/>
    <cellStyle name="Normal 6 3 2 2 2 2 2 3 3 2" xfId="9191" xr:uid="{00000000-0005-0000-0000-000070450000}"/>
    <cellStyle name="Normal 6 3 2 2 2 2 2 3 3 2 2" xfId="39647" xr:uid="{00000000-0005-0000-0000-000071450000}"/>
    <cellStyle name="Normal 6 3 2 2 2 2 2 3 3 3" xfId="29629" xr:uid="{00000000-0005-0000-0000-000072450000}"/>
    <cellStyle name="Normal 6 3 2 2 2 2 2 3 4" xfId="9192" xr:uid="{00000000-0005-0000-0000-000073450000}"/>
    <cellStyle name="Normal 6 3 2 2 2 2 2 3 4 2" xfId="35243" xr:uid="{00000000-0005-0000-0000-000074450000}"/>
    <cellStyle name="Normal 6 3 2 2 2 2 2 3 5" xfId="24647" xr:uid="{00000000-0005-0000-0000-000075450000}"/>
    <cellStyle name="Normal 6 3 2 2 2 2 2 4" xfId="9193" xr:uid="{00000000-0005-0000-0000-000076450000}"/>
    <cellStyle name="Normal 6 3 2 2 2 2 2 4 2" xfId="9194" xr:uid="{00000000-0005-0000-0000-000077450000}"/>
    <cellStyle name="Normal 6 3 2 2 2 2 2 4 2 2" xfId="9195" xr:uid="{00000000-0005-0000-0000-000078450000}"/>
    <cellStyle name="Normal 6 3 2 2 2 2 2 4 2 2 2" xfId="39648" xr:uid="{00000000-0005-0000-0000-000079450000}"/>
    <cellStyle name="Normal 6 3 2 2 2 2 2 4 2 3" xfId="29630" xr:uid="{00000000-0005-0000-0000-00007A450000}"/>
    <cellStyle name="Normal 6 3 2 2 2 2 2 4 3" xfId="9196" xr:uid="{00000000-0005-0000-0000-00007B450000}"/>
    <cellStyle name="Normal 6 3 2 2 2 2 2 4 3 2" xfId="9197" xr:uid="{00000000-0005-0000-0000-00007C450000}"/>
    <cellStyle name="Normal 6 3 2 2 2 2 2 4 3 2 2" xfId="39649" xr:uid="{00000000-0005-0000-0000-00007D450000}"/>
    <cellStyle name="Normal 6 3 2 2 2 2 2 4 3 3" xfId="29631" xr:uid="{00000000-0005-0000-0000-00007E450000}"/>
    <cellStyle name="Normal 6 3 2 2 2 2 2 4 4" xfId="9198" xr:uid="{00000000-0005-0000-0000-00007F450000}"/>
    <cellStyle name="Normal 6 3 2 2 2 2 2 4 4 2" xfId="35244" xr:uid="{00000000-0005-0000-0000-000080450000}"/>
    <cellStyle name="Normal 6 3 2 2 2 2 2 4 5" xfId="24648" xr:uid="{00000000-0005-0000-0000-000081450000}"/>
    <cellStyle name="Normal 6 3 2 2 2 2 2 5" xfId="9199" xr:uid="{00000000-0005-0000-0000-000082450000}"/>
    <cellStyle name="Normal 6 3 2 2 2 2 2 5 2" xfId="9200" xr:uid="{00000000-0005-0000-0000-000083450000}"/>
    <cellStyle name="Normal 6 3 2 2 2 2 2 5 2 2" xfId="39650" xr:uid="{00000000-0005-0000-0000-000084450000}"/>
    <cellStyle name="Normal 6 3 2 2 2 2 2 5 3" xfId="29632" xr:uid="{00000000-0005-0000-0000-000085450000}"/>
    <cellStyle name="Normal 6 3 2 2 2 2 2 6" xfId="9201" xr:uid="{00000000-0005-0000-0000-000086450000}"/>
    <cellStyle name="Normal 6 3 2 2 2 2 2 6 2" xfId="9202" xr:uid="{00000000-0005-0000-0000-000087450000}"/>
    <cellStyle name="Normal 6 3 2 2 2 2 2 6 2 2" xfId="39651" xr:uid="{00000000-0005-0000-0000-000088450000}"/>
    <cellStyle name="Normal 6 3 2 2 2 2 2 6 3" xfId="29633" xr:uid="{00000000-0005-0000-0000-000089450000}"/>
    <cellStyle name="Normal 6 3 2 2 2 2 2 7" xfId="9203" xr:uid="{00000000-0005-0000-0000-00008A450000}"/>
    <cellStyle name="Normal 6 3 2 2 2 2 2 7 2" xfId="35239" xr:uid="{00000000-0005-0000-0000-00008B450000}"/>
    <cellStyle name="Normal 6 3 2 2 2 2 2 8" xfId="24643" xr:uid="{00000000-0005-0000-0000-00008C450000}"/>
    <cellStyle name="Normal 6 3 2 2 2 2 3" xfId="9204" xr:uid="{00000000-0005-0000-0000-00008D450000}"/>
    <cellStyle name="Normal 6 3 2 2 2 2 3 2" xfId="9205" xr:uid="{00000000-0005-0000-0000-00008E450000}"/>
    <cellStyle name="Normal 6 3 2 2 2 2 3 2 2" xfId="9206" xr:uid="{00000000-0005-0000-0000-00008F450000}"/>
    <cellStyle name="Normal 6 3 2 2 2 2 3 2 2 2" xfId="9207" xr:uid="{00000000-0005-0000-0000-000090450000}"/>
    <cellStyle name="Normal 6 3 2 2 2 2 3 2 2 2 2" xfId="9208" xr:uid="{00000000-0005-0000-0000-000091450000}"/>
    <cellStyle name="Normal 6 3 2 2 2 2 3 2 2 2 2 2" xfId="39652" xr:uid="{00000000-0005-0000-0000-000092450000}"/>
    <cellStyle name="Normal 6 3 2 2 2 2 3 2 2 2 3" xfId="29634" xr:uid="{00000000-0005-0000-0000-000093450000}"/>
    <cellStyle name="Normal 6 3 2 2 2 2 3 2 2 3" xfId="9209" xr:uid="{00000000-0005-0000-0000-000094450000}"/>
    <cellStyle name="Normal 6 3 2 2 2 2 3 2 2 3 2" xfId="9210" xr:uid="{00000000-0005-0000-0000-000095450000}"/>
    <cellStyle name="Normal 6 3 2 2 2 2 3 2 2 3 2 2" xfId="39653" xr:uid="{00000000-0005-0000-0000-000096450000}"/>
    <cellStyle name="Normal 6 3 2 2 2 2 3 2 2 3 3" xfId="29635" xr:uid="{00000000-0005-0000-0000-000097450000}"/>
    <cellStyle name="Normal 6 3 2 2 2 2 3 2 2 4" xfId="9211" xr:uid="{00000000-0005-0000-0000-000098450000}"/>
    <cellStyle name="Normal 6 3 2 2 2 2 3 2 2 4 2" xfId="35247" xr:uid="{00000000-0005-0000-0000-000099450000}"/>
    <cellStyle name="Normal 6 3 2 2 2 2 3 2 2 5" xfId="24651" xr:uid="{00000000-0005-0000-0000-00009A450000}"/>
    <cellStyle name="Normal 6 3 2 2 2 2 3 2 3" xfId="9212" xr:uid="{00000000-0005-0000-0000-00009B450000}"/>
    <cellStyle name="Normal 6 3 2 2 2 2 3 2 3 2" xfId="9213" xr:uid="{00000000-0005-0000-0000-00009C450000}"/>
    <cellStyle name="Normal 6 3 2 2 2 2 3 2 3 2 2" xfId="9214" xr:uid="{00000000-0005-0000-0000-00009D450000}"/>
    <cellStyle name="Normal 6 3 2 2 2 2 3 2 3 2 2 2" xfId="39654" xr:uid="{00000000-0005-0000-0000-00009E450000}"/>
    <cellStyle name="Normal 6 3 2 2 2 2 3 2 3 2 3" xfId="29636" xr:uid="{00000000-0005-0000-0000-00009F450000}"/>
    <cellStyle name="Normal 6 3 2 2 2 2 3 2 3 3" xfId="9215" xr:uid="{00000000-0005-0000-0000-0000A0450000}"/>
    <cellStyle name="Normal 6 3 2 2 2 2 3 2 3 3 2" xfId="9216" xr:uid="{00000000-0005-0000-0000-0000A1450000}"/>
    <cellStyle name="Normal 6 3 2 2 2 2 3 2 3 3 2 2" xfId="39655" xr:uid="{00000000-0005-0000-0000-0000A2450000}"/>
    <cellStyle name="Normal 6 3 2 2 2 2 3 2 3 3 3" xfId="29637" xr:uid="{00000000-0005-0000-0000-0000A3450000}"/>
    <cellStyle name="Normal 6 3 2 2 2 2 3 2 3 4" xfId="9217" xr:uid="{00000000-0005-0000-0000-0000A4450000}"/>
    <cellStyle name="Normal 6 3 2 2 2 2 3 2 3 4 2" xfId="35248" xr:uid="{00000000-0005-0000-0000-0000A5450000}"/>
    <cellStyle name="Normal 6 3 2 2 2 2 3 2 3 5" xfId="24652" xr:uid="{00000000-0005-0000-0000-0000A6450000}"/>
    <cellStyle name="Normal 6 3 2 2 2 2 3 2 4" xfId="9218" xr:uid="{00000000-0005-0000-0000-0000A7450000}"/>
    <cellStyle name="Normal 6 3 2 2 2 2 3 2 4 2" xfId="9219" xr:uid="{00000000-0005-0000-0000-0000A8450000}"/>
    <cellStyle name="Normal 6 3 2 2 2 2 3 2 4 2 2" xfId="39656" xr:uid="{00000000-0005-0000-0000-0000A9450000}"/>
    <cellStyle name="Normal 6 3 2 2 2 2 3 2 4 3" xfId="29638" xr:uid="{00000000-0005-0000-0000-0000AA450000}"/>
    <cellStyle name="Normal 6 3 2 2 2 2 3 2 5" xfId="9220" xr:uid="{00000000-0005-0000-0000-0000AB450000}"/>
    <cellStyle name="Normal 6 3 2 2 2 2 3 2 5 2" xfId="9221" xr:uid="{00000000-0005-0000-0000-0000AC450000}"/>
    <cellStyle name="Normal 6 3 2 2 2 2 3 2 5 2 2" xfId="39657" xr:uid="{00000000-0005-0000-0000-0000AD450000}"/>
    <cellStyle name="Normal 6 3 2 2 2 2 3 2 5 3" xfId="29639" xr:uid="{00000000-0005-0000-0000-0000AE450000}"/>
    <cellStyle name="Normal 6 3 2 2 2 2 3 2 6" xfId="9222" xr:uid="{00000000-0005-0000-0000-0000AF450000}"/>
    <cellStyle name="Normal 6 3 2 2 2 2 3 2 6 2" xfId="35246" xr:uid="{00000000-0005-0000-0000-0000B0450000}"/>
    <cellStyle name="Normal 6 3 2 2 2 2 3 2 7" xfId="24650" xr:uid="{00000000-0005-0000-0000-0000B1450000}"/>
    <cellStyle name="Normal 6 3 2 2 2 2 3 3" xfId="9223" xr:uid="{00000000-0005-0000-0000-0000B2450000}"/>
    <cellStyle name="Normal 6 3 2 2 2 2 3 3 2" xfId="9224" xr:uid="{00000000-0005-0000-0000-0000B3450000}"/>
    <cellStyle name="Normal 6 3 2 2 2 2 3 3 2 2" xfId="9225" xr:uid="{00000000-0005-0000-0000-0000B4450000}"/>
    <cellStyle name="Normal 6 3 2 2 2 2 3 3 2 2 2" xfId="39658" xr:uid="{00000000-0005-0000-0000-0000B5450000}"/>
    <cellStyle name="Normal 6 3 2 2 2 2 3 3 2 3" xfId="29640" xr:uid="{00000000-0005-0000-0000-0000B6450000}"/>
    <cellStyle name="Normal 6 3 2 2 2 2 3 3 3" xfId="9226" xr:uid="{00000000-0005-0000-0000-0000B7450000}"/>
    <cellStyle name="Normal 6 3 2 2 2 2 3 3 3 2" xfId="9227" xr:uid="{00000000-0005-0000-0000-0000B8450000}"/>
    <cellStyle name="Normal 6 3 2 2 2 2 3 3 3 2 2" xfId="39659" xr:uid="{00000000-0005-0000-0000-0000B9450000}"/>
    <cellStyle name="Normal 6 3 2 2 2 2 3 3 3 3" xfId="29641" xr:uid="{00000000-0005-0000-0000-0000BA450000}"/>
    <cellStyle name="Normal 6 3 2 2 2 2 3 3 4" xfId="9228" xr:uid="{00000000-0005-0000-0000-0000BB450000}"/>
    <cellStyle name="Normal 6 3 2 2 2 2 3 3 4 2" xfId="35249" xr:uid="{00000000-0005-0000-0000-0000BC450000}"/>
    <cellStyle name="Normal 6 3 2 2 2 2 3 3 5" xfId="24653" xr:uid="{00000000-0005-0000-0000-0000BD450000}"/>
    <cellStyle name="Normal 6 3 2 2 2 2 3 4" xfId="9229" xr:uid="{00000000-0005-0000-0000-0000BE450000}"/>
    <cellStyle name="Normal 6 3 2 2 2 2 3 4 2" xfId="9230" xr:uid="{00000000-0005-0000-0000-0000BF450000}"/>
    <cellStyle name="Normal 6 3 2 2 2 2 3 4 2 2" xfId="9231" xr:uid="{00000000-0005-0000-0000-0000C0450000}"/>
    <cellStyle name="Normal 6 3 2 2 2 2 3 4 2 2 2" xfId="39660" xr:uid="{00000000-0005-0000-0000-0000C1450000}"/>
    <cellStyle name="Normal 6 3 2 2 2 2 3 4 2 3" xfId="29642" xr:uid="{00000000-0005-0000-0000-0000C2450000}"/>
    <cellStyle name="Normal 6 3 2 2 2 2 3 4 3" xfId="9232" xr:uid="{00000000-0005-0000-0000-0000C3450000}"/>
    <cellStyle name="Normal 6 3 2 2 2 2 3 4 3 2" xfId="9233" xr:uid="{00000000-0005-0000-0000-0000C4450000}"/>
    <cellStyle name="Normal 6 3 2 2 2 2 3 4 3 2 2" xfId="39661" xr:uid="{00000000-0005-0000-0000-0000C5450000}"/>
    <cellStyle name="Normal 6 3 2 2 2 2 3 4 3 3" xfId="29643" xr:uid="{00000000-0005-0000-0000-0000C6450000}"/>
    <cellStyle name="Normal 6 3 2 2 2 2 3 4 4" xfId="9234" xr:uid="{00000000-0005-0000-0000-0000C7450000}"/>
    <cellStyle name="Normal 6 3 2 2 2 2 3 4 4 2" xfId="35250" xr:uid="{00000000-0005-0000-0000-0000C8450000}"/>
    <cellStyle name="Normal 6 3 2 2 2 2 3 4 5" xfId="24654" xr:uid="{00000000-0005-0000-0000-0000C9450000}"/>
    <cellStyle name="Normal 6 3 2 2 2 2 3 5" xfId="9235" xr:uid="{00000000-0005-0000-0000-0000CA450000}"/>
    <cellStyle name="Normal 6 3 2 2 2 2 3 5 2" xfId="9236" xr:uid="{00000000-0005-0000-0000-0000CB450000}"/>
    <cellStyle name="Normal 6 3 2 2 2 2 3 5 2 2" xfId="39662" xr:uid="{00000000-0005-0000-0000-0000CC450000}"/>
    <cellStyle name="Normal 6 3 2 2 2 2 3 5 3" xfId="29644" xr:uid="{00000000-0005-0000-0000-0000CD450000}"/>
    <cellStyle name="Normal 6 3 2 2 2 2 3 6" xfId="9237" xr:uid="{00000000-0005-0000-0000-0000CE450000}"/>
    <cellStyle name="Normal 6 3 2 2 2 2 3 6 2" xfId="9238" xr:uid="{00000000-0005-0000-0000-0000CF450000}"/>
    <cellStyle name="Normal 6 3 2 2 2 2 3 6 2 2" xfId="39663" xr:uid="{00000000-0005-0000-0000-0000D0450000}"/>
    <cellStyle name="Normal 6 3 2 2 2 2 3 6 3" xfId="29645" xr:uid="{00000000-0005-0000-0000-0000D1450000}"/>
    <cellStyle name="Normal 6 3 2 2 2 2 3 7" xfId="9239" xr:uid="{00000000-0005-0000-0000-0000D2450000}"/>
    <cellStyle name="Normal 6 3 2 2 2 2 3 7 2" xfId="35245" xr:uid="{00000000-0005-0000-0000-0000D3450000}"/>
    <cellStyle name="Normal 6 3 2 2 2 2 3 8" xfId="24649" xr:uid="{00000000-0005-0000-0000-0000D4450000}"/>
    <cellStyle name="Normal 6 3 2 2 2 2 4" xfId="9240" xr:uid="{00000000-0005-0000-0000-0000D5450000}"/>
    <cellStyle name="Normal 6 3 2 2 2 2 4 2" xfId="9241" xr:uid="{00000000-0005-0000-0000-0000D6450000}"/>
    <cellStyle name="Normal 6 3 2 2 2 2 4 2 2" xfId="9242" xr:uid="{00000000-0005-0000-0000-0000D7450000}"/>
    <cellStyle name="Normal 6 3 2 2 2 2 4 2 2 2" xfId="9243" xr:uid="{00000000-0005-0000-0000-0000D8450000}"/>
    <cellStyle name="Normal 6 3 2 2 2 2 4 2 2 2 2" xfId="39664" xr:uid="{00000000-0005-0000-0000-0000D9450000}"/>
    <cellStyle name="Normal 6 3 2 2 2 2 4 2 2 3" xfId="29646" xr:uid="{00000000-0005-0000-0000-0000DA450000}"/>
    <cellStyle name="Normal 6 3 2 2 2 2 4 2 3" xfId="9244" xr:uid="{00000000-0005-0000-0000-0000DB450000}"/>
    <cellStyle name="Normal 6 3 2 2 2 2 4 2 3 2" xfId="9245" xr:uid="{00000000-0005-0000-0000-0000DC450000}"/>
    <cellStyle name="Normal 6 3 2 2 2 2 4 2 3 2 2" xfId="39665" xr:uid="{00000000-0005-0000-0000-0000DD450000}"/>
    <cellStyle name="Normal 6 3 2 2 2 2 4 2 3 3" xfId="29647" xr:uid="{00000000-0005-0000-0000-0000DE450000}"/>
    <cellStyle name="Normal 6 3 2 2 2 2 4 2 4" xfId="9246" xr:uid="{00000000-0005-0000-0000-0000DF450000}"/>
    <cellStyle name="Normal 6 3 2 2 2 2 4 2 4 2" xfId="35252" xr:uid="{00000000-0005-0000-0000-0000E0450000}"/>
    <cellStyle name="Normal 6 3 2 2 2 2 4 2 5" xfId="24656" xr:uid="{00000000-0005-0000-0000-0000E1450000}"/>
    <cellStyle name="Normal 6 3 2 2 2 2 4 3" xfId="9247" xr:uid="{00000000-0005-0000-0000-0000E2450000}"/>
    <cellStyle name="Normal 6 3 2 2 2 2 4 3 2" xfId="9248" xr:uid="{00000000-0005-0000-0000-0000E3450000}"/>
    <cellStyle name="Normal 6 3 2 2 2 2 4 3 2 2" xfId="9249" xr:uid="{00000000-0005-0000-0000-0000E4450000}"/>
    <cellStyle name="Normal 6 3 2 2 2 2 4 3 2 2 2" xfId="39666" xr:uid="{00000000-0005-0000-0000-0000E5450000}"/>
    <cellStyle name="Normal 6 3 2 2 2 2 4 3 2 3" xfId="29648" xr:uid="{00000000-0005-0000-0000-0000E6450000}"/>
    <cellStyle name="Normal 6 3 2 2 2 2 4 3 3" xfId="9250" xr:uid="{00000000-0005-0000-0000-0000E7450000}"/>
    <cellStyle name="Normal 6 3 2 2 2 2 4 3 3 2" xfId="9251" xr:uid="{00000000-0005-0000-0000-0000E8450000}"/>
    <cellStyle name="Normal 6 3 2 2 2 2 4 3 3 2 2" xfId="39667" xr:uid="{00000000-0005-0000-0000-0000E9450000}"/>
    <cellStyle name="Normal 6 3 2 2 2 2 4 3 3 3" xfId="29649" xr:uid="{00000000-0005-0000-0000-0000EA450000}"/>
    <cellStyle name="Normal 6 3 2 2 2 2 4 3 4" xfId="9252" xr:uid="{00000000-0005-0000-0000-0000EB450000}"/>
    <cellStyle name="Normal 6 3 2 2 2 2 4 3 4 2" xfId="35253" xr:uid="{00000000-0005-0000-0000-0000EC450000}"/>
    <cellStyle name="Normal 6 3 2 2 2 2 4 3 5" xfId="24657" xr:uid="{00000000-0005-0000-0000-0000ED450000}"/>
    <cellStyle name="Normal 6 3 2 2 2 2 4 4" xfId="9253" xr:uid="{00000000-0005-0000-0000-0000EE450000}"/>
    <cellStyle name="Normal 6 3 2 2 2 2 4 4 2" xfId="9254" xr:uid="{00000000-0005-0000-0000-0000EF450000}"/>
    <cellStyle name="Normal 6 3 2 2 2 2 4 4 2 2" xfId="39668" xr:uid="{00000000-0005-0000-0000-0000F0450000}"/>
    <cellStyle name="Normal 6 3 2 2 2 2 4 4 3" xfId="29650" xr:uid="{00000000-0005-0000-0000-0000F1450000}"/>
    <cellStyle name="Normal 6 3 2 2 2 2 4 5" xfId="9255" xr:uid="{00000000-0005-0000-0000-0000F2450000}"/>
    <cellStyle name="Normal 6 3 2 2 2 2 4 5 2" xfId="9256" xr:uid="{00000000-0005-0000-0000-0000F3450000}"/>
    <cellStyle name="Normal 6 3 2 2 2 2 4 5 2 2" xfId="39669" xr:uid="{00000000-0005-0000-0000-0000F4450000}"/>
    <cellStyle name="Normal 6 3 2 2 2 2 4 5 3" xfId="29651" xr:uid="{00000000-0005-0000-0000-0000F5450000}"/>
    <cellStyle name="Normal 6 3 2 2 2 2 4 6" xfId="9257" xr:uid="{00000000-0005-0000-0000-0000F6450000}"/>
    <cellStyle name="Normal 6 3 2 2 2 2 4 6 2" xfId="35251" xr:uid="{00000000-0005-0000-0000-0000F7450000}"/>
    <cellStyle name="Normal 6 3 2 2 2 2 4 7" xfId="24655" xr:uid="{00000000-0005-0000-0000-0000F8450000}"/>
    <cellStyle name="Normal 6 3 2 2 2 2 5" xfId="9258" xr:uid="{00000000-0005-0000-0000-0000F9450000}"/>
    <cellStyle name="Normal 6 3 2 2 2 2 5 2" xfId="9259" xr:uid="{00000000-0005-0000-0000-0000FA450000}"/>
    <cellStyle name="Normal 6 3 2 2 2 2 5 2 2" xfId="9260" xr:uid="{00000000-0005-0000-0000-0000FB450000}"/>
    <cellStyle name="Normal 6 3 2 2 2 2 5 2 2 2" xfId="39670" xr:uid="{00000000-0005-0000-0000-0000FC450000}"/>
    <cellStyle name="Normal 6 3 2 2 2 2 5 2 3" xfId="29652" xr:uid="{00000000-0005-0000-0000-0000FD450000}"/>
    <cellStyle name="Normal 6 3 2 2 2 2 5 3" xfId="9261" xr:uid="{00000000-0005-0000-0000-0000FE450000}"/>
    <cellStyle name="Normal 6 3 2 2 2 2 5 3 2" xfId="9262" xr:uid="{00000000-0005-0000-0000-0000FF450000}"/>
    <cellStyle name="Normal 6 3 2 2 2 2 5 3 2 2" xfId="39671" xr:uid="{00000000-0005-0000-0000-000000460000}"/>
    <cellStyle name="Normal 6 3 2 2 2 2 5 3 3" xfId="29653" xr:uid="{00000000-0005-0000-0000-000001460000}"/>
    <cellStyle name="Normal 6 3 2 2 2 2 5 4" xfId="9263" xr:uid="{00000000-0005-0000-0000-000002460000}"/>
    <cellStyle name="Normal 6 3 2 2 2 2 5 4 2" xfId="35254" xr:uid="{00000000-0005-0000-0000-000003460000}"/>
    <cellStyle name="Normal 6 3 2 2 2 2 5 5" xfId="24658" xr:uid="{00000000-0005-0000-0000-000004460000}"/>
    <cellStyle name="Normal 6 3 2 2 2 2 6" xfId="9264" xr:uid="{00000000-0005-0000-0000-000005460000}"/>
    <cellStyle name="Normal 6 3 2 2 2 2 6 2" xfId="9265" xr:uid="{00000000-0005-0000-0000-000006460000}"/>
    <cellStyle name="Normal 6 3 2 2 2 2 6 2 2" xfId="9266" xr:uid="{00000000-0005-0000-0000-000007460000}"/>
    <cellStyle name="Normal 6 3 2 2 2 2 6 2 2 2" xfId="39672" xr:uid="{00000000-0005-0000-0000-000008460000}"/>
    <cellStyle name="Normal 6 3 2 2 2 2 6 2 3" xfId="29654" xr:uid="{00000000-0005-0000-0000-000009460000}"/>
    <cellStyle name="Normal 6 3 2 2 2 2 6 3" xfId="9267" xr:uid="{00000000-0005-0000-0000-00000A460000}"/>
    <cellStyle name="Normal 6 3 2 2 2 2 6 3 2" xfId="9268" xr:uid="{00000000-0005-0000-0000-00000B460000}"/>
    <cellStyle name="Normal 6 3 2 2 2 2 6 3 2 2" xfId="39673" xr:uid="{00000000-0005-0000-0000-00000C460000}"/>
    <cellStyle name="Normal 6 3 2 2 2 2 6 3 3" xfId="29655" xr:uid="{00000000-0005-0000-0000-00000D460000}"/>
    <cellStyle name="Normal 6 3 2 2 2 2 6 4" xfId="9269" xr:uid="{00000000-0005-0000-0000-00000E460000}"/>
    <cellStyle name="Normal 6 3 2 2 2 2 6 4 2" xfId="35255" xr:uid="{00000000-0005-0000-0000-00000F460000}"/>
    <cellStyle name="Normal 6 3 2 2 2 2 6 5" xfId="24659" xr:uid="{00000000-0005-0000-0000-000010460000}"/>
    <cellStyle name="Normal 6 3 2 2 2 2 7" xfId="9270" xr:uid="{00000000-0005-0000-0000-000011460000}"/>
    <cellStyle name="Normal 6 3 2 2 2 2 7 2" xfId="9271" xr:uid="{00000000-0005-0000-0000-000012460000}"/>
    <cellStyle name="Normal 6 3 2 2 2 2 7 2 2" xfId="39674" xr:uid="{00000000-0005-0000-0000-000013460000}"/>
    <cellStyle name="Normal 6 3 2 2 2 2 7 3" xfId="29656" xr:uid="{00000000-0005-0000-0000-000014460000}"/>
    <cellStyle name="Normal 6 3 2 2 2 2 8" xfId="9272" xr:uid="{00000000-0005-0000-0000-000015460000}"/>
    <cellStyle name="Normal 6 3 2 2 2 2 8 2" xfId="9273" xr:uid="{00000000-0005-0000-0000-000016460000}"/>
    <cellStyle name="Normal 6 3 2 2 2 2 8 2 2" xfId="39675" xr:uid="{00000000-0005-0000-0000-000017460000}"/>
    <cellStyle name="Normal 6 3 2 2 2 2 8 3" xfId="29657" xr:uid="{00000000-0005-0000-0000-000018460000}"/>
    <cellStyle name="Normal 6 3 2 2 2 2 9" xfId="9274" xr:uid="{00000000-0005-0000-0000-000019460000}"/>
    <cellStyle name="Normal 6 3 2 2 2 2 9 2" xfId="35238" xr:uid="{00000000-0005-0000-0000-00001A460000}"/>
    <cellStyle name="Normal 6 3 2 2 2 3" xfId="9275" xr:uid="{00000000-0005-0000-0000-00001B460000}"/>
    <cellStyle name="Normal 6 3 2 2 2 3 2" xfId="9276" xr:uid="{00000000-0005-0000-0000-00001C460000}"/>
    <cellStyle name="Normal 6 3 2 2 2 3 2 2" xfId="9277" xr:uid="{00000000-0005-0000-0000-00001D460000}"/>
    <cellStyle name="Normal 6 3 2 2 2 3 2 2 2" xfId="9278" xr:uid="{00000000-0005-0000-0000-00001E460000}"/>
    <cellStyle name="Normal 6 3 2 2 2 3 2 2 2 2" xfId="9279" xr:uid="{00000000-0005-0000-0000-00001F460000}"/>
    <cellStyle name="Normal 6 3 2 2 2 3 2 2 2 2 2" xfId="39676" xr:uid="{00000000-0005-0000-0000-000020460000}"/>
    <cellStyle name="Normal 6 3 2 2 2 3 2 2 2 3" xfId="29658" xr:uid="{00000000-0005-0000-0000-000021460000}"/>
    <cellStyle name="Normal 6 3 2 2 2 3 2 2 3" xfId="9280" xr:uid="{00000000-0005-0000-0000-000022460000}"/>
    <cellStyle name="Normal 6 3 2 2 2 3 2 2 3 2" xfId="9281" xr:uid="{00000000-0005-0000-0000-000023460000}"/>
    <cellStyle name="Normal 6 3 2 2 2 3 2 2 3 2 2" xfId="39677" xr:uid="{00000000-0005-0000-0000-000024460000}"/>
    <cellStyle name="Normal 6 3 2 2 2 3 2 2 3 3" xfId="29659" xr:uid="{00000000-0005-0000-0000-000025460000}"/>
    <cellStyle name="Normal 6 3 2 2 2 3 2 2 4" xfId="9282" xr:uid="{00000000-0005-0000-0000-000026460000}"/>
    <cellStyle name="Normal 6 3 2 2 2 3 2 2 4 2" xfId="35258" xr:uid="{00000000-0005-0000-0000-000027460000}"/>
    <cellStyle name="Normal 6 3 2 2 2 3 2 2 5" xfId="24662" xr:uid="{00000000-0005-0000-0000-000028460000}"/>
    <cellStyle name="Normal 6 3 2 2 2 3 2 3" xfId="9283" xr:uid="{00000000-0005-0000-0000-000029460000}"/>
    <cellStyle name="Normal 6 3 2 2 2 3 2 3 2" xfId="9284" xr:uid="{00000000-0005-0000-0000-00002A460000}"/>
    <cellStyle name="Normal 6 3 2 2 2 3 2 3 2 2" xfId="9285" xr:uid="{00000000-0005-0000-0000-00002B460000}"/>
    <cellStyle name="Normal 6 3 2 2 2 3 2 3 2 2 2" xfId="39678" xr:uid="{00000000-0005-0000-0000-00002C460000}"/>
    <cellStyle name="Normal 6 3 2 2 2 3 2 3 2 3" xfId="29660" xr:uid="{00000000-0005-0000-0000-00002D460000}"/>
    <cellStyle name="Normal 6 3 2 2 2 3 2 3 3" xfId="9286" xr:uid="{00000000-0005-0000-0000-00002E460000}"/>
    <cellStyle name="Normal 6 3 2 2 2 3 2 3 3 2" xfId="9287" xr:uid="{00000000-0005-0000-0000-00002F460000}"/>
    <cellStyle name="Normal 6 3 2 2 2 3 2 3 3 2 2" xfId="39679" xr:uid="{00000000-0005-0000-0000-000030460000}"/>
    <cellStyle name="Normal 6 3 2 2 2 3 2 3 3 3" xfId="29661" xr:uid="{00000000-0005-0000-0000-000031460000}"/>
    <cellStyle name="Normal 6 3 2 2 2 3 2 3 4" xfId="9288" xr:uid="{00000000-0005-0000-0000-000032460000}"/>
    <cellStyle name="Normal 6 3 2 2 2 3 2 3 4 2" xfId="35259" xr:uid="{00000000-0005-0000-0000-000033460000}"/>
    <cellStyle name="Normal 6 3 2 2 2 3 2 3 5" xfId="24663" xr:uid="{00000000-0005-0000-0000-000034460000}"/>
    <cellStyle name="Normal 6 3 2 2 2 3 2 4" xfId="9289" xr:uid="{00000000-0005-0000-0000-000035460000}"/>
    <cellStyle name="Normal 6 3 2 2 2 3 2 4 2" xfId="9290" xr:uid="{00000000-0005-0000-0000-000036460000}"/>
    <cellStyle name="Normal 6 3 2 2 2 3 2 4 2 2" xfId="39680" xr:uid="{00000000-0005-0000-0000-000037460000}"/>
    <cellStyle name="Normal 6 3 2 2 2 3 2 4 3" xfId="29662" xr:uid="{00000000-0005-0000-0000-000038460000}"/>
    <cellStyle name="Normal 6 3 2 2 2 3 2 5" xfId="9291" xr:uid="{00000000-0005-0000-0000-000039460000}"/>
    <cellStyle name="Normal 6 3 2 2 2 3 2 5 2" xfId="9292" xr:uid="{00000000-0005-0000-0000-00003A460000}"/>
    <cellStyle name="Normal 6 3 2 2 2 3 2 5 2 2" xfId="39681" xr:uid="{00000000-0005-0000-0000-00003B460000}"/>
    <cellStyle name="Normal 6 3 2 2 2 3 2 5 3" xfId="29663" xr:uid="{00000000-0005-0000-0000-00003C460000}"/>
    <cellStyle name="Normal 6 3 2 2 2 3 2 6" xfId="9293" xr:uid="{00000000-0005-0000-0000-00003D460000}"/>
    <cellStyle name="Normal 6 3 2 2 2 3 2 6 2" xfId="35257" xr:uid="{00000000-0005-0000-0000-00003E460000}"/>
    <cellStyle name="Normal 6 3 2 2 2 3 2 7" xfId="24661" xr:uid="{00000000-0005-0000-0000-00003F460000}"/>
    <cellStyle name="Normal 6 3 2 2 2 3 3" xfId="9294" xr:uid="{00000000-0005-0000-0000-000040460000}"/>
    <cellStyle name="Normal 6 3 2 2 2 3 3 2" xfId="9295" xr:uid="{00000000-0005-0000-0000-000041460000}"/>
    <cellStyle name="Normal 6 3 2 2 2 3 3 2 2" xfId="9296" xr:uid="{00000000-0005-0000-0000-000042460000}"/>
    <cellStyle name="Normal 6 3 2 2 2 3 3 2 2 2" xfId="39682" xr:uid="{00000000-0005-0000-0000-000043460000}"/>
    <cellStyle name="Normal 6 3 2 2 2 3 3 2 3" xfId="29664" xr:uid="{00000000-0005-0000-0000-000044460000}"/>
    <cellStyle name="Normal 6 3 2 2 2 3 3 3" xfId="9297" xr:uid="{00000000-0005-0000-0000-000045460000}"/>
    <cellStyle name="Normal 6 3 2 2 2 3 3 3 2" xfId="9298" xr:uid="{00000000-0005-0000-0000-000046460000}"/>
    <cellStyle name="Normal 6 3 2 2 2 3 3 3 2 2" xfId="39683" xr:uid="{00000000-0005-0000-0000-000047460000}"/>
    <cellStyle name="Normal 6 3 2 2 2 3 3 3 3" xfId="29665" xr:uid="{00000000-0005-0000-0000-000048460000}"/>
    <cellStyle name="Normal 6 3 2 2 2 3 3 4" xfId="9299" xr:uid="{00000000-0005-0000-0000-000049460000}"/>
    <cellStyle name="Normal 6 3 2 2 2 3 3 4 2" xfId="35260" xr:uid="{00000000-0005-0000-0000-00004A460000}"/>
    <cellStyle name="Normal 6 3 2 2 2 3 3 5" xfId="24664" xr:uid="{00000000-0005-0000-0000-00004B460000}"/>
    <cellStyle name="Normal 6 3 2 2 2 3 4" xfId="9300" xr:uid="{00000000-0005-0000-0000-00004C460000}"/>
    <cellStyle name="Normal 6 3 2 2 2 3 4 2" xfId="9301" xr:uid="{00000000-0005-0000-0000-00004D460000}"/>
    <cellStyle name="Normal 6 3 2 2 2 3 4 2 2" xfId="9302" xr:uid="{00000000-0005-0000-0000-00004E460000}"/>
    <cellStyle name="Normal 6 3 2 2 2 3 4 2 2 2" xfId="39684" xr:uid="{00000000-0005-0000-0000-00004F460000}"/>
    <cellStyle name="Normal 6 3 2 2 2 3 4 2 3" xfId="29666" xr:uid="{00000000-0005-0000-0000-000050460000}"/>
    <cellStyle name="Normal 6 3 2 2 2 3 4 3" xfId="9303" xr:uid="{00000000-0005-0000-0000-000051460000}"/>
    <cellStyle name="Normal 6 3 2 2 2 3 4 3 2" xfId="9304" xr:uid="{00000000-0005-0000-0000-000052460000}"/>
    <cellStyle name="Normal 6 3 2 2 2 3 4 3 2 2" xfId="39685" xr:uid="{00000000-0005-0000-0000-000053460000}"/>
    <cellStyle name="Normal 6 3 2 2 2 3 4 3 3" xfId="29667" xr:uid="{00000000-0005-0000-0000-000054460000}"/>
    <cellStyle name="Normal 6 3 2 2 2 3 4 4" xfId="9305" xr:uid="{00000000-0005-0000-0000-000055460000}"/>
    <cellStyle name="Normal 6 3 2 2 2 3 4 4 2" xfId="35261" xr:uid="{00000000-0005-0000-0000-000056460000}"/>
    <cellStyle name="Normal 6 3 2 2 2 3 4 5" xfId="24665" xr:uid="{00000000-0005-0000-0000-000057460000}"/>
    <cellStyle name="Normal 6 3 2 2 2 3 5" xfId="9306" xr:uid="{00000000-0005-0000-0000-000058460000}"/>
    <cellStyle name="Normal 6 3 2 2 2 3 5 2" xfId="9307" xr:uid="{00000000-0005-0000-0000-000059460000}"/>
    <cellStyle name="Normal 6 3 2 2 2 3 5 2 2" xfId="39686" xr:uid="{00000000-0005-0000-0000-00005A460000}"/>
    <cellStyle name="Normal 6 3 2 2 2 3 5 3" xfId="29668" xr:uid="{00000000-0005-0000-0000-00005B460000}"/>
    <cellStyle name="Normal 6 3 2 2 2 3 6" xfId="9308" xr:uid="{00000000-0005-0000-0000-00005C460000}"/>
    <cellStyle name="Normal 6 3 2 2 2 3 6 2" xfId="9309" xr:uid="{00000000-0005-0000-0000-00005D460000}"/>
    <cellStyle name="Normal 6 3 2 2 2 3 6 2 2" xfId="39687" xr:uid="{00000000-0005-0000-0000-00005E460000}"/>
    <cellStyle name="Normal 6 3 2 2 2 3 6 3" xfId="29669" xr:uid="{00000000-0005-0000-0000-00005F460000}"/>
    <cellStyle name="Normal 6 3 2 2 2 3 7" xfId="9310" xr:uid="{00000000-0005-0000-0000-000060460000}"/>
    <cellStyle name="Normal 6 3 2 2 2 3 7 2" xfId="35256" xr:uid="{00000000-0005-0000-0000-000061460000}"/>
    <cellStyle name="Normal 6 3 2 2 2 3 8" xfId="24660" xr:uid="{00000000-0005-0000-0000-000062460000}"/>
    <cellStyle name="Normal 6 3 2 2 2 4" xfId="9311" xr:uid="{00000000-0005-0000-0000-000063460000}"/>
    <cellStyle name="Normal 6 3 2 2 2 4 2" xfId="9312" xr:uid="{00000000-0005-0000-0000-000064460000}"/>
    <cellStyle name="Normal 6 3 2 2 2 4 2 2" xfId="9313" xr:uid="{00000000-0005-0000-0000-000065460000}"/>
    <cellStyle name="Normal 6 3 2 2 2 4 2 2 2" xfId="9314" xr:uid="{00000000-0005-0000-0000-000066460000}"/>
    <cellStyle name="Normal 6 3 2 2 2 4 2 2 2 2" xfId="9315" xr:uid="{00000000-0005-0000-0000-000067460000}"/>
    <cellStyle name="Normal 6 3 2 2 2 4 2 2 2 2 2" xfId="39688" xr:uid="{00000000-0005-0000-0000-000068460000}"/>
    <cellStyle name="Normal 6 3 2 2 2 4 2 2 2 3" xfId="29670" xr:uid="{00000000-0005-0000-0000-000069460000}"/>
    <cellStyle name="Normal 6 3 2 2 2 4 2 2 3" xfId="9316" xr:uid="{00000000-0005-0000-0000-00006A460000}"/>
    <cellStyle name="Normal 6 3 2 2 2 4 2 2 3 2" xfId="9317" xr:uid="{00000000-0005-0000-0000-00006B460000}"/>
    <cellStyle name="Normal 6 3 2 2 2 4 2 2 3 2 2" xfId="39689" xr:uid="{00000000-0005-0000-0000-00006C460000}"/>
    <cellStyle name="Normal 6 3 2 2 2 4 2 2 3 3" xfId="29671" xr:uid="{00000000-0005-0000-0000-00006D460000}"/>
    <cellStyle name="Normal 6 3 2 2 2 4 2 2 4" xfId="9318" xr:uid="{00000000-0005-0000-0000-00006E460000}"/>
    <cellStyle name="Normal 6 3 2 2 2 4 2 2 4 2" xfId="35264" xr:uid="{00000000-0005-0000-0000-00006F460000}"/>
    <cellStyle name="Normal 6 3 2 2 2 4 2 2 5" xfId="24668" xr:uid="{00000000-0005-0000-0000-000070460000}"/>
    <cellStyle name="Normal 6 3 2 2 2 4 2 3" xfId="9319" xr:uid="{00000000-0005-0000-0000-000071460000}"/>
    <cellStyle name="Normal 6 3 2 2 2 4 2 3 2" xfId="9320" xr:uid="{00000000-0005-0000-0000-000072460000}"/>
    <cellStyle name="Normal 6 3 2 2 2 4 2 3 2 2" xfId="9321" xr:uid="{00000000-0005-0000-0000-000073460000}"/>
    <cellStyle name="Normal 6 3 2 2 2 4 2 3 2 2 2" xfId="39690" xr:uid="{00000000-0005-0000-0000-000074460000}"/>
    <cellStyle name="Normal 6 3 2 2 2 4 2 3 2 3" xfId="29672" xr:uid="{00000000-0005-0000-0000-000075460000}"/>
    <cellStyle name="Normal 6 3 2 2 2 4 2 3 3" xfId="9322" xr:uid="{00000000-0005-0000-0000-000076460000}"/>
    <cellStyle name="Normal 6 3 2 2 2 4 2 3 3 2" xfId="9323" xr:uid="{00000000-0005-0000-0000-000077460000}"/>
    <cellStyle name="Normal 6 3 2 2 2 4 2 3 3 2 2" xfId="39691" xr:uid="{00000000-0005-0000-0000-000078460000}"/>
    <cellStyle name="Normal 6 3 2 2 2 4 2 3 3 3" xfId="29673" xr:uid="{00000000-0005-0000-0000-000079460000}"/>
    <cellStyle name="Normal 6 3 2 2 2 4 2 3 4" xfId="9324" xr:uid="{00000000-0005-0000-0000-00007A460000}"/>
    <cellStyle name="Normal 6 3 2 2 2 4 2 3 4 2" xfId="35265" xr:uid="{00000000-0005-0000-0000-00007B460000}"/>
    <cellStyle name="Normal 6 3 2 2 2 4 2 3 5" xfId="24669" xr:uid="{00000000-0005-0000-0000-00007C460000}"/>
    <cellStyle name="Normal 6 3 2 2 2 4 2 4" xfId="9325" xr:uid="{00000000-0005-0000-0000-00007D460000}"/>
    <cellStyle name="Normal 6 3 2 2 2 4 2 4 2" xfId="9326" xr:uid="{00000000-0005-0000-0000-00007E460000}"/>
    <cellStyle name="Normal 6 3 2 2 2 4 2 4 2 2" xfId="39692" xr:uid="{00000000-0005-0000-0000-00007F460000}"/>
    <cellStyle name="Normal 6 3 2 2 2 4 2 4 3" xfId="29674" xr:uid="{00000000-0005-0000-0000-000080460000}"/>
    <cellStyle name="Normal 6 3 2 2 2 4 2 5" xfId="9327" xr:uid="{00000000-0005-0000-0000-000081460000}"/>
    <cellStyle name="Normal 6 3 2 2 2 4 2 5 2" xfId="9328" xr:uid="{00000000-0005-0000-0000-000082460000}"/>
    <cellStyle name="Normal 6 3 2 2 2 4 2 5 2 2" xfId="39693" xr:uid="{00000000-0005-0000-0000-000083460000}"/>
    <cellStyle name="Normal 6 3 2 2 2 4 2 5 3" xfId="29675" xr:uid="{00000000-0005-0000-0000-000084460000}"/>
    <cellStyle name="Normal 6 3 2 2 2 4 2 6" xfId="9329" xr:uid="{00000000-0005-0000-0000-000085460000}"/>
    <cellStyle name="Normal 6 3 2 2 2 4 2 6 2" xfId="35263" xr:uid="{00000000-0005-0000-0000-000086460000}"/>
    <cellStyle name="Normal 6 3 2 2 2 4 2 7" xfId="24667" xr:uid="{00000000-0005-0000-0000-000087460000}"/>
    <cellStyle name="Normal 6 3 2 2 2 4 3" xfId="9330" xr:uid="{00000000-0005-0000-0000-000088460000}"/>
    <cellStyle name="Normal 6 3 2 2 2 4 3 2" xfId="9331" xr:uid="{00000000-0005-0000-0000-000089460000}"/>
    <cellStyle name="Normal 6 3 2 2 2 4 3 2 2" xfId="9332" xr:uid="{00000000-0005-0000-0000-00008A460000}"/>
    <cellStyle name="Normal 6 3 2 2 2 4 3 2 2 2" xfId="39694" xr:uid="{00000000-0005-0000-0000-00008B460000}"/>
    <cellStyle name="Normal 6 3 2 2 2 4 3 2 3" xfId="29676" xr:uid="{00000000-0005-0000-0000-00008C460000}"/>
    <cellStyle name="Normal 6 3 2 2 2 4 3 3" xfId="9333" xr:uid="{00000000-0005-0000-0000-00008D460000}"/>
    <cellStyle name="Normal 6 3 2 2 2 4 3 3 2" xfId="9334" xr:uid="{00000000-0005-0000-0000-00008E460000}"/>
    <cellStyle name="Normal 6 3 2 2 2 4 3 3 2 2" xfId="39695" xr:uid="{00000000-0005-0000-0000-00008F460000}"/>
    <cellStyle name="Normal 6 3 2 2 2 4 3 3 3" xfId="29677" xr:uid="{00000000-0005-0000-0000-000090460000}"/>
    <cellStyle name="Normal 6 3 2 2 2 4 3 4" xfId="9335" xr:uid="{00000000-0005-0000-0000-000091460000}"/>
    <cellStyle name="Normal 6 3 2 2 2 4 3 4 2" xfId="35266" xr:uid="{00000000-0005-0000-0000-000092460000}"/>
    <cellStyle name="Normal 6 3 2 2 2 4 3 5" xfId="24670" xr:uid="{00000000-0005-0000-0000-000093460000}"/>
    <cellStyle name="Normal 6 3 2 2 2 4 4" xfId="9336" xr:uid="{00000000-0005-0000-0000-000094460000}"/>
    <cellStyle name="Normal 6 3 2 2 2 4 4 2" xfId="9337" xr:uid="{00000000-0005-0000-0000-000095460000}"/>
    <cellStyle name="Normal 6 3 2 2 2 4 4 2 2" xfId="9338" xr:uid="{00000000-0005-0000-0000-000096460000}"/>
    <cellStyle name="Normal 6 3 2 2 2 4 4 2 2 2" xfId="39696" xr:uid="{00000000-0005-0000-0000-000097460000}"/>
    <cellStyle name="Normal 6 3 2 2 2 4 4 2 3" xfId="29678" xr:uid="{00000000-0005-0000-0000-000098460000}"/>
    <cellStyle name="Normal 6 3 2 2 2 4 4 3" xfId="9339" xr:uid="{00000000-0005-0000-0000-000099460000}"/>
    <cellStyle name="Normal 6 3 2 2 2 4 4 3 2" xfId="9340" xr:uid="{00000000-0005-0000-0000-00009A460000}"/>
    <cellStyle name="Normal 6 3 2 2 2 4 4 3 2 2" xfId="39697" xr:uid="{00000000-0005-0000-0000-00009B460000}"/>
    <cellStyle name="Normal 6 3 2 2 2 4 4 3 3" xfId="29679" xr:uid="{00000000-0005-0000-0000-00009C460000}"/>
    <cellStyle name="Normal 6 3 2 2 2 4 4 4" xfId="9341" xr:uid="{00000000-0005-0000-0000-00009D460000}"/>
    <cellStyle name="Normal 6 3 2 2 2 4 4 4 2" xfId="35267" xr:uid="{00000000-0005-0000-0000-00009E460000}"/>
    <cellStyle name="Normal 6 3 2 2 2 4 4 5" xfId="24671" xr:uid="{00000000-0005-0000-0000-00009F460000}"/>
    <cellStyle name="Normal 6 3 2 2 2 4 5" xfId="9342" xr:uid="{00000000-0005-0000-0000-0000A0460000}"/>
    <cellStyle name="Normal 6 3 2 2 2 4 5 2" xfId="9343" xr:uid="{00000000-0005-0000-0000-0000A1460000}"/>
    <cellStyle name="Normal 6 3 2 2 2 4 5 2 2" xfId="39698" xr:uid="{00000000-0005-0000-0000-0000A2460000}"/>
    <cellStyle name="Normal 6 3 2 2 2 4 5 3" xfId="29680" xr:uid="{00000000-0005-0000-0000-0000A3460000}"/>
    <cellStyle name="Normal 6 3 2 2 2 4 6" xfId="9344" xr:uid="{00000000-0005-0000-0000-0000A4460000}"/>
    <cellStyle name="Normal 6 3 2 2 2 4 6 2" xfId="9345" xr:uid="{00000000-0005-0000-0000-0000A5460000}"/>
    <cellStyle name="Normal 6 3 2 2 2 4 6 2 2" xfId="39699" xr:uid="{00000000-0005-0000-0000-0000A6460000}"/>
    <cellStyle name="Normal 6 3 2 2 2 4 6 3" xfId="29681" xr:uid="{00000000-0005-0000-0000-0000A7460000}"/>
    <cellStyle name="Normal 6 3 2 2 2 4 7" xfId="9346" xr:uid="{00000000-0005-0000-0000-0000A8460000}"/>
    <cellStyle name="Normal 6 3 2 2 2 4 7 2" xfId="35262" xr:uid="{00000000-0005-0000-0000-0000A9460000}"/>
    <cellStyle name="Normal 6 3 2 2 2 4 8" xfId="24666" xr:uid="{00000000-0005-0000-0000-0000AA460000}"/>
    <cellStyle name="Normal 6 3 2 2 2 5" xfId="9347" xr:uid="{00000000-0005-0000-0000-0000AB460000}"/>
    <cellStyle name="Normal 6 3 2 2 2 5 2" xfId="9348" xr:uid="{00000000-0005-0000-0000-0000AC460000}"/>
    <cellStyle name="Normal 6 3 2 2 2 5 2 2" xfId="9349" xr:uid="{00000000-0005-0000-0000-0000AD460000}"/>
    <cellStyle name="Normal 6 3 2 2 2 5 2 2 2" xfId="9350" xr:uid="{00000000-0005-0000-0000-0000AE460000}"/>
    <cellStyle name="Normal 6 3 2 2 2 5 2 2 2 2" xfId="9351" xr:uid="{00000000-0005-0000-0000-0000AF460000}"/>
    <cellStyle name="Normal 6 3 2 2 2 5 2 2 2 2 2" xfId="39700" xr:uid="{00000000-0005-0000-0000-0000B0460000}"/>
    <cellStyle name="Normal 6 3 2 2 2 5 2 2 2 3" xfId="29682" xr:uid="{00000000-0005-0000-0000-0000B1460000}"/>
    <cellStyle name="Normal 6 3 2 2 2 5 2 2 3" xfId="9352" xr:uid="{00000000-0005-0000-0000-0000B2460000}"/>
    <cellStyle name="Normal 6 3 2 2 2 5 2 2 3 2" xfId="9353" xr:uid="{00000000-0005-0000-0000-0000B3460000}"/>
    <cellStyle name="Normal 6 3 2 2 2 5 2 2 3 2 2" xfId="39701" xr:uid="{00000000-0005-0000-0000-0000B4460000}"/>
    <cellStyle name="Normal 6 3 2 2 2 5 2 2 3 3" xfId="29683" xr:uid="{00000000-0005-0000-0000-0000B5460000}"/>
    <cellStyle name="Normal 6 3 2 2 2 5 2 2 4" xfId="9354" xr:uid="{00000000-0005-0000-0000-0000B6460000}"/>
    <cellStyle name="Normal 6 3 2 2 2 5 2 2 4 2" xfId="35270" xr:uid="{00000000-0005-0000-0000-0000B7460000}"/>
    <cellStyle name="Normal 6 3 2 2 2 5 2 2 5" xfId="24674" xr:uid="{00000000-0005-0000-0000-0000B8460000}"/>
    <cellStyle name="Normal 6 3 2 2 2 5 2 3" xfId="9355" xr:uid="{00000000-0005-0000-0000-0000B9460000}"/>
    <cellStyle name="Normal 6 3 2 2 2 5 2 3 2" xfId="9356" xr:uid="{00000000-0005-0000-0000-0000BA460000}"/>
    <cellStyle name="Normal 6 3 2 2 2 5 2 3 2 2" xfId="9357" xr:uid="{00000000-0005-0000-0000-0000BB460000}"/>
    <cellStyle name="Normal 6 3 2 2 2 5 2 3 2 2 2" xfId="39702" xr:uid="{00000000-0005-0000-0000-0000BC460000}"/>
    <cellStyle name="Normal 6 3 2 2 2 5 2 3 2 3" xfId="29684" xr:uid="{00000000-0005-0000-0000-0000BD460000}"/>
    <cellStyle name="Normal 6 3 2 2 2 5 2 3 3" xfId="9358" xr:uid="{00000000-0005-0000-0000-0000BE460000}"/>
    <cellStyle name="Normal 6 3 2 2 2 5 2 3 3 2" xfId="9359" xr:uid="{00000000-0005-0000-0000-0000BF460000}"/>
    <cellStyle name="Normal 6 3 2 2 2 5 2 3 3 2 2" xfId="39703" xr:uid="{00000000-0005-0000-0000-0000C0460000}"/>
    <cellStyle name="Normal 6 3 2 2 2 5 2 3 3 3" xfId="29685" xr:uid="{00000000-0005-0000-0000-0000C1460000}"/>
    <cellStyle name="Normal 6 3 2 2 2 5 2 3 4" xfId="9360" xr:uid="{00000000-0005-0000-0000-0000C2460000}"/>
    <cellStyle name="Normal 6 3 2 2 2 5 2 3 4 2" xfId="35271" xr:uid="{00000000-0005-0000-0000-0000C3460000}"/>
    <cellStyle name="Normal 6 3 2 2 2 5 2 3 5" xfId="24675" xr:uid="{00000000-0005-0000-0000-0000C4460000}"/>
    <cellStyle name="Normal 6 3 2 2 2 5 2 4" xfId="9361" xr:uid="{00000000-0005-0000-0000-0000C5460000}"/>
    <cellStyle name="Normal 6 3 2 2 2 5 2 4 2" xfId="9362" xr:uid="{00000000-0005-0000-0000-0000C6460000}"/>
    <cellStyle name="Normal 6 3 2 2 2 5 2 4 2 2" xfId="39704" xr:uid="{00000000-0005-0000-0000-0000C7460000}"/>
    <cellStyle name="Normal 6 3 2 2 2 5 2 4 3" xfId="29686" xr:uid="{00000000-0005-0000-0000-0000C8460000}"/>
    <cellStyle name="Normal 6 3 2 2 2 5 2 5" xfId="9363" xr:uid="{00000000-0005-0000-0000-0000C9460000}"/>
    <cellStyle name="Normal 6 3 2 2 2 5 2 5 2" xfId="9364" xr:uid="{00000000-0005-0000-0000-0000CA460000}"/>
    <cellStyle name="Normal 6 3 2 2 2 5 2 5 2 2" xfId="39705" xr:uid="{00000000-0005-0000-0000-0000CB460000}"/>
    <cellStyle name="Normal 6 3 2 2 2 5 2 5 3" xfId="29687" xr:uid="{00000000-0005-0000-0000-0000CC460000}"/>
    <cellStyle name="Normal 6 3 2 2 2 5 2 6" xfId="9365" xr:uid="{00000000-0005-0000-0000-0000CD460000}"/>
    <cellStyle name="Normal 6 3 2 2 2 5 2 6 2" xfId="35269" xr:uid="{00000000-0005-0000-0000-0000CE460000}"/>
    <cellStyle name="Normal 6 3 2 2 2 5 2 7" xfId="24673" xr:uid="{00000000-0005-0000-0000-0000CF460000}"/>
    <cellStyle name="Normal 6 3 2 2 2 5 3" xfId="9366" xr:uid="{00000000-0005-0000-0000-0000D0460000}"/>
    <cellStyle name="Normal 6 3 2 2 2 5 3 2" xfId="9367" xr:uid="{00000000-0005-0000-0000-0000D1460000}"/>
    <cellStyle name="Normal 6 3 2 2 2 5 3 2 2" xfId="9368" xr:uid="{00000000-0005-0000-0000-0000D2460000}"/>
    <cellStyle name="Normal 6 3 2 2 2 5 3 2 2 2" xfId="39706" xr:uid="{00000000-0005-0000-0000-0000D3460000}"/>
    <cellStyle name="Normal 6 3 2 2 2 5 3 2 3" xfId="29688" xr:uid="{00000000-0005-0000-0000-0000D4460000}"/>
    <cellStyle name="Normal 6 3 2 2 2 5 3 3" xfId="9369" xr:uid="{00000000-0005-0000-0000-0000D5460000}"/>
    <cellStyle name="Normal 6 3 2 2 2 5 3 3 2" xfId="9370" xr:uid="{00000000-0005-0000-0000-0000D6460000}"/>
    <cellStyle name="Normal 6 3 2 2 2 5 3 3 2 2" xfId="39707" xr:uid="{00000000-0005-0000-0000-0000D7460000}"/>
    <cellStyle name="Normal 6 3 2 2 2 5 3 3 3" xfId="29689" xr:uid="{00000000-0005-0000-0000-0000D8460000}"/>
    <cellStyle name="Normal 6 3 2 2 2 5 3 4" xfId="9371" xr:uid="{00000000-0005-0000-0000-0000D9460000}"/>
    <cellStyle name="Normal 6 3 2 2 2 5 3 4 2" xfId="35272" xr:uid="{00000000-0005-0000-0000-0000DA460000}"/>
    <cellStyle name="Normal 6 3 2 2 2 5 3 5" xfId="24676" xr:uid="{00000000-0005-0000-0000-0000DB460000}"/>
    <cellStyle name="Normal 6 3 2 2 2 5 4" xfId="9372" xr:uid="{00000000-0005-0000-0000-0000DC460000}"/>
    <cellStyle name="Normal 6 3 2 2 2 5 4 2" xfId="9373" xr:uid="{00000000-0005-0000-0000-0000DD460000}"/>
    <cellStyle name="Normal 6 3 2 2 2 5 4 2 2" xfId="9374" xr:uid="{00000000-0005-0000-0000-0000DE460000}"/>
    <cellStyle name="Normal 6 3 2 2 2 5 4 2 2 2" xfId="39708" xr:uid="{00000000-0005-0000-0000-0000DF460000}"/>
    <cellStyle name="Normal 6 3 2 2 2 5 4 2 3" xfId="29690" xr:uid="{00000000-0005-0000-0000-0000E0460000}"/>
    <cellStyle name="Normal 6 3 2 2 2 5 4 3" xfId="9375" xr:uid="{00000000-0005-0000-0000-0000E1460000}"/>
    <cellStyle name="Normal 6 3 2 2 2 5 4 3 2" xfId="9376" xr:uid="{00000000-0005-0000-0000-0000E2460000}"/>
    <cellStyle name="Normal 6 3 2 2 2 5 4 3 2 2" xfId="39709" xr:uid="{00000000-0005-0000-0000-0000E3460000}"/>
    <cellStyle name="Normal 6 3 2 2 2 5 4 3 3" xfId="29691" xr:uid="{00000000-0005-0000-0000-0000E4460000}"/>
    <cellStyle name="Normal 6 3 2 2 2 5 4 4" xfId="9377" xr:uid="{00000000-0005-0000-0000-0000E5460000}"/>
    <cellStyle name="Normal 6 3 2 2 2 5 4 4 2" xfId="35273" xr:uid="{00000000-0005-0000-0000-0000E6460000}"/>
    <cellStyle name="Normal 6 3 2 2 2 5 4 5" xfId="24677" xr:uid="{00000000-0005-0000-0000-0000E7460000}"/>
    <cellStyle name="Normal 6 3 2 2 2 5 5" xfId="9378" xr:uid="{00000000-0005-0000-0000-0000E8460000}"/>
    <cellStyle name="Normal 6 3 2 2 2 5 5 2" xfId="9379" xr:uid="{00000000-0005-0000-0000-0000E9460000}"/>
    <cellStyle name="Normal 6 3 2 2 2 5 5 2 2" xfId="39710" xr:uid="{00000000-0005-0000-0000-0000EA460000}"/>
    <cellStyle name="Normal 6 3 2 2 2 5 5 3" xfId="29692" xr:uid="{00000000-0005-0000-0000-0000EB460000}"/>
    <cellStyle name="Normal 6 3 2 2 2 5 6" xfId="9380" xr:uid="{00000000-0005-0000-0000-0000EC460000}"/>
    <cellStyle name="Normal 6 3 2 2 2 5 6 2" xfId="9381" xr:uid="{00000000-0005-0000-0000-0000ED460000}"/>
    <cellStyle name="Normal 6 3 2 2 2 5 6 2 2" xfId="39711" xr:uid="{00000000-0005-0000-0000-0000EE460000}"/>
    <cellStyle name="Normal 6 3 2 2 2 5 6 3" xfId="29693" xr:uid="{00000000-0005-0000-0000-0000EF460000}"/>
    <cellStyle name="Normal 6 3 2 2 2 5 7" xfId="9382" xr:uid="{00000000-0005-0000-0000-0000F0460000}"/>
    <cellStyle name="Normal 6 3 2 2 2 5 7 2" xfId="35268" xr:uid="{00000000-0005-0000-0000-0000F1460000}"/>
    <cellStyle name="Normal 6 3 2 2 2 5 8" xfId="24672" xr:uid="{00000000-0005-0000-0000-0000F2460000}"/>
    <cellStyle name="Normal 6 3 2 2 2 6" xfId="9383" xr:uid="{00000000-0005-0000-0000-0000F3460000}"/>
    <cellStyle name="Normal 6 3 2 2 2 6 2" xfId="9384" xr:uid="{00000000-0005-0000-0000-0000F4460000}"/>
    <cellStyle name="Normal 6 3 2 2 2 6 2 2" xfId="9385" xr:uid="{00000000-0005-0000-0000-0000F5460000}"/>
    <cellStyle name="Normal 6 3 2 2 2 6 2 2 2" xfId="9386" xr:uid="{00000000-0005-0000-0000-0000F6460000}"/>
    <cellStyle name="Normal 6 3 2 2 2 6 2 2 2 2" xfId="39712" xr:uid="{00000000-0005-0000-0000-0000F7460000}"/>
    <cellStyle name="Normal 6 3 2 2 2 6 2 2 3" xfId="29694" xr:uid="{00000000-0005-0000-0000-0000F8460000}"/>
    <cellStyle name="Normal 6 3 2 2 2 6 2 3" xfId="9387" xr:uid="{00000000-0005-0000-0000-0000F9460000}"/>
    <cellStyle name="Normal 6 3 2 2 2 6 2 3 2" xfId="9388" xr:uid="{00000000-0005-0000-0000-0000FA460000}"/>
    <cellStyle name="Normal 6 3 2 2 2 6 2 3 2 2" xfId="39713" xr:uid="{00000000-0005-0000-0000-0000FB460000}"/>
    <cellStyle name="Normal 6 3 2 2 2 6 2 3 3" xfId="29695" xr:uid="{00000000-0005-0000-0000-0000FC460000}"/>
    <cellStyle name="Normal 6 3 2 2 2 6 2 4" xfId="9389" xr:uid="{00000000-0005-0000-0000-0000FD460000}"/>
    <cellStyle name="Normal 6 3 2 2 2 6 2 4 2" xfId="35275" xr:uid="{00000000-0005-0000-0000-0000FE460000}"/>
    <cellStyle name="Normal 6 3 2 2 2 6 2 5" xfId="24679" xr:uid="{00000000-0005-0000-0000-0000FF460000}"/>
    <cellStyle name="Normal 6 3 2 2 2 6 3" xfId="9390" xr:uid="{00000000-0005-0000-0000-000000470000}"/>
    <cellStyle name="Normal 6 3 2 2 2 6 3 2" xfId="9391" xr:uid="{00000000-0005-0000-0000-000001470000}"/>
    <cellStyle name="Normal 6 3 2 2 2 6 3 2 2" xfId="9392" xr:uid="{00000000-0005-0000-0000-000002470000}"/>
    <cellStyle name="Normal 6 3 2 2 2 6 3 2 2 2" xfId="39714" xr:uid="{00000000-0005-0000-0000-000003470000}"/>
    <cellStyle name="Normal 6 3 2 2 2 6 3 2 3" xfId="29696" xr:uid="{00000000-0005-0000-0000-000004470000}"/>
    <cellStyle name="Normal 6 3 2 2 2 6 3 3" xfId="9393" xr:uid="{00000000-0005-0000-0000-000005470000}"/>
    <cellStyle name="Normal 6 3 2 2 2 6 3 3 2" xfId="9394" xr:uid="{00000000-0005-0000-0000-000006470000}"/>
    <cellStyle name="Normal 6 3 2 2 2 6 3 3 2 2" xfId="39715" xr:uid="{00000000-0005-0000-0000-000007470000}"/>
    <cellStyle name="Normal 6 3 2 2 2 6 3 3 3" xfId="29697" xr:uid="{00000000-0005-0000-0000-000008470000}"/>
    <cellStyle name="Normal 6 3 2 2 2 6 3 4" xfId="9395" xr:uid="{00000000-0005-0000-0000-000009470000}"/>
    <cellStyle name="Normal 6 3 2 2 2 6 3 4 2" xfId="35276" xr:uid="{00000000-0005-0000-0000-00000A470000}"/>
    <cellStyle name="Normal 6 3 2 2 2 6 3 5" xfId="24680" xr:uid="{00000000-0005-0000-0000-00000B470000}"/>
    <cellStyle name="Normal 6 3 2 2 2 6 4" xfId="9396" xr:uid="{00000000-0005-0000-0000-00000C470000}"/>
    <cellStyle name="Normal 6 3 2 2 2 6 4 2" xfId="9397" xr:uid="{00000000-0005-0000-0000-00000D470000}"/>
    <cellStyle name="Normal 6 3 2 2 2 6 4 2 2" xfId="39716" xr:uid="{00000000-0005-0000-0000-00000E470000}"/>
    <cellStyle name="Normal 6 3 2 2 2 6 4 3" xfId="29698" xr:uid="{00000000-0005-0000-0000-00000F470000}"/>
    <cellStyle name="Normal 6 3 2 2 2 6 5" xfId="9398" xr:uid="{00000000-0005-0000-0000-000010470000}"/>
    <cellStyle name="Normal 6 3 2 2 2 6 5 2" xfId="9399" xr:uid="{00000000-0005-0000-0000-000011470000}"/>
    <cellStyle name="Normal 6 3 2 2 2 6 5 2 2" xfId="39717" xr:uid="{00000000-0005-0000-0000-000012470000}"/>
    <cellStyle name="Normal 6 3 2 2 2 6 5 3" xfId="29699" xr:uid="{00000000-0005-0000-0000-000013470000}"/>
    <cellStyle name="Normal 6 3 2 2 2 6 6" xfId="9400" xr:uid="{00000000-0005-0000-0000-000014470000}"/>
    <cellStyle name="Normal 6 3 2 2 2 6 6 2" xfId="35274" xr:uid="{00000000-0005-0000-0000-000015470000}"/>
    <cellStyle name="Normal 6 3 2 2 2 6 7" xfId="24678" xr:uid="{00000000-0005-0000-0000-000016470000}"/>
    <cellStyle name="Normal 6 3 2 2 2 7" xfId="9401" xr:uid="{00000000-0005-0000-0000-000017470000}"/>
    <cellStyle name="Normal 6 3 2 2 2 7 2" xfId="9402" xr:uid="{00000000-0005-0000-0000-000018470000}"/>
    <cellStyle name="Normal 6 3 2 2 2 7 2 2" xfId="9403" xr:uid="{00000000-0005-0000-0000-000019470000}"/>
    <cellStyle name="Normal 6 3 2 2 2 7 2 2 2" xfId="39718" xr:uid="{00000000-0005-0000-0000-00001A470000}"/>
    <cellStyle name="Normal 6 3 2 2 2 7 2 3" xfId="29700" xr:uid="{00000000-0005-0000-0000-00001B470000}"/>
    <cellStyle name="Normal 6 3 2 2 2 7 3" xfId="9404" xr:uid="{00000000-0005-0000-0000-00001C470000}"/>
    <cellStyle name="Normal 6 3 2 2 2 7 3 2" xfId="9405" xr:uid="{00000000-0005-0000-0000-00001D470000}"/>
    <cellStyle name="Normal 6 3 2 2 2 7 3 2 2" xfId="39719" xr:uid="{00000000-0005-0000-0000-00001E470000}"/>
    <cellStyle name="Normal 6 3 2 2 2 7 3 3" xfId="29701" xr:uid="{00000000-0005-0000-0000-00001F470000}"/>
    <cellStyle name="Normal 6 3 2 2 2 7 4" xfId="9406" xr:uid="{00000000-0005-0000-0000-000020470000}"/>
    <cellStyle name="Normal 6 3 2 2 2 7 4 2" xfId="35277" xr:uid="{00000000-0005-0000-0000-000021470000}"/>
    <cellStyle name="Normal 6 3 2 2 2 7 5" xfId="24681" xr:uid="{00000000-0005-0000-0000-000022470000}"/>
    <cellStyle name="Normal 6 3 2 2 2 8" xfId="9407" xr:uid="{00000000-0005-0000-0000-000023470000}"/>
    <cellStyle name="Normal 6 3 2 2 2 8 2" xfId="9408" xr:uid="{00000000-0005-0000-0000-000024470000}"/>
    <cellStyle name="Normal 6 3 2 2 2 8 2 2" xfId="9409" xr:uid="{00000000-0005-0000-0000-000025470000}"/>
    <cellStyle name="Normal 6 3 2 2 2 8 2 2 2" xfId="39720" xr:uid="{00000000-0005-0000-0000-000026470000}"/>
    <cellStyle name="Normal 6 3 2 2 2 8 2 3" xfId="29702" xr:uid="{00000000-0005-0000-0000-000027470000}"/>
    <cellStyle name="Normal 6 3 2 2 2 8 3" xfId="9410" xr:uid="{00000000-0005-0000-0000-000028470000}"/>
    <cellStyle name="Normal 6 3 2 2 2 8 3 2" xfId="9411" xr:uid="{00000000-0005-0000-0000-000029470000}"/>
    <cellStyle name="Normal 6 3 2 2 2 8 3 2 2" xfId="39721" xr:uid="{00000000-0005-0000-0000-00002A470000}"/>
    <cellStyle name="Normal 6 3 2 2 2 8 3 3" xfId="29703" xr:uid="{00000000-0005-0000-0000-00002B470000}"/>
    <cellStyle name="Normal 6 3 2 2 2 8 4" xfId="9412" xr:uid="{00000000-0005-0000-0000-00002C470000}"/>
    <cellStyle name="Normal 6 3 2 2 2 8 4 2" xfId="35278" xr:uid="{00000000-0005-0000-0000-00002D470000}"/>
    <cellStyle name="Normal 6 3 2 2 2 8 5" xfId="24682" xr:uid="{00000000-0005-0000-0000-00002E470000}"/>
    <cellStyle name="Normal 6 3 2 2 2 9" xfId="9413" xr:uid="{00000000-0005-0000-0000-00002F470000}"/>
    <cellStyle name="Normal 6 3 2 2 2 9 2" xfId="9414" xr:uid="{00000000-0005-0000-0000-000030470000}"/>
    <cellStyle name="Normal 6 3 2 2 2 9 2 2" xfId="39722" xr:uid="{00000000-0005-0000-0000-000031470000}"/>
    <cellStyle name="Normal 6 3 2 2 2 9 3" xfId="29704" xr:uid="{00000000-0005-0000-0000-000032470000}"/>
    <cellStyle name="Normal 6 3 2 2 3" xfId="9415" xr:uid="{00000000-0005-0000-0000-000033470000}"/>
    <cellStyle name="Normal 6 3 2 2 3 10" xfId="24683" xr:uid="{00000000-0005-0000-0000-000034470000}"/>
    <cellStyle name="Normal 6 3 2 2 3 2" xfId="9416" xr:uid="{00000000-0005-0000-0000-000035470000}"/>
    <cellStyle name="Normal 6 3 2 2 3 2 2" xfId="9417" xr:uid="{00000000-0005-0000-0000-000036470000}"/>
    <cellStyle name="Normal 6 3 2 2 3 2 2 2" xfId="9418" xr:uid="{00000000-0005-0000-0000-000037470000}"/>
    <cellStyle name="Normal 6 3 2 2 3 2 2 2 2" xfId="9419" xr:uid="{00000000-0005-0000-0000-000038470000}"/>
    <cellStyle name="Normal 6 3 2 2 3 2 2 2 2 2" xfId="9420" xr:uid="{00000000-0005-0000-0000-000039470000}"/>
    <cellStyle name="Normal 6 3 2 2 3 2 2 2 2 2 2" xfId="39723" xr:uid="{00000000-0005-0000-0000-00003A470000}"/>
    <cellStyle name="Normal 6 3 2 2 3 2 2 2 2 3" xfId="29705" xr:uid="{00000000-0005-0000-0000-00003B470000}"/>
    <cellStyle name="Normal 6 3 2 2 3 2 2 2 3" xfId="9421" xr:uid="{00000000-0005-0000-0000-00003C470000}"/>
    <cellStyle name="Normal 6 3 2 2 3 2 2 2 3 2" xfId="9422" xr:uid="{00000000-0005-0000-0000-00003D470000}"/>
    <cellStyle name="Normal 6 3 2 2 3 2 2 2 3 2 2" xfId="39724" xr:uid="{00000000-0005-0000-0000-00003E470000}"/>
    <cellStyle name="Normal 6 3 2 2 3 2 2 2 3 3" xfId="29706" xr:uid="{00000000-0005-0000-0000-00003F470000}"/>
    <cellStyle name="Normal 6 3 2 2 3 2 2 2 4" xfId="9423" xr:uid="{00000000-0005-0000-0000-000040470000}"/>
    <cellStyle name="Normal 6 3 2 2 3 2 2 2 4 2" xfId="35282" xr:uid="{00000000-0005-0000-0000-000041470000}"/>
    <cellStyle name="Normal 6 3 2 2 3 2 2 2 5" xfId="24686" xr:uid="{00000000-0005-0000-0000-000042470000}"/>
    <cellStyle name="Normal 6 3 2 2 3 2 2 3" xfId="9424" xr:uid="{00000000-0005-0000-0000-000043470000}"/>
    <cellStyle name="Normal 6 3 2 2 3 2 2 3 2" xfId="9425" xr:uid="{00000000-0005-0000-0000-000044470000}"/>
    <cellStyle name="Normal 6 3 2 2 3 2 2 3 2 2" xfId="9426" xr:uid="{00000000-0005-0000-0000-000045470000}"/>
    <cellStyle name="Normal 6 3 2 2 3 2 2 3 2 2 2" xfId="39725" xr:uid="{00000000-0005-0000-0000-000046470000}"/>
    <cellStyle name="Normal 6 3 2 2 3 2 2 3 2 3" xfId="29707" xr:uid="{00000000-0005-0000-0000-000047470000}"/>
    <cellStyle name="Normal 6 3 2 2 3 2 2 3 3" xfId="9427" xr:uid="{00000000-0005-0000-0000-000048470000}"/>
    <cellStyle name="Normal 6 3 2 2 3 2 2 3 3 2" xfId="9428" xr:uid="{00000000-0005-0000-0000-000049470000}"/>
    <cellStyle name="Normal 6 3 2 2 3 2 2 3 3 2 2" xfId="39726" xr:uid="{00000000-0005-0000-0000-00004A470000}"/>
    <cellStyle name="Normal 6 3 2 2 3 2 2 3 3 3" xfId="29708" xr:uid="{00000000-0005-0000-0000-00004B470000}"/>
    <cellStyle name="Normal 6 3 2 2 3 2 2 3 4" xfId="9429" xr:uid="{00000000-0005-0000-0000-00004C470000}"/>
    <cellStyle name="Normal 6 3 2 2 3 2 2 3 4 2" xfId="35283" xr:uid="{00000000-0005-0000-0000-00004D470000}"/>
    <cellStyle name="Normal 6 3 2 2 3 2 2 3 5" xfId="24687" xr:uid="{00000000-0005-0000-0000-00004E470000}"/>
    <cellStyle name="Normal 6 3 2 2 3 2 2 4" xfId="9430" xr:uid="{00000000-0005-0000-0000-00004F470000}"/>
    <cellStyle name="Normal 6 3 2 2 3 2 2 4 2" xfId="9431" xr:uid="{00000000-0005-0000-0000-000050470000}"/>
    <cellStyle name="Normal 6 3 2 2 3 2 2 4 2 2" xfId="39727" xr:uid="{00000000-0005-0000-0000-000051470000}"/>
    <cellStyle name="Normal 6 3 2 2 3 2 2 4 3" xfId="29709" xr:uid="{00000000-0005-0000-0000-000052470000}"/>
    <cellStyle name="Normal 6 3 2 2 3 2 2 5" xfId="9432" xr:uid="{00000000-0005-0000-0000-000053470000}"/>
    <cellStyle name="Normal 6 3 2 2 3 2 2 5 2" xfId="9433" xr:uid="{00000000-0005-0000-0000-000054470000}"/>
    <cellStyle name="Normal 6 3 2 2 3 2 2 5 2 2" xfId="39728" xr:uid="{00000000-0005-0000-0000-000055470000}"/>
    <cellStyle name="Normal 6 3 2 2 3 2 2 5 3" xfId="29710" xr:uid="{00000000-0005-0000-0000-000056470000}"/>
    <cellStyle name="Normal 6 3 2 2 3 2 2 6" xfId="9434" xr:uid="{00000000-0005-0000-0000-000057470000}"/>
    <cellStyle name="Normal 6 3 2 2 3 2 2 6 2" xfId="35281" xr:uid="{00000000-0005-0000-0000-000058470000}"/>
    <cellStyle name="Normal 6 3 2 2 3 2 2 7" xfId="24685" xr:uid="{00000000-0005-0000-0000-000059470000}"/>
    <cellStyle name="Normal 6 3 2 2 3 2 3" xfId="9435" xr:uid="{00000000-0005-0000-0000-00005A470000}"/>
    <cellStyle name="Normal 6 3 2 2 3 2 3 2" xfId="9436" xr:uid="{00000000-0005-0000-0000-00005B470000}"/>
    <cellStyle name="Normal 6 3 2 2 3 2 3 2 2" xfId="9437" xr:uid="{00000000-0005-0000-0000-00005C470000}"/>
    <cellStyle name="Normal 6 3 2 2 3 2 3 2 2 2" xfId="39729" xr:uid="{00000000-0005-0000-0000-00005D470000}"/>
    <cellStyle name="Normal 6 3 2 2 3 2 3 2 3" xfId="29711" xr:uid="{00000000-0005-0000-0000-00005E470000}"/>
    <cellStyle name="Normal 6 3 2 2 3 2 3 3" xfId="9438" xr:uid="{00000000-0005-0000-0000-00005F470000}"/>
    <cellStyle name="Normal 6 3 2 2 3 2 3 3 2" xfId="9439" xr:uid="{00000000-0005-0000-0000-000060470000}"/>
    <cellStyle name="Normal 6 3 2 2 3 2 3 3 2 2" xfId="39730" xr:uid="{00000000-0005-0000-0000-000061470000}"/>
    <cellStyle name="Normal 6 3 2 2 3 2 3 3 3" xfId="29712" xr:uid="{00000000-0005-0000-0000-000062470000}"/>
    <cellStyle name="Normal 6 3 2 2 3 2 3 4" xfId="9440" xr:uid="{00000000-0005-0000-0000-000063470000}"/>
    <cellStyle name="Normal 6 3 2 2 3 2 3 4 2" xfId="35284" xr:uid="{00000000-0005-0000-0000-000064470000}"/>
    <cellStyle name="Normal 6 3 2 2 3 2 3 5" xfId="24688" xr:uid="{00000000-0005-0000-0000-000065470000}"/>
    <cellStyle name="Normal 6 3 2 2 3 2 4" xfId="9441" xr:uid="{00000000-0005-0000-0000-000066470000}"/>
    <cellStyle name="Normal 6 3 2 2 3 2 4 2" xfId="9442" xr:uid="{00000000-0005-0000-0000-000067470000}"/>
    <cellStyle name="Normal 6 3 2 2 3 2 4 2 2" xfId="9443" xr:uid="{00000000-0005-0000-0000-000068470000}"/>
    <cellStyle name="Normal 6 3 2 2 3 2 4 2 2 2" xfId="39731" xr:uid="{00000000-0005-0000-0000-000069470000}"/>
    <cellStyle name="Normal 6 3 2 2 3 2 4 2 3" xfId="29713" xr:uid="{00000000-0005-0000-0000-00006A470000}"/>
    <cellStyle name="Normal 6 3 2 2 3 2 4 3" xfId="9444" xr:uid="{00000000-0005-0000-0000-00006B470000}"/>
    <cellStyle name="Normal 6 3 2 2 3 2 4 3 2" xfId="9445" xr:uid="{00000000-0005-0000-0000-00006C470000}"/>
    <cellStyle name="Normal 6 3 2 2 3 2 4 3 2 2" xfId="39732" xr:uid="{00000000-0005-0000-0000-00006D470000}"/>
    <cellStyle name="Normal 6 3 2 2 3 2 4 3 3" xfId="29714" xr:uid="{00000000-0005-0000-0000-00006E470000}"/>
    <cellStyle name="Normal 6 3 2 2 3 2 4 4" xfId="9446" xr:uid="{00000000-0005-0000-0000-00006F470000}"/>
    <cellStyle name="Normal 6 3 2 2 3 2 4 4 2" xfId="35285" xr:uid="{00000000-0005-0000-0000-000070470000}"/>
    <cellStyle name="Normal 6 3 2 2 3 2 4 5" xfId="24689" xr:uid="{00000000-0005-0000-0000-000071470000}"/>
    <cellStyle name="Normal 6 3 2 2 3 2 5" xfId="9447" xr:uid="{00000000-0005-0000-0000-000072470000}"/>
    <cellStyle name="Normal 6 3 2 2 3 2 5 2" xfId="9448" xr:uid="{00000000-0005-0000-0000-000073470000}"/>
    <cellStyle name="Normal 6 3 2 2 3 2 5 2 2" xfId="39733" xr:uid="{00000000-0005-0000-0000-000074470000}"/>
    <cellStyle name="Normal 6 3 2 2 3 2 5 3" xfId="29715" xr:uid="{00000000-0005-0000-0000-000075470000}"/>
    <cellStyle name="Normal 6 3 2 2 3 2 6" xfId="9449" xr:uid="{00000000-0005-0000-0000-000076470000}"/>
    <cellStyle name="Normal 6 3 2 2 3 2 6 2" xfId="9450" xr:uid="{00000000-0005-0000-0000-000077470000}"/>
    <cellStyle name="Normal 6 3 2 2 3 2 6 2 2" xfId="39734" xr:uid="{00000000-0005-0000-0000-000078470000}"/>
    <cellStyle name="Normal 6 3 2 2 3 2 6 3" xfId="29716" xr:uid="{00000000-0005-0000-0000-000079470000}"/>
    <cellStyle name="Normal 6 3 2 2 3 2 7" xfId="9451" xr:uid="{00000000-0005-0000-0000-00007A470000}"/>
    <cellStyle name="Normal 6 3 2 2 3 2 7 2" xfId="35280" xr:uid="{00000000-0005-0000-0000-00007B470000}"/>
    <cellStyle name="Normal 6 3 2 2 3 2 8" xfId="24684" xr:uid="{00000000-0005-0000-0000-00007C470000}"/>
    <cellStyle name="Normal 6 3 2 2 3 3" xfId="9452" xr:uid="{00000000-0005-0000-0000-00007D470000}"/>
    <cellStyle name="Normal 6 3 2 2 3 3 2" xfId="9453" xr:uid="{00000000-0005-0000-0000-00007E470000}"/>
    <cellStyle name="Normal 6 3 2 2 3 3 2 2" xfId="9454" xr:uid="{00000000-0005-0000-0000-00007F470000}"/>
    <cellStyle name="Normal 6 3 2 2 3 3 2 2 2" xfId="9455" xr:uid="{00000000-0005-0000-0000-000080470000}"/>
    <cellStyle name="Normal 6 3 2 2 3 3 2 2 2 2" xfId="9456" xr:uid="{00000000-0005-0000-0000-000081470000}"/>
    <cellStyle name="Normal 6 3 2 2 3 3 2 2 2 2 2" xfId="39735" xr:uid="{00000000-0005-0000-0000-000082470000}"/>
    <cellStyle name="Normal 6 3 2 2 3 3 2 2 2 3" xfId="29717" xr:uid="{00000000-0005-0000-0000-000083470000}"/>
    <cellStyle name="Normal 6 3 2 2 3 3 2 2 3" xfId="9457" xr:uid="{00000000-0005-0000-0000-000084470000}"/>
    <cellStyle name="Normal 6 3 2 2 3 3 2 2 3 2" xfId="9458" xr:uid="{00000000-0005-0000-0000-000085470000}"/>
    <cellStyle name="Normal 6 3 2 2 3 3 2 2 3 2 2" xfId="39736" xr:uid="{00000000-0005-0000-0000-000086470000}"/>
    <cellStyle name="Normal 6 3 2 2 3 3 2 2 3 3" xfId="29718" xr:uid="{00000000-0005-0000-0000-000087470000}"/>
    <cellStyle name="Normal 6 3 2 2 3 3 2 2 4" xfId="9459" xr:uid="{00000000-0005-0000-0000-000088470000}"/>
    <cellStyle name="Normal 6 3 2 2 3 3 2 2 4 2" xfId="35288" xr:uid="{00000000-0005-0000-0000-000089470000}"/>
    <cellStyle name="Normal 6 3 2 2 3 3 2 2 5" xfId="24692" xr:uid="{00000000-0005-0000-0000-00008A470000}"/>
    <cellStyle name="Normal 6 3 2 2 3 3 2 3" xfId="9460" xr:uid="{00000000-0005-0000-0000-00008B470000}"/>
    <cellStyle name="Normal 6 3 2 2 3 3 2 3 2" xfId="9461" xr:uid="{00000000-0005-0000-0000-00008C470000}"/>
    <cellStyle name="Normal 6 3 2 2 3 3 2 3 2 2" xfId="9462" xr:uid="{00000000-0005-0000-0000-00008D470000}"/>
    <cellStyle name="Normal 6 3 2 2 3 3 2 3 2 2 2" xfId="39737" xr:uid="{00000000-0005-0000-0000-00008E470000}"/>
    <cellStyle name="Normal 6 3 2 2 3 3 2 3 2 3" xfId="29719" xr:uid="{00000000-0005-0000-0000-00008F470000}"/>
    <cellStyle name="Normal 6 3 2 2 3 3 2 3 3" xfId="9463" xr:uid="{00000000-0005-0000-0000-000090470000}"/>
    <cellStyle name="Normal 6 3 2 2 3 3 2 3 3 2" xfId="9464" xr:uid="{00000000-0005-0000-0000-000091470000}"/>
    <cellStyle name="Normal 6 3 2 2 3 3 2 3 3 2 2" xfId="39738" xr:uid="{00000000-0005-0000-0000-000092470000}"/>
    <cellStyle name="Normal 6 3 2 2 3 3 2 3 3 3" xfId="29720" xr:uid="{00000000-0005-0000-0000-000093470000}"/>
    <cellStyle name="Normal 6 3 2 2 3 3 2 3 4" xfId="9465" xr:uid="{00000000-0005-0000-0000-000094470000}"/>
    <cellStyle name="Normal 6 3 2 2 3 3 2 3 4 2" xfId="35289" xr:uid="{00000000-0005-0000-0000-000095470000}"/>
    <cellStyle name="Normal 6 3 2 2 3 3 2 3 5" xfId="24693" xr:uid="{00000000-0005-0000-0000-000096470000}"/>
    <cellStyle name="Normal 6 3 2 2 3 3 2 4" xfId="9466" xr:uid="{00000000-0005-0000-0000-000097470000}"/>
    <cellStyle name="Normal 6 3 2 2 3 3 2 4 2" xfId="9467" xr:uid="{00000000-0005-0000-0000-000098470000}"/>
    <cellStyle name="Normal 6 3 2 2 3 3 2 4 2 2" xfId="39739" xr:uid="{00000000-0005-0000-0000-000099470000}"/>
    <cellStyle name="Normal 6 3 2 2 3 3 2 4 3" xfId="29721" xr:uid="{00000000-0005-0000-0000-00009A470000}"/>
    <cellStyle name="Normal 6 3 2 2 3 3 2 5" xfId="9468" xr:uid="{00000000-0005-0000-0000-00009B470000}"/>
    <cellStyle name="Normal 6 3 2 2 3 3 2 5 2" xfId="9469" xr:uid="{00000000-0005-0000-0000-00009C470000}"/>
    <cellStyle name="Normal 6 3 2 2 3 3 2 5 2 2" xfId="39740" xr:uid="{00000000-0005-0000-0000-00009D470000}"/>
    <cellStyle name="Normal 6 3 2 2 3 3 2 5 3" xfId="29722" xr:uid="{00000000-0005-0000-0000-00009E470000}"/>
    <cellStyle name="Normal 6 3 2 2 3 3 2 6" xfId="9470" xr:uid="{00000000-0005-0000-0000-00009F470000}"/>
    <cellStyle name="Normal 6 3 2 2 3 3 2 6 2" xfId="35287" xr:uid="{00000000-0005-0000-0000-0000A0470000}"/>
    <cellStyle name="Normal 6 3 2 2 3 3 2 7" xfId="24691" xr:uid="{00000000-0005-0000-0000-0000A1470000}"/>
    <cellStyle name="Normal 6 3 2 2 3 3 3" xfId="9471" xr:uid="{00000000-0005-0000-0000-0000A2470000}"/>
    <cellStyle name="Normal 6 3 2 2 3 3 3 2" xfId="9472" xr:uid="{00000000-0005-0000-0000-0000A3470000}"/>
    <cellStyle name="Normal 6 3 2 2 3 3 3 2 2" xfId="9473" xr:uid="{00000000-0005-0000-0000-0000A4470000}"/>
    <cellStyle name="Normal 6 3 2 2 3 3 3 2 2 2" xfId="39741" xr:uid="{00000000-0005-0000-0000-0000A5470000}"/>
    <cellStyle name="Normal 6 3 2 2 3 3 3 2 3" xfId="29723" xr:uid="{00000000-0005-0000-0000-0000A6470000}"/>
    <cellStyle name="Normal 6 3 2 2 3 3 3 3" xfId="9474" xr:uid="{00000000-0005-0000-0000-0000A7470000}"/>
    <cellStyle name="Normal 6 3 2 2 3 3 3 3 2" xfId="9475" xr:uid="{00000000-0005-0000-0000-0000A8470000}"/>
    <cellStyle name="Normal 6 3 2 2 3 3 3 3 2 2" xfId="39742" xr:uid="{00000000-0005-0000-0000-0000A9470000}"/>
    <cellStyle name="Normal 6 3 2 2 3 3 3 3 3" xfId="29724" xr:uid="{00000000-0005-0000-0000-0000AA470000}"/>
    <cellStyle name="Normal 6 3 2 2 3 3 3 4" xfId="9476" xr:uid="{00000000-0005-0000-0000-0000AB470000}"/>
    <cellStyle name="Normal 6 3 2 2 3 3 3 4 2" xfId="35290" xr:uid="{00000000-0005-0000-0000-0000AC470000}"/>
    <cellStyle name="Normal 6 3 2 2 3 3 3 5" xfId="24694" xr:uid="{00000000-0005-0000-0000-0000AD470000}"/>
    <cellStyle name="Normal 6 3 2 2 3 3 4" xfId="9477" xr:uid="{00000000-0005-0000-0000-0000AE470000}"/>
    <cellStyle name="Normal 6 3 2 2 3 3 4 2" xfId="9478" xr:uid="{00000000-0005-0000-0000-0000AF470000}"/>
    <cellStyle name="Normal 6 3 2 2 3 3 4 2 2" xfId="9479" xr:uid="{00000000-0005-0000-0000-0000B0470000}"/>
    <cellStyle name="Normal 6 3 2 2 3 3 4 2 2 2" xfId="39743" xr:uid="{00000000-0005-0000-0000-0000B1470000}"/>
    <cellStyle name="Normal 6 3 2 2 3 3 4 2 3" xfId="29725" xr:uid="{00000000-0005-0000-0000-0000B2470000}"/>
    <cellStyle name="Normal 6 3 2 2 3 3 4 3" xfId="9480" xr:uid="{00000000-0005-0000-0000-0000B3470000}"/>
    <cellStyle name="Normal 6 3 2 2 3 3 4 3 2" xfId="9481" xr:uid="{00000000-0005-0000-0000-0000B4470000}"/>
    <cellStyle name="Normal 6 3 2 2 3 3 4 3 2 2" xfId="39744" xr:uid="{00000000-0005-0000-0000-0000B5470000}"/>
    <cellStyle name="Normal 6 3 2 2 3 3 4 3 3" xfId="29726" xr:uid="{00000000-0005-0000-0000-0000B6470000}"/>
    <cellStyle name="Normal 6 3 2 2 3 3 4 4" xfId="9482" xr:uid="{00000000-0005-0000-0000-0000B7470000}"/>
    <cellStyle name="Normal 6 3 2 2 3 3 4 4 2" xfId="35291" xr:uid="{00000000-0005-0000-0000-0000B8470000}"/>
    <cellStyle name="Normal 6 3 2 2 3 3 4 5" xfId="24695" xr:uid="{00000000-0005-0000-0000-0000B9470000}"/>
    <cellStyle name="Normal 6 3 2 2 3 3 5" xfId="9483" xr:uid="{00000000-0005-0000-0000-0000BA470000}"/>
    <cellStyle name="Normal 6 3 2 2 3 3 5 2" xfId="9484" xr:uid="{00000000-0005-0000-0000-0000BB470000}"/>
    <cellStyle name="Normal 6 3 2 2 3 3 5 2 2" xfId="39745" xr:uid="{00000000-0005-0000-0000-0000BC470000}"/>
    <cellStyle name="Normal 6 3 2 2 3 3 5 3" xfId="29727" xr:uid="{00000000-0005-0000-0000-0000BD470000}"/>
    <cellStyle name="Normal 6 3 2 2 3 3 6" xfId="9485" xr:uid="{00000000-0005-0000-0000-0000BE470000}"/>
    <cellStyle name="Normal 6 3 2 2 3 3 6 2" xfId="9486" xr:uid="{00000000-0005-0000-0000-0000BF470000}"/>
    <cellStyle name="Normal 6 3 2 2 3 3 6 2 2" xfId="39746" xr:uid="{00000000-0005-0000-0000-0000C0470000}"/>
    <cellStyle name="Normal 6 3 2 2 3 3 6 3" xfId="29728" xr:uid="{00000000-0005-0000-0000-0000C1470000}"/>
    <cellStyle name="Normal 6 3 2 2 3 3 7" xfId="9487" xr:uid="{00000000-0005-0000-0000-0000C2470000}"/>
    <cellStyle name="Normal 6 3 2 2 3 3 7 2" xfId="35286" xr:uid="{00000000-0005-0000-0000-0000C3470000}"/>
    <cellStyle name="Normal 6 3 2 2 3 3 8" xfId="24690" xr:uid="{00000000-0005-0000-0000-0000C4470000}"/>
    <cellStyle name="Normal 6 3 2 2 3 4" xfId="9488" xr:uid="{00000000-0005-0000-0000-0000C5470000}"/>
    <cellStyle name="Normal 6 3 2 2 3 4 2" xfId="9489" xr:uid="{00000000-0005-0000-0000-0000C6470000}"/>
    <cellStyle name="Normal 6 3 2 2 3 4 2 2" xfId="9490" xr:uid="{00000000-0005-0000-0000-0000C7470000}"/>
    <cellStyle name="Normal 6 3 2 2 3 4 2 2 2" xfId="9491" xr:uid="{00000000-0005-0000-0000-0000C8470000}"/>
    <cellStyle name="Normal 6 3 2 2 3 4 2 2 2 2" xfId="39747" xr:uid="{00000000-0005-0000-0000-0000C9470000}"/>
    <cellStyle name="Normal 6 3 2 2 3 4 2 2 3" xfId="29729" xr:uid="{00000000-0005-0000-0000-0000CA470000}"/>
    <cellStyle name="Normal 6 3 2 2 3 4 2 3" xfId="9492" xr:uid="{00000000-0005-0000-0000-0000CB470000}"/>
    <cellStyle name="Normal 6 3 2 2 3 4 2 3 2" xfId="9493" xr:uid="{00000000-0005-0000-0000-0000CC470000}"/>
    <cellStyle name="Normal 6 3 2 2 3 4 2 3 2 2" xfId="39748" xr:uid="{00000000-0005-0000-0000-0000CD470000}"/>
    <cellStyle name="Normal 6 3 2 2 3 4 2 3 3" xfId="29730" xr:uid="{00000000-0005-0000-0000-0000CE470000}"/>
    <cellStyle name="Normal 6 3 2 2 3 4 2 4" xfId="9494" xr:uid="{00000000-0005-0000-0000-0000CF470000}"/>
    <cellStyle name="Normal 6 3 2 2 3 4 2 4 2" xfId="35293" xr:uid="{00000000-0005-0000-0000-0000D0470000}"/>
    <cellStyle name="Normal 6 3 2 2 3 4 2 5" xfId="24697" xr:uid="{00000000-0005-0000-0000-0000D1470000}"/>
    <cellStyle name="Normal 6 3 2 2 3 4 3" xfId="9495" xr:uid="{00000000-0005-0000-0000-0000D2470000}"/>
    <cellStyle name="Normal 6 3 2 2 3 4 3 2" xfId="9496" xr:uid="{00000000-0005-0000-0000-0000D3470000}"/>
    <cellStyle name="Normal 6 3 2 2 3 4 3 2 2" xfId="9497" xr:uid="{00000000-0005-0000-0000-0000D4470000}"/>
    <cellStyle name="Normal 6 3 2 2 3 4 3 2 2 2" xfId="39749" xr:uid="{00000000-0005-0000-0000-0000D5470000}"/>
    <cellStyle name="Normal 6 3 2 2 3 4 3 2 3" xfId="29731" xr:uid="{00000000-0005-0000-0000-0000D6470000}"/>
    <cellStyle name="Normal 6 3 2 2 3 4 3 3" xfId="9498" xr:uid="{00000000-0005-0000-0000-0000D7470000}"/>
    <cellStyle name="Normal 6 3 2 2 3 4 3 3 2" xfId="9499" xr:uid="{00000000-0005-0000-0000-0000D8470000}"/>
    <cellStyle name="Normal 6 3 2 2 3 4 3 3 2 2" xfId="39750" xr:uid="{00000000-0005-0000-0000-0000D9470000}"/>
    <cellStyle name="Normal 6 3 2 2 3 4 3 3 3" xfId="29732" xr:uid="{00000000-0005-0000-0000-0000DA470000}"/>
    <cellStyle name="Normal 6 3 2 2 3 4 3 4" xfId="9500" xr:uid="{00000000-0005-0000-0000-0000DB470000}"/>
    <cellStyle name="Normal 6 3 2 2 3 4 3 4 2" xfId="35294" xr:uid="{00000000-0005-0000-0000-0000DC470000}"/>
    <cellStyle name="Normal 6 3 2 2 3 4 3 5" xfId="24698" xr:uid="{00000000-0005-0000-0000-0000DD470000}"/>
    <cellStyle name="Normal 6 3 2 2 3 4 4" xfId="9501" xr:uid="{00000000-0005-0000-0000-0000DE470000}"/>
    <cellStyle name="Normal 6 3 2 2 3 4 4 2" xfId="9502" xr:uid="{00000000-0005-0000-0000-0000DF470000}"/>
    <cellStyle name="Normal 6 3 2 2 3 4 4 2 2" xfId="39751" xr:uid="{00000000-0005-0000-0000-0000E0470000}"/>
    <cellStyle name="Normal 6 3 2 2 3 4 4 3" xfId="29733" xr:uid="{00000000-0005-0000-0000-0000E1470000}"/>
    <cellStyle name="Normal 6 3 2 2 3 4 5" xfId="9503" xr:uid="{00000000-0005-0000-0000-0000E2470000}"/>
    <cellStyle name="Normal 6 3 2 2 3 4 5 2" xfId="9504" xr:uid="{00000000-0005-0000-0000-0000E3470000}"/>
    <cellStyle name="Normal 6 3 2 2 3 4 5 2 2" xfId="39752" xr:uid="{00000000-0005-0000-0000-0000E4470000}"/>
    <cellStyle name="Normal 6 3 2 2 3 4 5 3" xfId="29734" xr:uid="{00000000-0005-0000-0000-0000E5470000}"/>
    <cellStyle name="Normal 6 3 2 2 3 4 6" xfId="9505" xr:uid="{00000000-0005-0000-0000-0000E6470000}"/>
    <cellStyle name="Normal 6 3 2 2 3 4 6 2" xfId="35292" xr:uid="{00000000-0005-0000-0000-0000E7470000}"/>
    <cellStyle name="Normal 6 3 2 2 3 4 7" xfId="24696" xr:uid="{00000000-0005-0000-0000-0000E8470000}"/>
    <cellStyle name="Normal 6 3 2 2 3 5" xfId="9506" xr:uid="{00000000-0005-0000-0000-0000E9470000}"/>
    <cellStyle name="Normal 6 3 2 2 3 5 2" xfId="9507" xr:uid="{00000000-0005-0000-0000-0000EA470000}"/>
    <cellStyle name="Normal 6 3 2 2 3 5 2 2" xfId="9508" xr:uid="{00000000-0005-0000-0000-0000EB470000}"/>
    <cellStyle name="Normal 6 3 2 2 3 5 2 2 2" xfId="39753" xr:uid="{00000000-0005-0000-0000-0000EC470000}"/>
    <cellStyle name="Normal 6 3 2 2 3 5 2 3" xfId="29735" xr:uid="{00000000-0005-0000-0000-0000ED470000}"/>
    <cellStyle name="Normal 6 3 2 2 3 5 3" xfId="9509" xr:uid="{00000000-0005-0000-0000-0000EE470000}"/>
    <cellStyle name="Normal 6 3 2 2 3 5 3 2" xfId="9510" xr:uid="{00000000-0005-0000-0000-0000EF470000}"/>
    <cellStyle name="Normal 6 3 2 2 3 5 3 2 2" xfId="39754" xr:uid="{00000000-0005-0000-0000-0000F0470000}"/>
    <cellStyle name="Normal 6 3 2 2 3 5 3 3" xfId="29736" xr:uid="{00000000-0005-0000-0000-0000F1470000}"/>
    <cellStyle name="Normal 6 3 2 2 3 5 4" xfId="9511" xr:uid="{00000000-0005-0000-0000-0000F2470000}"/>
    <cellStyle name="Normal 6 3 2 2 3 5 4 2" xfId="35295" xr:uid="{00000000-0005-0000-0000-0000F3470000}"/>
    <cellStyle name="Normal 6 3 2 2 3 5 5" xfId="24699" xr:uid="{00000000-0005-0000-0000-0000F4470000}"/>
    <cellStyle name="Normal 6 3 2 2 3 6" xfId="9512" xr:uid="{00000000-0005-0000-0000-0000F5470000}"/>
    <cellStyle name="Normal 6 3 2 2 3 6 2" xfId="9513" xr:uid="{00000000-0005-0000-0000-0000F6470000}"/>
    <cellStyle name="Normal 6 3 2 2 3 6 2 2" xfId="9514" xr:uid="{00000000-0005-0000-0000-0000F7470000}"/>
    <cellStyle name="Normal 6 3 2 2 3 6 2 2 2" xfId="39755" xr:uid="{00000000-0005-0000-0000-0000F8470000}"/>
    <cellStyle name="Normal 6 3 2 2 3 6 2 3" xfId="29737" xr:uid="{00000000-0005-0000-0000-0000F9470000}"/>
    <cellStyle name="Normal 6 3 2 2 3 6 3" xfId="9515" xr:uid="{00000000-0005-0000-0000-0000FA470000}"/>
    <cellStyle name="Normal 6 3 2 2 3 6 3 2" xfId="9516" xr:uid="{00000000-0005-0000-0000-0000FB470000}"/>
    <cellStyle name="Normal 6 3 2 2 3 6 3 2 2" xfId="39756" xr:uid="{00000000-0005-0000-0000-0000FC470000}"/>
    <cellStyle name="Normal 6 3 2 2 3 6 3 3" xfId="29738" xr:uid="{00000000-0005-0000-0000-0000FD470000}"/>
    <cellStyle name="Normal 6 3 2 2 3 6 4" xfId="9517" xr:uid="{00000000-0005-0000-0000-0000FE470000}"/>
    <cellStyle name="Normal 6 3 2 2 3 6 4 2" xfId="35296" xr:uid="{00000000-0005-0000-0000-0000FF470000}"/>
    <cellStyle name="Normal 6 3 2 2 3 6 5" xfId="24700" xr:uid="{00000000-0005-0000-0000-000000480000}"/>
    <cellStyle name="Normal 6 3 2 2 3 7" xfId="9518" xr:uid="{00000000-0005-0000-0000-000001480000}"/>
    <cellStyle name="Normal 6 3 2 2 3 7 2" xfId="9519" xr:uid="{00000000-0005-0000-0000-000002480000}"/>
    <cellStyle name="Normal 6 3 2 2 3 7 2 2" xfId="39757" xr:uid="{00000000-0005-0000-0000-000003480000}"/>
    <cellStyle name="Normal 6 3 2 2 3 7 3" xfId="29739" xr:uid="{00000000-0005-0000-0000-000004480000}"/>
    <cellStyle name="Normal 6 3 2 2 3 8" xfId="9520" xr:uid="{00000000-0005-0000-0000-000005480000}"/>
    <cellStyle name="Normal 6 3 2 2 3 8 2" xfId="9521" xr:uid="{00000000-0005-0000-0000-000006480000}"/>
    <cellStyle name="Normal 6 3 2 2 3 8 2 2" xfId="39758" xr:uid="{00000000-0005-0000-0000-000007480000}"/>
    <cellStyle name="Normal 6 3 2 2 3 8 3" xfId="29740" xr:uid="{00000000-0005-0000-0000-000008480000}"/>
    <cellStyle name="Normal 6 3 2 2 3 9" xfId="9522" xr:uid="{00000000-0005-0000-0000-000009480000}"/>
    <cellStyle name="Normal 6 3 2 2 3 9 2" xfId="35279" xr:uid="{00000000-0005-0000-0000-00000A480000}"/>
    <cellStyle name="Normal 6 3 2 2 4" xfId="9523" xr:uid="{00000000-0005-0000-0000-00000B480000}"/>
    <cellStyle name="Normal 6 3 2 2 4 10" xfId="24701" xr:uid="{00000000-0005-0000-0000-00000C480000}"/>
    <cellStyle name="Normal 6 3 2 2 4 2" xfId="9524" xr:uid="{00000000-0005-0000-0000-00000D480000}"/>
    <cellStyle name="Normal 6 3 2 2 4 2 2" xfId="9525" xr:uid="{00000000-0005-0000-0000-00000E480000}"/>
    <cellStyle name="Normal 6 3 2 2 4 2 2 2" xfId="9526" xr:uid="{00000000-0005-0000-0000-00000F480000}"/>
    <cellStyle name="Normal 6 3 2 2 4 2 2 2 2" xfId="9527" xr:uid="{00000000-0005-0000-0000-000010480000}"/>
    <cellStyle name="Normal 6 3 2 2 4 2 2 2 2 2" xfId="9528" xr:uid="{00000000-0005-0000-0000-000011480000}"/>
    <cellStyle name="Normal 6 3 2 2 4 2 2 2 2 2 2" xfId="39759" xr:uid="{00000000-0005-0000-0000-000012480000}"/>
    <cellStyle name="Normal 6 3 2 2 4 2 2 2 2 3" xfId="29741" xr:uid="{00000000-0005-0000-0000-000013480000}"/>
    <cellStyle name="Normal 6 3 2 2 4 2 2 2 3" xfId="9529" xr:uid="{00000000-0005-0000-0000-000014480000}"/>
    <cellStyle name="Normal 6 3 2 2 4 2 2 2 3 2" xfId="9530" xr:uid="{00000000-0005-0000-0000-000015480000}"/>
    <cellStyle name="Normal 6 3 2 2 4 2 2 2 3 2 2" xfId="39760" xr:uid="{00000000-0005-0000-0000-000016480000}"/>
    <cellStyle name="Normal 6 3 2 2 4 2 2 2 3 3" xfId="29742" xr:uid="{00000000-0005-0000-0000-000017480000}"/>
    <cellStyle name="Normal 6 3 2 2 4 2 2 2 4" xfId="9531" xr:uid="{00000000-0005-0000-0000-000018480000}"/>
    <cellStyle name="Normal 6 3 2 2 4 2 2 2 4 2" xfId="35300" xr:uid="{00000000-0005-0000-0000-000019480000}"/>
    <cellStyle name="Normal 6 3 2 2 4 2 2 2 5" xfId="24704" xr:uid="{00000000-0005-0000-0000-00001A480000}"/>
    <cellStyle name="Normal 6 3 2 2 4 2 2 3" xfId="9532" xr:uid="{00000000-0005-0000-0000-00001B480000}"/>
    <cellStyle name="Normal 6 3 2 2 4 2 2 3 2" xfId="9533" xr:uid="{00000000-0005-0000-0000-00001C480000}"/>
    <cellStyle name="Normal 6 3 2 2 4 2 2 3 2 2" xfId="9534" xr:uid="{00000000-0005-0000-0000-00001D480000}"/>
    <cellStyle name="Normal 6 3 2 2 4 2 2 3 2 2 2" xfId="39761" xr:uid="{00000000-0005-0000-0000-00001E480000}"/>
    <cellStyle name="Normal 6 3 2 2 4 2 2 3 2 3" xfId="29743" xr:uid="{00000000-0005-0000-0000-00001F480000}"/>
    <cellStyle name="Normal 6 3 2 2 4 2 2 3 3" xfId="9535" xr:uid="{00000000-0005-0000-0000-000020480000}"/>
    <cellStyle name="Normal 6 3 2 2 4 2 2 3 3 2" xfId="9536" xr:uid="{00000000-0005-0000-0000-000021480000}"/>
    <cellStyle name="Normal 6 3 2 2 4 2 2 3 3 2 2" xfId="39762" xr:uid="{00000000-0005-0000-0000-000022480000}"/>
    <cellStyle name="Normal 6 3 2 2 4 2 2 3 3 3" xfId="29744" xr:uid="{00000000-0005-0000-0000-000023480000}"/>
    <cellStyle name="Normal 6 3 2 2 4 2 2 3 4" xfId="9537" xr:uid="{00000000-0005-0000-0000-000024480000}"/>
    <cellStyle name="Normal 6 3 2 2 4 2 2 3 4 2" xfId="35301" xr:uid="{00000000-0005-0000-0000-000025480000}"/>
    <cellStyle name="Normal 6 3 2 2 4 2 2 3 5" xfId="24705" xr:uid="{00000000-0005-0000-0000-000026480000}"/>
    <cellStyle name="Normal 6 3 2 2 4 2 2 4" xfId="9538" xr:uid="{00000000-0005-0000-0000-000027480000}"/>
    <cellStyle name="Normal 6 3 2 2 4 2 2 4 2" xfId="9539" xr:uid="{00000000-0005-0000-0000-000028480000}"/>
    <cellStyle name="Normal 6 3 2 2 4 2 2 4 2 2" xfId="39763" xr:uid="{00000000-0005-0000-0000-000029480000}"/>
    <cellStyle name="Normal 6 3 2 2 4 2 2 4 3" xfId="29745" xr:uid="{00000000-0005-0000-0000-00002A480000}"/>
    <cellStyle name="Normal 6 3 2 2 4 2 2 5" xfId="9540" xr:uid="{00000000-0005-0000-0000-00002B480000}"/>
    <cellStyle name="Normal 6 3 2 2 4 2 2 5 2" xfId="9541" xr:uid="{00000000-0005-0000-0000-00002C480000}"/>
    <cellStyle name="Normal 6 3 2 2 4 2 2 5 2 2" xfId="39764" xr:uid="{00000000-0005-0000-0000-00002D480000}"/>
    <cellStyle name="Normal 6 3 2 2 4 2 2 5 3" xfId="29746" xr:uid="{00000000-0005-0000-0000-00002E480000}"/>
    <cellStyle name="Normal 6 3 2 2 4 2 2 6" xfId="9542" xr:uid="{00000000-0005-0000-0000-00002F480000}"/>
    <cellStyle name="Normal 6 3 2 2 4 2 2 6 2" xfId="35299" xr:uid="{00000000-0005-0000-0000-000030480000}"/>
    <cellStyle name="Normal 6 3 2 2 4 2 2 7" xfId="24703" xr:uid="{00000000-0005-0000-0000-000031480000}"/>
    <cellStyle name="Normal 6 3 2 2 4 2 3" xfId="9543" xr:uid="{00000000-0005-0000-0000-000032480000}"/>
    <cellStyle name="Normal 6 3 2 2 4 2 3 2" xfId="9544" xr:uid="{00000000-0005-0000-0000-000033480000}"/>
    <cellStyle name="Normal 6 3 2 2 4 2 3 2 2" xfId="9545" xr:uid="{00000000-0005-0000-0000-000034480000}"/>
    <cellStyle name="Normal 6 3 2 2 4 2 3 2 2 2" xfId="39765" xr:uid="{00000000-0005-0000-0000-000035480000}"/>
    <cellStyle name="Normal 6 3 2 2 4 2 3 2 3" xfId="29747" xr:uid="{00000000-0005-0000-0000-000036480000}"/>
    <cellStyle name="Normal 6 3 2 2 4 2 3 3" xfId="9546" xr:uid="{00000000-0005-0000-0000-000037480000}"/>
    <cellStyle name="Normal 6 3 2 2 4 2 3 3 2" xfId="9547" xr:uid="{00000000-0005-0000-0000-000038480000}"/>
    <cellStyle name="Normal 6 3 2 2 4 2 3 3 2 2" xfId="39766" xr:uid="{00000000-0005-0000-0000-000039480000}"/>
    <cellStyle name="Normal 6 3 2 2 4 2 3 3 3" xfId="29748" xr:uid="{00000000-0005-0000-0000-00003A480000}"/>
    <cellStyle name="Normal 6 3 2 2 4 2 3 4" xfId="9548" xr:uid="{00000000-0005-0000-0000-00003B480000}"/>
    <cellStyle name="Normal 6 3 2 2 4 2 3 4 2" xfId="35302" xr:uid="{00000000-0005-0000-0000-00003C480000}"/>
    <cellStyle name="Normal 6 3 2 2 4 2 3 5" xfId="24706" xr:uid="{00000000-0005-0000-0000-00003D480000}"/>
    <cellStyle name="Normal 6 3 2 2 4 2 4" xfId="9549" xr:uid="{00000000-0005-0000-0000-00003E480000}"/>
    <cellStyle name="Normal 6 3 2 2 4 2 4 2" xfId="9550" xr:uid="{00000000-0005-0000-0000-00003F480000}"/>
    <cellStyle name="Normal 6 3 2 2 4 2 4 2 2" xfId="9551" xr:uid="{00000000-0005-0000-0000-000040480000}"/>
    <cellStyle name="Normal 6 3 2 2 4 2 4 2 2 2" xfId="39767" xr:uid="{00000000-0005-0000-0000-000041480000}"/>
    <cellStyle name="Normal 6 3 2 2 4 2 4 2 3" xfId="29749" xr:uid="{00000000-0005-0000-0000-000042480000}"/>
    <cellStyle name="Normal 6 3 2 2 4 2 4 3" xfId="9552" xr:uid="{00000000-0005-0000-0000-000043480000}"/>
    <cellStyle name="Normal 6 3 2 2 4 2 4 3 2" xfId="9553" xr:uid="{00000000-0005-0000-0000-000044480000}"/>
    <cellStyle name="Normal 6 3 2 2 4 2 4 3 2 2" xfId="39768" xr:uid="{00000000-0005-0000-0000-000045480000}"/>
    <cellStyle name="Normal 6 3 2 2 4 2 4 3 3" xfId="29750" xr:uid="{00000000-0005-0000-0000-000046480000}"/>
    <cellStyle name="Normal 6 3 2 2 4 2 4 4" xfId="9554" xr:uid="{00000000-0005-0000-0000-000047480000}"/>
    <cellStyle name="Normal 6 3 2 2 4 2 4 4 2" xfId="35303" xr:uid="{00000000-0005-0000-0000-000048480000}"/>
    <cellStyle name="Normal 6 3 2 2 4 2 4 5" xfId="24707" xr:uid="{00000000-0005-0000-0000-000049480000}"/>
    <cellStyle name="Normal 6 3 2 2 4 2 5" xfId="9555" xr:uid="{00000000-0005-0000-0000-00004A480000}"/>
    <cellStyle name="Normal 6 3 2 2 4 2 5 2" xfId="9556" xr:uid="{00000000-0005-0000-0000-00004B480000}"/>
    <cellStyle name="Normal 6 3 2 2 4 2 5 2 2" xfId="39769" xr:uid="{00000000-0005-0000-0000-00004C480000}"/>
    <cellStyle name="Normal 6 3 2 2 4 2 5 3" xfId="29751" xr:uid="{00000000-0005-0000-0000-00004D480000}"/>
    <cellStyle name="Normal 6 3 2 2 4 2 6" xfId="9557" xr:uid="{00000000-0005-0000-0000-00004E480000}"/>
    <cellStyle name="Normal 6 3 2 2 4 2 6 2" xfId="9558" xr:uid="{00000000-0005-0000-0000-00004F480000}"/>
    <cellStyle name="Normal 6 3 2 2 4 2 6 2 2" xfId="39770" xr:uid="{00000000-0005-0000-0000-000050480000}"/>
    <cellStyle name="Normal 6 3 2 2 4 2 6 3" xfId="29752" xr:uid="{00000000-0005-0000-0000-000051480000}"/>
    <cellStyle name="Normal 6 3 2 2 4 2 7" xfId="9559" xr:uid="{00000000-0005-0000-0000-000052480000}"/>
    <cellStyle name="Normal 6 3 2 2 4 2 7 2" xfId="35298" xr:uid="{00000000-0005-0000-0000-000053480000}"/>
    <cellStyle name="Normal 6 3 2 2 4 2 8" xfId="24702" xr:uid="{00000000-0005-0000-0000-000054480000}"/>
    <cellStyle name="Normal 6 3 2 2 4 3" xfId="9560" xr:uid="{00000000-0005-0000-0000-000055480000}"/>
    <cellStyle name="Normal 6 3 2 2 4 3 2" xfId="9561" xr:uid="{00000000-0005-0000-0000-000056480000}"/>
    <cellStyle name="Normal 6 3 2 2 4 3 2 2" xfId="9562" xr:uid="{00000000-0005-0000-0000-000057480000}"/>
    <cellStyle name="Normal 6 3 2 2 4 3 2 2 2" xfId="9563" xr:uid="{00000000-0005-0000-0000-000058480000}"/>
    <cellStyle name="Normal 6 3 2 2 4 3 2 2 2 2" xfId="9564" xr:uid="{00000000-0005-0000-0000-000059480000}"/>
    <cellStyle name="Normal 6 3 2 2 4 3 2 2 2 2 2" xfId="39771" xr:uid="{00000000-0005-0000-0000-00005A480000}"/>
    <cellStyle name="Normal 6 3 2 2 4 3 2 2 2 3" xfId="29753" xr:uid="{00000000-0005-0000-0000-00005B480000}"/>
    <cellStyle name="Normal 6 3 2 2 4 3 2 2 3" xfId="9565" xr:uid="{00000000-0005-0000-0000-00005C480000}"/>
    <cellStyle name="Normal 6 3 2 2 4 3 2 2 3 2" xfId="9566" xr:uid="{00000000-0005-0000-0000-00005D480000}"/>
    <cellStyle name="Normal 6 3 2 2 4 3 2 2 3 2 2" xfId="39772" xr:uid="{00000000-0005-0000-0000-00005E480000}"/>
    <cellStyle name="Normal 6 3 2 2 4 3 2 2 3 3" xfId="29754" xr:uid="{00000000-0005-0000-0000-00005F480000}"/>
    <cellStyle name="Normal 6 3 2 2 4 3 2 2 4" xfId="9567" xr:uid="{00000000-0005-0000-0000-000060480000}"/>
    <cellStyle name="Normal 6 3 2 2 4 3 2 2 4 2" xfId="35306" xr:uid="{00000000-0005-0000-0000-000061480000}"/>
    <cellStyle name="Normal 6 3 2 2 4 3 2 2 5" xfId="24710" xr:uid="{00000000-0005-0000-0000-000062480000}"/>
    <cellStyle name="Normal 6 3 2 2 4 3 2 3" xfId="9568" xr:uid="{00000000-0005-0000-0000-000063480000}"/>
    <cellStyle name="Normal 6 3 2 2 4 3 2 3 2" xfId="9569" xr:uid="{00000000-0005-0000-0000-000064480000}"/>
    <cellStyle name="Normal 6 3 2 2 4 3 2 3 2 2" xfId="9570" xr:uid="{00000000-0005-0000-0000-000065480000}"/>
    <cellStyle name="Normal 6 3 2 2 4 3 2 3 2 2 2" xfId="39773" xr:uid="{00000000-0005-0000-0000-000066480000}"/>
    <cellStyle name="Normal 6 3 2 2 4 3 2 3 2 3" xfId="29755" xr:uid="{00000000-0005-0000-0000-000067480000}"/>
    <cellStyle name="Normal 6 3 2 2 4 3 2 3 3" xfId="9571" xr:uid="{00000000-0005-0000-0000-000068480000}"/>
    <cellStyle name="Normal 6 3 2 2 4 3 2 3 3 2" xfId="9572" xr:uid="{00000000-0005-0000-0000-000069480000}"/>
    <cellStyle name="Normal 6 3 2 2 4 3 2 3 3 2 2" xfId="39774" xr:uid="{00000000-0005-0000-0000-00006A480000}"/>
    <cellStyle name="Normal 6 3 2 2 4 3 2 3 3 3" xfId="29756" xr:uid="{00000000-0005-0000-0000-00006B480000}"/>
    <cellStyle name="Normal 6 3 2 2 4 3 2 3 4" xfId="9573" xr:uid="{00000000-0005-0000-0000-00006C480000}"/>
    <cellStyle name="Normal 6 3 2 2 4 3 2 3 4 2" xfId="35307" xr:uid="{00000000-0005-0000-0000-00006D480000}"/>
    <cellStyle name="Normal 6 3 2 2 4 3 2 3 5" xfId="24711" xr:uid="{00000000-0005-0000-0000-00006E480000}"/>
    <cellStyle name="Normal 6 3 2 2 4 3 2 4" xfId="9574" xr:uid="{00000000-0005-0000-0000-00006F480000}"/>
    <cellStyle name="Normal 6 3 2 2 4 3 2 4 2" xfId="9575" xr:uid="{00000000-0005-0000-0000-000070480000}"/>
    <cellStyle name="Normal 6 3 2 2 4 3 2 4 2 2" xfId="39775" xr:uid="{00000000-0005-0000-0000-000071480000}"/>
    <cellStyle name="Normal 6 3 2 2 4 3 2 4 3" xfId="29757" xr:uid="{00000000-0005-0000-0000-000072480000}"/>
    <cellStyle name="Normal 6 3 2 2 4 3 2 5" xfId="9576" xr:uid="{00000000-0005-0000-0000-000073480000}"/>
    <cellStyle name="Normal 6 3 2 2 4 3 2 5 2" xfId="9577" xr:uid="{00000000-0005-0000-0000-000074480000}"/>
    <cellStyle name="Normal 6 3 2 2 4 3 2 5 2 2" xfId="39776" xr:uid="{00000000-0005-0000-0000-000075480000}"/>
    <cellStyle name="Normal 6 3 2 2 4 3 2 5 3" xfId="29758" xr:uid="{00000000-0005-0000-0000-000076480000}"/>
    <cellStyle name="Normal 6 3 2 2 4 3 2 6" xfId="9578" xr:uid="{00000000-0005-0000-0000-000077480000}"/>
    <cellStyle name="Normal 6 3 2 2 4 3 2 6 2" xfId="35305" xr:uid="{00000000-0005-0000-0000-000078480000}"/>
    <cellStyle name="Normal 6 3 2 2 4 3 2 7" xfId="24709" xr:uid="{00000000-0005-0000-0000-000079480000}"/>
    <cellStyle name="Normal 6 3 2 2 4 3 3" xfId="9579" xr:uid="{00000000-0005-0000-0000-00007A480000}"/>
    <cellStyle name="Normal 6 3 2 2 4 3 3 2" xfId="9580" xr:uid="{00000000-0005-0000-0000-00007B480000}"/>
    <cellStyle name="Normal 6 3 2 2 4 3 3 2 2" xfId="9581" xr:uid="{00000000-0005-0000-0000-00007C480000}"/>
    <cellStyle name="Normal 6 3 2 2 4 3 3 2 2 2" xfId="39777" xr:uid="{00000000-0005-0000-0000-00007D480000}"/>
    <cellStyle name="Normal 6 3 2 2 4 3 3 2 3" xfId="29759" xr:uid="{00000000-0005-0000-0000-00007E480000}"/>
    <cellStyle name="Normal 6 3 2 2 4 3 3 3" xfId="9582" xr:uid="{00000000-0005-0000-0000-00007F480000}"/>
    <cellStyle name="Normal 6 3 2 2 4 3 3 3 2" xfId="9583" xr:uid="{00000000-0005-0000-0000-000080480000}"/>
    <cellStyle name="Normal 6 3 2 2 4 3 3 3 2 2" xfId="39778" xr:uid="{00000000-0005-0000-0000-000081480000}"/>
    <cellStyle name="Normal 6 3 2 2 4 3 3 3 3" xfId="29760" xr:uid="{00000000-0005-0000-0000-000082480000}"/>
    <cellStyle name="Normal 6 3 2 2 4 3 3 4" xfId="9584" xr:uid="{00000000-0005-0000-0000-000083480000}"/>
    <cellStyle name="Normal 6 3 2 2 4 3 3 4 2" xfId="35308" xr:uid="{00000000-0005-0000-0000-000084480000}"/>
    <cellStyle name="Normal 6 3 2 2 4 3 3 5" xfId="24712" xr:uid="{00000000-0005-0000-0000-000085480000}"/>
    <cellStyle name="Normal 6 3 2 2 4 3 4" xfId="9585" xr:uid="{00000000-0005-0000-0000-000086480000}"/>
    <cellStyle name="Normal 6 3 2 2 4 3 4 2" xfId="9586" xr:uid="{00000000-0005-0000-0000-000087480000}"/>
    <cellStyle name="Normal 6 3 2 2 4 3 4 2 2" xfId="9587" xr:uid="{00000000-0005-0000-0000-000088480000}"/>
    <cellStyle name="Normal 6 3 2 2 4 3 4 2 2 2" xfId="39779" xr:uid="{00000000-0005-0000-0000-000089480000}"/>
    <cellStyle name="Normal 6 3 2 2 4 3 4 2 3" xfId="29761" xr:uid="{00000000-0005-0000-0000-00008A480000}"/>
    <cellStyle name="Normal 6 3 2 2 4 3 4 3" xfId="9588" xr:uid="{00000000-0005-0000-0000-00008B480000}"/>
    <cellStyle name="Normal 6 3 2 2 4 3 4 3 2" xfId="9589" xr:uid="{00000000-0005-0000-0000-00008C480000}"/>
    <cellStyle name="Normal 6 3 2 2 4 3 4 3 2 2" xfId="39780" xr:uid="{00000000-0005-0000-0000-00008D480000}"/>
    <cellStyle name="Normal 6 3 2 2 4 3 4 3 3" xfId="29762" xr:uid="{00000000-0005-0000-0000-00008E480000}"/>
    <cellStyle name="Normal 6 3 2 2 4 3 4 4" xfId="9590" xr:uid="{00000000-0005-0000-0000-00008F480000}"/>
    <cellStyle name="Normal 6 3 2 2 4 3 4 4 2" xfId="35309" xr:uid="{00000000-0005-0000-0000-000090480000}"/>
    <cellStyle name="Normal 6 3 2 2 4 3 4 5" xfId="24713" xr:uid="{00000000-0005-0000-0000-000091480000}"/>
    <cellStyle name="Normal 6 3 2 2 4 3 5" xfId="9591" xr:uid="{00000000-0005-0000-0000-000092480000}"/>
    <cellStyle name="Normal 6 3 2 2 4 3 5 2" xfId="9592" xr:uid="{00000000-0005-0000-0000-000093480000}"/>
    <cellStyle name="Normal 6 3 2 2 4 3 5 2 2" xfId="39781" xr:uid="{00000000-0005-0000-0000-000094480000}"/>
    <cellStyle name="Normal 6 3 2 2 4 3 5 3" xfId="29763" xr:uid="{00000000-0005-0000-0000-000095480000}"/>
    <cellStyle name="Normal 6 3 2 2 4 3 6" xfId="9593" xr:uid="{00000000-0005-0000-0000-000096480000}"/>
    <cellStyle name="Normal 6 3 2 2 4 3 6 2" xfId="9594" xr:uid="{00000000-0005-0000-0000-000097480000}"/>
    <cellStyle name="Normal 6 3 2 2 4 3 6 2 2" xfId="39782" xr:uid="{00000000-0005-0000-0000-000098480000}"/>
    <cellStyle name="Normal 6 3 2 2 4 3 6 3" xfId="29764" xr:uid="{00000000-0005-0000-0000-000099480000}"/>
    <cellStyle name="Normal 6 3 2 2 4 3 7" xfId="9595" xr:uid="{00000000-0005-0000-0000-00009A480000}"/>
    <cellStyle name="Normal 6 3 2 2 4 3 7 2" xfId="35304" xr:uid="{00000000-0005-0000-0000-00009B480000}"/>
    <cellStyle name="Normal 6 3 2 2 4 3 8" xfId="24708" xr:uid="{00000000-0005-0000-0000-00009C480000}"/>
    <cellStyle name="Normal 6 3 2 2 4 4" xfId="9596" xr:uid="{00000000-0005-0000-0000-00009D480000}"/>
    <cellStyle name="Normal 6 3 2 2 4 4 2" xfId="9597" xr:uid="{00000000-0005-0000-0000-00009E480000}"/>
    <cellStyle name="Normal 6 3 2 2 4 4 2 2" xfId="9598" xr:uid="{00000000-0005-0000-0000-00009F480000}"/>
    <cellStyle name="Normal 6 3 2 2 4 4 2 2 2" xfId="9599" xr:uid="{00000000-0005-0000-0000-0000A0480000}"/>
    <cellStyle name="Normal 6 3 2 2 4 4 2 2 2 2" xfId="39783" xr:uid="{00000000-0005-0000-0000-0000A1480000}"/>
    <cellStyle name="Normal 6 3 2 2 4 4 2 2 3" xfId="29765" xr:uid="{00000000-0005-0000-0000-0000A2480000}"/>
    <cellStyle name="Normal 6 3 2 2 4 4 2 3" xfId="9600" xr:uid="{00000000-0005-0000-0000-0000A3480000}"/>
    <cellStyle name="Normal 6 3 2 2 4 4 2 3 2" xfId="9601" xr:uid="{00000000-0005-0000-0000-0000A4480000}"/>
    <cellStyle name="Normal 6 3 2 2 4 4 2 3 2 2" xfId="39784" xr:uid="{00000000-0005-0000-0000-0000A5480000}"/>
    <cellStyle name="Normal 6 3 2 2 4 4 2 3 3" xfId="29766" xr:uid="{00000000-0005-0000-0000-0000A6480000}"/>
    <cellStyle name="Normal 6 3 2 2 4 4 2 4" xfId="9602" xr:uid="{00000000-0005-0000-0000-0000A7480000}"/>
    <cellStyle name="Normal 6 3 2 2 4 4 2 4 2" xfId="35311" xr:uid="{00000000-0005-0000-0000-0000A8480000}"/>
    <cellStyle name="Normal 6 3 2 2 4 4 2 5" xfId="24715" xr:uid="{00000000-0005-0000-0000-0000A9480000}"/>
    <cellStyle name="Normal 6 3 2 2 4 4 3" xfId="9603" xr:uid="{00000000-0005-0000-0000-0000AA480000}"/>
    <cellStyle name="Normal 6 3 2 2 4 4 3 2" xfId="9604" xr:uid="{00000000-0005-0000-0000-0000AB480000}"/>
    <cellStyle name="Normal 6 3 2 2 4 4 3 2 2" xfId="9605" xr:uid="{00000000-0005-0000-0000-0000AC480000}"/>
    <cellStyle name="Normal 6 3 2 2 4 4 3 2 2 2" xfId="39785" xr:uid="{00000000-0005-0000-0000-0000AD480000}"/>
    <cellStyle name="Normal 6 3 2 2 4 4 3 2 3" xfId="29767" xr:uid="{00000000-0005-0000-0000-0000AE480000}"/>
    <cellStyle name="Normal 6 3 2 2 4 4 3 3" xfId="9606" xr:uid="{00000000-0005-0000-0000-0000AF480000}"/>
    <cellStyle name="Normal 6 3 2 2 4 4 3 3 2" xfId="9607" xr:uid="{00000000-0005-0000-0000-0000B0480000}"/>
    <cellStyle name="Normal 6 3 2 2 4 4 3 3 2 2" xfId="39786" xr:uid="{00000000-0005-0000-0000-0000B1480000}"/>
    <cellStyle name="Normal 6 3 2 2 4 4 3 3 3" xfId="29768" xr:uid="{00000000-0005-0000-0000-0000B2480000}"/>
    <cellStyle name="Normal 6 3 2 2 4 4 3 4" xfId="9608" xr:uid="{00000000-0005-0000-0000-0000B3480000}"/>
    <cellStyle name="Normal 6 3 2 2 4 4 3 4 2" xfId="35312" xr:uid="{00000000-0005-0000-0000-0000B4480000}"/>
    <cellStyle name="Normal 6 3 2 2 4 4 3 5" xfId="24716" xr:uid="{00000000-0005-0000-0000-0000B5480000}"/>
    <cellStyle name="Normal 6 3 2 2 4 4 4" xfId="9609" xr:uid="{00000000-0005-0000-0000-0000B6480000}"/>
    <cellStyle name="Normal 6 3 2 2 4 4 4 2" xfId="9610" xr:uid="{00000000-0005-0000-0000-0000B7480000}"/>
    <cellStyle name="Normal 6 3 2 2 4 4 4 2 2" xfId="39787" xr:uid="{00000000-0005-0000-0000-0000B8480000}"/>
    <cellStyle name="Normal 6 3 2 2 4 4 4 3" xfId="29769" xr:uid="{00000000-0005-0000-0000-0000B9480000}"/>
    <cellStyle name="Normal 6 3 2 2 4 4 5" xfId="9611" xr:uid="{00000000-0005-0000-0000-0000BA480000}"/>
    <cellStyle name="Normal 6 3 2 2 4 4 5 2" xfId="9612" xr:uid="{00000000-0005-0000-0000-0000BB480000}"/>
    <cellStyle name="Normal 6 3 2 2 4 4 5 2 2" xfId="39788" xr:uid="{00000000-0005-0000-0000-0000BC480000}"/>
    <cellStyle name="Normal 6 3 2 2 4 4 5 3" xfId="29770" xr:uid="{00000000-0005-0000-0000-0000BD480000}"/>
    <cellStyle name="Normal 6 3 2 2 4 4 6" xfId="9613" xr:uid="{00000000-0005-0000-0000-0000BE480000}"/>
    <cellStyle name="Normal 6 3 2 2 4 4 6 2" xfId="35310" xr:uid="{00000000-0005-0000-0000-0000BF480000}"/>
    <cellStyle name="Normal 6 3 2 2 4 4 7" xfId="24714" xr:uid="{00000000-0005-0000-0000-0000C0480000}"/>
    <cellStyle name="Normal 6 3 2 2 4 5" xfId="9614" xr:uid="{00000000-0005-0000-0000-0000C1480000}"/>
    <cellStyle name="Normal 6 3 2 2 4 5 2" xfId="9615" xr:uid="{00000000-0005-0000-0000-0000C2480000}"/>
    <cellStyle name="Normal 6 3 2 2 4 5 2 2" xfId="9616" xr:uid="{00000000-0005-0000-0000-0000C3480000}"/>
    <cellStyle name="Normal 6 3 2 2 4 5 2 2 2" xfId="39789" xr:uid="{00000000-0005-0000-0000-0000C4480000}"/>
    <cellStyle name="Normal 6 3 2 2 4 5 2 3" xfId="29771" xr:uid="{00000000-0005-0000-0000-0000C5480000}"/>
    <cellStyle name="Normal 6 3 2 2 4 5 3" xfId="9617" xr:uid="{00000000-0005-0000-0000-0000C6480000}"/>
    <cellStyle name="Normal 6 3 2 2 4 5 3 2" xfId="9618" xr:uid="{00000000-0005-0000-0000-0000C7480000}"/>
    <cellStyle name="Normal 6 3 2 2 4 5 3 2 2" xfId="39790" xr:uid="{00000000-0005-0000-0000-0000C8480000}"/>
    <cellStyle name="Normal 6 3 2 2 4 5 3 3" xfId="29772" xr:uid="{00000000-0005-0000-0000-0000C9480000}"/>
    <cellStyle name="Normal 6 3 2 2 4 5 4" xfId="9619" xr:uid="{00000000-0005-0000-0000-0000CA480000}"/>
    <cellStyle name="Normal 6 3 2 2 4 5 4 2" xfId="35313" xr:uid="{00000000-0005-0000-0000-0000CB480000}"/>
    <cellStyle name="Normal 6 3 2 2 4 5 5" xfId="24717" xr:uid="{00000000-0005-0000-0000-0000CC480000}"/>
    <cellStyle name="Normal 6 3 2 2 4 6" xfId="9620" xr:uid="{00000000-0005-0000-0000-0000CD480000}"/>
    <cellStyle name="Normal 6 3 2 2 4 6 2" xfId="9621" xr:uid="{00000000-0005-0000-0000-0000CE480000}"/>
    <cellStyle name="Normal 6 3 2 2 4 6 2 2" xfId="9622" xr:uid="{00000000-0005-0000-0000-0000CF480000}"/>
    <cellStyle name="Normal 6 3 2 2 4 6 2 2 2" xfId="39791" xr:uid="{00000000-0005-0000-0000-0000D0480000}"/>
    <cellStyle name="Normal 6 3 2 2 4 6 2 3" xfId="29773" xr:uid="{00000000-0005-0000-0000-0000D1480000}"/>
    <cellStyle name="Normal 6 3 2 2 4 6 3" xfId="9623" xr:uid="{00000000-0005-0000-0000-0000D2480000}"/>
    <cellStyle name="Normal 6 3 2 2 4 6 3 2" xfId="9624" xr:uid="{00000000-0005-0000-0000-0000D3480000}"/>
    <cellStyle name="Normal 6 3 2 2 4 6 3 2 2" xfId="39792" xr:uid="{00000000-0005-0000-0000-0000D4480000}"/>
    <cellStyle name="Normal 6 3 2 2 4 6 3 3" xfId="29774" xr:uid="{00000000-0005-0000-0000-0000D5480000}"/>
    <cellStyle name="Normal 6 3 2 2 4 6 4" xfId="9625" xr:uid="{00000000-0005-0000-0000-0000D6480000}"/>
    <cellStyle name="Normal 6 3 2 2 4 6 4 2" xfId="35314" xr:uid="{00000000-0005-0000-0000-0000D7480000}"/>
    <cellStyle name="Normal 6 3 2 2 4 6 5" xfId="24718" xr:uid="{00000000-0005-0000-0000-0000D8480000}"/>
    <cellStyle name="Normal 6 3 2 2 4 7" xfId="9626" xr:uid="{00000000-0005-0000-0000-0000D9480000}"/>
    <cellStyle name="Normal 6 3 2 2 4 7 2" xfId="9627" xr:uid="{00000000-0005-0000-0000-0000DA480000}"/>
    <cellStyle name="Normal 6 3 2 2 4 7 2 2" xfId="39793" xr:uid="{00000000-0005-0000-0000-0000DB480000}"/>
    <cellStyle name="Normal 6 3 2 2 4 7 3" xfId="29775" xr:uid="{00000000-0005-0000-0000-0000DC480000}"/>
    <cellStyle name="Normal 6 3 2 2 4 8" xfId="9628" xr:uid="{00000000-0005-0000-0000-0000DD480000}"/>
    <cellStyle name="Normal 6 3 2 2 4 8 2" xfId="9629" xr:uid="{00000000-0005-0000-0000-0000DE480000}"/>
    <cellStyle name="Normal 6 3 2 2 4 8 2 2" xfId="39794" xr:uid="{00000000-0005-0000-0000-0000DF480000}"/>
    <cellStyle name="Normal 6 3 2 2 4 8 3" xfId="29776" xr:uid="{00000000-0005-0000-0000-0000E0480000}"/>
    <cellStyle name="Normal 6 3 2 2 4 9" xfId="9630" xr:uid="{00000000-0005-0000-0000-0000E1480000}"/>
    <cellStyle name="Normal 6 3 2 2 4 9 2" xfId="35297" xr:uid="{00000000-0005-0000-0000-0000E2480000}"/>
    <cellStyle name="Normal 6 3 2 2 5" xfId="9631" xr:uid="{00000000-0005-0000-0000-0000E3480000}"/>
    <cellStyle name="Normal 6 3 2 2 5 2" xfId="9632" xr:uid="{00000000-0005-0000-0000-0000E4480000}"/>
    <cellStyle name="Normal 6 3 2 2 5 2 2" xfId="9633" xr:uid="{00000000-0005-0000-0000-0000E5480000}"/>
    <cellStyle name="Normal 6 3 2 2 5 2 2 2" xfId="9634" xr:uid="{00000000-0005-0000-0000-0000E6480000}"/>
    <cellStyle name="Normal 6 3 2 2 5 2 2 2 2" xfId="9635" xr:uid="{00000000-0005-0000-0000-0000E7480000}"/>
    <cellStyle name="Normal 6 3 2 2 5 2 2 2 2 2" xfId="39795" xr:uid="{00000000-0005-0000-0000-0000E8480000}"/>
    <cellStyle name="Normal 6 3 2 2 5 2 2 2 3" xfId="29777" xr:uid="{00000000-0005-0000-0000-0000E9480000}"/>
    <cellStyle name="Normal 6 3 2 2 5 2 2 3" xfId="9636" xr:uid="{00000000-0005-0000-0000-0000EA480000}"/>
    <cellStyle name="Normal 6 3 2 2 5 2 2 3 2" xfId="9637" xr:uid="{00000000-0005-0000-0000-0000EB480000}"/>
    <cellStyle name="Normal 6 3 2 2 5 2 2 3 2 2" xfId="39796" xr:uid="{00000000-0005-0000-0000-0000EC480000}"/>
    <cellStyle name="Normal 6 3 2 2 5 2 2 3 3" xfId="29778" xr:uid="{00000000-0005-0000-0000-0000ED480000}"/>
    <cellStyle name="Normal 6 3 2 2 5 2 2 4" xfId="9638" xr:uid="{00000000-0005-0000-0000-0000EE480000}"/>
    <cellStyle name="Normal 6 3 2 2 5 2 2 4 2" xfId="35317" xr:uid="{00000000-0005-0000-0000-0000EF480000}"/>
    <cellStyle name="Normal 6 3 2 2 5 2 2 5" xfId="24721" xr:uid="{00000000-0005-0000-0000-0000F0480000}"/>
    <cellStyle name="Normal 6 3 2 2 5 2 3" xfId="9639" xr:uid="{00000000-0005-0000-0000-0000F1480000}"/>
    <cellStyle name="Normal 6 3 2 2 5 2 3 2" xfId="9640" xr:uid="{00000000-0005-0000-0000-0000F2480000}"/>
    <cellStyle name="Normal 6 3 2 2 5 2 3 2 2" xfId="9641" xr:uid="{00000000-0005-0000-0000-0000F3480000}"/>
    <cellStyle name="Normal 6 3 2 2 5 2 3 2 2 2" xfId="39797" xr:uid="{00000000-0005-0000-0000-0000F4480000}"/>
    <cellStyle name="Normal 6 3 2 2 5 2 3 2 3" xfId="29779" xr:uid="{00000000-0005-0000-0000-0000F5480000}"/>
    <cellStyle name="Normal 6 3 2 2 5 2 3 3" xfId="9642" xr:uid="{00000000-0005-0000-0000-0000F6480000}"/>
    <cellStyle name="Normal 6 3 2 2 5 2 3 3 2" xfId="9643" xr:uid="{00000000-0005-0000-0000-0000F7480000}"/>
    <cellStyle name="Normal 6 3 2 2 5 2 3 3 2 2" xfId="39798" xr:uid="{00000000-0005-0000-0000-0000F8480000}"/>
    <cellStyle name="Normal 6 3 2 2 5 2 3 3 3" xfId="29780" xr:uid="{00000000-0005-0000-0000-0000F9480000}"/>
    <cellStyle name="Normal 6 3 2 2 5 2 3 4" xfId="9644" xr:uid="{00000000-0005-0000-0000-0000FA480000}"/>
    <cellStyle name="Normal 6 3 2 2 5 2 3 4 2" xfId="35318" xr:uid="{00000000-0005-0000-0000-0000FB480000}"/>
    <cellStyle name="Normal 6 3 2 2 5 2 3 5" xfId="24722" xr:uid="{00000000-0005-0000-0000-0000FC480000}"/>
    <cellStyle name="Normal 6 3 2 2 5 2 4" xfId="9645" xr:uid="{00000000-0005-0000-0000-0000FD480000}"/>
    <cellStyle name="Normal 6 3 2 2 5 2 4 2" xfId="9646" xr:uid="{00000000-0005-0000-0000-0000FE480000}"/>
    <cellStyle name="Normal 6 3 2 2 5 2 4 2 2" xfId="39799" xr:uid="{00000000-0005-0000-0000-0000FF480000}"/>
    <cellStyle name="Normal 6 3 2 2 5 2 4 3" xfId="29781" xr:uid="{00000000-0005-0000-0000-000000490000}"/>
    <cellStyle name="Normal 6 3 2 2 5 2 5" xfId="9647" xr:uid="{00000000-0005-0000-0000-000001490000}"/>
    <cellStyle name="Normal 6 3 2 2 5 2 5 2" xfId="9648" xr:uid="{00000000-0005-0000-0000-000002490000}"/>
    <cellStyle name="Normal 6 3 2 2 5 2 5 2 2" xfId="39800" xr:uid="{00000000-0005-0000-0000-000003490000}"/>
    <cellStyle name="Normal 6 3 2 2 5 2 5 3" xfId="29782" xr:uid="{00000000-0005-0000-0000-000004490000}"/>
    <cellStyle name="Normal 6 3 2 2 5 2 6" xfId="9649" xr:uid="{00000000-0005-0000-0000-000005490000}"/>
    <cellStyle name="Normal 6 3 2 2 5 2 6 2" xfId="35316" xr:uid="{00000000-0005-0000-0000-000006490000}"/>
    <cellStyle name="Normal 6 3 2 2 5 2 7" xfId="24720" xr:uid="{00000000-0005-0000-0000-000007490000}"/>
    <cellStyle name="Normal 6 3 2 2 5 3" xfId="9650" xr:uid="{00000000-0005-0000-0000-000008490000}"/>
    <cellStyle name="Normal 6 3 2 2 5 3 2" xfId="9651" xr:uid="{00000000-0005-0000-0000-000009490000}"/>
    <cellStyle name="Normal 6 3 2 2 5 3 2 2" xfId="9652" xr:uid="{00000000-0005-0000-0000-00000A490000}"/>
    <cellStyle name="Normal 6 3 2 2 5 3 2 2 2" xfId="39801" xr:uid="{00000000-0005-0000-0000-00000B490000}"/>
    <cellStyle name="Normal 6 3 2 2 5 3 2 3" xfId="29783" xr:uid="{00000000-0005-0000-0000-00000C490000}"/>
    <cellStyle name="Normal 6 3 2 2 5 3 3" xfId="9653" xr:uid="{00000000-0005-0000-0000-00000D490000}"/>
    <cellStyle name="Normal 6 3 2 2 5 3 3 2" xfId="9654" xr:uid="{00000000-0005-0000-0000-00000E490000}"/>
    <cellStyle name="Normal 6 3 2 2 5 3 3 2 2" xfId="39802" xr:uid="{00000000-0005-0000-0000-00000F490000}"/>
    <cellStyle name="Normal 6 3 2 2 5 3 3 3" xfId="29784" xr:uid="{00000000-0005-0000-0000-000010490000}"/>
    <cellStyle name="Normal 6 3 2 2 5 3 4" xfId="9655" xr:uid="{00000000-0005-0000-0000-000011490000}"/>
    <cellStyle name="Normal 6 3 2 2 5 3 4 2" xfId="35319" xr:uid="{00000000-0005-0000-0000-000012490000}"/>
    <cellStyle name="Normal 6 3 2 2 5 3 5" xfId="24723" xr:uid="{00000000-0005-0000-0000-000013490000}"/>
    <cellStyle name="Normal 6 3 2 2 5 4" xfId="9656" xr:uid="{00000000-0005-0000-0000-000014490000}"/>
    <cellStyle name="Normal 6 3 2 2 5 4 2" xfId="9657" xr:uid="{00000000-0005-0000-0000-000015490000}"/>
    <cellStyle name="Normal 6 3 2 2 5 4 2 2" xfId="9658" xr:uid="{00000000-0005-0000-0000-000016490000}"/>
    <cellStyle name="Normal 6 3 2 2 5 4 2 2 2" xfId="39803" xr:uid="{00000000-0005-0000-0000-000017490000}"/>
    <cellStyle name="Normal 6 3 2 2 5 4 2 3" xfId="29785" xr:uid="{00000000-0005-0000-0000-000018490000}"/>
    <cellStyle name="Normal 6 3 2 2 5 4 3" xfId="9659" xr:uid="{00000000-0005-0000-0000-000019490000}"/>
    <cellStyle name="Normal 6 3 2 2 5 4 3 2" xfId="9660" xr:uid="{00000000-0005-0000-0000-00001A490000}"/>
    <cellStyle name="Normal 6 3 2 2 5 4 3 2 2" xfId="39804" xr:uid="{00000000-0005-0000-0000-00001B490000}"/>
    <cellStyle name="Normal 6 3 2 2 5 4 3 3" xfId="29786" xr:uid="{00000000-0005-0000-0000-00001C490000}"/>
    <cellStyle name="Normal 6 3 2 2 5 4 4" xfId="9661" xr:uid="{00000000-0005-0000-0000-00001D490000}"/>
    <cellStyle name="Normal 6 3 2 2 5 4 4 2" xfId="35320" xr:uid="{00000000-0005-0000-0000-00001E490000}"/>
    <cellStyle name="Normal 6 3 2 2 5 4 5" xfId="24724" xr:uid="{00000000-0005-0000-0000-00001F490000}"/>
    <cellStyle name="Normal 6 3 2 2 5 5" xfId="9662" xr:uid="{00000000-0005-0000-0000-000020490000}"/>
    <cellStyle name="Normal 6 3 2 2 5 5 2" xfId="9663" xr:uid="{00000000-0005-0000-0000-000021490000}"/>
    <cellStyle name="Normal 6 3 2 2 5 5 2 2" xfId="39805" xr:uid="{00000000-0005-0000-0000-000022490000}"/>
    <cellStyle name="Normal 6 3 2 2 5 5 3" xfId="29787" xr:uid="{00000000-0005-0000-0000-000023490000}"/>
    <cellStyle name="Normal 6 3 2 2 5 6" xfId="9664" xr:uid="{00000000-0005-0000-0000-000024490000}"/>
    <cellStyle name="Normal 6 3 2 2 5 6 2" xfId="9665" xr:uid="{00000000-0005-0000-0000-000025490000}"/>
    <cellStyle name="Normal 6 3 2 2 5 6 2 2" xfId="39806" xr:uid="{00000000-0005-0000-0000-000026490000}"/>
    <cellStyle name="Normal 6 3 2 2 5 6 3" xfId="29788" xr:uid="{00000000-0005-0000-0000-000027490000}"/>
    <cellStyle name="Normal 6 3 2 2 5 7" xfId="9666" xr:uid="{00000000-0005-0000-0000-000028490000}"/>
    <cellStyle name="Normal 6 3 2 2 5 7 2" xfId="35315" xr:uid="{00000000-0005-0000-0000-000029490000}"/>
    <cellStyle name="Normal 6 3 2 2 5 8" xfId="24719" xr:uid="{00000000-0005-0000-0000-00002A490000}"/>
    <cellStyle name="Normal 6 3 2 2 6" xfId="9667" xr:uid="{00000000-0005-0000-0000-00002B490000}"/>
    <cellStyle name="Normal 6 3 2 2 6 2" xfId="9668" xr:uid="{00000000-0005-0000-0000-00002C490000}"/>
    <cellStyle name="Normal 6 3 2 2 6 2 2" xfId="9669" xr:uid="{00000000-0005-0000-0000-00002D490000}"/>
    <cellStyle name="Normal 6 3 2 2 6 2 2 2" xfId="9670" xr:uid="{00000000-0005-0000-0000-00002E490000}"/>
    <cellStyle name="Normal 6 3 2 2 6 2 2 2 2" xfId="9671" xr:uid="{00000000-0005-0000-0000-00002F490000}"/>
    <cellStyle name="Normal 6 3 2 2 6 2 2 2 2 2" xfId="39807" xr:uid="{00000000-0005-0000-0000-000030490000}"/>
    <cellStyle name="Normal 6 3 2 2 6 2 2 2 3" xfId="29789" xr:uid="{00000000-0005-0000-0000-000031490000}"/>
    <cellStyle name="Normal 6 3 2 2 6 2 2 3" xfId="9672" xr:uid="{00000000-0005-0000-0000-000032490000}"/>
    <cellStyle name="Normal 6 3 2 2 6 2 2 3 2" xfId="9673" xr:uid="{00000000-0005-0000-0000-000033490000}"/>
    <cellStyle name="Normal 6 3 2 2 6 2 2 3 2 2" xfId="39808" xr:uid="{00000000-0005-0000-0000-000034490000}"/>
    <cellStyle name="Normal 6 3 2 2 6 2 2 3 3" xfId="29790" xr:uid="{00000000-0005-0000-0000-000035490000}"/>
    <cellStyle name="Normal 6 3 2 2 6 2 2 4" xfId="9674" xr:uid="{00000000-0005-0000-0000-000036490000}"/>
    <cellStyle name="Normal 6 3 2 2 6 2 2 4 2" xfId="35323" xr:uid="{00000000-0005-0000-0000-000037490000}"/>
    <cellStyle name="Normal 6 3 2 2 6 2 2 5" xfId="24727" xr:uid="{00000000-0005-0000-0000-000038490000}"/>
    <cellStyle name="Normal 6 3 2 2 6 2 3" xfId="9675" xr:uid="{00000000-0005-0000-0000-000039490000}"/>
    <cellStyle name="Normal 6 3 2 2 6 2 3 2" xfId="9676" xr:uid="{00000000-0005-0000-0000-00003A490000}"/>
    <cellStyle name="Normal 6 3 2 2 6 2 3 2 2" xfId="9677" xr:uid="{00000000-0005-0000-0000-00003B490000}"/>
    <cellStyle name="Normal 6 3 2 2 6 2 3 2 2 2" xfId="39809" xr:uid="{00000000-0005-0000-0000-00003C490000}"/>
    <cellStyle name="Normal 6 3 2 2 6 2 3 2 3" xfId="29791" xr:uid="{00000000-0005-0000-0000-00003D490000}"/>
    <cellStyle name="Normal 6 3 2 2 6 2 3 3" xfId="9678" xr:uid="{00000000-0005-0000-0000-00003E490000}"/>
    <cellStyle name="Normal 6 3 2 2 6 2 3 3 2" xfId="9679" xr:uid="{00000000-0005-0000-0000-00003F490000}"/>
    <cellStyle name="Normal 6 3 2 2 6 2 3 3 2 2" xfId="39810" xr:uid="{00000000-0005-0000-0000-000040490000}"/>
    <cellStyle name="Normal 6 3 2 2 6 2 3 3 3" xfId="29792" xr:uid="{00000000-0005-0000-0000-000041490000}"/>
    <cellStyle name="Normal 6 3 2 2 6 2 3 4" xfId="9680" xr:uid="{00000000-0005-0000-0000-000042490000}"/>
    <cellStyle name="Normal 6 3 2 2 6 2 3 4 2" xfId="35324" xr:uid="{00000000-0005-0000-0000-000043490000}"/>
    <cellStyle name="Normal 6 3 2 2 6 2 3 5" xfId="24728" xr:uid="{00000000-0005-0000-0000-000044490000}"/>
    <cellStyle name="Normal 6 3 2 2 6 2 4" xfId="9681" xr:uid="{00000000-0005-0000-0000-000045490000}"/>
    <cellStyle name="Normal 6 3 2 2 6 2 4 2" xfId="9682" xr:uid="{00000000-0005-0000-0000-000046490000}"/>
    <cellStyle name="Normal 6 3 2 2 6 2 4 2 2" xfId="39811" xr:uid="{00000000-0005-0000-0000-000047490000}"/>
    <cellStyle name="Normal 6 3 2 2 6 2 4 3" xfId="29793" xr:uid="{00000000-0005-0000-0000-000048490000}"/>
    <cellStyle name="Normal 6 3 2 2 6 2 5" xfId="9683" xr:uid="{00000000-0005-0000-0000-000049490000}"/>
    <cellStyle name="Normal 6 3 2 2 6 2 5 2" xfId="9684" xr:uid="{00000000-0005-0000-0000-00004A490000}"/>
    <cellStyle name="Normal 6 3 2 2 6 2 5 2 2" xfId="39812" xr:uid="{00000000-0005-0000-0000-00004B490000}"/>
    <cellStyle name="Normal 6 3 2 2 6 2 5 3" xfId="29794" xr:uid="{00000000-0005-0000-0000-00004C490000}"/>
    <cellStyle name="Normal 6 3 2 2 6 2 6" xfId="9685" xr:uid="{00000000-0005-0000-0000-00004D490000}"/>
    <cellStyle name="Normal 6 3 2 2 6 2 6 2" xfId="35322" xr:uid="{00000000-0005-0000-0000-00004E490000}"/>
    <cellStyle name="Normal 6 3 2 2 6 2 7" xfId="24726" xr:uid="{00000000-0005-0000-0000-00004F490000}"/>
    <cellStyle name="Normal 6 3 2 2 6 3" xfId="9686" xr:uid="{00000000-0005-0000-0000-000050490000}"/>
    <cellStyle name="Normal 6 3 2 2 6 3 2" xfId="9687" xr:uid="{00000000-0005-0000-0000-000051490000}"/>
    <cellStyle name="Normal 6 3 2 2 6 3 2 2" xfId="9688" xr:uid="{00000000-0005-0000-0000-000052490000}"/>
    <cellStyle name="Normal 6 3 2 2 6 3 2 2 2" xfId="39813" xr:uid="{00000000-0005-0000-0000-000053490000}"/>
    <cellStyle name="Normal 6 3 2 2 6 3 2 3" xfId="29795" xr:uid="{00000000-0005-0000-0000-000054490000}"/>
    <cellStyle name="Normal 6 3 2 2 6 3 3" xfId="9689" xr:uid="{00000000-0005-0000-0000-000055490000}"/>
    <cellStyle name="Normal 6 3 2 2 6 3 3 2" xfId="9690" xr:uid="{00000000-0005-0000-0000-000056490000}"/>
    <cellStyle name="Normal 6 3 2 2 6 3 3 2 2" xfId="39814" xr:uid="{00000000-0005-0000-0000-000057490000}"/>
    <cellStyle name="Normal 6 3 2 2 6 3 3 3" xfId="29796" xr:uid="{00000000-0005-0000-0000-000058490000}"/>
    <cellStyle name="Normal 6 3 2 2 6 3 4" xfId="9691" xr:uid="{00000000-0005-0000-0000-000059490000}"/>
    <cellStyle name="Normal 6 3 2 2 6 3 4 2" xfId="35325" xr:uid="{00000000-0005-0000-0000-00005A490000}"/>
    <cellStyle name="Normal 6 3 2 2 6 3 5" xfId="24729" xr:uid="{00000000-0005-0000-0000-00005B490000}"/>
    <cellStyle name="Normal 6 3 2 2 6 4" xfId="9692" xr:uid="{00000000-0005-0000-0000-00005C490000}"/>
    <cellStyle name="Normal 6 3 2 2 6 4 2" xfId="9693" xr:uid="{00000000-0005-0000-0000-00005D490000}"/>
    <cellStyle name="Normal 6 3 2 2 6 4 2 2" xfId="9694" xr:uid="{00000000-0005-0000-0000-00005E490000}"/>
    <cellStyle name="Normal 6 3 2 2 6 4 2 2 2" xfId="39815" xr:uid="{00000000-0005-0000-0000-00005F490000}"/>
    <cellStyle name="Normal 6 3 2 2 6 4 2 3" xfId="29797" xr:uid="{00000000-0005-0000-0000-000060490000}"/>
    <cellStyle name="Normal 6 3 2 2 6 4 3" xfId="9695" xr:uid="{00000000-0005-0000-0000-000061490000}"/>
    <cellStyle name="Normal 6 3 2 2 6 4 3 2" xfId="9696" xr:uid="{00000000-0005-0000-0000-000062490000}"/>
    <cellStyle name="Normal 6 3 2 2 6 4 3 2 2" xfId="39816" xr:uid="{00000000-0005-0000-0000-000063490000}"/>
    <cellStyle name="Normal 6 3 2 2 6 4 3 3" xfId="29798" xr:uid="{00000000-0005-0000-0000-000064490000}"/>
    <cellStyle name="Normal 6 3 2 2 6 4 4" xfId="9697" xr:uid="{00000000-0005-0000-0000-000065490000}"/>
    <cellStyle name="Normal 6 3 2 2 6 4 4 2" xfId="35326" xr:uid="{00000000-0005-0000-0000-000066490000}"/>
    <cellStyle name="Normal 6 3 2 2 6 4 5" xfId="24730" xr:uid="{00000000-0005-0000-0000-000067490000}"/>
    <cellStyle name="Normal 6 3 2 2 6 5" xfId="9698" xr:uid="{00000000-0005-0000-0000-000068490000}"/>
    <cellStyle name="Normal 6 3 2 2 6 5 2" xfId="9699" xr:uid="{00000000-0005-0000-0000-000069490000}"/>
    <cellStyle name="Normal 6 3 2 2 6 5 2 2" xfId="39817" xr:uid="{00000000-0005-0000-0000-00006A490000}"/>
    <cellStyle name="Normal 6 3 2 2 6 5 3" xfId="29799" xr:uid="{00000000-0005-0000-0000-00006B490000}"/>
    <cellStyle name="Normal 6 3 2 2 6 6" xfId="9700" xr:uid="{00000000-0005-0000-0000-00006C490000}"/>
    <cellStyle name="Normal 6 3 2 2 6 6 2" xfId="9701" xr:uid="{00000000-0005-0000-0000-00006D490000}"/>
    <cellStyle name="Normal 6 3 2 2 6 6 2 2" xfId="39818" xr:uid="{00000000-0005-0000-0000-00006E490000}"/>
    <cellStyle name="Normal 6 3 2 2 6 6 3" xfId="29800" xr:uid="{00000000-0005-0000-0000-00006F490000}"/>
    <cellStyle name="Normal 6 3 2 2 6 7" xfId="9702" xr:uid="{00000000-0005-0000-0000-000070490000}"/>
    <cellStyle name="Normal 6 3 2 2 6 7 2" xfId="35321" xr:uid="{00000000-0005-0000-0000-000071490000}"/>
    <cellStyle name="Normal 6 3 2 2 6 8" xfId="24725" xr:uid="{00000000-0005-0000-0000-000072490000}"/>
    <cellStyle name="Normal 6 3 2 2 7" xfId="9703" xr:uid="{00000000-0005-0000-0000-000073490000}"/>
    <cellStyle name="Normal 6 3 2 2 7 2" xfId="9704" xr:uid="{00000000-0005-0000-0000-000074490000}"/>
    <cellStyle name="Normal 6 3 2 2 7 2 2" xfId="9705" xr:uid="{00000000-0005-0000-0000-000075490000}"/>
    <cellStyle name="Normal 6 3 2 2 7 2 2 2" xfId="9706" xr:uid="{00000000-0005-0000-0000-000076490000}"/>
    <cellStyle name="Normal 6 3 2 2 7 2 2 2 2" xfId="39819" xr:uid="{00000000-0005-0000-0000-000077490000}"/>
    <cellStyle name="Normal 6 3 2 2 7 2 2 3" xfId="29801" xr:uid="{00000000-0005-0000-0000-000078490000}"/>
    <cellStyle name="Normal 6 3 2 2 7 2 3" xfId="9707" xr:uid="{00000000-0005-0000-0000-000079490000}"/>
    <cellStyle name="Normal 6 3 2 2 7 2 3 2" xfId="9708" xr:uid="{00000000-0005-0000-0000-00007A490000}"/>
    <cellStyle name="Normal 6 3 2 2 7 2 3 2 2" xfId="39820" xr:uid="{00000000-0005-0000-0000-00007B490000}"/>
    <cellStyle name="Normal 6 3 2 2 7 2 3 3" xfId="29802" xr:uid="{00000000-0005-0000-0000-00007C490000}"/>
    <cellStyle name="Normal 6 3 2 2 7 2 4" xfId="9709" xr:uid="{00000000-0005-0000-0000-00007D490000}"/>
    <cellStyle name="Normal 6 3 2 2 7 2 4 2" xfId="35328" xr:uid="{00000000-0005-0000-0000-00007E490000}"/>
    <cellStyle name="Normal 6 3 2 2 7 2 5" xfId="24732" xr:uid="{00000000-0005-0000-0000-00007F490000}"/>
    <cellStyle name="Normal 6 3 2 2 7 3" xfId="9710" xr:uid="{00000000-0005-0000-0000-000080490000}"/>
    <cellStyle name="Normal 6 3 2 2 7 3 2" xfId="9711" xr:uid="{00000000-0005-0000-0000-000081490000}"/>
    <cellStyle name="Normal 6 3 2 2 7 3 2 2" xfId="9712" xr:uid="{00000000-0005-0000-0000-000082490000}"/>
    <cellStyle name="Normal 6 3 2 2 7 3 2 2 2" xfId="39821" xr:uid="{00000000-0005-0000-0000-000083490000}"/>
    <cellStyle name="Normal 6 3 2 2 7 3 2 3" xfId="29803" xr:uid="{00000000-0005-0000-0000-000084490000}"/>
    <cellStyle name="Normal 6 3 2 2 7 3 3" xfId="9713" xr:uid="{00000000-0005-0000-0000-000085490000}"/>
    <cellStyle name="Normal 6 3 2 2 7 3 3 2" xfId="9714" xr:uid="{00000000-0005-0000-0000-000086490000}"/>
    <cellStyle name="Normal 6 3 2 2 7 3 3 2 2" xfId="39822" xr:uid="{00000000-0005-0000-0000-000087490000}"/>
    <cellStyle name="Normal 6 3 2 2 7 3 3 3" xfId="29804" xr:uid="{00000000-0005-0000-0000-000088490000}"/>
    <cellStyle name="Normal 6 3 2 2 7 3 4" xfId="9715" xr:uid="{00000000-0005-0000-0000-000089490000}"/>
    <cellStyle name="Normal 6 3 2 2 7 3 4 2" xfId="35329" xr:uid="{00000000-0005-0000-0000-00008A490000}"/>
    <cellStyle name="Normal 6 3 2 2 7 3 5" xfId="24733" xr:uid="{00000000-0005-0000-0000-00008B490000}"/>
    <cellStyle name="Normal 6 3 2 2 7 4" xfId="9716" xr:uid="{00000000-0005-0000-0000-00008C490000}"/>
    <cellStyle name="Normal 6 3 2 2 7 4 2" xfId="9717" xr:uid="{00000000-0005-0000-0000-00008D490000}"/>
    <cellStyle name="Normal 6 3 2 2 7 4 2 2" xfId="39823" xr:uid="{00000000-0005-0000-0000-00008E490000}"/>
    <cellStyle name="Normal 6 3 2 2 7 4 3" xfId="29805" xr:uid="{00000000-0005-0000-0000-00008F490000}"/>
    <cellStyle name="Normal 6 3 2 2 7 5" xfId="9718" xr:uid="{00000000-0005-0000-0000-000090490000}"/>
    <cellStyle name="Normal 6 3 2 2 7 5 2" xfId="9719" xr:uid="{00000000-0005-0000-0000-000091490000}"/>
    <cellStyle name="Normal 6 3 2 2 7 5 2 2" xfId="39824" xr:uid="{00000000-0005-0000-0000-000092490000}"/>
    <cellStyle name="Normal 6 3 2 2 7 5 3" xfId="29806" xr:uid="{00000000-0005-0000-0000-000093490000}"/>
    <cellStyle name="Normal 6 3 2 2 7 6" xfId="9720" xr:uid="{00000000-0005-0000-0000-000094490000}"/>
    <cellStyle name="Normal 6 3 2 2 7 6 2" xfId="35327" xr:uid="{00000000-0005-0000-0000-000095490000}"/>
    <cellStyle name="Normal 6 3 2 2 7 7" xfId="24731" xr:uid="{00000000-0005-0000-0000-000096490000}"/>
    <cellStyle name="Normal 6 3 2 2 8" xfId="9721" xr:uid="{00000000-0005-0000-0000-000097490000}"/>
    <cellStyle name="Normal 6 3 2 2 8 2" xfId="9722" xr:uid="{00000000-0005-0000-0000-000098490000}"/>
    <cellStyle name="Normal 6 3 2 2 8 2 2" xfId="9723" xr:uid="{00000000-0005-0000-0000-000099490000}"/>
    <cellStyle name="Normal 6 3 2 2 8 2 2 2" xfId="39825" xr:uid="{00000000-0005-0000-0000-00009A490000}"/>
    <cellStyle name="Normal 6 3 2 2 8 2 3" xfId="29807" xr:uid="{00000000-0005-0000-0000-00009B490000}"/>
    <cellStyle name="Normal 6 3 2 2 8 3" xfId="9724" xr:uid="{00000000-0005-0000-0000-00009C490000}"/>
    <cellStyle name="Normal 6 3 2 2 8 3 2" xfId="9725" xr:uid="{00000000-0005-0000-0000-00009D490000}"/>
    <cellStyle name="Normal 6 3 2 2 8 3 2 2" xfId="39826" xr:uid="{00000000-0005-0000-0000-00009E490000}"/>
    <cellStyle name="Normal 6 3 2 2 8 3 3" xfId="29808" xr:uid="{00000000-0005-0000-0000-00009F490000}"/>
    <cellStyle name="Normal 6 3 2 2 8 4" xfId="9726" xr:uid="{00000000-0005-0000-0000-0000A0490000}"/>
    <cellStyle name="Normal 6 3 2 2 8 4 2" xfId="35330" xr:uid="{00000000-0005-0000-0000-0000A1490000}"/>
    <cellStyle name="Normal 6 3 2 2 8 5" xfId="24734" xr:uid="{00000000-0005-0000-0000-0000A2490000}"/>
    <cellStyle name="Normal 6 3 2 2 9" xfId="9727" xr:uid="{00000000-0005-0000-0000-0000A3490000}"/>
    <cellStyle name="Normal 6 3 2 2 9 2" xfId="9728" xr:uid="{00000000-0005-0000-0000-0000A4490000}"/>
    <cellStyle name="Normal 6 3 2 2 9 2 2" xfId="9729" xr:uid="{00000000-0005-0000-0000-0000A5490000}"/>
    <cellStyle name="Normal 6 3 2 2 9 2 2 2" xfId="39827" xr:uid="{00000000-0005-0000-0000-0000A6490000}"/>
    <cellStyle name="Normal 6 3 2 2 9 2 3" xfId="29809" xr:uid="{00000000-0005-0000-0000-0000A7490000}"/>
    <cellStyle name="Normal 6 3 2 2 9 3" xfId="9730" xr:uid="{00000000-0005-0000-0000-0000A8490000}"/>
    <cellStyle name="Normal 6 3 2 2 9 3 2" xfId="9731" xr:uid="{00000000-0005-0000-0000-0000A9490000}"/>
    <cellStyle name="Normal 6 3 2 2 9 3 2 2" xfId="39828" xr:uid="{00000000-0005-0000-0000-0000AA490000}"/>
    <cellStyle name="Normal 6 3 2 2 9 3 3" xfId="29810" xr:uid="{00000000-0005-0000-0000-0000AB490000}"/>
    <cellStyle name="Normal 6 3 2 2 9 4" xfId="9732" xr:uid="{00000000-0005-0000-0000-0000AC490000}"/>
    <cellStyle name="Normal 6 3 2 2 9 4 2" xfId="35331" xr:uid="{00000000-0005-0000-0000-0000AD490000}"/>
    <cellStyle name="Normal 6 3 2 2 9 5" xfId="24735" xr:uid="{00000000-0005-0000-0000-0000AE490000}"/>
    <cellStyle name="Normal 6 3 2 20" xfId="23267" xr:uid="{00000000-0005-0000-0000-0000AF490000}"/>
    <cellStyle name="Normal 6 3 2 21" xfId="44075" xr:uid="{00000000-0005-0000-0000-0000B0490000}"/>
    <cellStyle name="Normal 6 3 2 3" xfId="9733" xr:uid="{00000000-0005-0000-0000-0000B1490000}"/>
    <cellStyle name="Normal 6 3 2 3 10" xfId="9734" xr:uid="{00000000-0005-0000-0000-0000B2490000}"/>
    <cellStyle name="Normal 6 3 2 3 10 2" xfId="9735" xr:uid="{00000000-0005-0000-0000-0000B3490000}"/>
    <cellStyle name="Normal 6 3 2 3 10 2 2" xfId="39829" xr:uid="{00000000-0005-0000-0000-0000B4490000}"/>
    <cellStyle name="Normal 6 3 2 3 10 3" xfId="29811" xr:uid="{00000000-0005-0000-0000-0000B5490000}"/>
    <cellStyle name="Normal 6 3 2 3 11" xfId="9736" xr:uid="{00000000-0005-0000-0000-0000B6490000}"/>
    <cellStyle name="Normal 6 3 2 3 11 2" xfId="9737" xr:uid="{00000000-0005-0000-0000-0000B7490000}"/>
    <cellStyle name="Normal 6 3 2 3 11 2 2" xfId="39830" xr:uid="{00000000-0005-0000-0000-0000B8490000}"/>
    <cellStyle name="Normal 6 3 2 3 11 3" xfId="29812" xr:uid="{00000000-0005-0000-0000-0000B9490000}"/>
    <cellStyle name="Normal 6 3 2 3 12" xfId="9738" xr:uid="{00000000-0005-0000-0000-0000BA490000}"/>
    <cellStyle name="Normal 6 3 2 3 12 2" xfId="35332" xr:uid="{00000000-0005-0000-0000-0000BB490000}"/>
    <cellStyle name="Normal 6 3 2 3 13" xfId="24736" xr:uid="{00000000-0005-0000-0000-0000BC490000}"/>
    <cellStyle name="Normal 6 3 2 3 14" xfId="45287" xr:uid="{00000000-0005-0000-0000-0000BD490000}"/>
    <cellStyle name="Normal 6 3 2 3 2" xfId="9739" xr:uid="{00000000-0005-0000-0000-0000BE490000}"/>
    <cellStyle name="Normal 6 3 2 3 2 10" xfId="9740" xr:uid="{00000000-0005-0000-0000-0000BF490000}"/>
    <cellStyle name="Normal 6 3 2 3 2 10 2" xfId="9741" xr:uid="{00000000-0005-0000-0000-0000C0490000}"/>
    <cellStyle name="Normal 6 3 2 3 2 10 2 2" xfId="39831" xr:uid="{00000000-0005-0000-0000-0000C1490000}"/>
    <cellStyle name="Normal 6 3 2 3 2 10 3" xfId="29813" xr:uid="{00000000-0005-0000-0000-0000C2490000}"/>
    <cellStyle name="Normal 6 3 2 3 2 11" xfId="9742" xr:uid="{00000000-0005-0000-0000-0000C3490000}"/>
    <cellStyle name="Normal 6 3 2 3 2 11 2" xfId="35333" xr:uid="{00000000-0005-0000-0000-0000C4490000}"/>
    <cellStyle name="Normal 6 3 2 3 2 12" xfId="24737" xr:uid="{00000000-0005-0000-0000-0000C5490000}"/>
    <cellStyle name="Normal 6 3 2 3 2 2" xfId="9743" xr:uid="{00000000-0005-0000-0000-0000C6490000}"/>
    <cellStyle name="Normal 6 3 2 3 2 2 10" xfId="24738" xr:uid="{00000000-0005-0000-0000-0000C7490000}"/>
    <cellStyle name="Normal 6 3 2 3 2 2 2" xfId="9744" xr:uid="{00000000-0005-0000-0000-0000C8490000}"/>
    <cellStyle name="Normal 6 3 2 3 2 2 2 2" xfId="9745" xr:uid="{00000000-0005-0000-0000-0000C9490000}"/>
    <cellStyle name="Normal 6 3 2 3 2 2 2 2 2" xfId="9746" xr:uid="{00000000-0005-0000-0000-0000CA490000}"/>
    <cellStyle name="Normal 6 3 2 3 2 2 2 2 2 2" xfId="9747" xr:uid="{00000000-0005-0000-0000-0000CB490000}"/>
    <cellStyle name="Normal 6 3 2 3 2 2 2 2 2 2 2" xfId="9748" xr:uid="{00000000-0005-0000-0000-0000CC490000}"/>
    <cellStyle name="Normal 6 3 2 3 2 2 2 2 2 2 2 2" xfId="39832" xr:uid="{00000000-0005-0000-0000-0000CD490000}"/>
    <cellStyle name="Normal 6 3 2 3 2 2 2 2 2 2 3" xfId="29814" xr:uid="{00000000-0005-0000-0000-0000CE490000}"/>
    <cellStyle name="Normal 6 3 2 3 2 2 2 2 2 3" xfId="9749" xr:uid="{00000000-0005-0000-0000-0000CF490000}"/>
    <cellStyle name="Normal 6 3 2 3 2 2 2 2 2 3 2" xfId="9750" xr:uid="{00000000-0005-0000-0000-0000D0490000}"/>
    <cellStyle name="Normal 6 3 2 3 2 2 2 2 2 3 2 2" xfId="39833" xr:uid="{00000000-0005-0000-0000-0000D1490000}"/>
    <cellStyle name="Normal 6 3 2 3 2 2 2 2 2 3 3" xfId="29815" xr:uid="{00000000-0005-0000-0000-0000D2490000}"/>
    <cellStyle name="Normal 6 3 2 3 2 2 2 2 2 4" xfId="9751" xr:uid="{00000000-0005-0000-0000-0000D3490000}"/>
    <cellStyle name="Normal 6 3 2 3 2 2 2 2 2 4 2" xfId="35337" xr:uid="{00000000-0005-0000-0000-0000D4490000}"/>
    <cellStyle name="Normal 6 3 2 3 2 2 2 2 2 5" xfId="24741" xr:uid="{00000000-0005-0000-0000-0000D5490000}"/>
    <cellStyle name="Normal 6 3 2 3 2 2 2 2 3" xfId="9752" xr:uid="{00000000-0005-0000-0000-0000D6490000}"/>
    <cellStyle name="Normal 6 3 2 3 2 2 2 2 3 2" xfId="9753" xr:uid="{00000000-0005-0000-0000-0000D7490000}"/>
    <cellStyle name="Normal 6 3 2 3 2 2 2 2 3 2 2" xfId="9754" xr:uid="{00000000-0005-0000-0000-0000D8490000}"/>
    <cellStyle name="Normal 6 3 2 3 2 2 2 2 3 2 2 2" xfId="39834" xr:uid="{00000000-0005-0000-0000-0000D9490000}"/>
    <cellStyle name="Normal 6 3 2 3 2 2 2 2 3 2 3" xfId="29816" xr:uid="{00000000-0005-0000-0000-0000DA490000}"/>
    <cellStyle name="Normal 6 3 2 3 2 2 2 2 3 3" xfId="9755" xr:uid="{00000000-0005-0000-0000-0000DB490000}"/>
    <cellStyle name="Normal 6 3 2 3 2 2 2 2 3 3 2" xfId="9756" xr:uid="{00000000-0005-0000-0000-0000DC490000}"/>
    <cellStyle name="Normal 6 3 2 3 2 2 2 2 3 3 2 2" xfId="39835" xr:uid="{00000000-0005-0000-0000-0000DD490000}"/>
    <cellStyle name="Normal 6 3 2 3 2 2 2 2 3 3 3" xfId="29817" xr:uid="{00000000-0005-0000-0000-0000DE490000}"/>
    <cellStyle name="Normal 6 3 2 3 2 2 2 2 3 4" xfId="9757" xr:uid="{00000000-0005-0000-0000-0000DF490000}"/>
    <cellStyle name="Normal 6 3 2 3 2 2 2 2 3 4 2" xfId="35338" xr:uid="{00000000-0005-0000-0000-0000E0490000}"/>
    <cellStyle name="Normal 6 3 2 3 2 2 2 2 3 5" xfId="24742" xr:uid="{00000000-0005-0000-0000-0000E1490000}"/>
    <cellStyle name="Normal 6 3 2 3 2 2 2 2 4" xfId="9758" xr:uid="{00000000-0005-0000-0000-0000E2490000}"/>
    <cellStyle name="Normal 6 3 2 3 2 2 2 2 4 2" xfId="9759" xr:uid="{00000000-0005-0000-0000-0000E3490000}"/>
    <cellStyle name="Normal 6 3 2 3 2 2 2 2 4 2 2" xfId="39836" xr:uid="{00000000-0005-0000-0000-0000E4490000}"/>
    <cellStyle name="Normal 6 3 2 3 2 2 2 2 4 3" xfId="29818" xr:uid="{00000000-0005-0000-0000-0000E5490000}"/>
    <cellStyle name="Normal 6 3 2 3 2 2 2 2 5" xfId="9760" xr:uid="{00000000-0005-0000-0000-0000E6490000}"/>
    <cellStyle name="Normal 6 3 2 3 2 2 2 2 5 2" xfId="9761" xr:uid="{00000000-0005-0000-0000-0000E7490000}"/>
    <cellStyle name="Normal 6 3 2 3 2 2 2 2 5 2 2" xfId="39837" xr:uid="{00000000-0005-0000-0000-0000E8490000}"/>
    <cellStyle name="Normal 6 3 2 3 2 2 2 2 5 3" xfId="29819" xr:uid="{00000000-0005-0000-0000-0000E9490000}"/>
    <cellStyle name="Normal 6 3 2 3 2 2 2 2 6" xfId="9762" xr:uid="{00000000-0005-0000-0000-0000EA490000}"/>
    <cellStyle name="Normal 6 3 2 3 2 2 2 2 6 2" xfId="35336" xr:uid="{00000000-0005-0000-0000-0000EB490000}"/>
    <cellStyle name="Normal 6 3 2 3 2 2 2 2 7" xfId="24740" xr:uid="{00000000-0005-0000-0000-0000EC490000}"/>
    <cellStyle name="Normal 6 3 2 3 2 2 2 3" xfId="9763" xr:uid="{00000000-0005-0000-0000-0000ED490000}"/>
    <cellStyle name="Normal 6 3 2 3 2 2 2 3 2" xfId="9764" xr:uid="{00000000-0005-0000-0000-0000EE490000}"/>
    <cellStyle name="Normal 6 3 2 3 2 2 2 3 2 2" xfId="9765" xr:uid="{00000000-0005-0000-0000-0000EF490000}"/>
    <cellStyle name="Normal 6 3 2 3 2 2 2 3 2 2 2" xfId="39838" xr:uid="{00000000-0005-0000-0000-0000F0490000}"/>
    <cellStyle name="Normal 6 3 2 3 2 2 2 3 2 3" xfId="29820" xr:uid="{00000000-0005-0000-0000-0000F1490000}"/>
    <cellStyle name="Normal 6 3 2 3 2 2 2 3 3" xfId="9766" xr:uid="{00000000-0005-0000-0000-0000F2490000}"/>
    <cellStyle name="Normal 6 3 2 3 2 2 2 3 3 2" xfId="9767" xr:uid="{00000000-0005-0000-0000-0000F3490000}"/>
    <cellStyle name="Normal 6 3 2 3 2 2 2 3 3 2 2" xfId="39839" xr:uid="{00000000-0005-0000-0000-0000F4490000}"/>
    <cellStyle name="Normal 6 3 2 3 2 2 2 3 3 3" xfId="29821" xr:uid="{00000000-0005-0000-0000-0000F5490000}"/>
    <cellStyle name="Normal 6 3 2 3 2 2 2 3 4" xfId="9768" xr:uid="{00000000-0005-0000-0000-0000F6490000}"/>
    <cellStyle name="Normal 6 3 2 3 2 2 2 3 4 2" xfId="35339" xr:uid="{00000000-0005-0000-0000-0000F7490000}"/>
    <cellStyle name="Normal 6 3 2 3 2 2 2 3 5" xfId="24743" xr:uid="{00000000-0005-0000-0000-0000F8490000}"/>
    <cellStyle name="Normal 6 3 2 3 2 2 2 4" xfId="9769" xr:uid="{00000000-0005-0000-0000-0000F9490000}"/>
    <cellStyle name="Normal 6 3 2 3 2 2 2 4 2" xfId="9770" xr:uid="{00000000-0005-0000-0000-0000FA490000}"/>
    <cellStyle name="Normal 6 3 2 3 2 2 2 4 2 2" xfId="9771" xr:uid="{00000000-0005-0000-0000-0000FB490000}"/>
    <cellStyle name="Normal 6 3 2 3 2 2 2 4 2 2 2" xfId="39840" xr:uid="{00000000-0005-0000-0000-0000FC490000}"/>
    <cellStyle name="Normal 6 3 2 3 2 2 2 4 2 3" xfId="29822" xr:uid="{00000000-0005-0000-0000-0000FD490000}"/>
    <cellStyle name="Normal 6 3 2 3 2 2 2 4 3" xfId="9772" xr:uid="{00000000-0005-0000-0000-0000FE490000}"/>
    <cellStyle name="Normal 6 3 2 3 2 2 2 4 3 2" xfId="9773" xr:uid="{00000000-0005-0000-0000-0000FF490000}"/>
    <cellStyle name="Normal 6 3 2 3 2 2 2 4 3 2 2" xfId="39841" xr:uid="{00000000-0005-0000-0000-0000004A0000}"/>
    <cellStyle name="Normal 6 3 2 3 2 2 2 4 3 3" xfId="29823" xr:uid="{00000000-0005-0000-0000-0000014A0000}"/>
    <cellStyle name="Normal 6 3 2 3 2 2 2 4 4" xfId="9774" xr:uid="{00000000-0005-0000-0000-0000024A0000}"/>
    <cellStyle name="Normal 6 3 2 3 2 2 2 4 4 2" xfId="35340" xr:uid="{00000000-0005-0000-0000-0000034A0000}"/>
    <cellStyle name="Normal 6 3 2 3 2 2 2 4 5" xfId="24744" xr:uid="{00000000-0005-0000-0000-0000044A0000}"/>
    <cellStyle name="Normal 6 3 2 3 2 2 2 5" xfId="9775" xr:uid="{00000000-0005-0000-0000-0000054A0000}"/>
    <cellStyle name="Normal 6 3 2 3 2 2 2 5 2" xfId="9776" xr:uid="{00000000-0005-0000-0000-0000064A0000}"/>
    <cellStyle name="Normal 6 3 2 3 2 2 2 5 2 2" xfId="39842" xr:uid="{00000000-0005-0000-0000-0000074A0000}"/>
    <cellStyle name="Normal 6 3 2 3 2 2 2 5 3" xfId="29824" xr:uid="{00000000-0005-0000-0000-0000084A0000}"/>
    <cellStyle name="Normal 6 3 2 3 2 2 2 6" xfId="9777" xr:uid="{00000000-0005-0000-0000-0000094A0000}"/>
    <cellStyle name="Normal 6 3 2 3 2 2 2 6 2" xfId="9778" xr:uid="{00000000-0005-0000-0000-00000A4A0000}"/>
    <cellStyle name="Normal 6 3 2 3 2 2 2 6 2 2" xfId="39843" xr:uid="{00000000-0005-0000-0000-00000B4A0000}"/>
    <cellStyle name="Normal 6 3 2 3 2 2 2 6 3" xfId="29825" xr:uid="{00000000-0005-0000-0000-00000C4A0000}"/>
    <cellStyle name="Normal 6 3 2 3 2 2 2 7" xfId="9779" xr:uid="{00000000-0005-0000-0000-00000D4A0000}"/>
    <cellStyle name="Normal 6 3 2 3 2 2 2 7 2" xfId="35335" xr:uid="{00000000-0005-0000-0000-00000E4A0000}"/>
    <cellStyle name="Normal 6 3 2 3 2 2 2 8" xfId="24739" xr:uid="{00000000-0005-0000-0000-00000F4A0000}"/>
    <cellStyle name="Normal 6 3 2 3 2 2 3" xfId="9780" xr:uid="{00000000-0005-0000-0000-0000104A0000}"/>
    <cellStyle name="Normal 6 3 2 3 2 2 3 2" xfId="9781" xr:uid="{00000000-0005-0000-0000-0000114A0000}"/>
    <cellStyle name="Normal 6 3 2 3 2 2 3 2 2" xfId="9782" xr:uid="{00000000-0005-0000-0000-0000124A0000}"/>
    <cellStyle name="Normal 6 3 2 3 2 2 3 2 2 2" xfId="9783" xr:uid="{00000000-0005-0000-0000-0000134A0000}"/>
    <cellStyle name="Normal 6 3 2 3 2 2 3 2 2 2 2" xfId="9784" xr:uid="{00000000-0005-0000-0000-0000144A0000}"/>
    <cellStyle name="Normal 6 3 2 3 2 2 3 2 2 2 2 2" xfId="39844" xr:uid="{00000000-0005-0000-0000-0000154A0000}"/>
    <cellStyle name="Normal 6 3 2 3 2 2 3 2 2 2 3" xfId="29826" xr:uid="{00000000-0005-0000-0000-0000164A0000}"/>
    <cellStyle name="Normal 6 3 2 3 2 2 3 2 2 3" xfId="9785" xr:uid="{00000000-0005-0000-0000-0000174A0000}"/>
    <cellStyle name="Normal 6 3 2 3 2 2 3 2 2 3 2" xfId="9786" xr:uid="{00000000-0005-0000-0000-0000184A0000}"/>
    <cellStyle name="Normal 6 3 2 3 2 2 3 2 2 3 2 2" xfId="39845" xr:uid="{00000000-0005-0000-0000-0000194A0000}"/>
    <cellStyle name="Normal 6 3 2 3 2 2 3 2 2 3 3" xfId="29827" xr:uid="{00000000-0005-0000-0000-00001A4A0000}"/>
    <cellStyle name="Normal 6 3 2 3 2 2 3 2 2 4" xfId="9787" xr:uid="{00000000-0005-0000-0000-00001B4A0000}"/>
    <cellStyle name="Normal 6 3 2 3 2 2 3 2 2 4 2" xfId="35343" xr:uid="{00000000-0005-0000-0000-00001C4A0000}"/>
    <cellStyle name="Normal 6 3 2 3 2 2 3 2 2 5" xfId="24747" xr:uid="{00000000-0005-0000-0000-00001D4A0000}"/>
    <cellStyle name="Normal 6 3 2 3 2 2 3 2 3" xfId="9788" xr:uid="{00000000-0005-0000-0000-00001E4A0000}"/>
    <cellStyle name="Normal 6 3 2 3 2 2 3 2 3 2" xfId="9789" xr:uid="{00000000-0005-0000-0000-00001F4A0000}"/>
    <cellStyle name="Normal 6 3 2 3 2 2 3 2 3 2 2" xfId="9790" xr:uid="{00000000-0005-0000-0000-0000204A0000}"/>
    <cellStyle name="Normal 6 3 2 3 2 2 3 2 3 2 2 2" xfId="39846" xr:uid="{00000000-0005-0000-0000-0000214A0000}"/>
    <cellStyle name="Normal 6 3 2 3 2 2 3 2 3 2 3" xfId="29828" xr:uid="{00000000-0005-0000-0000-0000224A0000}"/>
    <cellStyle name="Normal 6 3 2 3 2 2 3 2 3 3" xfId="9791" xr:uid="{00000000-0005-0000-0000-0000234A0000}"/>
    <cellStyle name="Normal 6 3 2 3 2 2 3 2 3 3 2" xfId="9792" xr:uid="{00000000-0005-0000-0000-0000244A0000}"/>
    <cellStyle name="Normal 6 3 2 3 2 2 3 2 3 3 2 2" xfId="39847" xr:uid="{00000000-0005-0000-0000-0000254A0000}"/>
    <cellStyle name="Normal 6 3 2 3 2 2 3 2 3 3 3" xfId="29829" xr:uid="{00000000-0005-0000-0000-0000264A0000}"/>
    <cellStyle name="Normal 6 3 2 3 2 2 3 2 3 4" xfId="9793" xr:uid="{00000000-0005-0000-0000-0000274A0000}"/>
    <cellStyle name="Normal 6 3 2 3 2 2 3 2 3 4 2" xfId="35344" xr:uid="{00000000-0005-0000-0000-0000284A0000}"/>
    <cellStyle name="Normal 6 3 2 3 2 2 3 2 3 5" xfId="24748" xr:uid="{00000000-0005-0000-0000-0000294A0000}"/>
    <cellStyle name="Normal 6 3 2 3 2 2 3 2 4" xfId="9794" xr:uid="{00000000-0005-0000-0000-00002A4A0000}"/>
    <cellStyle name="Normal 6 3 2 3 2 2 3 2 4 2" xfId="9795" xr:uid="{00000000-0005-0000-0000-00002B4A0000}"/>
    <cellStyle name="Normal 6 3 2 3 2 2 3 2 4 2 2" xfId="39848" xr:uid="{00000000-0005-0000-0000-00002C4A0000}"/>
    <cellStyle name="Normal 6 3 2 3 2 2 3 2 4 3" xfId="29830" xr:uid="{00000000-0005-0000-0000-00002D4A0000}"/>
    <cellStyle name="Normal 6 3 2 3 2 2 3 2 5" xfId="9796" xr:uid="{00000000-0005-0000-0000-00002E4A0000}"/>
    <cellStyle name="Normal 6 3 2 3 2 2 3 2 5 2" xfId="9797" xr:uid="{00000000-0005-0000-0000-00002F4A0000}"/>
    <cellStyle name="Normal 6 3 2 3 2 2 3 2 5 2 2" xfId="39849" xr:uid="{00000000-0005-0000-0000-0000304A0000}"/>
    <cellStyle name="Normal 6 3 2 3 2 2 3 2 5 3" xfId="29831" xr:uid="{00000000-0005-0000-0000-0000314A0000}"/>
    <cellStyle name="Normal 6 3 2 3 2 2 3 2 6" xfId="9798" xr:uid="{00000000-0005-0000-0000-0000324A0000}"/>
    <cellStyle name="Normal 6 3 2 3 2 2 3 2 6 2" xfId="35342" xr:uid="{00000000-0005-0000-0000-0000334A0000}"/>
    <cellStyle name="Normal 6 3 2 3 2 2 3 2 7" xfId="24746" xr:uid="{00000000-0005-0000-0000-0000344A0000}"/>
    <cellStyle name="Normal 6 3 2 3 2 2 3 3" xfId="9799" xr:uid="{00000000-0005-0000-0000-0000354A0000}"/>
    <cellStyle name="Normal 6 3 2 3 2 2 3 3 2" xfId="9800" xr:uid="{00000000-0005-0000-0000-0000364A0000}"/>
    <cellStyle name="Normal 6 3 2 3 2 2 3 3 2 2" xfId="9801" xr:uid="{00000000-0005-0000-0000-0000374A0000}"/>
    <cellStyle name="Normal 6 3 2 3 2 2 3 3 2 2 2" xfId="39850" xr:uid="{00000000-0005-0000-0000-0000384A0000}"/>
    <cellStyle name="Normal 6 3 2 3 2 2 3 3 2 3" xfId="29832" xr:uid="{00000000-0005-0000-0000-0000394A0000}"/>
    <cellStyle name="Normal 6 3 2 3 2 2 3 3 3" xfId="9802" xr:uid="{00000000-0005-0000-0000-00003A4A0000}"/>
    <cellStyle name="Normal 6 3 2 3 2 2 3 3 3 2" xfId="9803" xr:uid="{00000000-0005-0000-0000-00003B4A0000}"/>
    <cellStyle name="Normal 6 3 2 3 2 2 3 3 3 2 2" xfId="39851" xr:uid="{00000000-0005-0000-0000-00003C4A0000}"/>
    <cellStyle name="Normal 6 3 2 3 2 2 3 3 3 3" xfId="29833" xr:uid="{00000000-0005-0000-0000-00003D4A0000}"/>
    <cellStyle name="Normal 6 3 2 3 2 2 3 3 4" xfId="9804" xr:uid="{00000000-0005-0000-0000-00003E4A0000}"/>
    <cellStyle name="Normal 6 3 2 3 2 2 3 3 4 2" xfId="35345" xr:uid="{00000000-0005-0000-0000-00003F4A0000}"/>
    <cellStyle name="Normal 6 3 2 3 2 2 3 3 5" xfId="24749" xr:uid="{00000000-0005-0000-0000-0000404A0000}"/>
    <cellStyle name="Normal 6 3 2 3 2 2 3 4" xfId="9805" xr:uid="{00000000-0005-0000-0000-0000414A0000}"/>
    <cellStyle name="Normal 6 3 2 3 2 2 3 4 2" xfId="9806" xr:uid="{00000000-0005-0000-0000-0000424A0000}"/>
    <cellStyle name="Normal 6 3 2 3 2 2 3 4 2 2" xfId="9807" xr:uid="{00000000-0005-0000-0000-0000434A0000}"/>
    <cellStyle name="Normal 6 3 2 3 2 2 3 4 2 2 2" xfId="39852" xr:uid="{00000000-0005-0000-0000-0000444A0000}"/>
    <cellStyle name="Normal 6 3 2 3 2 2 3 4 2 3" xfId="29834" xr:uid="{00000000-0005-0000-0000-0000454A0000}"/>
    <cellStyle name="Normal 6 3 2 3 2 2 3 4 3" xfId="9808" xr:uid="{00000000-0005-0000-0000-0000464A0000}"/>
    <cellStyle name="Normal 6 3 2 3 2 2 3 4 3 2" xfId="9809" xr:uid="{00000000-0005-0000-0000-0000474A0000}"/>
    <cellStyle name="Normal 6 3 2 3 2 2 3 4 3 2 2" xfId="39853" xr:uid="{00000000-0005-0000-0000-0000484A0000}"/>
    <cellStyle name="Normal 6 3 2 3 2 2 3 4 3 3" xfId="29835" xr:uid="{00000000-0005-0000-0000-0000494A0000}"/>
    <cellStyle name="Normal 6 3 2 3 2 2 3 4 4" xfId="9810" xr:uid="{00000000-0005-0000-0000-00004A4A0000}"/>
    <cellStyle name="Normal 6 3 2 3 2 2 3 4 4 2" xfId="35346" xr:uid="{00000000-0005-0000-0000-00004B4A0000}"/>
    <cellStyle name="Normal 6 3 2 3 2 2 3 4 5" xfId="24750" xr:uid="{00000000-0005-0000-0000-00004C4A0000}"/>
    <cellStyle name="Normal 6 3 2 3 2 2 3 5" xfId="9811" xr:uid="{00000000-0005-0000-0000-00004D4A0000}"/>
    <cellStyle name="Normal 6 3 2 3 2 2 3 5 2" xfId="9812" xr:uid="{00000000-0005-0000-0000-00004E4A0000}"/>
    <cellStyle name="Normal 6 3 2 3 2 2 3 5 2 2" xfId="39854" xr:uid="{00000000-0005-0000-0000-00004F4A0000}"/>
    <cellStyle name="Normal 6 3 2 3 2 2 3 5 3" xfId="29836" xr:uid="{00000000-0005-0000-0000-0000504A0000}"/>
    <cellStyle name="Normal 6 3 2 3 2 2 3 6" xfId="9813" xr:uid="{00000000-0005-0000-0000-0000514A0000}"/>
    <cellStyle name="Normal 6 3 2 3 2 2 3 6 2" xfId="9814" xr:uid="{00000000-0005-0000-0000-0000524A0000}"/>
    <cellStyle name="Normal 6 3 2 3 2 2 3 6 2 2" xfId="39855" xr:uid="{00000000-0005-0000-0000-0000534A0000}"/>
    <cellStyle name="Normal 6 3 2 3 2 2 3 6 3" xfId="29837" xr:uid="{00000000-0005-0000-0000-0000544A0000}"/>
    <cellStyle name="Normal 6 3 2 3 2 2 3 7" xfId="9815" xr:uid="{00000000-0005-0000-0000-0000554A0000}"/>
    <cellStyle name="Normal 6 3 2 3 2 2 3 7 2" xfId="35341" xr:uid="{00000000-0005-0000-0000-0000564A0000}"/>
    <cellStyle name="Normal 6 3 2 3 2 2 3 8" xfId="24745" xr:uid="{00000000-0005-0000-0000-0000574A0000}"/>
    <cellStyle name="Normal 6 3 2 3 2 2 4" xfId="9816" xr:uid="{00000000-0005-0000-0000-0000584A0000}"/>
    <cellStyle name="Normal 6 3 2 3 2 2 4 2" xfId="9817" xr:uid="{00000000-0005-0000-0000-0000594A0000}"/>
    <cellStyle name="Normal 6 3 2 3 2 2 4 2 2" xfId="9818" xr:uid="{00000000-0005-0000-0000-00005A4A0000}"/>
    <cellStyle name="Normal 6 3 2 3 2 2 4 2 2 2" xfId="9819" xr:uid="{00000000-0005-0000-0000-00005B4A0000}"/>
    <cellStyle name="Normal 6 3 2 3 2 2 4 2 2 2 2" xfId="39856" xr:uid="{00000000-0005-0000-0000-00005C4A0000}"/>
    <cellStyle name="Normal 6 3 2 3 2 2 4 2 2 3" xfId="29838" xr:uid="{00000000-0005-0000-0000-00005D4A0000}"/>
    <cellStyle name="Normal 6 3 2 3 2 2 4 2 3" xfId="9820" xr:uid="{00000000-0005-0000-0000-00005E4A0000}"/>
    <cellStyle name="Normal 6 3 2 3 2 2 4 2 3 2" xfId="9821" xr:uid="{00000000-0005-0000-0000-00005F4A0000}"/>
    <cellStyle name="Normal 6 3 2 3 2 2 4 2 3 2 2" xfId="39857" xr:uid="{00000000-0005-0000-0000-0000604A0000}"/>
    <cellStyle name="Normal 6 3 2 3 2 2 4 2 3 3" xfId="29839" xr:uid="{00000000-0005-0000-0000-0000614A0000}"/>
    <cellStyle name="Normal 6 3 2 3 2 2 4 2 4" xfId="9822" xr:uid="{00000000-0005-0000-0000-0000624A0000}"/>
    <cellStyle name="Normal 6 3 2 3 2 2 4 2 4 2" xfId="35348" xr:uid="{00000000-0005-0000-0000-0000634A0000}"/>
    <cellStyle name="Normal 6 3 2 3 2 2 4 2 5" xfId="24752" xr:uid="{00000000-0005-0000-0000-0000644A0000}"/>
    <cellStyle name="Normal 6 3 2 3 2 2 4 3" xfId="9823" xr:uid="{00000000-0005-0000-0000-0000654A0000}"/>
    <cellStyle name="Normal 6 3 2 3 2 2 4 3 2" xfId="9824" xr:uid="{00000000-0005-0000-0000-0000664A0000}"/>
    <cellStyle name="Normal 6 3 2 3 2 2 4 3 2 2" xfId="9825" xr:uid="{00000000-0005-0000-0000-0000674A0000}"/>
    <cellStyle name="Normal 6 3 2 3 2 2 4 3 2 2 2" xfId="39858" xr:uid="{00000000-0005-0000-0000-0000684A0000}"/>
    <cellStyle name="Normal 6 3 2 3 2 2 4 3 2 3" xfId="29840" xr:uid="{00000000-0005-0000-0000-0000694A0000}"/>
    <cellStyle name="Normal 6 3 2 3 2 2 4 3 3" xfId="9826" xr:uid="{00000000-0005-0000-0000-00006A4A0000}"/>
    <cellStyle name="Normal 6 3 2 3 2 2 4 3 3 2" xfId="9827" xr:uid="{00000000-0005-0000-0000-00006B4A0000}"/>
    <cellStyle name="Normal 6 3 2 3 2 2 4 3 3 2 2" xfId="39859" xr:uid="{00000000-0005-0000-0000-00006C4A0000}"/>
    <cellStyle name="Normal 6 3 2 3 2 2 4 3 3 3" xfId="29841" xr:uid="{00000000-0005-0000-0000-00006D4A0000}"/>
    <cellStyle name="Normal 6 3 2 3 2 2 4 3 4" xfId="9828" xr:uid="{00000000-0005-0000-0000-00006E4A0000}"/>
    <cellStyle name="Normal 6 3 2 3 2 2 4 3 4 2" xfId="35349" xr:uid="{00000000-0005-0000-0000-00006F4A0000}"/>
    <cellStyle name="Normal 6 3 2 3 2 2 4 3 5" xfId="24753" xr:uid="{00000000-0005-0000-0000-0000704A0000}"/>
    <cellStyle name="Normal 6 3 2 3 2 2 4 4" xfId="9829" xr:uid="{00000000-0005-0000-0000-0000714A0000}"/>
    <cellStyle name="Normal 6 3 2 3 2 2 4 4 2" xfId="9830" xr:uid="{00000000-0005-0000-0000-0000724A0000}"/>
    <cellStyle name="Normal 6 3 2 3 2 2 4 4 2 2" xfId="39860" xr:uid="{00000000-0005-0000-0000-0000734A0000}"/>
    <cellStyle name="Normal 6 3 2 3 2 2 4 4 3" xfId="29842" xr:uid="{00000000-0005-0000-0000-0000744A0000}"/>
    <cellStyle name="Normal 6 3 2 3 2 2 4 5" xfId="9831" xr:uid="{00000000-0005-0000-0000-0000754A0000}"/>
    <cellStyle name="Normal 6 3 2 3 2 2 4 5 2" xfId="9832" xr:uid="{00000000-0005-0000-0000-0000764A0000}"/>
    <cellStyle name="Normal 6 3 2 3 2 2 4 5 2 2" xfId="39861" xr:uid="{00000000-0005-0000-0000-0000774A0000}"/>
    <cellStyle name="Normal 6 3 2 3 2 2 4 5 3" xfId="29843" xr:uid="{00000000-0005-0000-0000-0000784A0000}"/>
    <cellStyle name="Normal 6 3 2 3 2 2 4 6" xfId="9833" xr:uid="{00000000-0005-0000-0000-0000794A0000}"/>
    <cellStyle name="Normal 6 3 2 3 2 2 4 6 2" xfId="35347" xr:uid="{00000000-0005-0000-0000-00007A4A0000}"/>
    <cellStyle name="Normal 6 3 2 3 2 2 4 7" xfId="24751" xr:uid="{00000000-0005-0000-0000-00007B4A0000}"/>
    <cellStyle name="Normal 6 3 2 3 2 2 5" xfId="9834" xr:uid="{00000000-0005-0000-0000-00007C4A0000}"/>
    <cellStyle name="Normal 6 3 2 3 2 2 5 2" xfId="9835" xr:uid="{00000000-0005-0000-0000-00007D4A0000}"/>
    <cellStyle name="Normal 6 3 2 3 2 2 5 2 2" xfId="9836" xr:uid="{00000000-0005-0000-0000-00007E4A0000}"/>
    <cellStyle name="Normal 6 3 2 3 2 2 5 2 2 2" xfId="39862" xr:uid="{00000000-0005-0000-0000-00007F4A0000}"/>
    <cellStyle name="Normal 6 3 2 3 2 2 5 2 3" xfId="29844" xr:uid="{00000000-0005-0000-0000-0000804A0000}"/>
    <cellStyle name="Normal 6 3 2 3 2 2 5 3" xfId="9837" xr:uid="{00000000-0005-0000-0000-0000814A0000}"/>
    <cellStyle name="Normal 6 3 2 3 2 2 5 3 2" xfId="9838" xr:uid="{00000000-0005-0000-0000-0000824A0000}"/>
    <cellStyle name="Normal 6 3 2 3 2 2 5 3 2 2" xfId="39863" xr:uid="{00000000-0005-0000-0000-0000834A0000}"/>
    <cellStyle name="Normal 6 3 2 3 2 2 5 3 3" xfId="29845" xr:uid="{00000000-0005-0000-0000-0000844A0000}"/>
    <cellStyle name="Normal 6 3 2 3 2 2 5 4" xfId="9839" xr:uid="{00000000-0005-0000-0000-0000854A0000}"/>
    <cellStyle name="Normal 6 3 2 3 2 2 5 4 2" xfId="35350" xr:uid="{00000000-0005-0000-0000-0000864A0000}"/>
    <cellStyle name="Normal 6 3 2 3 2 2 5 5" xfId="24754" xr:uid="{00000000-0005-0000-0000-0000874A0000}"/>
    <cellStyle name="Normal 6 3 2 3 2 2 6" xfId="9840" xr:uid="{00000000-0005-0000-0000-0000884A0000}"/>
    <cellStyle name="Normal 6 3 2 3 2 2 6 2" xfId="9841" xr:uid="{00000000-0005-0000-0000-0000894A0000}"/>
    <cellStyle name="Normal 6 3 2 3 2 2 6 2 2" xfId="9842" xr:uid="{00000000-0005-0000-0000-00008A4A0000}"/>
    <cellStyle name="Normal 6 3 2 3 2 2 6 2 2 2" xfId="39864" xr:uid="{00000000-0005-0000-0000-00008B4A0000}"/>
    <cellStyle name="Normal 6 3 2 3 2 2 6 2 3" xfId="29846" xr:uid="{00000000-0005-0000-0000-00008C4A0000}"/>
    <cellStyle name="Normal 6 3 2 3 2 2 6 3" xfId="9843" xr:uid="{00000000-0005-0000-0000-00008D4A0000}"/>
    <cellStyle name="Normal 6 3 2 3 2 2 6 3 2" xfId="9844" xr:uid="{00000000-0005-0000-0000-00008E4A0000}"/>
    <cellStyle name="Normal 6 3 2 3 2 2 6 3 2 2" xfId="39865" xr:uid="{00000000-0005-0000-0000-00008F4A0000}"/>
    <cellStyle name="Normal 6 3 2 3 2 2 6 3 3" xfId="29847" xr:uid="{00000000-0005-0000-0000-0000904A0000}"/>
    <cellStyle name="Normal 6 3 2 3 2 2 6 4" xfId="9845" xr:uid="{00000000-0005-0000-0000-0000914A0000}"/>
    <cellStyle name="Normal 6 3 2 3 2 2 6 4 2" xfId="35351" xr:uid="{00000000-0005-0000-0000-0000924A0000}"/>
    <cellStyle name="Normal 6 3 2 3 2 2 6 5" xfId="24755" xr:uid="{00000000-0005-0000-0000-0000934A0000}"/>
    <cellStyle name="Normal 6 3 2 3 2 2 7" xfId="9846" xr:uid="{00000000-0005-0000-0000-0000944A0000}"/>
    <cellStyle name="Normal 6 3 2 3 2 2 7 2" xfId="9847" xr:uid="{00000000-0005-0000-0000-0000954A0000}"/>
    <cellStyle name="Normal 6 3 2 3 2 2 7 2 2" xfId="39866" xr:uid="{00000000-0005-0000-0000-0000964A0000}"/>
    <cellStyle name="Normal 6 3 2 3 2 2 7 3" xfId="29848" xr:uid="{00000000-0005-0000-0000-0000974A0000}"/>
    <cellStyle name="Normal 6 3 2 3 2 2 8" xfId="9848" xr:uid="{00000000-0005-0000-0000-0000984A0000}"/>
    <cellStyle name="Normal 6 3 2 3 2 2 8 2" xfId="9849" xr:uid="{00000000-0005-0000-0000-0000994A0000}"/>
    <cellStyle name="Normal 6 3 2 3 2 2 8 2 2" xfId="39867" xr:uid="{00000000-0005-0000-0000-00009A4A0000}"/>
    <cellStyle name="Normal 6 3 2 3 2 2 8 3" xfId="29849" xr:uid="{00000000-0005-0000-0000-00009B4A0000}"/>
    <cellStyle name="Normal 6 3 2 3 2 2 9" xfId="9850" xr:uid="{00000000-0005-0000-0000-00009C4A0000}"/>
    <cellStyle name="Normal 6 3 2 3 2 2 9 2" xfId="35334" xr:uid="{00000000-0005-0000-0000-00009D4A0000}"/>
    <cellStyle name="Normal 6 3 2 3 2 3" xfId="9851" xr:uid="{00000000-0005-0000-0000-00009E4A0000}"/>
    <cellStyle name="Normal 6 3 2 3 2 3 2" xfId="9852" xr:uid="{00000000-0005-0000-0000-00009F4A0000}"/>
    <cellStyle name="Normal 6 3 2 3 2 3 2 2" xfId="9853" xr:uid="{00000000-0005-0000-0000-0000A04A0000}"/>
    <cellStyle name="Normal 6 3 2 3 2 3 2 2 2" xfId="9854" xr:uid="{00000000-0005-0000-0000-0000A14A0000}"/>
    <cellStyle name="Normal 6 3 2 3 2 3 2 2 2 2" xfId="9855" xr:uid="{00000000-0005-0000-0000-0000A24A0000}"/>
    <cellStyle name="Normal 6 3 2 3 2 3 2 2 2 2 2" xfId="39868" xr:uid="{00000000-0005-0000-0000-0000A34A0000}"/>
    <cellStyle name="Normal 6 3 2 3 2 3 2 2 2 3" xfId="29850" xr:uid="{00000000-0005-0000-0000-0000A44A0000}"/>
    <cellStyle name="Normal 6 3 2 3 2 3 2 2 3" xfId="9856" xr:uid="{00000000-0005-0000-0000-0000A54A0000}"/>
    <cellStyle name="Normal 6 3 2 3 2 3 2 2 3 2" xfId="9857" xr:uid="{00000000-0005-0000-0000-0000A64A0000}"/>
    <cellStyle name="Normal 6 3 2 3 2 3 2 2 3 2 2" xfId="39869" xr:uid="{00000000-0005-0000-0000-0000A74A0000}"/>
    <cellStyle name="Normal 6 3 2 3 2 3 2 2 3 3" xfId="29851" xr:uid="{00000000-0005-0000-0000-0000A84A0000}"/>
    <cellStyle name="Normal 6 3 2 3 2 3 2 2 4" xfId="9858" xr:uid="{00000000-0005-0000-0000-0000A94A0000}"/>
    <cellStyle name="Normal 6 3 2 3 2 3 2 2 4 2" xfId="35354" xr:uid="{00000000-0005-0000-0000-0000AA4A0000}"/>
    <cellStyle name="Normal 6 3 2 3 2 3 2 2 5" xfId="24758" xr:uid="{00000000-0005-0000-0000-0000AB4A0000}"/>
    <cellStyle name="Normal 6 3 2 3 2 3 2 3" xfId="9859" xr:uid="{00000000-0005-0000-0000-0000AC4A0000}"/>
    <cellStyle name="Normal 6 3 2 3 2 3 2 3 2" xfId="9860" xr:uid="{00000000-0005-0000-0000-0000AD4A0000}"/>
    <cellStyle name="Normal 6 3 2 3 2 3 2 3 2 2" xfId="9861" xr:uid="{00000000-0005-0000-0000-0000AE4A0000}"/>
    <cellStyle name="Normal 6 3 2 3 2 3 2 3 2 2 2" xfId="39870" xr:uid="{00000000-0005-0000-0000-0000AF4A0000}"/>
    <cellStyle name="Normal 6 3 2 3 2 3 2 3 2 3" xfId="29852" xr:uid="{00000000-0005-0000-0000-0000B04A0000}"/>
    <cellStyle name="Normal 6 3 2 3 2 3 2 3 3" xfId="9862" xr:uid="{00000000-0005-0000-0000-0000B14A0000}"/>
    <cellStyle name="Normal 6 3 2 3 2 3 2 3 3 2" xfId="9863" xr:uid="{00000000-0005-0000-0000-0000B24A0000}"/>
    <cellStyle name="Normal 6 3 2 3 2 3 2 3 3 2 2" xfId="39871" xr:uid="{00000000-0005-0000-0000-0000B34A0000}"/>
    <cellStyle name="Normal 6 3 2 3 2 3 2 3 3 3" xfId="29853" xr:uid="{00000000-0005-0000-0000-0000B44A0000}"/>
    <cellStyle name="Normal 6 3 2 3 2 3 2 3 4" xfId="9864" xr:uid="{00000000-0005-0000-0000-0000B54A0000}"/>
    <cellStyle name="Normal 6 3 2 3 2 3 2 3 4 2" xfId="35355" xr:uid="{00000000-0005-0000-0000-0000B64A0000}"/>
    <cellStyle name="Normal 6 3 2 3 2 3 2 3 5" xfId="24759" xr:uid="{00000000-0005-0000-0000-0000B74A0000}"/>
    <cellStyle name="Normal 6 3 2 3 2 3 2 4" xfId="9865" xr:uid="{00000000-0005-0000-0000-0000B84A0000}"/>
    <cellStyle name="Normal 6 3 2 3 2 3 2 4 2" xfId="9866" xr:uid="{00000000-0005-0000-0000-0000B94A0000}"/>
    <cellStyle name="Normal 6 3 2 3 2 3 2 4 2 2" xfId="39872" xr:uid="{00000000-0005-0000-0000-0000BA4A0000}"/>
    <cellStyle name="Normal 6 3 2 3 2 3 2 4 3" xfId="29854" xr:uid="{00000000-0005-0000-0000-0000BB4A0000}"/>
    <cellStyle name="Normal 6 3 2 3 2 3 2 5" xfId="9867" xr:uid="{00000000-0005-0000-0000-0000BC4A0000}"/>
    <cellStyle name="Normal 6 3 2 3 2 3 2 5 2" xfId="9868" xr:uid="{00000000-0005-0000-0000-0000BD4A0000}"/>
    <cellStyle name="Normal 6 3 2 3 2 3 2 5 2 2" xfId="39873" xr:uid="{00000000-0005-0000-0000-0000BE4A0000}"/>
    <cellStyle name="Normal 6 3 2 3 2 3 2 5 3" xfId="29855" xr:uid="{00000000-0005-0000-0000-0000BF4A0000}"/>
    <cellStyle name="Normal 6 3 2 3 2 3 2 6" xfId="9869" xr:uid="{00000000-0005-0000-0000-0000C04A0000}"/>
    <cellStyle name="Normal 6 3 2 3 2 3 2 6 2" xfId="35353" xr:uid="{00000000-0005-0000-0000-0000C14A0000}"/>
    <cellStyle name="Normal 6 3 2 3 2 3 2 7" xfId="24757" xr:uid="{00000000-0005-0000-0000-0000C24A0000}"/>
    <cellStyle name="Normal 6 3 2 3 2 3 3" xfId="9870" xr:uid="{00000000-0005-0000-0000-0000C34A0000}"/>
    <cellStyle name="Normal 6 3 2 3 2 3 3 2" xfId="9871" xr:uid="{00000000-0005-0000-0000-0000C44A0000}"/>
    <cellStyle name="Normal 6 3 2 3 2 3 3 2 2" xfId="9872" xr:uid="{00000000-0005-0000-0000-0000C54A0000}"/>
    <cellStyle name="Normal 6 3 2 3 2 3 3 2 2 2" xfId="39874" xr:uid="{00000000-0005-0000-0000-0000C64A0000}"/>
    <cellStyle name="Normal 6 3 2 3 2 3 3 2 3" xfId="29856" xr:uid="{00000000-0005-0000-0000-0000C74A0000}"/>
    <cellStyle name="Normal 6 3 2 3 2 3 3 3" xfId="9873" xr:uid="{00000000-0005-0000-0000-0000C84A0000}"/>
    <cellStyle name="Normal 6 3 2 3 2 3 3 3 2" xfId="9874" xr:uid="{00000000-0005-0000-0000-0000C94A0000}"/>
    <cellStyle name="Normal 6 3 2 3 2 3 3 3 2 2" xfId="39875" xr:uid="{00000000-0005-0000-0000-0000CA4A0000}"/>
    <cellStyle name="Normal 6 3 2 3 2 3 3 3 3" xfId="29857" xr:uid="{00000000-0005-0000-0000-0000CB4A0000}"/>
    <cellStyle name="Normal 6 3 2 3 2 3 3 4" xfId="9875" xr:uid="{00000000-0005-0000-0000-0000CC4A0000}"/>
    <cellStyle name="Normal 6 3 2 3 2 3 3 4 2" xfId="35356" xr:uid="{00000000-0005-0000-0000-0000CD4A0000}"/>
    <cellStyle name="Normal 6 3 2 3 2 3 3 5" xfId="24760" xr:uid="{00000000-0005-0000-0000-0000CE4A0000}"/>
    <cellStyle name="Normal 6 3 2 3 2 3 4" xfId="9876" xr:uid="{00000000-0005-0000-0000-0000CF4A0000}"/>
    <cellStyle name="Normal 6 3 2 3 2 3 4 2" xfId="9877" xr:uid="{00000000-0005-0000-0000-0000D04A0000}"/>
    <cellStyle name="Normal 6 3 2 3 2 3 4 2 2" xfId="9878" xr:uid="{00000000-0005-0000-0000-0000D14A0000}"/>
    <cellStyle name="Normal 6 3 2 3 2 3 4 2 2 2" xfId="39876" xr:uid="{00000000-0005-0000-0000-0000D24A0000}"/>
    <cellStyle name="Normal 6 3 2 3 2 3 4 2 3" xfId="29858" xr:uid="{00000000-0005-0000-0000-0000D34A0000}"/>
    <cellStyle name="Normal 6 3 2 3 2 3 4 3" xfId="9879" xr:uid="{00000000-0005-0000-0000-0000D44A0000}"/>
    <cellStyle name="Normal 6 3 2 3 2 3 4 3 2" xfId="9880" xr:uid="{00000000-0005-0000-0000-0000D54A0000}"/>
    <cellStyle name="Normal 6 3 2 3 2 3 4 3 2 2" xfId="39877" xr:uid="{00000000-0005-0000-0000-0000D64A0000}"/>
    <cellStyle name="Normal 6 3 2 3 2 3 4 3 3" xfId="29859" xr:uid="{00000000-0005-0000-0000-0000D74A0000}"/>
    <cellStyle name="Normal 6 3 2 3 2 3 4 4" xfId="9881" xr:uid="{00000000-0005-0000-0000-0000D84A0000}"/>
    <cellStyle name="Normal 6 3 2 3 2 3 4 4 2" xfId="35357" xr:uid="{00000000-0005-0000-0000-0000D94A0000}"/>
    <cellStyle name="Normal 6 3 2 3 2 3 4 5" xfId="24761" xr:uid="{00000000-0005-0000-0000-0000DA4A0000}"/>
    <cellStyle name="Normal 6 3 2 3 2 3 5" xfId="9882" xr:uid="{00000000-0005-0000-0000-0000DB4A0000}"/>
    <cellStyle name="Normal 6 3 2 3 2 3 5 2" xfId="9883" xr:uid="{00000000-0005-0000-0000-0000DC4A0000}"/>
    <cellStyle name="Normal 6 3 2 3 2 3 5 2 2" xfId="39878" xr:uid="{00000000-0005-0000-0000-0000DD4A0000}"/>
    <cellStyle name="Normal 6 3 2 3 2 3 5 3" xfId="29860" xr:uid="{00000000-0005-0000-0000-0000DE4A0000}"/>
    <cellStyle name="Normal 6 3 2 3 2 3 6" xfId="9884" xr:uid="{00000000-0005-0000-0000-0000DF4A0000}"/>
    <cellStyle name="Normal 6 3 2 3 2 3 6 2" xfId="9885" xr:uid="{00000000-0005-0000-0000-0000E04A0000}"/>
    <cellStyle name="Normal 6 3 2 3 2 3 6 2 2" xfId="39879" xr:uid="{00000000-0005-0000-0000-0000E14A0000}"/>
    <cellStyle name="Normal 6 3 2 3 2 3 6 3" xfId="29861" xr:uid="{00000000-0005-0000-0000-0000E24A0000}"/>
    <cellStyle name="Normal 6 3 2 3 2 3 7" xfId="9886" xr:uid="{00000000-0005-0000-0000-0000E34A0000}"/>
    <cellStyle name="Normal 6 3 2 3 2 3 7 2" xfId="35352" xr:uid="{00000000-0005-0000-0000-0000E44A0000}"/>
    <cellStyle name="Normal 6 3 2 3 2 3 8" xfId="24756" xr:uid="{00000000-0005-0000-0000-0000E54A0000}"/>
    <cellStyle name="Normal 6 3 2 3 2 4" xfId="9887" xr:uid="{00000000-0005-0000-0000-0000E64A0000}"/>
    <cellStyle name="Normal 6 3 2 3 2 4 2" xfId="9888" xr:uid="{00000000-0005-0000-0000-0000E74A0000}"/>
    <cellStyle name="Normal 6 3 2 3 2 4 2 2" xfId="9889" xr:uid="{00000000-0005-0000-0000-0000E84A0000}"/>
    <cellStyle name="Normal 6 3 2 3 2 4 2 2 2" xfId="9890" xr:uid="{00000000-0005-0000-0000-0000E94A0000}"/>
    <cellStyle name="Normal 6 3 2 3 2 4 2 2 2 2" xfId="9891" xr:uid="{00000000-0005-0000-0000-0000EA4A0000}"/>
    <cellStyle name="Normal 6 3 2 3 2 4 2 2 2 2 2" xfId="39880" xr:uid="{00000000-0005-0000-0000-0000EB4A0000}"/>
    <cellStyle name="Normal 6 3 2 3 2 4 2 2 2 3" xfId="29862" xr:uid="{00000000-0005-0000-0000-0000EC4A0000}"/>
    <cellStyle name="Normal 6 3 2 3 2 4 2 2 3" xfId="9892" xr:uid="{00000000-0005-0000-0000-0000ED4A0000}"/>
    <cellStyle name="Normal 6 3 2 3 2 4 2 2 3 2" xfId="9893" xr:uid="{00000000-0005-0000-0000-0000EE4A0000}"/>
    <cellStyle name="Normal 6 3 2 3 2 4 2 2 3 2 2" xfId="39881" xr:uid="{00000000-0005-0000-0000-0000EF4A0000}"/>
    <cellStyle name="Normal 6 3 2 3 2 4 2 2 3 3" xfId="29863" xr:uid="{00000000-0005-0000-0000-0000F04A0000}"/>
    <cellStyle name="Normal 6 3 2 3 2 4 2 2 4" xfId="9894" xr:uid="{00000000-0005-0000-0000-0000F14A0000}"/>
    <cellStyle name="Normal 6 3 2 3 2 4 2 2 4 2" xfId="35360" xr:uid="{00000000-0005-0000-0000-0000F24A0000}"/>
    <cellStyle name="Normal 6 3 2 3 2 4 2 2 5" xfId="24764" xr:uid="{00000000-0005-0000-0000-0000F34A0000}"/>
    <cellStyle name="Normal 6 3 2 3 2 4 2 3" xfId="9895" xr:uid="{00000000-0005-0000-0000-0000F44A0000}"/>
    <cellStyle name="Normal 6 3 2 3 2 4 2 3 2" xfId="9896" xr:uid="{00000000-0005-0000-0000-0000F54A0000}"/>
    <cellStyle name="Normal 6 3 2 3 2 4 2 3 2 2" xfId="9897" xr:uid="{00000000-0005-0000-0000-0000F64A0000}"/>
    <cellStyle name="Normal 6 3 2 3 2 4 2 3 2 2 2" xfId="39882" xr:uid="{00000000-0005-0000-0000-0000F74A0000}"/>
    <cellStyle name="Normal 6 3 2 3 2 4 2 3 2 3" xfId="29864" xr:uid="{00000000-0005-0000-0000-0000F84A0000}"/>
    <cellStyle name="Normal 6 3 2 3 2 4 2 3 3" xfId="9898" xr:uid="{00000000-0005-0000-0000-0000F94A0000}"/>
    <cellStyle name="Normal 6 3 2 3 2 4 2 3 3 2" xfId="9899" xr:uid="{00000000-0005-0000-0000-0000FA4A0000}"/>
    <cellStyle name="Normal 6 3 2 3 2 4 2 3 3 2 2" xfId="39883" xr:uid="{00000000-0005-0000-0000-0000FB4A0000}"/>
    <cellStyle name="Normal 6 3 2 3 2 4 2 3 3 3" xfId="29865" xr:uid="{00000000-0005-0000-0000-0000FC4A0000}"/>
    <cellStyle name="Normal 6 3 2 3 2 4 2 3 4" xfId="9900" xr:uid="{00000000-0005-0000-0000-0000FD4A0000}"/>
    <cellStyle name="Normal 6 3 2 3 2 4 2 3 4 2" xfId="35361" xr:uid="{00000000-0005-0000-0000-0000FE4A0000}"/>
    <cellStyle name="Normal 6 3 2 3 2 4 2 3 5" xfId="24765" xr:uid="{00000000-0005-0000-0000-0000FF4A0000}"/>
    <cellStyle name="Normal 6 3 2 3 2 4 2 4" xfId="9901" xr:uid="{00000000-0005-0000-0000-0000004B0000}"/>
    <cellStyle name="Normal 6 3 2 3 2 4 2 4 2" xfId="9902" xr:uid="{00000000-0005-0000-0000-0000014B0000}"/>
    <cellStyle name="Normal 6 3 2 3 2 4 2 4 2 2" xfId="39884" xr:uid="{00000000-0005-0000-0000-0000024B0000}"/>
    <cellStyle name="Normal 6 3 2 3 2 4 2 4 3" xfId="29866" xr:uid="{00000000-0005-0000-0000-0000034B0000}"/>
    <cellStyle name="Normal 6 3 2 3 2 4 2 5" xfId="9903" xr:uid="{00000000-0005-0000-0000-0000044B0000}"/>
    <cellStyle name="Normal 6 3 2 3 2 4 2 5 2" xfId="9904" xr:uid="{00000000-0005-0000-0000-0000054B0000}"/>
    <cellStyle name="Normal 6 3 2 3 2 4 2 5 2 2" xfId="39885" xr:uid="{00000000-0005-0000-0000-0000064B0000}"/>
    <cellStyle name="Normal 6 3 2 3 2 4 2 5 3" xfId="29867" xr:uid="{00000000-0005-0000-0000-0000074B0000}"/>
    <cellStyle name="Normal 6 3 2 3 2 4 2 6" xfId="9905" xr:uid="{00000000-0005-0000-0000-0000084B0000}"/>
    <cellStyle name="Normal 6 3 2 3 2 4 2 6 2" xfId="35359" xr:uid="{00000000-0005-0000-0000-0000094B0000}"/>
    <cellStyle name="Normal 6 3 2 3 2 4 2 7" xfId="24763" xr:uid="{00000000-0005-0000-0000-00000A4B0000}"/>
    <cellStyle name="Normal 6 3 2 3 2 4 3" xfId="9906" xr:uid="{00000000-0005-0000-0000-00000B4B0000}"/>
    <cellStyle name="Normal 6 3 2 3 2 4 3 2" xfId="9907" xr:uid="{00000000-0005-0000-0000-00000C4B0000}"/>
    <cellStyle name="Normal 6 3 2 3 2 4 3 2 2" xfId="9908" xr:uid="{00000000-0005-0000-0000-00000D4B0000}"/>
    <cellStyle name="Normal 6 3 2 3 2 4 3 2 2 2" xfId="39886" xr:uid="{00000000-0005-0000-0000-00000E4B0000}"/>
    <cellStyle name="Normal 6 3 2 3 2 4 3 2 3" xfId="29868" xr:uid="{00000000-0005-0000-0000-00000F4B0000}"/>
    <cellStyle name="Normal 6 3 2 3 2 4 3 3" xfId="9909" xr:uid="{00000000-0005-0000-0000-0000104B0000}"/>
    <cellStyle name="Normal 6 3 2 3 2 4 3 3 2" xfId="9910" xr:uid="{00000000-0005-0000-0000-0000114B0000}"/>
    <cellStyle name="Normal 6 3 2 3 2 4 3 3 2 2" xfId="39887" xr:uid="{00000000-0005-0000-0000-0000124B0000}"/>
    <cellStyle name="Normal 6 3 2 3 2 4 3 3 3" xfId="29869" xr:uid="{00000000-0005-0000-0000-0000134B0000}"/>
    <cellStyle name="Normal 6 3 2 3 2 4 3 4" xfId="9911" xr:uid="{00000000-0005-0000-0000-0000144B0000}"/>
    <cellStyle name="Normal 6 3 2 3 2 4 3 4 2" xfId="35362" xr:uid="{00000000-0005-0000-0000-0000154B0000}"/>
    <cellStyle name="Normal 6 3 2 3 2 4 3 5" xfId="24766" xr:uid="{00000000-0005-0000-0000-0000164B0000}"/>
    <cellStyle name="Normal 6 3 2 3 2 4 4" xfId="9912" xr:uid="{00000000-0005-0000-0000-0000174B0000}"/>
    <cellStyle name="Normal 6 3 2 3 2 4 4 2" xfId="9913" xr:uid="{00000000-0005-0000-0000-0000184B0000}"/>
    <cellStyle name="Normal 6 3 2 3 2 4 4 2 2" xfId="9914" xr:uid="{00000000-0005-0000-0000-0000194B0000}"/>
    <cellStyle name="Normal 6 3 2 3 2 4 4 2 2 2" xfId="39888" xr:uid="{00000000-0005-0000-0000-00001A4B0000}"/>
    <cellStyle name="Normal 6 3 2 3 2 4 4 2 3" xfId="29870" xr:uid="{00000000-0005-0000-0000-00001B4B0000}"/>
    <cellStyle name="Normal 6 3 2 3 2 4 4 3" xfId="9915" xr:uid="{00000000-0005-0000-0000-00001C4B0000}"/>
    <cellStyle name="Normal 6 3 2 3 2 4 4 3 2" xfId="9916" xr:uid="{00000000-0005-0000-0000-00001D4B0000}"/>
    <cellStyle name="Normal 6 3 2 3 2 4 4 3 2 2" xfId="39889" xr:uid="{00000000-0005-0000-0000-00001E4B0000}"/>
    <cellStyle name="Normal 6 3 2 3 2 4 4 3 3" xfId="29871" xr:uid="{00000000-0005-0000-0000-00001F4B0000}"/>
    <cellStyle name="Normal 6 3 2 3 2 4 4 4" xfId="9917" xr:uid="{00000000-0005-0000-0000-0000204B0000}"/>
    <cellStyle name="Normal 6 3 2 3 2 4 4 4 2" xfId="35363" xr:uid="{00000000-0005-0000-0000-0000214B0000}"/>
    <cellStyle name="Normal 6 3 2 3 2 4 4 5" xfId="24767" xr:uid="{00000000-0005-0000-0000-0000224B0000}"/>
    <cellStyle name="Normal 6 3 2 3 2 4 5" xfId="9918" xr:uid="{00000000-0005-0000-0000-0000234B0000}"/>
    <cellStyle name="Normal 6 3 2 3 2 4 5 2" xfId="9919" xr:uid="{00000000-0005-0000-0000-0000244B0000}"/>
    <cellStyle name="Normal 6 3 2 3 2 4 5 2 2" xfId="39890" xr:uid="{00000000-0005-0000-0000-0000254B0000}"/>
    <cellStyle name="Normal 6 3 2 3 2 4 5 3" xfId="29872" xr:uid="{00000000-0005-0000-0000-0000264B0000}"/>
    <cellStyle name="Normal 6 3 2 3 2 4 6" xfId="9920" xr:uid="{00000000-0005-0000-0000-0000274B0000}"/>
    <cellStyle name="Normal 6 3 2 3 2 4 6 2" xfId="9921" xr:uid="{00000000-0005-0000-0000-0000284B0000}"/>
    <cellStyle name="Normal 6 3 2 3 2 4 6 2 2" xfId="39891" xr:uid="{00000000-0005-0000-0000-0000294B0000}"/>
    <cellStyle name="Normal 6 3 2 3 2 4 6 3" xfId="29873" xr:uid="{00000000-0005-0000-0000-00002A4B0000}"/>
    <cellStyle name="Normal 6 3 2 3 2 4 7" xfId="9922" xr:uid="{00000000-0005-0000-0000-00002B4B0000}"/>
    <cellStyle name="Normal 6 3 2 3 2 4 7 2" xfId="35358" xr:uid="{00000000-0005-0000-0000-00002C4B0000}"/>
    <cellStyle name="Normal 6 3 2 3 2 4 8" xfId="24762" xr:uid="{00000000-0005-0000-0000-00002D4B0000}"/>
    <cellStyle name="Normal 6 3 2 3 2 5" xfId="9923" xr:uid="{00000000-0005-0000-0000-00002E4B0000}"/>
    <cellStyle name="Normal 6 3 2 3 2 5 2" xfId="9924" xr:uid="{00000000-0005-0000-0000-00002F4B0000}"/>
    <cellStyle name="Normal 6 3 2 3 2 5 2 2" xfId="9925" xr:uid="{00000000-0005-0000-0000-0000304B0000}"/>
    <cellStyle name="Normal 6 3 2 3 2 5 2 2 2" xfId="9926" xr:uid="{00000000-0005-0000-0000-0000314B0000}"/>
    <cellStyle name="Normal 6 3 2 3 2 5 2 2 2 2" xfId="9927" xr:uid="{00000000-0005-0000-0000-0000324B0000}"/>
    <cellStyle name="Normal 6 3 2 3 2 5 2 2 2 2 2" xfId="39892" xr:uid="{00000000-0005-0000-0000-0000334B0000}"/>
    <cellStyle name="Normal 6 3 2 3 2 5 2 2 2 3" xfId="29874" xr:uid="{00000000-0005-0000-0000-0000344B0000}"/>
    <cellStyle name="Normal 6 3 2 3 2 5 2 2 3" xfId="9928" xr:uid="{00000000-0005-0000-0000-0000354B0000}"/>
    <cellStyle name="Normal 6 3 2 3 2 5 2 2 3 2" xfId="9929" xr:uid="{00000000-0005-0000-0000-0000364B0000}"/>
    <cellStyle name="Normal 6 3 2 3 2 5 2 2 3 2 2" xfId="39893" xr:uid="{00000000-0005-0000-0000-0000374B0000}"/>
    <cellStyle name="Normal 6 3 2 3 2 5 2 2 3 3" xfId="29875" xr:uid="{00000000-0005-0000-0000-0000384B0000}"/>
    <cellStyle name="Normal 6 3 2 3 2 5 2 2 4" xfId="9930" xr:uid="{00000000-0005-0000-0000-0000394B0000}"/>
    <cellStyle name="Normal 6 3 2 3 2 5 2 2 4 2" xfId="35366" xr:uid="{00000000-0005-0000-0000-00003A4B0000}"/>
    <cellStyle name="Normal 6 3 2 3 2 5 2 2 5" xfId="24770" xr:uid="{00000000-0005-0000-0000-00003B4B0000}"/>
    <cellStyle name="Normal 6 3 2 3 2 5 2 3" xfId="9931" xr:uid="{00000000-0005-0000-0000-00003C4B0000}"/>
    <cellStyle name="Normal 6 3 2 3 2 5 2 3 2" xfId="9932" xr:uid="{00000000-0005-0000-0000-00003D4B0000}"/>
    <cellStyle name="Normal 6 3 2 3 2 5 2 3 2 2" xfId="9933" xr:uid="{00000000-0005-0000-0000-00003E4B0000}"/>
    <cellStyle name="Normal 6 3 2 3 2 5 2 3 2 2 2" xfId="39894" xr:uid="{00000000-0005-0000-0000-00003F4B0000}"/>
    <cellStyle name="Normal 6 3 2 3 2 5 2 3 2 3" xfId="29876" xr:uid="{00000000-0005-0000-0000-0000404B0000}"/>
    <cellStyle name="Normal 6 3 2 3 2 5 2 3 3" xfId="9934" xr:uid="{00000000-0005-0000-0000-0000414B0000}"/>
    <cellStyle name="Normal 6 3 2 3 2 5 2 3 3 2" xfId="9935" xr:uid="{00000000-0005-0000-0000-0000424B0000}"/>
    <cellStyle name="Normal 6 3 2 3 2 5 2 3 3 2 2" xfId="39895" xr:uid="{00000000-0005-0000-0000-0000434B0000}"/>
    <cellStyle name="Normal 6 3 2 3 2 5 2 3 3 3" xfId="29877" xr:uid="{00000000-0005-0000-0000-0000444B0000}"/>
    <cellStyle name="Normal 6 3 2 3 2 5 2 3 4" xfId="9936" xr:uid="{00000000-0005-0000-0000-0000454B0000}"/>
    <cellStyle name="Normal 6 3 2 3 2 5 2 3 4 2" xfId="35367" xr:uid="{00000000-0005-0000-0000-0000464B0000}"/>
    <cellStyle name="Normal 6 3 2 3 2 5 2 3 5" xfId="24771" xr:uid="{00000000-0005-0000-0000-0000474B0000}"/>
    <cellStyle name="Normal 6 3 2 3 2 5 2 4" xfId="9937" xr:uid="{00000000-0005-0000-0000-0000484B0000}"/>
    <cellStyle name="Normal 6 3 2 3 2 5 2 4 2" xfId="9938" xr:uid="{00000000-0005-0000-0000-0000494B0000}"/>
    <cellStyle name="Normal 6 3 2 3 2 5 2 4 2 2" xfId="39896" xr:uid="{00000000-0005-0000-0000-00004A4B0000}"/>
    <cellStyle name="Normal 6 3 2 3 2 5 2 4 3" xfId="29878" xr:uid="{00000000-0005-0000-0000-00004B4B0000}"/>
    <cellStyle name="Normal 6 3 2 3 2 5 2 5" xfId="9939" xr:uid="{00000000-0005-0000-0000-00004C4B0000}"/>
    <cellStyle name="Normal 6 3 2 3 2 5 2 5 2" xfId="9940" xr:uid="{00000000-0005-0000-0000-00004D4B0000}"/>
    <cellStyle name="Normal 6 3 2 3 2 5 2 5 2 2" xfId="39897" xr:uid="{00000000-0005-0000-0000-00004E4B0000}"/>
    <cellStyle name="Normal 6 3 2 3 2 5 2 5 3" xfId="29879" xr:uid="{00000000-0005-0000-0000-00004F4B0000}"/>
    <cellStyle name="Normal 6 3 2 3 2 5 2 6" xfId="9941" xr:uid="{00000000-0005-0000-0000-0000504B0000}"/>
    <cellStyle name="Normal 6 3 2 3 2 5 2 6 2" xfId="35365" xr:uid="{00000000-0005-0000-0000-0000514B0000}"/>
    <cellStyle name="Normal 6 3 2 3 2 5 2 7" xfId="24769" xr:uid="{00000000-0005-0000-0000-0000524B0000}"/>
    <cellStyle name="Normal 6 3 2 3 2 5 3" xfId="9942" xr:uid="{00000000-0005-0000-0000-0000534B0000}"/>
    <cellStyle name="Normal 6 3 2 3 2 5 3 2" xfId="9943" xr:uid="{00000000-0005-0000-0000-0000544B0000}"/>
    <cellStyle name="Normal 6 3 2 3 2 5 3 2 2" xfId="9944" xr:uid="{00000000-0005-0000-0000-0000554B0000}"/>
    <cellStyle name="Normal 6 3 2 3 2 5 3 2 2 2" xfId="39898" xr:uid="{00000000-0005-0000-0000-0000564B0000}"/>
    <cellStyle name="Normal 6 3 2 3 2 5 3 2 3" xfId="29880" xr:uid="{00000000-0005-0000-0000-0000574B0000}"/>
    <cellStyle name="Normal 6 3 2 3 2 5 3 3" xfId="9945" xr:uid="{00000000-0005-0000-0000-0000584B0000}"/>
    <cellStyle name="Normal 6 3 2 3 2 5 3 3 2" xfId="9946" xr:uid="{00000000-0005-0000-0000-0000594B0000}"/>
    <cellStyle name="Normal 6 3 2 3 2 5 3 3 2 2" xfId="39899" xr:uid="{00000000-0005-0000-0000-00005A4B0000}"/>
    <cellStyle name="Normal 6 3 2 3 2 5 3 3 3" xfId="29881" xr:uid="{00000000-0005-0000-0000-00005B4B0000}"/>
    <cellStyle name="Normal 6 3 2 3 2 5 3 4" xfId="9947" xr:uid="{00000000-0005-0000-0000-00005C4B0000}"/>
    <cellStyle name="Normal 6 3 2 3 2 5 3 4 2" xfId="35368" xr:uid="{00000000-0005-0000-0000-00005D4B0000}"/>
    <cellStyle name="Normal 6 3 2 3 2 5 3 5" xfId="24772" xr:uid="{00000000-0005-0000-0000-00005E4B0000}"/>
    <cellStyle name="Normal 6 3 2 3 2 5 4" xfId="9948" xr:uid="{00000000-0005-0000-0000-00005F4B0000}"/>
    <cellStyle name="Normal 6 3 2 3 2 5 4 2" xfId="9949" xr:uid="{00000000-0005-0000-0000-0000604B0000}"/>
    <cellStyle name="Normal 6 3 2 3 2 5 4 2 2" xfId="9950" xr:uid="{00000000-0005-0000-0000-0000614B0000}"/>
    <cellStyle name="Normal 6 3 2 3 2 5 4 2 2 2" xfId="39900" xr:uid="{00000000-0005-0000-0000-0000624B0000}"/>
    <cellStyle name="Normal 6 3 2 3 2 5 4 2 3" xfId="29882" xr:uid="{00000000-0005-0000-0000-0000634B0000}"/>
    <cellStyle name="Normal 6 3 2 3 2 5 4 3" xfId="9951" xr:uid="{00000000-0005-0000-0000-0000644B0000}"/>
    <cellStyle name="Normal 6 3 2 3 2 5 4 3 2" xfId="9952" xr:uid="{00000000-0005-0000-0000-0000654B0000}"/>
    <cellStyle name="Normal 6 3 2 3 2 5 4 3 2 2" xfId="39901" xr:uid="{00000000-0005-0000-0000-0000664B0000}"/>
    <cellStyle name="Normal 6 3 2 3 2 5 4 3 3" xfId="29883" xr:uid="{00000000-0005-0000-0000-0000674B0000}"/>
    <cellStyle name="Normal 6 3 2 3 2 5 4 4" xfId="9953" xr:uid="{00000000-0005-0000-0000-0000684B0000}"/>
    <cellStyle name="Normal 6 3 2 3 2 5 4 4 2" xfId="35369" xr:uid="{00000000-0005-0000-0000-0000694B0000}"/>
    <cellStyle name="Normal 6 3 2 3 2 5 4 5" xfId="24773" xr:uid="{00000000-0005-0000-0000-00006A4B0000}"/>
    <cellStyle name="Normal 6 3 2 3 2 5 5" xfId="9954" xr:uid="{00000000-0005-0000-0000-00006B4B0000}"/>
    <cellStyle name="Normal 6 3 2 3 2 5 5 2" xfId="9955" xr:uid="{00000000-0005-0000-0000-00006C4B0000}"/>
    <cellStyle name="Normal 6 3 2 3 2 5 5 2 2" xfId="39902" xr:uid="{00000000-0005-0000-0000-00006D4B0000}"/>
    <cellStyle name="Normal 6 3 2 3 2 5 5 3" xfId="29884" xr:uid="{00000000-0005-0000-0000-00006E4B0000}"/>
    <cellStyle name="Normal 6 3 2 3 2 5 6" xfId="9956" xr:uid="{00000000-0005-0000-0000-00006F4B0000}"/>
    <cellStyle name="Normal 6 3 2 3 2 5 6 2" xfId="9957" xr:uid="{00000000-0005-0000-0000-0000704B0000}"/>
    <cellStyle name="Normal 6 3 2 3 2 5 6 2 2" xfId="39903" xr:uid="{00000000-0005-0000-0000-0000714B0000}"/>
    <cellStyle name="Normal 6 3 2 3 2 5 6 3" xfId="29885" xr:uid="{00000000-0005-0000-0000-0000724B0000}"/>
    <cellStyle name="Normal 6 3 2 3 2 5 7" xfId="9958" xr:uid="{00000000-0005-0000-0000-0000734B0000}"/>
    <cellStyle name="Normal 6 3 2 3 2 5 7 2" xfId="35364" xr:uid="{00000000-0005-0000-0000-0000744B0000}"/>
    <cellStyle name="Normal 6 3 2 3 2 5 8" xfId="24768" xr:uid="{00000000-0005-0000-0000-0000754B0000}"/>
    <cellStyle name="Normal 6 3 2 3 2 6" xfId="9959" xr:uid="{00000000-0005-0000-0000-0000764B0000}"/>
    <cellStyle name="Normal 6 3 2 3 2 6 2" xfId="9960" xr:uid="{00000000-0005-0000-0000-0000774B0000}"/>
    <cellStyle name="Normal 6 3 2 3 2 6 2 2" xfId="9961" xr:uid="{00000000-0005-0000-0000-0000784B0000}"/>
    <cellStyle name="Normal 6 3 2 3 2 6 2 2 2" xfId="9962" xr:uid="{00000000-0005-0000-0000-0000794B0000}"/>
    <cellStyle name="Normal 6 3 2 3 2 6 2 2 2 2" xfId="39904" xr:uid="{00000000-0005-0000-0000-00007A4B0000}"/>
    <cellStyle name="Normal 6 3 2 3 2 6 2 2 3" xfId="29886" xr:uid="{00000000-0005-0000-0000-00007B4B0000}"/>
    <cellStyle name="Normal 6 3 2 3 2 6 2 3" xfId="9963" xr:uid="{00000000-0005-0000-0000-00007C4B0000}"/>
    <cellStyle name="Normal 6 3 2 3 2 6 2 3 2" xfId="9964" xr:uid="{00000000-0005-0000-0000-00007D4B0000}"/>
    <cellStyle name="Normal 6 3 2 3 2 6 2 3 2 2" xfId="39905" xr:uid="{00000000-0005-0000-0000-00007E4B0000}"/>
    <cellStyle name="Normal 6 3 2 3 2 6 2 3 3" xfId="29887" xr:uid="{00000000-0005-0000-0000-00007F4B0000}"/>
    <cellStyle name="Normal 6 3 2 3 2 6 2 4" xfId="9965" xr:uid="{00000000-0005-0000-0000-0000804B0000}"/>
    <cellStyle name="Normal 6 3 2 3 2 6 2 4 2" xfId="35371" xr:uid="{00000000-0005-0000-0000-0000814B0000}"/>
    <cellStyle name="Normal 6 3 2 3 2 6 2 5" xfId="24775" xr:uid="{00000000-0005-0000-0000-0000824B0000}"/>
    <cellStyle name="Normal 6 3 2 3 2 6 3" xfId="9966" xr:uid="{00000000-0005-0000-0000-0000834B0000}"/>
    <cellStyle name="Normal 6 3 2 3 2 6 3 2" xfId="9967" xr:uid="{00000000-0005-0000-0000-0000844B0000}"/>
    <cellStyle name="Normal 6 3 2 3 2 6 3 2 2" xfId="9968" xr:uid="{00000000-0005-0000-0000-0000854B0000}"/>
    <cellStyle name="Normal 6 3 2 3 2 6 3 2 2 2" xfId="39906" xr:uid="{00000000-0005-0000-0000-0000864B0000}"/>
    <cellStyle name="Normal 6 3 2 3 2 6 3 2 3" xfId="29888" xr:uid="{00000000-0005-0000-0000-0000874B0000}"/>
    <cellStyle name="Normal 6 3 2 3 2 6 3 3" xfId="9969" xr:uid="{00000000-0005-0000-0000-0000884B0000}"/>
    <cellStyle name="Normal 6 3 2 3 2 6 3 3 2" xfId="9970" xr:uid="{00000000-0005-0000-0000-0000894B0000}"/>
    <cellStyle name="Normal 6 3 2 3 2 6 3 3 2 2" xfId="39907" xr:uid="{00000000-0005-0000-0000-00008A4B0000}"/>
    <cellStyle name="Normal 6 3 2 3 2 6 3 3 3" xfId="29889" xr:uid="{00000000-0005-0000-0000-00008B4B0000}"/>
    <cellStyle name="Normal 6 3 2 3 2 6 3 4" xfId="9971" xr:uid="{00000000-0005-0000-0000-00008C4B0000}"/>
    <cellStyle name="Normal 6 3 2 3 2 6 3 4 2" xfId="35372" xr:uid="{00000000-0005-0000-0000-00008D4B0000}"/>
    <cellStyle name="Normal 6 3 2 3 2 6 3 5" xfId="24776" xr:uid="{00000000-0005-0000-0000-00008E4B0000}"/>
    <cellStyle name="Normal 6 3 2 3 2 6 4" xfId="9972" xr:uid="{00000000-0005-0000-0000-00008F4B0000}"/>
    <cellStyle name="Normal 6 3 2 3 2 6 4 2" xfId="9973" xr:uid="{00000000-0005-0000-0000-0000904B0000}"/>
    <cellStyle name="Normal 6 3 2 3 2 6 4 2 2" xfId="39908" xr:uid="{00000000-0005-0000-0000-0000914B0000}"/>
    <cellStyle name="Normal 6 3 2 3 2 6 4 3" xfId="29890" xr:uid="{00000000-0005-0000-0000-0000924B0000}"/>
    <cellStyle name="Normal 6 3 2 3 2 6 5" xfId="9974" xr:uid="{00000000-0005-0000-0000-0000934B0000}"/>
    <cellStyle name="Normal 6 3 2 3 2 6 5 2" xfId="9975" xr:uid="{00000000-0005-0000-0000-0000944B0000}"/>
    <cellStyle name="Normal 6 3 2 3 2 6 5 2 2" xfId="39909" xr:uid="{00000000-0005-0000-0000-0000954B0000}"/>
    <cellStyle name="Normal 6 3 2 3 2 6 5 3" xfId="29891" xr:uid="{00000000-0005-0000-0000-0000964B0000}"/>
    <cellStyle name="Normal 6 3 2 3 2 6 6" xfId="9976" xr:uid="{00000000-0005-0000-0000-0000974B0000}"/>
    <cellStyle name="Normal 6 3 2 3 2 6 6 2" xfId="35370" xr:uid="{00000000-0005-0000-0000-0000984B0000}"/>
    <cellStyle name="Normal 6 3 2 3 2 6 7" xfId="24774" xr:uid="{00000000-0005-0000-0000-0000994B0000}"/>
    <cellStyle name="Normal 6 3 2 3 2 7" xfId="9977" xr:uid="{00000000-0005-0000-0000-00009A4B0000}"/>
    <cellStyle name="Normal 6 3 2 3 2 7 2" xfId="9978" xr:uid="{00000000-0005-0000-0000-00009B4B0000}"/>
    <cellStyle name="Normal 6 3 2 3 2 7 2 2" xfId="9979" xr:uid="{00000000-0005-0000-0000-00009C4B0000}"/>
    <cellStyle name="Normal 6 3 2 3 2 7 2 2 2" xfId="39910" xr:uid="{00000000-0005-0000-0000-00009D4B0000}"/>
    <cellStyle name="Normal 6 3 2 3 2 7 2 3" xfId="29892" xr:uid="{00000000-0005-0000-0000-00009E4B0000}"/>
    <cellStyle name="Normal 6 3 2 3 2 7 3" xfId="9980" xr:uid="{00000000-0005-0000-0000-00009F4B0000}"/>
    <cellStyle name="Normal 6 3 2 3 2 7 3 2" xfId="9981" xr:uid="{00000000-0005-0000-0000-0000A04B0000}"/>
    <cellStyle name="Normal 6 3 2 3 2 7 3 2 2" xfId="39911" xr:uid="{00000000-0005-0000-0000-0000A14B0000}"/>
    <cellStyle name="Normal 6 3 2 3 2 7 3 3" xfId="29893" xr:uid="{00000000-0005-0000-0000-0000A24B0000}"/>
    <cellStyle name="Normal 6 3 2 3 2 7 4" xfId="9982" xr:uid="{00000000-0005-0000-0000-0000A34B0000}"/>
    <cellStyle name="Normal 6 3 2 3 2 7 4 2" xfId="35373" xr:uid="{00000000-0005-0000-0000-0000A44B0000}"/>
    <cellStyle name="Normal 6 3 2 3 2 7 5" xfId="24777" xr:uid="{00000000-0005-0000-0000-0000A54B0000}"/>
    <cellStyle name="Normal 6 3 2 3 2 8" xfId="9983" xr:uid="{00000000-0005-0000-0000-0000A64B0000}"/>
    <cellStyle name="Normal 6 3 2 3 2 8 2" xfId="9984" xr:uid="{00000000-0005-0000-0000-0000A74B0000}"/>
    <cellStyle name="Normal 6 3 2 3 2 8 2 2" xfId="9985" xr:uid="{00000000-0005-0000-0000-0000A84B0000}"/>
    <cellStyle name="Normal 6 3 2 3 2 8 2 2 2" xfId="39912" xr:uid="{00000000-0005-0000-0000-0000A94B0000}"/>
    <cellStyle name="Normal 6 3 2 3 2 8 2 3" xfId="29894" xr:uid="{00000000-0005-0000-0000-0000AA4B0000}"/>
    <cellStyle name="Normal 6 3 2 3 2 8 3" xfId="9986" xr:uid="{00000000-0005-0000-0000-0000AB4B0000}"/>
    <cellStyle name="Normal 6 3 2 3 2 8 3 2" xfId="9987" xr:uid="{00000000-0005-0000-0000-0000AC4B0000}"/>
    <cellStyle name="Normal 6 3 2 3 2 8 3 2 2" xfId="39913" xr:uid="{00000000-0005-0000-0000-0000AD4B0000}"/>
    <cellStyle name="Normal 6 3 2 3 2 8 3 3" xfId="29895" xr:uid="{00000000-0005-0000-0000-0000AE4B0000}"/>
    <cellStyle name="Normal 6 3 2 3 2 8 4" xfId="9988" xr:uid="{00000000-0005-0000-0000-0000AF4B0000}"/>
    <cellStyle name="Normal 6 3 2 3 2 8 4 2" xfId="35374" xr:uid="{00000000-0005-0000-0000-0000B04B0000}"/>
    <cellStyle name="Normal 6 3 2 3 2 8 5" xfId="24778" xr:uid="{00000000-0005-0000-0000-0000B14B0000}"/>
    <cellStyle name="Normal 6 3 2 3 2 9" xfId="9989" xr:uid="{00000000-0005-0000-0000-0000B24B0000}"/>
    <cellStyle name="Normal 6 3 2 3 2 9 2" xfId="9990" xr:uid="{00000000-0005-0000-0000-0000B34B0000}"/>
    <cellStyle name="Normal 6 3 2 3 2 9 2 2" xfId="39914" xr:uid="{00000000-0005-0000-0000-0000B44B0000}"/>
    <cellStyle name="Normal 6 3 2 3 2 9 3" xfId="29896" xr:uid="{00000000-0005-0000-0000-0000B54B0000}"/>
    <cellStyle name="Normal 6 3 2 3 3" xfId="9991" xr:uid="{00000000-0005-0000-0000-0000B64B0000}"/>
    <cellStyle name="Normal 6 3 2 3 3 10" xfId="24779" xr:uid="{00000000-0005-0000-0000-0000B74B0000}"/>
    <cellStyle name="Normal 6 3 2 3 3 2" xfId="9992" xr:uid="{00000000-0005-0000-0000-0000B84B0000}"/>
    <cellStyle name="Normal 6 3 2 3 3 2 2" xfId="9993" xr:uid="{00000000-0005-0000-0000-0000B94B0000}"/>
    <cellStyle name="Normal 6 3 2 3 3 2 2 2" xfId="9994" xr:uid="{00000000-0005-0000-0000-0000BA4B0000}"/>
    <cellStyle name="Normal 6 3 2 3 3 2 2 2 2" xfId="9995" xr:uid="{00000000-0005-0000-0000-0000BB4B0000}"/>
    <cellStyle name="Normal 6 3 2 3 3 2 2 2 2 2" xfId="9996" xr:uid="{00000000-0005-0000-0000-0000BC4B0000}"/>
    <cellStyle name="Normal 6 3 2 3 3 2 2 2 2 2 2" xfId="39915" xr:uid="{00000000-0005-0000-0000-0000BD4B0000}"/>
    <cellStyle name="Normal 6 3 2 3 3 2 2 2 2 3" xfId="29897" xr:uid="{00000000-0005-0000-0000-0000BE4B0000}"/>
    <cellStyle name="Normal 6 3 2 3 3 2 2 2 3" xfId="9997" xr:uid="{00000000-0005-0000-0000-0000BF4B0000}"/>
    <cellStyle name="Normal 6 3 2 3 3 2 2 2 3 2" xfId="9998" xr:uid="{00000000-0005-0000-0000-0000C04B0000}"/>
    <cellStyle name="Normal 6 3 2 3 3 2 2 2 3 2 2" xfId="39916" xr:uid="{00000000-0005-0000-0000-0000C14B0000}"/>
    <cellStyle name="Normal 6 3 2 3 3 2 2 2 3 3" xfId="29898" xr:uid="{00000000-0005-0000-0000-0000C24B0000}"/>
    <cellStyle name="Normal 6 3 2 3 3 2 2 2 4" xfId="9999" xr:uid="{00000000-0005-0000-0000-0000C34B0000}"/>
    <cellStyle name="Normal 6 3 2 3 3 2 2 2 4 2" xfId="35378" xr:uid="{00000000-0005-0000-0000-0000C44B0000}"/>
    <cellStyle name="Normal 6 3 2 3 3 2 2 2 5" xfId="24782" xr:uid="{00000000-0005-0000-0000-0000C54B0000}"/>
    <cellStyle name="Normal 6 3 2 3 3 2 2 3" xfId="10000" xr:uid="{00000000-0005-0000-0000-0000C64B0000}"/>
    <cellStyle name="Normal 6 3 2 3 3 2 2 3 2" xfId="10001" xr:uid="{00000000-0005-0000-0000-0000C74B0000}"/>
    <cellStyle name="Normal 6 3 2 3 3 2 2 3 2 2" xfId="10002" xr:uid="{00000000-0005-0000-0000-0000C84B0000}"/>
    <cellStyle name="Normal 6 3 2 3 3 2 2 3 2 2 2" xfId="39917" xr:uid="{00000000-0005-0000-0000-0000C94B0000}"/>
    <cellStyle name="Normal 6 3 2 3 3 2 2 3 2 3" xfId="29899" xr:uid="{00000000-0005-0000-0000-0000CA4B0000}"/>
    <cellStyle name="Normal 6 3 2 3 3 2 2 3 3" xfId="10003" xr:uid="{00000000-0005-0000-0000-0000CB4B0000}"/>
    <cellStyle name="Normal 6 3 2 3 3 2 2 3 3 2" xfId="10004" xr:uid="{00000000-0005-0000-0000-0000CC4B0000}"/>
    <cellStyle name="Normal 6 3 2 3 3 2 2 3 3 2 2" xfId="39918" xr:uid="{00000000-0005-0000-0000-0000CD4B0000}"/>
    <cellStyle name="Normal 6 3 2 3 3 2 2 3 3 3" xfId="29900" xr:uid="{00000000-0005-0000-0000-0000CE4B0000}"/>
    <cellStyle name="Normal 6 3 2 3 3 2 2 3 4" xfId="10005" xr:uid="{00000000-0005-0000-0000-0000CF4B0000}"/>
    <cellStyle name="Normal 6 3 2 3 3 2 2 3 4 2" xfId="35379" xr:uid="{00000000-0005-0000-0000-0000D04B0000}"/>
    <cellStyle name="Normal 6 3 2 3 3 2 2 3 5" xfId="24783" xr:uid="{00000000-0005-0000-0000-0000D14B0000}"/>
    <cellStyle name="Normal 6 3 2 3 3 2 2 4" xfId="10006" xr:uid="{00000000-0005-0000-0000-0000D24B0000}"/>
    <cellStyle name="Normal 6 3 2 3 3 2 2 4 2" xfId="10007" xr:uid="{00000000-0005-0000-0000-0000D34B0000}"/>
    <cellStyle name="Normal 6 3 2 3 3 2 2 4 2 2" xfId="39919" xr:uid="{00000000-0005-0000-0000-0000D44B0000}"/>
    <cellStyle name="Normal 6 3 2 3 3 2 2 4 3" xfId="29901" xr:uid="{00000000-0005-0000-0000-0000D54B0000}"/>
    <cellStyle name="Normal 6 3 2 3 3 2 2 5" xfId="10008" xr:uid="{00000000-0005-0000-0000-0000D64B0000}"/>
    <cellStyle name="Normal 6 3 2 3 3 2 2 5 2" xfId="10009" xr:uid="{00000000-0005-0000-0000-0000D74B0000}"/>
    <cellStyle name="Normal 6 3 2 3 3 2 2 5 2 2" xfId="39920" xr:uid="{00000000-0005-0000-0000-0000D84B0000}"/>
    <cellStyle name="Normal 6 3 2 3 3 2 2 5 3" xfId="29902" xr:uid="{00000000-0005-0000-0000-0000D94B0000}"/>
    <cellStyle name="Normal 6 3 2 3 3 2 2 6" xfId="10010" xr:uid="{00000000-0005-0000-0000-0000DA4B0000}"/>
    <cellStyle name="Normal 6 3 2 3 3 2 2 6 2" xfId="35377" xr:uid="{00000000-0005-0000-0000-0000DB4B0000}"/>
    <cellStyle name="Normal 6 3 2 3 3 2 2 7" xfId="24781" xr:uid="{00000000-0005-0000-0000-0000DC4B0000}"/>
    <cellStyle name="Normal 6 3 2 3 3 2 3" xfId="10011" xr:uid="{00000000-0005-0000-0000-0000DD4B0000}"/>
    <cellStyle name="Normal 6 3 2 3 3 2 3 2" xfId="10012" xr:uid="{00000000-0005-0000-0000-0000DE4B0000}"/>
    <cellStyle name="Normal 6 3 2 3 3 2 3 2 2" xfId="10013" xr:uid="{00000000-0005-0000-0000-0000DF4B0000}"/>
    <cellStyle name="Normal 6 3 2 3 3 2 3 2 2 2" xfId="39921" xr:uid="{00000000-0005-0000-0000-0000E04B0000}"/>
    <cellStyle name="Normal 6 3 2 3 3 2 3 2 3" xfId="29903" xr:uid="{00000000-0005-0000-0000-0000E14B0000}"/>
    <cellStyle name="Normal 6 3 2 3 3 2 3 3" xfId="10014" xr:uid="{00000000-0005-0000-0000-0000E24B0000}"/>
    <cellStyle name="Normal 6 3 2 3 3 2 3 3 2" xfId="10015" xr:uid="{00000000-0005-0000-0000-0000E34B0000}"/>
    <cellStyle name="Normal 6 3 2 3 3 2 3 3 2 2" xfId="39922" xr:uid="{00000000-0005-0000-0000-0000E44B0000}"/>
    <cellStyle name="Normal 6 3 2 3 3 2 3 3 3" xfId="29904" xr:uid="{00000000-0005-0000-0000-0000E54B0000}"/>
    <cellStyle name="Normal 6 3 2 3 3 2 3 4" xfId="10016" xr:uid="{00000000-0005-0000-0000-0000E64B0000}"/>
    <cellStyle name="Normal 6 3 2 3 3 2 3 4 2" xfId="35380" xr:uid="{00000000-0005-0000-0000-0000E74B0000}"/>
    <cellStyle name="Normal 6 3 2 3 3 2 3 5" xfId="24784" xr:uid="{00000000-0005-0000-0000-0000E84B0000}"/>
    <cellStyle name="Normal 6 3 2 3 3 2 4" xfId="10017" xr:uid="{00000000-0005-0000-0000-0000E94B0000}"/>
    <cellStyle name="Normal 6 3 2 3 3 2 4 2" xfId="10018" xr:uid="{00000000-0005-0000-0000-0000EA4B0000}"/>
    <cellStyle name="Normal 6 3 2 3 3 2 4 2 2" xfId="10019" xr:uid="{00000000-0005-0000-0000-0000EB4B0000}"/>
    <cellStyle name="Normal 6 3 2 3 3 2 4 2 2 2" xfId="39923" xr:uid="{00000000-0005-0000-0000-0000EC4B0000}"/>
    <cellStyle name="Normal 6 3 2 3 3 2 4 2 3" xfId="29905" xr:uid="{00000000-0005-0000-0000-0000ED4B0000}"/>
    <cellStyle name="Normal 6 3 2 3 3 2 4 3" xfId="10020" xr:uid="{00000000-0005-0000-0000-0000EE4B0000}"/>
    <cellStyle name="Normal 6 3 2 3 3 2 4 3 2" xfId="10021" xr:uid="{00000000-0005-0000-0000-0000EF4B0000}"/>
    <cellStyle name="Normal 6 3 2 3 3 2 4 3 2 2" xfId="39924" xr:uid="{00000000-0005-0000-0000-0000F04B0000}"/>
    <cellStyle name="Normal 6 3 2 3 3 2 4 3 3" xfId="29906" xr:uid="{00000000-0005-0000-0000-0000F14B0000}"/>
    <cellStyle name="Normal 6 3 2 3 3 2 4 4" xfId="10022" xr:uid="{00000000-0005-0000-0000-0000F24B0000}"/>
    <cellStyle name="Normal 6 3 2 3 3 2 4 4 2" xfId="35381" xr:uid="{00000000-0005-0000-0000-0000F34B0000}"/>
    <cellStyle name="Normal 6 3 2 3 3 2 4 5" xfId="24785" xr:uid="{00000000-0005-0000-0000-0000F44B0000}"/>
    <cellStyle name="Normal 6 3 2 3 3 2 5" xfId="10023" xr:uid="{00000000-0005-0000-0000-0000F54B0000}"/>
    <cellStyle name="Normal 6 3 2 3 3 2 5 2" xfId="10024" xr:uid="{00000000-0005-0000-0000-0000F64B0000}"/>
    <cellStyle name="Normal 6 3 2 3 3 2 5 2 2" xfId="39925" xr:uid="{00000000-0005-0000-0000-0000F74B0000}"/>
    <cellStyle name="Normal 6 3 2 3 3 2 5 3" xfId="29907" xr:uid="{00000000-0005-0000-0000-0000F84B0000}"/>
    <cellStyle name="Normal 6 3 2 3 3 2 6" xfId="10025" xr:uid="{00000000-0005-0000-0000-0000F94B0000}"/>
    <cellStyle name="Normal 6 3 2 3 3 2 6 2" xfId="10026" xr:uid="{00000000-0005-0000-0000-0000FA4B0000}"/>
    <cellStyle name="Normal 6 3 2 3 3 2 6 2 2" xfId="39926" xr:uid="{00000000-0005-0000-0000-0000FB4B0000}"/>
    <cellStyle name="Normal 6 3 2 3 3 2 6 3" xfId="29908" xr:uid="{00000000-0005-0000-0000-0000FC4B0000}"/>
    <cellStyle name="Normal 6 3 2 3 3 2 7" xfId="10027" xr:uid="{00000000-0005-0000-0000-0000FD4B0000}"/>
    <cellStyle name="Normal 6 3 2 3 3 2 7 2" xfId="35376" xr:uid="{00000000-0005-0000-0000-0000FE4B0000}"/>
    <cellStyle name="Normal 6 3 2 3 3 2 8" xfId="24780" xr:uid="{00000000-0005-0000-0000-0000FF4B0000}"/>
    <cellStyle name="Normal 6 3 2 3 3 3" xfId="10028" xr:uid="{00000000-0005-0000-0000-0000004C0000}"/>
    <cellStyle name="Normal 6 3 2 3 3 3 2" xfId="10029" xr:uid="{00000000-0005-0000-0000-0000014C0000}"/>
    <cellStyle name="Normal 6 3 2 3 3 3 2 2" xfId="10030" xr:uid="{00000000-0005-0000-0000-0000024C0000}"/>
    <cellStyle name="Normal 6 3 2 3 3 3 2 2 2" xfId="10031" xr:uid="{00000000-0005-0000-0000-0000034C0000}"/>
    <cellStyle name="Normal 6 3 2 3 3 3 2 2 2 2" xfId="10032" xr:uid="{00000000-0005-0000-0000-0000044C0000}"/>
    <cellStyle name="Normal 6 3 2 3 3 3 2 2 2 2 2" xfId="39927" xr:uid="{00000000-0005-0000-0000-0000054C0000}"/>
    <cellStyle name="Normal 6 3 2 3 3 3 2 2 2 3" xfId="29909" xr:uid="{00000000-0005-0000-0000-0000064C0000}"/>
    <cellStyle name="Normal 6 3 2 3 3 3 2 2 3" xfId="10033" xr:uid="{00000000-0005-0000-0000-0000074C0000}"/>
    <cellStyle name="Normal 6 3 2 3 3 3 2 2 3 2" xfId="10034" xr:uid="{00000000-0005-0000-0000-0000084C0000}"/>
    <cellStyle name="Normal 6 3 2 3 3 3 2 2 3 2 2" xfId="39928" xr:uid="{00000000-0005-0000-0000-0000094C0000}"/>
    <cellStyle name="Normal 6 3 2 3 3 3 2 2 3 3" xfId="29910" xr:uid="{00000000-0005-0000-0000-00000A4C0000}"/>
    <cellStyle name="Normal 6 3 2 3 3 3 2 2 4" xfId="10035" xr:uid="{00000000-0005-0000-0000-00000B4C0000}"/>
    <cellStyle name="Normal 6 3 2 3 3 3 2 2 4 2" xfId="35384" xr:uid="{00000000-0005-0000-0000-00000C4C0000}"/>
    <cellStyle name="Normal 6 3 2 3 3 3 2 2 5" xfId="24788" xr:uid="{00000000-0005-0000-0000-00000D4C0000}"/>
    <cellStyle name="Normal 6 3 2 3 3 3 2 3" xfId="10036" xr:uid="{00000000-0005-0000-0000-00000E4C0000}"/>
    <cellStyle name="Normal 6 3 2 3 3 3 2 3 2" xfId="10037" xr:uid="{00000000-0005-0000-0000-00000F4C0000}"/>
    <cellStyle name="Normal 6 3 2 3 3 3 2 3 2 2" xfId="10038" xr:uid="{00000000-0005-0000-0000-0000104C0000}"/>
    <cellStyle name="Normal 6 3 2 3 3 3 2 3 2 2 2" xfId="39929" xr:uid="{00000000-0005-0000-0000-0000114C0000}"/>
    <cellStyle name="Normal 6 3 2 3 3 3 2 3 2 3" xfId="29911" xr:uid="{00000000-0005-0000-0000-0000124C0000}"/>
    <cellStyle name="Normal 6 3 2 3 3 3 2 3 3" xfId="10039" xr:uid="{00000000-0005-0000-0000-0000134C0000}"/>
    <cellStyle name="Normal 6 3 2 3 3 3 2 3 3 2" xfId="10040" xr:uid="{00000000-0005-0000-0000-0000144C0000}"/>
    <cellStyle name="Normal 6 3 2 3 3 3 2 3 3 2 2" xfId="39930" xr:uid="{00000000-0005-0000-0000-0000154C0000}"/>
    <cellStyle name="Normal 6 3 2 3 3 3 2 3 3 3" xfId="29912" xr:uid="{00000000-0005-0000-0000-0000164C0000}"/>
    <cellStyle name="Normal 6 3 2 3 3 3 2 3 4" xfId="10041" xr:uid="{00000000-0005-0000-0000-0000174C0000}"/>
    <cellStyle name="Normal 6 3 2 3 3 3 2 3 4 2" xfId="35385" xr:uid="{00000000-0005-0000-0000-0000184C0000}"/>
    <cellStyle name="Normal 6 3 2 3 3 3 2 3 5" xfId="24789" xr:uid="{00000000-0005-0000-0000-0000194C0000}"/>
    <cellStyle name="Normal 6 3 2 3 3 3 2 4" xfId="10042" xr:uid="{00000000-0005-0000-0000-00001A4C0000}"/>
    <cellStyle name="Normal 6 3 2 3 3 3 2 4 2" xfId="10043" xr:uid="{00000000-0005-0000-0000-00001B4C0000}"/>
    <cellStyle name="Normal 6 3 2 3 3 3 2 4 2 2" xfId="39931" xr:uid="{00000000-0005-0000-0000-00001C4C0000}"/>
    <cellStyle name="Normal 6 3 2 3 3 3 2 4 3" xfId="29913" xr:uid="{00000000-0005-0000-0000-00001D4C0000}"/>
    <cellStyle name="Normal 6 3 2 3 3 3 2 5" xfId="10044" xr:uid="{00000000-0005-0000-0000-00001E4C0000}"/>
    <cellStyle name="Normal 6 3 2 3 3 3 2 5 2" xfId="10045" xr:uid="{00000000-0005-0000-0000-00001F4C0000}"/>
    <cellStyle name="Normal 6 3 2 3 3 3 2 5 2 2" xfId="39932" xr:uid="{00000000-0005-0000-0000-0000204C0000}"/>
    <cellStyle name="Normal 6 3 2 3 3 3 2 5 3" xfId="29914" xr:uid="{00000000-0005-0000-0000-0000214C0000}"/>
    <cellStyle name="Normal 6 3 2 3 3 3 2 6" xfId="10046" xr:uid="{00000000-0005-0000-0000-0000224C0000}"/>
    <cellStyle name="Normal 6 3 2 3 3 3 2 6 2" xfId="35383" xr:uid="{00000000-0005-0000-0000-0000234C0000}"/>
    <cellStyle name="Normal 6 3 2 3 3 3 2 7" xfId="24787" xr:uid="{00000000-0005-0000-0000-0000244C0000}"/>
    <cellStyle name="Normal 6 3 2 3 3 3 3" xfId="10047" xr:uid="{00000000-0005-0000-0000-0000254C0000}"/>
    <cellStyle name="Normal 6 3 2 3 3 3 3 2" xfId="10048" xr:uid="{00000000-0005-0000-0000-0000264C0000}"/>
    <cellStyle name="Normal 6 3 2 3 3 3 3 2 2" xfId="10049" xr:uid="{00000000-0005-0000-0000-0000274C0000}"/>
    <cellStyle name="Normal 6 3 2 3 3 3 3 2 2 2" xfId="39933" xr:uid="{00000000-0005-0000-0000-0000284C0000}"/>
    <cellStyle name="Normal 6 3 2 3 3 3 3 2 3" xfId="29915" xr:uid="{00000000-0005-0000-0000-0000294C0000}"/>
    <cellStyle name="Normal 6 3 2 3 3 3 3 3" xfId="10050" xr:uid="{00000000-0005-0000-0000-00002A4C0000}"/>
    <cellStyle name="Normal 6 3 2 3 3 3 3 3 2" xfId="10051" xr:uid="{00000000-0005-0000-0000-00002B4C0000}"/>
    <cellStyle name="Normal 6 3 2 3 3 3 3 3 2 2" xfId="39934" xr:uid="{00000000-0005-0000-0000-00002C4C0000}"/>
    <cellStyle name="Normal 6 3 2 3 3 3 3 3 3" xfId="29916" xr:uid="{00000000-0005-0000-0000-00002D4C0000}"/>
    <cellStyle name="Normal 6 3 2 3 3 3 3 4" xfId="10052" xr:uid="{00000000-0005-0000-0000-00002E4C0000}"/>
    <cellStyle name="Normal 6 3 2 3 3 3 3 4 2" xfId="35386" xr:uid="{00000000-0005-0000-0000-00002F4C0000}"/>
    <cellStyle name="Normal 6 3 2 3 3 3 3 5" xfId="24790" xr:uid="{00000000-0005-0000-0000-0000304C0000}"/>
    <cellStyle name="Normal 6 3 2 3 3 3 4" xfId="10053" xr:uid="{00000000-0005-0000-0000-0000314C0000}"/>
    <cellStyle name="Normal 6 3 2 3 3 3 4 2" xfId="10054" xr:uid="{00000000-0005-0000-0000-0000324C0000}"/>
    <cellStyle name="Normal 6 3 2 3 3 3 4 2 2" xfId="10055" xr:uid="{00000000-0005-0000-0000-0000334C0000}"/>
    <cellStyle name="Normal 6 3 2 3 3 3 4 2 2 2" xfId="39935" xr:uid="{00000000-0005-0000-0000-0000344C0000}"/>
    <cellStyle name="Normal 6 3 2 3 3 3 4 2 3" xfId="29917" xr:uid="{00000000-0005-0000-0000-0000354C0000}"/>
    <cellStyle name="Normal 6 3 2 3 3 3 4 3" xfId="10056" xr:uid="{00000000-0005-0000-0000-0000364C0000}"/>
    <cellStyle name="Normal 6 3 2 3 3 3 4 3 2" xfId="10057" xr:uid="{00000000-0005-0000-0000-0000374C0000}"/>
    <cellStyle name="Normal 6 3 2 3 3 3 4 3 2 2" xfId="39936" xr:uid="{00000000-0005-0000-0000-0000384C0000}"/>
    <cellStyle name="Normal 6 3 2 3 3 3 4 3 3" xfId="29918" xr:uid="{00000000-0005-0000-0000-0000394C0000}"/>
    <cellStyle name="Normal 6 3 2 3 3 3 4 4" xfId="10058" xr:uid="{00000000-0005-0000-0000-00003A4C0000}"/>
    <cellStyle name="Normal 6 3 2 3 3 3 4 4 2" xfId="35387" xr:uid="{00000000-0005-0000-0000-00003B4C0000}"/>
    <cellStyle name="Normal 6 3 2 3 3 3 4 5" xfId="24791" xr:uid="{00000000-0005-0000-0000-00003C4C0000}"/>
    <cellStyle name="Normal 6 3 2 3 3 3 5" xfId="10059" xr:uid="{00000000-0005-0000-0000-00003D4C0000}"/>
    <cellStyle name="Normal 6 3 2 3 3 3 5 2" xfId="10060" xr:uid="{00000000-0005-0000-0000-00003E4C0000}"/>
    <cellStyle name="Normal 6 3 2 3 3 3 5 2 2" xfId="39937" xr:uid="{00000000-0005-0000-0000-00003F4C0000}"/>
    <cellStyle name="Normal 6 3 2 3 3 3 5 3" xfId="29919" xr:uid="{00000000-0005-0000-0000-0000404C0000}"/>
    <cellStyle name="Normal 6 3 2 3 3 3 6" xfId="10061" xr:uid="{00000000-0005-0000-0000-0000414C0000}"/>
    <cellStyle name="Normal 6 3 2 3 3 3 6 2" xfId="10062" xr:uid="{00000000-0005-0000-0000-0000424C0000}"/>
    <cellStyle name="Normal 6 3 2 3 3 3 6 2 2" xfId="39938" xr:uid="{00000000-0005-0000-0000-0000434C0000}"/>
    <cellStyle name="Normal 6 3 2 3 3 3 6 3" xfId="29920" xr:uid="{00000000-0005-0000-0000-0000444C0000}"/>
    <cellStyle name="Normal 6 3 2 3 3 3 7" xfId="10063" xr:uid="{00000000-0005-0000-0000-0000454C0000}"/>
    <cellStyle name="Normal 6 3 2 3 3 3 7 2" xfId="35382" xr:uid="{00000000-0005-0000-0000-0000464C0000}"/>
    <cellStyle name="Normal 6 3 2 3 3 3 8" xfId="24786" xr:uid="{00000000-0005-0000-0000-0000474C0000}"/>
    <cellStyle name="Normal 6 3 2 3 3 4" xfId="10064" xr:uid="{00000000-0005-0000-0000-0000484C0000}"/>
    <cellStyle name="Normal 6 3 2 3 3 4 2" xfId="10065" xr:uid="{00000000-0005-0000-0000-0000494C0000}"/>
    <cellStyle name="Normal 6 3 2 3 3 4 2 2" xfId="10066" xr:uid="{00000000-0005-0000-0000-00004A4C0000}"/>
    <cellStyle name="Normal 6 3 2 3 3 4 2 2 2" xfId="10067" xr:uid="{00000000-0005-0000-0000-00004B4C0000}"/>
    <cellStyle name="Normal 6 3 2 3 3 4 2 2 2 2" xfId="39939" xr:uid="{00000000-0005-0000-0000-00004C4C0000}"/>
    <cellStyle name="Normal 6 3 2 3 3 4 2 2 3" xfId="29921" xr:uid="{00000000-0005-0000-0000-00004D4C0000}"/>
    <cellStyle name="Normal 6 3 2 3 3 4 2 3" xfId="10068" xr:uid="{00000000-0005-0000-0000-00004E4C0000}"/>
    <cellStyle name="Normal 6 3 2 3 3 4 2 3 2" xfId="10069" xr:uid="{00000000-0005-0000-0000-00004F4C0000}"/>
    <cellStyle name="Normal 6 3 2 3 3 4 2 3 2 2" xfId="39940" xr:uid="{00000000-0005-0000-0000-0000504C0000}"/>
    <cellStyle name="Normal 6 3 2 3 3 4 2 3 3" xfId="29922" xr:uid="{00000000-0005-0000-0000-0000514C0000}"/>
    <cellStyle name="Normal 6 3 2 3 3 4 2 4" xfId="10070" xr:uid="{00000000-0005-0000-0000-0000524C0000}"/>
    <cellStyle name="Normal 6 3 2 3 3 4 2 4 2" xfId="35389" xr:uid="{00000000-0005-0000-0000-0000534C0000}"/>
    <cellStyle name="Normal 6 3 2 3 3 4 2 5" xfId="24793" xr:uid="{00000000-0005-0000-0000-0000544C0000}"/>
    <cellStyle name="Normal 6 3 2 3 3 4 3" xfId="10071" xr:uid="{00000000-0005-0000-0000-0000554C0000}"/>
    <cellStyle name="Normal 6 3 2 3 3 4 3 2" xfId="10072" xr:uid="{00000000-0005-0000-0000-0000564C0000}"/>
    <cellStyle name="Normal 6 3 2 3 3 4 3 2 2" xfId="10073" xr:uid="{00000000-0005-0000-0000-0000574C0000}"/>
    <cellStyle name="Normal 6 3 2 3 3 4 3 2 2 2" xfId="39941" xr:uid="{00000000-0005-0000-0000-0000584C0000}"/>
    <cellStyle name="Normal 6 3 2 3 3 4 3 2 3" xfId="29923" xr:uid="{00000000-0005-0000-0000-0000594C0000}"/>
    <cellStyle name="Normal 6 3 2 3 3 4 3 3" xfId="10074" xr:uid="{00000000-0005-0000-0000-00005A4C0000}"/>
    <cellStyle name="Normal 6 3 2 3 3 4 3 3 2" xfId="10075" xr:uid="{00000000-0005-0000-0000-00005B4C0000}"/>
    <cellStyle name="Normal 6 3 2 3 3 4 3 3 2 2" xfId="39942" xr:uid="{00000000-0005-0000-0000-00005C4C0000}"/>
    <cellStyle name="Normal 6 3 2 3 3 4 3 3 3" xfId="29924" xr:uid="{00000000-0005-0000-0000-00005D4C0000}"/>
    <cellStyle name="Normal 6 3 2 3 3 4 3 4" xfId="10076" xr:uid="{00000000-0005-0000-0000-00005E4C0000}"/>
    <cellStyle name="Normal 6 3 2 3 3 4 3 4 2" xfId="35390" xr:uid="{00000000-0005-0000-0000-00005F4C0000}"/>
    <cellStyle name="Normal 6 3 2 3 3 4 3 5" xfId="24794" xr:uid="{00000000-0005-0000-0000-0000604C0000}"/>
    <cellStyle name="Normal 6 3 2 3 3 4 4" xfId="10077" xr:uid="{00000000-0005-0000-0000-0000614C0000}"/>
    <cellStyle name="Normal 6 3 2 3 3 4 4 2" xfId="10078" xr:uid="{00000000-0005-0000-0000-0000624C0000}"/>
    <cellStyle name="Normal 6 3 2 3 3 4 4 2 2" xfId="39943" xr:uid="{00000000-0005-0000-0000-0000634C0000}"/>
    <cellStyle name="Normal 6 3 2 3 3 4 4 3" xfId="29925" xr:uid="{00000000-0005-0000-0000-0000644C0000}"/>
    <cellStyle name="Normal 6 3 2 3 3 4 5" xfId="10079" xr:uid="{00000000-0005-0000-0000-0000654C0000}"/>
    <cellStyle name="Normal 6 3 2 3 3 4 5 2" xfId="10080" xr:uid="{00000000-0005-0000-0000-0000664C0000}"/>
    <cellStyle name="Normal 6 3 2 3 3 4 5 2 2" xfId="39944" xr:uid="{00000000-0005-0000-0000-0000674C0000}"/>
    <cellStyle name="Normal 6 3 2 3 3 4 5 3" xfId="29926" xr:uid="{00000000-0005-0000-0000-0000684C0000}"/>
    <cellStyle name="Normal 6 3 2 3 3 4 6" xfId="10081" xr:uid="{00000000-0005-0000-0000-0000694C0000}"/>
    <cellStyle name="Normal 6 3 2 3 3 4 6 2" xfId="35388" xr:uid="{00000000-0005-0000-0000-00006A4C0000}"/>
    <cellStyle name="Normal 6 3 2 3 3 4 7" xfId="24792" xr:uid="{00000000-0005-0000-0000-00006B4C0000}"/>
    <cellStyle name="Normal 6 3 2 3 3 5" xfId="10082" xr:uid="{00000000-0005-0000-0000-00006C4C0000}"/>
    <cellStyle name="Normal 6 3 2 3 3 5 2" xfId="10083" xr:uid="{00000000-0005-0000-0000-00006D4C0000}"/>
    <cellStyle name="Normal 6 3 2 3 3 5 2 2" xfId="10084" xr:uid="{00000000-0005-0000-0000-00006E4C0000}"/>
    <cellStyle name="Normal 6 3 2 3 3 5 2 2 2" xfId="39945" xr:uid="{00000000-0005-0000-0000-00006F4C0000}"/>
    <cellStyle name="Normal 6 3 2 3 3 5 2 3" xfId="29927" xr:uid="{00000000-0005-0000-0000-0000704C0000}"/>
    <cellStyle name="Normal 6 3 2 3 3 5 3" xfId="10085" xr:uid="{00000000-0005-0000-0000-0000714C0000}"/>
    <cellStyle name="Normal 6 3 2 3 3 5 3 2" xfId="10086" xr:uid="{00000000-0005-0000-0000-0000724C0000}"/>
    <cellStyle name="Normal 6 3 2 3 3 5 3 2 2" xfId="39946" xr:uid="{00000000-0005-0000-0000-0000734C0000}"/>
    <cellStyle name="Normal 6 3 2 3 3 5 3 3" xfId="29928" xr:uid="{00000000-0005-0000-0000-0000744C0000}"/>
    <cellStyle name="Normal 6 3 2 3 3 5 4" xfId="10087" xr:uid="{00000000-0005-0000-0000-0000754C0000}"/>
    <cellStyle name="Normal 6 3 2 3 3 5 4 2" xfId="35391" xr:uid="{00000000-0005-0000-0000-0000764C0000}"/>
    <cellStyle name="Normal 6 3 2 3 3 5 5" xfId="24795" xr:uid="{00000000-0005-0000-0000-0000774C0000}"/>
    <cellStyle name="Normal 6 3 2 3 3 6" xfId="10088" xr:uid="{00000000-0005-0000-0000-0000784C0000}"/>
    <cellStyle name="Normal 6 3 2 3 3 6 2" xfId="10089" xr:uid="{00000000-0005-0000-0000-0000794C0000}"/>
    <cellStyle name="Normal 6 3 2 3 3 6 2 2" xfId="10090" xr:uid="{00000000-0005-0000-0000-00007A4C0000}"/>
    <cellStyle name="Normal 6 3 2 3 3 6 2 2 2" xfId="39947" xr:uid="{00000000-0005-0000-0000-00007B4C0000}"/>
    <cellStyle name="Normal 6 3 2 3 3 6 2 3" xfId="29929" xr:uid="{00000000-0005-0000-0000-00007C4C0000}"/>
    <cellStyle name="Normal 6 3 2 3 3 6 3" xfId="10091" xr:uid="{00000000-0005-0000-0000-00007D4C0000}"/>
    <cellStyle name="Normal 6 3 2 3 3 6 3 2" xfId="10092" xr:uid="{00000000-0005-0000-0000-00007E4C0000}"/>
    <cellStyle name="Normal 6 3 2 3 3 6 3 2 2" xfId="39948" xr:uid="{00000000-0005-0000-0000-00007F4C0000}"/>
    <cellStyle name="Normal 6 3 2 3 3 6 3 3" xfId="29930" xr:uid="{00000000-0005-0000-0000-0000804C0000}"/>
    <cellStyle name="Normal 6 3 2 3 3 6 4" xfId="10093" xr:uid="{00000000-0005-0000-0000-0000814C0000}"/>
    <cellStyle name="Normal 6 3 2 3 3 6 4 2" xfId="35392" xr:uid="{00000000-0005-0000-0000-0000824C0000}"/>
    <cellStyle name="Normal 6 3 2 3 3 6 5" xfId="24796" xr:uid="{00000000-0005-0000-0000-0000834C0000}"/>
    <cellStyle name="Normal 6 3 2 3 3 7" xfId="10094" xr:uid="{00000000-0005-0000-0000-0000844C0000}"/>
    <cellStyle name="Normal 6 3 2 3 3 7 2" xfId="10095" xr:uid="{00000000-0005-0000-0000-0000854C0000}"/>
    <cellStyle name="Normal 6 3 2 3 3 7 2 2" xfId="39949" xr:uid="{00000000-0005-0000-0000-0000864C0000}"/>
    <cellStyle name="Normal 6 3 2 3 3 7 3" xfId="29931" xr:uid="{00000000-0005-0000-0000-0000874C0000}"/>
    <cellStyle name="Normal 6 3 2 3 3 8" xfId="10096" xr:uid="{00000000-0005-0000-0000-0000884C0000}"/>
    <cellStyle name="Normal 6 3 2 3 3 8 2" xfId="10097" xr:uid="{00000000-0005-0000-0000-0000894C0000}"/>
    <cellStyle name="Normal 6 3 2 3 3 8 2 2" xfId="39950" xr:uid="{00000000-0005-0000-0000-00008A4C0000}"/>
    <cellStyle name="Normal 6 3 2 3 3 8 3" xfId="29932" xr:uid="{00000000-0005-0000-0000-00008B4C0000}"/>
    <cellStyle name="Normal 6 3 2 3 3 9" xfId="10098" xr:uid="{00000000-0005-0000-0000-00008C4C0000}"/>
    <cellStyle name="Normal 6 3 2 3 3 9 2" xfId="35375" xr:uid="{00000000-0005-0000-0000-00008D4C0000}"/>
    <cellStyle name="Normal 6 3 2 3 4" xfId="10099" xr:uid="{00000000-0005-0000-0000-00008E4C0000}"/>
    <cellStyle name="Normal 6 3 2 3 4 2" xfId="10100" xr:uid="{00000000-0005-0000-0000-00008F4C0000}"/>
    <cellStyle name="Normal 6 3 2 3 4 2 2" xfId="10101" xr:uid="{00000000-0005-0000-0000-0000904C0000}"/>
    <cellStyle name="Normal 6 3 2 3 4 2 2 2" xfId="10102" xr:uid="{00000000-0005-0000-0000-0000914C0000}"/>
    <cellStyle name="Normal 6 3 2 3 4 2 2 2 2" xfId="10103" xr:uid="{00000000-0005-0000-0000-0000924C0000}"/>
    <cellStyle name="Normal 6 3 2 3 4 2 2 2 2 2" xfId="39951" xr:uid="{00000000-0005-0000-0000-0000934C0000}"/>
    <cellStyle name="Normal 6 3 2 3 4 2 2 2 3" xfId="29933" xr:uid="{00000000-0005-0000-0000-0000944C0000}"/>
    <cellStyle name="Normal 6 3 2 3 4 2 2 3" xfId="10104" xr:uid="{00000000-0005-0000-0000-0000954C0000}"/>
    <cellStyle name="Normal 6 3 2 3 4 2 2 3 2" xfId="10105" xr:uid="{00000000-0005-0000-0000-0000964C0000}"/>
    <cellStyle name="Normal 6 3 2 3 4 2 2 3 2 2" xfId="39952" xr:uid="{00000000-0005-0000-0000-0000974C0000}"/>
    <cellStyle name="Normal 6 3 2 3 4 2 2 3 3" xfId="29934" xr:uid="{00000000-0005-0000-0000-0000984C0000}"/>
    <cellStyle name="Normal 6 3 2 3 4 2 2 4" xfId="10106" xr:uid="{00000000-0005-0000-0000-0000994C0000}"/>
    <cellStyle name="Normal 6 3 2 3 4 2 2 4 2" xfId="35395" xr:uid="{00000000-0005-0000-0000-00009A4C0000}"/>
    <cellStyle name="Normal 6 3 2 3 4 2 2 5" xfId="24799" xr:uid="{00000000-0005-0000-0000-00009B4C0000}"/>
    <cellStyle name="Normal 6 3 2 3 4 2 3" xfId="10107" xr:uid="{00000000-0005-0000-0000-00009C4C0000}"/>
    <cellStyle name="Normal 6 3 2 3 4 2 3 2" xfId="10108" xr:uid="{00000000-0005-0000-0000-00009D4C0000}"/>
    <cellStyle name="Normal 6 3 2 3 4 2 3 2 2" xfId="10109" xr:uid="{00000000-0005-0000-0000-00009E4C0000}"/>
    <cellStyle name="Normal 6 3 2 3 4 2 3 2 2 2" xfId="39953" xr:uid="{00000000-0005-0000-0000-00009F4C0000}"/>
    <cellStyle name="Normal 6 3 2 3 4 2 3 2 3" xfId="29935" xr:uid="{00000000-0005-0000-0000-0000A04C0000}"/>
    <cellStyle name="Normal 6 3 2 3 4 2 3 3" xfId="10110" xr:uid="{00000000-0005-0000-0000-0000A14C0000}"/>
    <cellStyle name="Normal 6 3 2 3 4 2 3 3 2" xfId="10111" xr:uid="{00000000-0005-0000-0000-0000A24C0000}"/>
    <cellStyle name="Normal 6 3 2 3 4 2 3 3 2 2" xfId="39954" xr:uid="{00000000-0005-0000-0000-0000A34C0000}"/>
    <cellStyle name="Normal 6 3 2 3 4 2 3 3 3" xfId="29936" xr:uid="{00000000-0005-0000-0000-0000A44C0000}"/>
    <cellStyle name="Normal 6 3 2 3 4 2 3 4" xfId="10112" xr:uid="{00000000-0005-0000-0000-0000A54C0000}"/>
    <cellStyle name="Normal 6 3 2 3 4 2 3 4 2" xfId="35396" xr:uid="{00000000-0005-0000-0000-0000A64C0000}"/>
    <cellStyle name="Normal 6 3 2 3 4 2 3 5" xfId="24800" xr:uid="{00000000-0005-0000-0000-0000A74C0000}"/>
    <cellStyle name="Normal 6 3 2 3 4 2 4" xfId="10113" xr:uid="{00000000-0005-0000-0000-0000A84C0000}"/>
    <cellStyle name="Normal 6 3 2 3 4 2 4 2" xfId="10114" xr:uid="{00000000-0005-0000-0000-0000A94C0000}"/>
    <cellStyle name="Normal 6 3 2 3 4 2 4 2 2" xfId="39955" xr:uid="{00000000-0005-0000-0000-0000AA4C0000}"/>
    <cellStyle name="Normal 6 3 2 3 4 2 4 3" xfId="29937" xr:uid="{00000000-0005-0000-0000-0000AB4C0000}"/>
    <cellStyle name="Normal 6 3 2 3 4 2 5" xfId="10115" xr:uid="{00000000-0005-0000-0000-0000AC4C0000}"/>
    <cellStyle name="Normal 6 3 2 3 4 2 5 2" xfId="10116" xr:uid="{00000000-0005-0000-0000-0000AD4C0000}"/>
    <cellStyle name="Normal 6 3 2 3 4 2 5 2 2" xfId="39956" xr:uid="{00000000-0005-0000-0000-0000AE4C0000}"/>
    <cellStyle name="Normal 6 3 2 3 4 2 5 3" xfId="29938" xr:uid="{00000000-0005-0000-0000-0000AF4C0000}"/>
    <cellStyle name="Normal 6 3 2 3 4 2 6" xfId="10117" xr:uid="{00000000-0005-0000-0000-0000B04C0000}"/>
    <cellStyle name="Normal 6 3 2 3 4 2 6 2" xfId="35394" xr:uid="{00000000-0005-0000-0000-0000B14C0000}"/>
    <cellStyle name="Normal 6 3 2 3 4 2 7" xfId="24798" xr:uid="{00000000-0005-0000-0000-0000B24C0000}"/>
    <cellStyle name="Normal 6 3 2 3 4 3" xfId="10118" xr:uid="{00000000-0005-0000-0000-0000B34C0000}"/>
    <cellStyle name="Normal 6 3 2 3 4 3 2" xfId="10119" xr:uid="{00000000-0005-0000-0000-0000B44C0000}"/>
    <cellStyle name="Normal 6 3 2 3 4 3 2 2" xfId="10120" xr:uid="{00000000-0005-0000-0000-0000B54C0000}"/>
    <cellStyle name="Normal 6 3 2 3 4 3 2 2 2" xfId="39957" xr:uid="{00000000-0005-0000-0000-0000B64C0000}"/>
    <cellStyle name="Normal 6 3 2 3 4 3 2 3" xfId="29939" xr:uid="{00000000-0005-0000-0000-0000B74C0000}"/>
    <cellStyle name="Normal 6 3 2 3 4 3 3" xfId="10121" xr:uid="{00000000-0005-0000-0000-0000B84C0000}"/>
    <cellStyle name="Normal 6 3 2 3 4 3 3 2" xfId="10122" xr:uid="{00000000-0005-0000-0000-0000B94C0000}"/>
    <cellStyle name="Normal 6 3 2 3 4 3 3 2 2" xfId="39958" xr:uid="{00000000-0005-0000-0000-0000BA4C0000}"/>
    <cellStyle name="Normal 6 3 2 3 4 3 3 3" xfId="29940" xr:uid="{00000000-0005-0000-0000-0000BB4C0000}"/>
    <cellStyle name="Normal 6 3 2 3 4 3 4" xfId="10123" xr:uid="{00000000-0005-0000-0000-0000BC4C0000}"/>
    <cellStyle name="Normal 6 3 2 3 4 3 4 2" xfId="35397" xr:uid="{00000000-0005-0000-0000-0000BD4C0000}"/>
    <cellStyle name="Normal 6 3 2 3 4 3 5" xfId="24801" xr:uid="{00000000-0005-0000-0000-0000BE4C0000}"/>
    <cellStyle name="Normal 6 3 2 3 4 4" xfId="10124" xr:uid="{00000000-0005-0000-0000-0000BF4C0000}"/>
    <cellStyle name="Normal 6 3 2 3 4 4 2" xfId="10125" xr:uid="{00000000-0005-0000-0000-0000C04C0000}"/>
    <cellStyle name="Normal 6 3 2 3 4 4 2 2" xfId="10126" xr:uid="{00000000-0005-0000-0000-0000C14C0000}"/>
    <cellStyle name="Normal 6 3 2 3 4 4 2 2 2" xfId="39959" xr:uid="{00000000-0005-0000-0000-0000C24C0000}"/>
    <cellStyle name="Normal 6 3 2 3 4 4 2 3" xfId="29941" xr:uid="{00000000-0005-0000-0000-0000C34C0000}"/>
    <cellStyle name="Normal 6 3 2 3 4 4 3" xfId="10127" xr:uid="{00000000-0005-0000-0000-0000C44C0000}"/>
    <cellStyle name="Normal 6 3 2 3 4 4 3 2" xfId="10128" xr:uid="{00000000-0005-0000-0000-0000C54C0000}"/>
    <cellStyle name="Normal 6 3 2 3 4 4 3 2 2" xfId="39960" xr:uid="{00000000-0005-0000-0000-0000C64C0000}"/>
    <cellStyle name="Normal 6 3 2 3 4 4 3 3" xfId="29942" xr:uid="{00000000-0005-0000-0000-0000C74C0000}"/>
    <cellStyle name="Normal 6 3 2 3 4 4 4" xfId="10129" xr:uid="{00000000-0005-0000-0000-0000C84C0000}"/>
    <cellStyle name="Normal 6 3 2 3 4 4 4 2" xfId="35398" xr:uid="{00000000-0005-0000-0000-0000C94C0000}"/>
    <cellStyle name="Normal 6 3 2 3 4 4 5" xfId="24802" xr:uid="{00000000-0005-0000-0000-0000CA4C0000}"/>
    <cellStyle name="Normal 6 3 2 3 4 5" xfId="10130" xr:uid="{00000000-0005-0000-0000-0000CB4C0000}"/>
    <cellStyle name="Normal 6 3 2 3 4 5 2" xfId="10131" xr:uid="{00000000-0005-0000-0000-0000CC4C0000}"/>
    <cellStyle name="Normal 6 3 2 3 4 5 2 2" xfId="39961" xr:uid="{00000000-0005-0000-0000-0000CD4C0000}"/>
    <cellStyle name="Normal 6 3 2 3 4 5 3" xfId="29943" xr:uid="{00000000-0005-0000-0000-0000CE4C0000}"/>
    <cellStyle name="Normal 6 3 2 3 4 6" xfId="10132" xr:uid="{00000000-0005-0000-0000-0000CF4C0000}"/>
    <cellStyle name="Normal 6 3 2 3 4 6 2" xfId="10133" xr:uid="{00000000-0005-0000-0000-0000D04C0000}"/>
    <cellStyle name="Normal 6 3 2 3 4 6 2 2" xfId="39962" xr:uid="{00000000-0005-0000-0000-0000D14C0000}"/>
    <cellStyle name="Normal 6 3 2 3 4 6 3" xfId="29944" xr:uid="{00000000-0005-0000-0000-0000D24C0000}"/>
    <cellStyle name="Normal 6 3 2 3 4 7" xfId="10134" xr:uid="{00000000-0005-0000-0000-0000D34C0000}"/>
    <cellStyle name="Normal 6 3 2 3 4 7 2" xfId="35393" xr:uid="{00000000-0005-0000-0000-0000D44C0000}"/>
    <cellStyle name="Normal 6 3 2 3 4 8" xfId="24797" xr:uid="{00000000-0005-0000-0000-0000D54C0000}"/>
    <cellStyle name="Normal 6 3 2 3 5" xfId="10135" xr:uid="{00000000-0005-0000-0000-0000D64C0000}"/>
    <cellStyle name="Normal 6 3 2 3 5 2" xfId="10136" xr:uid="{00000000-0005-0000-0000-0000D74C0000}"/>
    <cellStyle name="Normal 6 3 2 3 5 2 2" xfId="10137" xr:uid="{00000000-0005-0000-0000-0000D84C0000}"/>
    <cellStyle name="Normal 6 3 2 3 5 2 2 2" xfId="10138" xr:uid="{00000000-0005-0000-0000-0000D94C0000}"/>
    <cellStyle name="Normal 6 3 2 3 5 2 2 2 2" xfId="10139" xr:uid="{00000000-0005-0000-0000-0000DA4C0000}"/>
    <cellStyle name="Normal 6 3 2 3 5 2 2 2 2 2" xfId="39963" xr:uid="{00000000-0005-0000-0000-0000DB4C0000}"/>
    <cellStyle name="Normal 6 3 2 3 5 2 2 2 3" xfId="29945" xr:uid="{00000000-0005-0000-0000-0000DC4C0000}"/>
    <cellStyle name="Normal 6 3 2 3 5 2 2 3" xfId="10140" xr:uid="{00000000-0005-0000-0000-0000DD4C0000}"/>
    <cellStyle name="Normal 6 3 2 3 5 2 2 3 2" xfId="10141" xr:uid="{00000000-0005-0000-0000-0000DE4C0000}"/>
    <cellStyle name="Normal 6 3 2 3 5 2 2 3 2 2" xfId="39964" xr:uid="{00000000-0005-0000-0000-0000DF4C0000}"/>
    <cellStyle name="Normal 6 3 2 3 5 2 2 3 3" xfId="29946" xr:uid="{00000000-0005-0000-0000-0000E04C0000}"/>
    <cellStyle name="Normal 6 3 2 3 5 2 2 4" xfId="10142" xr:uid="{00000000-0005-0000-0000-0000E14C0000}"/>
    <cellStyle name="Normal 6 3 2 3 5 2 2 4 2" xfId="35401" xr:uid="{00000000-0005-0000-0000-0000E24C0000}"/>
    <cellStyle name="Normal 6 3 2 3 5 2 2 5" xfId="24805" xr:uid="{00000000-0005-0000-0000-0000E34C0000}"/>
    <cellStyle name="Normal 6 3 2 3 5 2 3" xfId="10143" xr:uid="{00000000-0005-0000-0000-0000E44C0000}"/>
    <cellStyle name="Normal 6 3 2 3 5 2 3 2" xfId="10144" xr:uid="{00000000-0005-0000-0000-0000E54C0000}"/>
    <cellStyle name="Normal 6 3 2 3 5 2 3 2 2" xfId="10145" xr:uid="{00000000-0005-0000-0000-0000E64C0000}"/>
    <cellStyle name="Normal 6 3 2 3 5 2 3 2 2 2" xfId="39965" xr:uid="{00000000-0005-0000-0000-0000E74C0000}"/>
    <cellStyle name="Normal 6 3 2 3 5 2 3 2 3" xfId="29947" xr:uid="{00000000-0005-0000-0000-0000E84C0000}"/>
    <cellStyle name="Normal 6 3 2 3 5 2 3 3" xfId="10146" xr:uid="{00000000-0005-0000-0000-0000E94C0000}"/>
    <cellStyle name="Normal 6 3 2 3 5 2 3 3 2" xfId="10147" xr:uid="{00000000-0005-0000-0000-0000EA4C0000}"/>
    <cellStyle name="Normal 6 3 2 3 5 2 3 3 2 2" xfId="39966" xr:uid="{00000000-0005-0000-0000-0000EB4C0000}"/>
    <cellStyle name="Normal 6 3 2 3 5 2 3 3 3" xfId="29948" xr:uid="{00000000-0005-0000-0000-0000EC4C0000}"/>
    <cellStyle name="Normal 6 3 2 3 5 2 3 4" xfId="10148" xr:uid="{00000000-0005-0000-0000-0000ED4C0000}"/>
    <cellStyle name="Normal 6 3 2 3 5 2 3 4 2" xfId="35402" xr:uid="{00000000-0005-0000-0000-0000EE4C0000}"/>
    <cellStyle name="Normal 6 3 2 3 5 2 3 5" xfId="24806" xr:uid="{00000000-0005-0000-0000-0000EF4C0000}"/>
    <cellStyle name="Normal 6 3 2 3 5 2 4" xfId="10149" xr:uid="{00000000-0005-0000-0000-0000F04C0000}"/>
    <cellStyle name="Normal 6 3 2 3 5 2 4 2" xfId="10150" xr:uid="{00000000-0005-0000-0000-0000F14C0000}"/>
    <cellStyle name="Normal 6 3 2 3 5 2 4 2 2" xfId="39967" xr:uid="{00000000-0005-0000-0000-0000F24C0000}"/>
    <cellStyle name="Normal 6 3 2 3 5 2 4 3" xfId="29949" xr:uid="{00000000-0005-0000-0000-0000F34C0000}"/>
    <cellStyle name="Normal 6 3 2 3 5 2 5" xfId="10151" xr:uid="{00000000-0005-0000-0000-0000F44C0000}"/>
    <cellStyle name="Normal 6 3 2 3 5 2 5 2" xfId="10152" xr:uid="{00000000-0005-0000-0000-0000F54C0000}"/>
    <cellStyle name="Normal 6 3 2 3 5 2 5 2 2" xfId="39968" xr:uid="{00000000-0005-0000-0000-0000F64C0000}"/>
    <cellStyle name="Normal 6 3 2 3 5 2 5 3" xfId="29950" xr:uid="{00000000-0005-0000-0000-0000F74C0000}"/>
    <cellStyle name="Normal 6 3 2 3 5 2 6" xfId="10153" xr:uid="{00000000-0005-0000-0000-0000F84C0000}"/>
    <cellStyle name="Normal 6 3 2 3 5 2 6 2" xfId="35400" xr:uid="{00000000-0005-0000-0000-0000F94C0000}"/>
    <cellStyle name="Normal 6 3 2 3 5 2 7" xfId="24804" xr:uid="{00000000-0005-0000-0000-0000FA4C0000}"/>
    <cellStyle name="Normal 6 3 2 3 5 3" xfId="10154" xr:uid="{00000000-0005-0000-0000-0000FB4C0000}"/>
    <cellStyle name="Normal 6 3 2 3 5 3 2" xfId="10155" xr:uid="{00000000-0005-0000-0000-0000FC4C0000}"/>
    <cellStyle name="Normal 6 3 2 3 5 3 2 2" xfId="10156" xr:uid="{00000000-0005-0000-0000-0000FD4C0000}"/>
    <cellStyle name="Normal 6 3 2 3 5 3 2 2 2" xfId="39969" xr:uid="{00000000-0005-0000-0000-0000FE4C0000}"/>
    <cellStyle name="Normal 6 3 2 3 5 3 2 3" xfId="29951" xr:uid="{00000000-0005-0000-0000-0000FF4C0000}"/>
    <cellStyle name="Normal 6 3 2 3 5 3 3" xfId="10157" xr:uid="{00000000-0005-0000-0000-0000004D0000}"/>
    <cellStyle name="Normal 6 3 2 3 5 3 3 2" xfId="10158" xr:uid="{00000000-0005-0000-0000-0000014D0000}"/>
    <cellStyle name="Normal 6 3 2 3 5 3 3 2 2" xfId="39970" xr:uid="{00000000-0005-0000-0000-0000024D0000}"/>
    <cellStyle name="Normal 6 3 2 3 5 3 3 3" xfId="29952" xr:uid="{00000000-0005-0000-0000-0000034D0000}"/>
    <cellStyle name="Normal 6 3 2 3 5 3 4" xfId="10159" xr:uid="{00000000-0005-0000-0000-0000044D0000}"/>
    <cellStyle name="Normal 6 3 2 3 5 3 4 2" xfId="35403" xr:uid="{00000000-0005-0000-0000-0000054D0000}"/>
    <cellStyle name="Normal 6 3 2 3 5 3 5" xfId="24807" xr:uid="{00000000-0005-0000-0000-0000064D0000}"/>
    <cellStyle name="Normal 6 3 2 3 5 4" xfId="10160" xr:uid="{00000000-0005-0000-0000-0000074D0000}"/>
    <cellStyle name="Normal 6 3 2 3 5 4 2" xfId="10161" xr:uid="{00000000-0005-0000-0000-0000084D0000}"/>
    <cellStyle name="Normal 6 3 2 3 5 4 2 2" xfId="10162" xr:uid="{00000000-0005-0000-0000-0000094D0000}"/>
    <cellStyle name="Normal 6 3 2 3 5 4 2 2 2" xfId="39971" xr:uid="{00000000-0005-0000-0000-00000A4D0000}"/>
    <cellStyle name="Normal 6 3 2 3 5 4 2 3" xfId="29953" xr:uid="{00000000-0005-0000-0000-00000B4D0000}"/>
    <cellStyle name="Normal 6 3 2 3 5 4 3" xfId="10163" xr:uid="{00000000-0005-0000-0000-00000C4D0000}"/>
    <cellStyle name="Normal 6 3 2 3 5 4 3 2" xfId="10164" xr:uid="{00000000-0005-0000-0000-00000D4D0000}"/>
    <cellStyle name="Normal 6 3 2 3 5 4 3 2 2" xfId="39972" xr:uid="{00000000-0005-0000-0000-00000E4D0000}"/>
    <cellStyle name="Normal 6 3 2 3 5 4 3 3" xfId="29954" xr:uid="{00000000-0005-0000-0000-00000F4D0000}"/>
    <cellStyle name="Normal 6 3 2 3 5 4 4" xfId="10165" xr:uid="{00000000-0005-0000-0000-0000104D0000}"/>
    <cellStyle name="Normal 6 3 2 3 5 4 4 2" xfId="35404" xr:uid="{00000000-0005-0000-0000-0000114D0000}"/>
    <cellStyle name="Normal 6 3 2 3 5 4 5" xfId="24808" xr:uid="{00000000-0005-0000-0000-0000124D0000}"/>
    <cellStyle name="Normal 6 3 2 3 5 5" xfId="10166" xr:uid="{00000000-0005-0000-0000-0000134D0000}"/>
    <cellStyle name="Normal 6 3 2 3 5 5 2" xfId="10167" xr:uid="{00000000-0005-0000-0000-0000144D0000}"/>
    <cellStyle name="Normal 6 3 2 3 5 5 2 2" xfId="39973" xr:uid="{00000000-0005-0000-0000-0000154D0000}"/>
    <cellStyle name="Normal 6 3 2 3 5 5 3" xfId="29955" xr:uid="{00000000-0005-0000-0000-0000164D0000}"/>
    <cellStyle name="Normal 6 3 2 3 5 6" xfId="10168" xr:uid="{00000000-0005-0000-0000-0000174D0000}"/>
    <cellStyle name="Normal 6 3 2 3 5 6 2" xfId="10169" xr:uid="{00000000-0005-0000-0000-0000184D0000}"/>
    <cellStyle name="Normal 6 3 2 3 5 6 2 2" xfId="39974" xr:uid="{00000000-0005-0000-0000-0000194D0000}"/>
    <cellStyle name="Normal 6 3 2 3 5 6 3" xfId="29956" xr:uid="{00000000-0005-0000-0000-00001A4D0000}"/>
    <cellStyle name="Normal 6 3 2 3 5 7" xfId="10170" xr:uid="{00000000-0005-0000-0000-00001B4D0000}"/>
    <cellStyle name="Normal 6 3 2 3 5 7 2" xfId="35399" xr:uid="{00000000-0005-0000-0000-00001C4D0000}"/>
    <cellStyle name="Normal 6 3 2 3 5 8" xfId="24803" xr:uid="{00000000-0005-0000-0000-00001D4D0000}"/>
    <cellStyle name="Normal 6 3 2 3 6" xfId="10171" xr:uid="{00000000-0005-0000-0000-00001E4D0000}"/>
    <cellStyle name="Normal 6 3 2 3 6 2" xfId="10172" xr:uid="{00000000-0005-0000-0000-00001F4D0000}"/>
    <cellStyle name="Normal 6 3 2 3 6 2 2" xfId="10173" xr:uid="{00000000-0005-0000-0000-0000204D0000}"/>
    <cellStyle name="Normal 6 3 2 3 6 2 2 2" xfId="10174" xr:uid="{00000000-0005-0000-0000-0000214D0000}"/>
    <cellStyle name="Normal 6 3 2 3 6 2 2 2 2" xfId="10175" xr:uid="{00000000-0005-0000-0000-0000224D0000}"/>
    <cellStyle name="Normal 6 3 2 3 6 2 2 2 2 2" xfId="39975" xr:uid="{00000000-0005-0000-0000-0000234D0000}"/>
    <cellStyle name="Normal 6 3 2 3 6 2 2 2 3" xfId="29957" xr:uid="{00000000-0005-0000-0000-0000244D0000}"/>
    <cellStyle name="Normal 6 3 2 3 6 2 2 3" xfId="10176" xr:uid="{00000000-0005-0000-0000-0000254D0000}"/>
    <cellStyle name="Normal 6 3 2 3 6 2 2 3 2" xfId="10177" xr:uid="{00000000-0005-0000-0000-0000264D0000}"/>
    <cellStyle name="Normal 6 3 2 3 6 2 2 3 2 2" xfId="39976" xr:uid="{00000000-0005-0000-0000-0000274D0000}"/>
    <cellStyle name="Normal 6 3 2 3 6 2 2 3 3" xfId="29958" xr:uid="{00000000-0005-0000-0000-0000284D0000}"/>
    <cellStyle name="Normal 6 3 2 3 6 2 2 4" xfId="10178" xr:uid="{00000000-0005-0000-0000-0000294D0000}"/>
    <cellStyle name="Normal 6 3 2 3 6 2 2 4 2" xfId="35407" xr:uid="{00000000-0005-0000-0000-00002A4D0000}"/>
    <cellStyle name="Normal 6 3 2 3 6 2 2 5" xfId="24811" xr:uid="{00000000-0005-0000-0000-00002B4D0000}"/>
    <cellStyle name="Normal 6 3 2 3 6 2 3" xfId="10179" xr:uid="{00000000-0005-0000-0000-00002C4D0000}"/>
    <cellStyle name="Normal 6 3 2 3 6 2 3 2" xfId="10180" xr:uid="{00000000-0005-0000-0000-00002D4D0000}"/>
    <cellStyle name="Normal 6 3 2 3 6 2 3 2 2" xfId="10181" xr:uid="{00000000-0005-0000-0000-00002E4D0000}"/>
    <cellStyle name="Normal 6 3 2 3 6 2 3 2 2 2" xfId="39977" xr:uid="{00000000-0005-0000-0000-00002F4D0000}"/>
    <cellStyle name="Normal 6 3 2 3 6 2 3 2 3" xfId="29959" xr:uid="{00000000-0005-0000-0000-0000304D0000}"/>
    <cellStyle name="Normal 6 3 2 3 6 2 3 3" xfId="10182" xr:uid="{00000000-0005-0000-0000-0000314D0000}"/>
    <cellStyle name="Normal 6 3 2 3 6 2 3 3 2" xfId="10183" xr:uid="{00000000-0005-0000-0000-0000324D0000}"/>
    <cellStyle name="Normal 6 3 2 3 6 2 3 3 2 2" xfId="39978" xr:uid="{00000000-0005-0000-0000-0000334D0000}"/>
    <cellStyle name="Normal 6 3 2 3 6 2 3 3 3" xfId="29960" xr:uid="{00000000-0005-0000-0000-0000344D0000}"/>
    <cellStyle name="Normal 6 3 2 3 6 2 3 4" xfId="10184" xr:uid="{00000000-0005-0000-0000-0000354D0000}"/>
    <cellStyle name="Normal 6 3 2 3 6 2 3 4 2" xfId="35408" xr:uid="{00000000-0005-0000-0000-0000364D0000}"/>
    <cellStyle name="Normal 6 3 2 3 6 2 3 5" xfId="24812" xr:uid="{00000000-0005-0000-0000-0000374D0000}"/>
    <cellStyle name="Normal 6 3 2 3 6 2 4" xfId="10185" xr:uid="{00000000-0005-0000-0000-0000384D0000}"/>
    <cellStyle name="Normal 6 3 2 3 6 2 4 2" xfId="10186" xr:uid="{00000000-0005-0000-0000-0000394D0000}"/>
    <cellStyle name="Normal 6 3 2 3 6 2 4 2 2" xfId="39979" xr:uid="{00000000-0005-0000-0000-00003A4D0000}"/>
    <cellStyle name="Normal 6 3 2 3 6 2 4 3" xfId="29961" xr:uid="{00000000-0005-0000-0000-00003B4D0000}"/>
    <cellStyle name="Normal 6 3 2 3 6 2 5" xfId="10187" xr:uid="{00000000-0005-0000-0000-00003C4D0000}"/>
    <cellStyle name="Normal 6 3 2 3 6 2 5 2" xfId="10188" xr:uid="{00000000-0005-0000-0000-00003D4D0000}"/>
    <cellStyle name="Normal 6 3 2 3 6 2 5 2 2" xfId="39980" xr:uid="{00000000-0005-0000-0000-00003E4D0000}"/>
    <cellStyle name="Normal 6 3 2 3 6 2 5 3" xfId="29962" xr:uid="{00000000-0005-0000-0000-00003F4D0000}"/>
    <cellStyle name="Normal 6 3 2 3 6 2 6" xfId="10189" xr:uid="{00000000-0005-0000-0000-0000404D0000}"/>
    <cellStyle name="Normal 6 3 2 3 6 2 6 2" xfId="35406" xr:uid="{00000000-0005-0000-0000-0000414D0000}"/>
    <cellStyle name="Normal 6 3 2 3 6 2 7" xfId="24810" xr:uid="{00000000-0005-0000-0000-0000424D0000}"/>
    <cellStyle name="Normal 6 3 2 3 6 3" xfId="10190" xr:uid="{00000000-0005-0000-0000-0000434D0000}"/>
    <cellStyle name="Normal 6 3 2 3 6 3 2" xfId="10191" xr:uid="{00000000-0005-0000-0000-0000444D0000}"/>
    <cellStyle name="Normal 6 3 2 3 6 3 2 2" xfId="10192" xr:uid="{00000000-0005-0000-0000-0000454D0000}"/>
    <cellStyle name="Normal 6 3 2 3 6 3 2 2 2" xfId="39981" xr:uid="{00000000-0005-0000-0000-0000464D0000}"/>
    <cellStyle name="Normal 6 3 2 3 6 3 2 3" xfId="29963" xr:uid="{00000000-0005-0000-0000-0000474D0000}"/>
    <cellStyle name="Normal 6 3 2 3 6 3 3" xfId="10193" xr:uid="{00000000-0005-0000-0000-0000484D0000}"/>
    <cellStyle name="Normal 6 3 2 3 6 3 3 2" xfId="10194" xr:uid="{00000000-0005-0000-0000-0000494D0000}"/>
    <cellStyle name="Normal 6 3 2 3 6 3 3 2 2" xfId="39982" xr:uid="{00000000-0005-0000-0000-00004A4D0000}"/>
    <cellStyle name="Normal 6 3 2 3 6 3 3 3" xfId="29964" xr:uid="{00000000-0005-0000-0000-00004B4D0000}"/>
    <cellStyle name="Normal 6 3 2 3 6 3 4" xfId="10195" xr:uid="{00000000-0005-0000-0000-00004C4D0000}"/>
    <cellStyle name="Normal 6 3 2 3 6 3 4 2" xfId="35409" xr:uid="{00000000-0005-0000-0000-00004D4D0000}"/>
    <cellStyle name="Normal 6 3 2 3 6 3 5" xfId="24813" xr:uid="{00000000-0005-0000-0000-00004E4D0000}"/>
    <cellStyle name="Normal 6 3 2 3 6 4" xfId="10196" xr:uid="{00000000-0005-0000-0000-00004F4D0000}"/>
    <cellStyle name="Normal 6 3 2 3 6 4 2" xfId="10197" xr:uid="{00000000-0005-0000-0000-0000504D0000}"/>
    <cellStyle name="Normal 6 3 2 3 6 4 2 2" xfId="10198" xr:uid="{00000000-0005-0000-0000-0000514D0000}"/>
    <cellStyle name="Normal 6 3 2 3 6 4 2 2 2" xfId="39983" xr:uid="{00000000-0005-0000-0000-0000524D0000}"/>
    <cellStyle name="Normal 6 3 2 3 6 4 2 3" xfId="29965" xr:uid="{00000000-0005-0000-0000-0000534D0000}"/>
    <cellStyle name="Normal 6 3 2 3 6 4 3" xfId="10199" xr:uid="{00000000-0005-0000-0000-0000544D0000}"/>
    <cellStyle name="Normal 6 3 2 3 6 4 3 2" xfId="10200" xr:uid="{00000000-0005-0000-0000-0000554D0000}"/>
    <cellStyle name="Normal 6 3 2 3 6 4 3 2 2" xfId="39984" xr:uid="{00000000-0005-0000-0000-0000564D0000}"/>
    <cellStyle name="Normal 6 3 2 3 6 4 3 3" xfId="29966" xr:uid="{00000000-0005-0000-0000-0000574D0000}"/>
    <cellStyle name="Normal 6 3 2 3 6 4 4" xfId="10201" xr:uid="{00000000-0005-0000-0000-0000584D0000}"/>
    <cellStyle name="Normal 6 3 2 3 6 4 4 2" xfId="35410" xr:uid="{00000000-0005-0000-0000-0000594D0000}"/>
    <cellStyle name="Normal 6 3 2 3 6 4 5" xfId="24814" xr:uid="{00000000-0005-0000-0000-00005A4D0000}"/>
    <cellStyle name="Normal 6 3 2 3 6 5" xfId="10202" xr:uid="{00000000-0005-0000-0000-00005B4D0000}"/>
    <cellStyle name="Normal 6 3 2 3 6 5 2" xfId="10203" xr:uid="{00000000-0005-0000-0000-00005C4D0000}"/>
    <cellStyle name="Normal 6 3 2 3 6 5 2 2" xfId="39985" xr:uid="{00000000-0005-0000-0000-00005D4D0000}"/>
    <cellStyle name="Normal 6 3 2 3 6 5 3" xfId="29967" xr:uid="{00000000-0005-0000-0000-00005E4D0000}"/>
    <cellStyle name="Normal 6 3 2 3 6 6" xfId="10204" xr:uid="{00000000-0005-0000-0000-00005F4D0000}"/>
    <cellStyle name="Normal 6 3 2 3 6 6 2" xfId="10205" xr:uid="{00000000-0005-0000-0000-0000604D0000}"/>
    <cellStyle name="Normal 6 3 2 3 6 6 2 2" xfId="39986" xr:uid="{00000000-0005-0000-0000-0000614D0000}"/>
    <cellStyle name="Normal 6 3 2 3 6 6 3" xfId="29968" xr:uid="{00000000-0005-0000-0000-0000624D0000}"/>
    <cellStyle name="Normal 6 3 2 3 6 7" xfId="10206" xr:uid="{00000000-0005-0000-0000-0000634D0000}"/>
    <cellStyle name="Normal 6 3 2 3 6 7 2" xfId="35405" xr:uid="{00000000-0005-0000-0000-0000644D0000}"/>
    <cellStyle name="Normal 6 3 2 3 6 8" xfId="24809" xr:uid="{00000000-0005-0000-0000-0000654D0000}"/>
    <cellStyle name="Normal 6 3 2 3 7" xfId="10207" xr:uid="{00000000-0005-0000-0000-0000664D0000}"/>
    <cellStyle name="Normal 6 3 2 3 7 2" xfId="10208" xr:uid="{00000000-0005-0000-0000-0000674D0000}"/>
    <cellStyle name="Normal 6 3 2 3 7 2 2" xfId="10209" xr:uid="{00000000-0005-0000-0000-0000684D0000}"/>
    <cellStyle name="Normal 6 3 2 3 7 2 2 2" xfId="10210" xr:uid="{00000000-0005-0000-0000-0000694D0000}"/>
    <cellStyle name="Normal 6 3 2 3 7 2 2 2 2" xfId="39987" xr:uid="{00000000-0005-0000-0000-00006A4D0000}"/>
    <cellStyle name="Normal 6 3 2 3 7 2 2 3" xfId="29969" xr:uid="{00000000-0005-0000-0000-00006B4D0000}"/>
    <cellStyle name="Normal 6 3 2 3 7 2 3" xfId="10211" xr:uid="{00000000-0005-0000-0000-00006C4D0000}"/>
    <cellStyle name="Normal 6 3 2 3 7 2 3 2" xfId="10212" xr:uid="{00000000-0005-0000-0000-00006D4D0000}"/>
    <cellStyle name="Normal 6 3 2 3 7 2 3 2 2" xfId="39988" xr:uid="{00000000-0005-0000-0000-00006E4D0000}"/>
    <cellStyle name="Normal 6 3 2 3 7 2 3 3" xfId="29970" xr:uid="{00000000-0005-0000-0000-00006F4D0000}"/>
    <cellStyle name="Normal 6 3 2 3 7 2 4" xfId="10213" xr:uid="{00000000-0005-0000-0000-0000704D0000}"/>
    <cellStyle name="Normal 6 3 2 3 7 2 4 2" xfId="35412" xr:uid="{00000000-0005-0000-0000-0000714D0000}"/>
    <cellStyle name="Normal 6 3 2 3 7 2 5" xfId="24816" xr:uid="{00000000-0005-0000-0000-0000724D0000}"/>
    <cellStyle name="Normal 6 3 2 3 7 3" xfId="10214" xr:uid="{00000000-0005-0000-0000-0000734D0000}"/>
    <cellStyle name="Normal 6 3 2 3 7 3 2" xfId="10215" xr:uid="{00000000-0005-0000-0000-0000744D0000}"/>
    <cellStyle name="Normal 6 3 2 3 7 3 2 2" xfId="10216" xr:uid="{00000000-0005-0000-0000-0000754D0000}"/>
    <cellStyle name="Normal 6 3 2 3 7 3 2 2 2" xfId="39989" xr:uid="{00000000-0005-0000-0000-0000764D0000}"/>
    <cellStyle name="Normal 6 3 2 3 7 3 2 3" xfId="29971" xr:uid="{00000000-0005-0000-0000-0000774D0000}"/>
    <cellStyle name="Normal 6 3 2 3 7 3 3" xfId="10217" xr:uid="{00000000-0005-0000-0000-0000784D0000}"/>
    <cellStyle name="Normal 6 3 2 3 7 3 3 2" xfId="10218" xr:uid="{00000000-0005-0000-0000-0000794D0000}"/>
    <cellStyle name="Normal 6 3 2 3 7 3 3 2 2" xfId="39990" xr:uid="{00000000-0005-0000-0000-00007A4D0000}"/>
    <cellStyle name="Normal 6 3 2 3 7 3 3 3" xfId="29972" xr:uid="{00000000-0005-0000-0000-00007B4D0000}"/>
    <cellStyle name="Normal 6 3 2 3 7 3 4" xfId="10219" xr:uid="{00000000-0005-0000-0000-00007C4D0000}"/>
    <cellStyle name="Normal 6 3 2 3 7 3 4 2" xfId="35413" xr:uid="{00000000-0005-0000-0000-00007D4D0000}"/>
    <cellStyle name="Normal 6 3 2 3 7 3 5" xfId="24817" xr:uid="{00000000-0005-0000-0000-00007E4D0000}"/>
    <cellStyle name="Normal 6 3 2 3 7 4" xfId="10220" xr:uid="{00000000-0005-0000-0000-00007F4D0000}"/>
    <cellStyle name="Normal 6 3 2 3 7 4 2" xfId="10221" xr:uid="{00000000-0005-0000-0000-0000804D0000}"/>
    <cellStyle name="Normal 6 3 2 3 7 4 2 2" xfId="39991" xr:uid="{00000000-0005-0000-0000-0000814D0000}"/>
    <cellStyle name="Normal 6 3 2 3 7 4 3" xfId="29973" xr:uid="{00000000-0005-0000-0000-0000824D0000}"/>
    <cellStyle name="Normal 6 3 2 3 7 5" xfId="10222" xr:uid="{00000000-0005-0000-0000-0000834D0000}"/>
    <cellStyle name="Normal 6 3 2 3 7 5 2" xfId="10223" xr:uid="{00000000-0005-0000-0000-0000844D0000}"/>
    <cellStyle name="Normal 6 3 2 3 7 5 2 2" xfId="39992" xr:uid="{00000000-0005-0000-0000-0000854D0000}"/>
    <cellStyle name="Normal 6 3 2 3 7 5 3" xfId="29974" xr:uid="{00000000-0005-0000-0000-0000864D0000}"/>
    <cellStyle name="Normal 6 3 2 3 7 6" xfId="10224" xr:uid="{00000000-0005-0000-0000-0000874D0000}"/>
    <cellStyle name="Normal 6 3 2 3 7 6 2" xfId="35411" xr:uid="{00000000-0005-0000-0000-0000884D0000}"/>
    <cellStyle name="Normal 6 3 2 3 7 7" xfId="24815" xr:uid="{00000000-0005-0000-0000-0000894D0000}"/>
    <cellStyle name="Normal 6 3 2 3 8" xfId="10225" xr:uid="{00000000-0005-0000-0000-00008A4D0000}"/>
    <cellStyle name="Normal 6 3 2 3 8 2" xfId="10226" xr:uid="{00000000-0005-0000-0000-00008B4D0000}"/>
    <cellStyle name="Normal 6 3 2 3 8 2 2" xfId="10227" xr:uid="{00000000-0005-0000-0000-00008C4D0000}"/>
    <cellStyle name="Normal 6 3 2 3 8 2 2 2" xfId="39993" xr:uid="{00000000-0005-0000-0000-00008D4D0000}"/>
    <cellStyle name="Normal 6 3 2 3 8 2 3" xfId="29975" xr:uid="{00000000-0005-0000-0000-00008E4D0000}"/>
    <cellStyle name="Normal 6 3 2 3 8 3" xfId="10228" xr:uid="{00000000-0005-0000-0000-00008F4D0000}"/>
    <cellStyle name="Normal 6 3 2 3 8 3 2" xfId="10229" xr:uid="{00000000-0005-0000-0000-0000904D0000}"/>
    <cellStyle name="Normal 6 3 2 3 8 3 2 2" xfId="39994" xr:uid="{00000000-0005-0000-0000-0000914D0000}"/>
    <cellStyle name="Normal 6 3 2 3 8 3 3" xfId="29976" xr:uid="{00000000-0005-0000-0000-0000924D0000}"/>
    <cellStyle name="Normal 6 3 2 3 8 4" xfId="10230" xr:uid="{00000000-0005-0000-0000-0000934D0000}"/>
    <cellStyle name="Normal 6 3 2 3 8 4 2" xfId="35414" xr:uid="{00000000-0005-0000-0000-0000944D0000}"/>
    <cellStyle name="Normal 6 3 2 3 8 5" xfId="24818" xr:uid="{00000000-0005-0000-0000-0000954D0000}"/>
    <cellStyle name="Normal 6 3 2 3 9" xfId="10231" xr:uid="{00000000-0005-0000-0000-0000964D0000}"/>
    <cellStyle name="Normal 6 3 2 3 9 2" xfId="10232" xr:uid="{00000000-0005-0000-0000-0000974D0000}"/>
    <cellStyle name="Normal 6 3 2 3 9 2 2" xfId="10233" xr:uid="{00000000-0005-0000-0000-0000984D0000}"/>
    <cellStyle name="Normal 6 3 2 3 9 2 2 2" xfId="39995" xr:uid="{00000000-0005-0000-0000-0000994D0000}"/>
    <cellStyle name="Normal 6 3 2 3 9 2 3" xfId="29977" xr:uid="{00000000-0005-0000-0000-00009A4D0000}"/>
    <cellStyle name="Normal 6 3 2 3 9 3" xfId="10234" xr:uid="{00000000-0005-0000-0000-00009B4D0000}"/>
    <cellStyle name="Normal 6 3 2 3 9 3 2" xfId="10235" xr:uid="{00000000-0005-0000-0000-00009C4D0000}"/>
    <cellStyle name="Normal 6 3 2 3 9 3 2 2" xfId="39996" xr:uid="{00000000-0005-0000-0000-00009D4D0000}"/>
    <cellStyle name="Normal 6 3 2 3 9 3 3" xfId="29978" xr:uid="{00000000-0005-0000-0000-00009E4D0000}"/>
    <cellStyle name="Normal 6 3 2 3 9 4" xfId="10236" xr:uid="{00000000-0005-0000-0000-00009F4D0000}"/>
    <cellStyle name="Normal 6 3 2 3 9 4 2" xfId="35415" xr:uid="{00000000-0005-0000-0000-0000A04D0000}"/>
    <cellStyle name="Normal 6 3 2 3 9 5" xfId="24819" xr:uid="{00000000-0005-0000-0000-0000A14D0000}"/>
    <cellStyle name="Normal 6 3 2 4" xfId="10237" xr:uid="{00000000-0005-0000-0000-0000A24D0000}"/>
    <cellStyle name="Normal 6 3 2 4 10" xfId="10238" xr:uid="{00000000-0005-0000-0000-0000A34D0000}"/>
    <cellStyle name="Normal 6 3 2 4 10 2" xfId="10239" xr:uid="{00000000-0005-0000-0000-0000A44D0000}"/>
    <cellStyle name="Normal 6 3 2 4 10 2 2" xfId="39997" xr:uid="{00000000-0005-0000-0000-0000A54D0000}"/>
    <cellStyle name="Normal 6 3 2 4 10 3" xfId="29979" xr:uid="{00000000-0005-0000-0000-0000A64D0000}"/>
    <cellStyle name="Normal 6 3 2 4 11" xfId="10240" xr:uid="{00000000-0005-0000-0000-0000A74D0000}"/>
    <cellStyle name="Normal 6 3 2 4 11 2" xfId="10241" xr:uid="{00000000-0005-0000-0000-0000A84D0000}"/>
    <cellStyle name="Normal 6 3 2 4 11 2 2" xfId="39998" xr:uid="{00000000-0005-0000-0000-0000A94D0000}"/>
    <cellStyle name="Normal 6 3 2 4 11 3" xfId="29980" xr:uid="{00000000-0005-0000-0000-0000AA4D0000}"/>
    <cellStyle name="Normal 6 3 2 4 12" xfId="10242" xr:uid="{00000000-0005-0000-0000-0000AB4D0000}"/>
    <cellStyle name="Normal 6 3 2 4 12 2" xfId="35416" xr:uid="{00000000-0005-0000-0000-0000AC4D0000}"/>
    <cellStyle name="Normal 6 3 2 4 13" xfId="24820" xr:uid="{00000000-0005-0000-0000-0000AD4D0000}"/>
    <cellStyle name="Normal 6 3 2 4 14" xfId="46413" xr:uid="{00000000-0005-0000-0000-0000AE4D0000}"/>
    <cellStyle name="Normal 6 3 2 4 2" xfId="10243" xr:uid="{00000000-0005-0000-0000-0000AF4D0000}"/>
    <cellStyle name="Normal 6 3 2 4 2 10" xfId="10244" xr:uid="{00000000-0005-0000-0000-0000B04D0000}"/>
    <cellStyle name="Normal 6 3 2 4 2 10 2" xfId="10245" xr:uid="{00000000-0005-0000-0000-0000B14D0000}"/>
    <cellStyle name="Normal 6 3 2 4 2 10 2 2" xfId="39999" xr:uid="{00000000-0005-0000-0000-0000B24D0000}"/>
    <cellStyle name="Normal 6 3 2 4 2 10 3" xfId="29981" xr:uid="{00000000-0005-0000-0000-0000B34D0000}"/>
    <cellStyle name="Normal 6 3 2 4 2 11" xfId="10246" xr:uid="{00000000-0005-0000-0000-0000B44D0000}"/>
    <cellStyle name="Normal 6 3 2 4 2 11 2" xfId="35417" xr:uid="{00000000-0005-0000-0000-0000B54D0000}"/>
    <cellStyle name="Normal 6 3 2 4 2 12" xfId="24821" xr:uid="{00000000-0005-0000-0000-0000B64D0000}"/>
    <cellStyle name="Normal 6 3 2 4 2 2" xfId="10247" xr:uid="{00000000-0005-0000-0000-0000B74D0000}"/>
    <cellStyle name="Normal 6 3 2 4 2 2 10" xfId="24822" xr:uid="{00000000-0005-0000-0000-0000B84D0000}"/>
    <cellStyle name="Normal 6 3 2 4 2 2 2" xfId="10248" xr:uid="{00000000-0005-0000-0000-0000B94D0000}"/>
    <cellStyle name="Normal 6 3 2 4 2 2 2 2" xfId="10249" xr:uid="{00000000-0005-0000-0000-0000BA4D0000}"/>
    <cellStyle name="Normal 6 3 2 4 2 2 2 2 2" xfId="10250" xr:uid="{00000000-0005-0000-0000-0000BB4D0000}"/>
    <cellStyle name="Normal 6 3 2 4 2 2 2 2 2 2" xfId="10251" xr:uid="{00000000-0005-0000-0000-0000BC4D0000}"/>
    <cellStyle name="Normal 6 3 2 4 2 2 2 2 2 2 2" xfId="10252" xr:uid="{00000000-0005-0000-0000-0000BD4D0000}"/>
    <cellStyle name="Normal 6 3 2 4 2 2 2 2 2 2 2 2" xfId="40000" xr:uid="{00000000-0005-0000-0000-0000BE4D0000}"/>
    <cellStyle name="Normal 6 3 2 4 2 2 2 2 2 2 3" xfId="29982" xr:uid="{00000000-0005-0000-0000-0000BF4D0000}"/>
    <cellStyle name="Normal 6 3 2 4 2 2 2 2 2 3" xfId="10253" xr:uid="{00000000-0005-0000-0000-0000C04D0000}"/>
    <cellStyle name="Normal 6 3 2 4 2 2 2 2 2 3 2" xfId="10254" xr:uid="{00000000-0005-0000-0000-0000C14D0000}"/>
    <cellStyle name="Normal 6 3 2 4 2 2 2 2 2 3 2 2" xfId="40001" xr:uid="{00000000-0005-0000-0000-0000C24D0000}"/>
    <cellStyle name="Normal 6 3 2 4 2 2 2 2 2 3 3" xfId="29983" xr:uid="{00000000-0005-0000-0000-0000C34D0000}"/>
    <cellStyle name="Normal 6 3 2 4 2 2 2 2 2 4" xfId="10255" xr:uid="{00000000-0005-0000-0000-0000C44D0000}"/>
    <cellStyle name="Normal 6 3 2 4 2 2 2 2 2 4 2" xfId="35421" xr:uid="{00000000-0005-0000-0000-0000C54D0000}"/>
    <cellStyle name="Normal 6 3 2 4 2 2 2 2 2 5" xfId="24825" xr:uid="{00000000-0005-0000-0000-0000C64D0000}"/>
    <cellStyle name="Normal 6 3 2 4 2 2 2 2 3" xfId="10256" xr:uid="{00000000-0005-0000-0000-0000C74D0000}"/>
    <cellStyle name="Normal 6 3 2 4 2 2 2 2 3 2" xfId="10257" xr:uid="{00000000-0005-0000-0000-0000C84D0000}"/>
    <cellStyle name="Normal 6 3 2 4 2 2 2 2 3 2 2" xfId="10258" xr:uid="{00000000-0005-0000-0000-0000C94D0000}"/>
    <cellStyle name="Normal 6 3 2 4 2 2 2 2 3 2 2 2" xfId="40002" xr:uid="{00000000-0005-0000-0000-0000CA4D0000}"/>
    <cellStyle name="Normal 6 3 2 4 2 2 2 2 3 2 3" xfId="29984" xr:uid="{00000000-0005-0000-0000-0000CB4D0000}"/>
    <cellStyle name="Normal 6 3 2 4 2 2 2 2 3 3" xfId="10259" xr:uid="{00000000-0005-0000-0000-0000CC4D0000}"/>
    <cellStyle name="Normal 6 3 2 4 2 2 2 2 3 3 2" xfId="10260" xr:uid="{00000000-0005-0000-0000-0000CD4D0000}"/>
    <cellStyle name="Normal 6 3 2 4 2 2 2 2 3 3 2 2" xfId="40003" xr:uid="{00000000-0005-0000-0000-0000CE4D0000}"/>
    <cellStyle name="Normal 6 3 2 4 2 2 2 2 3 3 3" xfId="29985" xr:uid="{00000000-0005-0000-0000-0000CF4D0000}"/>
    <cellStyle name="Normal 6 3 2 4 2 2 2 2 3 4" xfId="10261" xr:uid="{00000000-0005-0000-0000-0000D04D0000}"/>
    <cellStyle name="Normal 6 3 2 4 2 2 2 2 3 4 2" xfId="35422" xr:uid="{00000000-0005-0000-0000-0000D14D0000}"/>
    <cellStyle name="Normal 6 3 2 4 2 2 2 2 3 5" xfId="24826" xr:uid="{00000000-0005-0000-0000-0000D24D0000}"/>
    <cellStyle name="Normal 6 3 2 4 2 2 2 2 4" xfId="10262" xr:uid="{00000000-0005-0000-0000-0000D34D0000}"/>
    <cellStyle name="Normal 6 3 2 4 2 2 2 2 4 2" xfId="10263" xr:uid="{00000000-0005-0000-0000-0000D44D0000}"/>
    <cellStyle name="Normal 6 3 2 4 2 2 2 2 4 2 2" xfId="40004" xr:uid="{00000000-0005-0000-0000-0000D54D0000}"/>
    <cellStyle name="Normal 6 3 2 4 2 2 2 2 4 3" xfId="29986" xr:uid="{00000000-0005-0000-0000-0000D64D0000}"/>
    <cellStyle name="Normal 6 3 2 4 2 2 2 2 5" xfId="10264" xr:uid="{00000000-0005-0000-0000-0000D74D0000}"/>
    <cellStyle name="Normal 6 3 2 4 2 2 2 2 5 2" xfId="10265" xr:uid="{00000000-0005-0000-0000-0000D84D0000}"/>
    <cellStyle name="Normal 6 3 2 4 2 2 2 2 5 2 2" xfId="40005" xr:uid="{00000000-0005-0000-0000-0000D94D0000}"/>
    <cellStyle name="Normal 6 3 2 4 2 2 2 2 5 3" xfId="29987" xr:uid="{00000000-0005-0000-0000-0000DA4D0000}"/>
    <cellStyle name="Normal 6 3 2 4 2 2 2 2 6" xfId="10266" xr:uid="{00000000-0005-0000-0000-0000DB4D0000}"/>
    <cellStyle name="Normal 6 3 2 4 2 2 2 2 6 2" xfId="35420" xr:uid="{00000000-0005-0000-0000-0000DC4D0000}"/>
    <cellStyle name="Normal 6 3 2 4 2 2 2 2 7" xfId="24824" xr:uid="{00000000-0005-0000-0000-0000DD4D0000}"/>
    <cellStyle name="Normal 6 3 2 4 2 2 2 3" xfId="10267" xr:uid="{00000000-0005-0000-0000-0000DE4D0000}"/>
    <cellStyle name="Normal 6 3 2 4 2 2 2 3 2" xfId="10268" xr:uid="{00000000-0005-0000-0000-0000DF4D0000}"/>
    <cellStyle name="Normal 6 3 2 4 2 2 2 3 2 2" xfId="10269" xr:uid="{00000000-0005-0000-0000-0000E04D0000}"/>
    <cellStyle name="Normal 6 3 2 4 2 2 2 3 2 2 2" xfId="40006" xr:uid="{00000000-0005-0000-0000-0000E14D0000}"/>
    <cellStyle name="Normal 6 3 2 4 2 2 2 3 2 3" xfId="29988" xr:uid="{00000000-0005-0000-0000-0000E24D0000}"/>
    <cellStyle name="Normal 6 3 2 4 2 2 2 3 3" xfId="10270" xr:uid="{00000000-0005-0000-0000-0000E34D0000}"/>
    <cellStyle name="Normal 6 3 2 4 2 2 2 3 3 2" xfId="10271" xr:uid="{00000000-0005-0000-0000-0000E44D0000}"/>
    <cellStyle name="Normal 6 3 2 4 2 2 2 3 3 2 2" xfId="40007" xr:uid="{00000000-0005-0000-0000-0000E54D0000}"/>
    <cellStyle name="Normal 6 3 2 4 2 2 2 3 3 3" xfId="29989" xr:uid="{00000000-0005-0000-0000-0000E64D0000}"/>
    <cellStyle name="Normal 6 3 2 4 2 2 2 3 4" xfId="10272" xr:uid="{00000000-0005-0000-0000-0000E74D0000}"/>
    <cellStyle name="Normal 6 3 2 4 2 2 2 3 4 2" xfId="35423" xr:uid="{00000000-0005-0000-0000-0000E84D0000}"/>
    <cellStyle name="Normal 6 3 2 4 2 2 2 3 5" xfId="24827" xr:uid="{00000000-0005-0000-0000-0000E94D0000}"/>
    <cellStyle name="Normal 6 3 2 4 2 2 2 4" xfId="10273" xr:uid="{00000000-0005-0000-0000-0000EA4D0000}"/>
    <cellStyle name="Normal 6 3 2 4 2 2 2 4 2" xfId="10274" xr:uid="{00000000-0005-0000-0000-0000EB4D0000}"/>
    <cellStyle name="Normal 6 3 2 4 2 2 2 4 2 2" xfId="10275" xr:uid="{00000000-0005-0000-0000-0000EC4D0000}"/>
    <cellStyle name="Normal 6 3 2 4 2 2 2 4 2 2 2" xfId="40008" xr:uid="{00000000-0005-0000-0000-0000ED4D0000}"/>
    <cellStyle name="Normal 6 3 2 4 2 2 2 4 2 3" xfId="29990" xr:uid="{00000000-0005-0000-0000-0000EE4D0000}"/>
    <cellStyle name="Normal 6 3 2 4 2 2 2 4 3" xfId="10276" xr:uid="{00000000-0005-0000-0000-0000EF4D0000}"/>
    <cellStyle name="Normal 6 3 2 4 2 2 2 4 3 2" xfId="10277" xr:uid="{00000000-0005-0000-0000-0000F04D0000}"/>
    <cellStyle name="Normal 6 3 2 4 2 2 2 4 3 2 2" xfId="40009" xr:uid="{00000000-0005-0000-0000-0000F14D0000}"/>
    <cellStyle name="Normal 6 3 2 4 2 2 2 4 3 3" xfId="29991" xr:uid="{00000000-0005-0000-0000-0000F24D0000}"/>
    <cellStyle name="Normal 6 3 2 4 2 2 2 4 4" xfId="10278" xr:uid="{00000000-0005-0000-0000-0000F34D0000}"/>
    <cellStyle name="Normal 6 3 2 4 2 2 2 4 4 2" xfId="35424" xr:uid="{00000000-0005-0000-0000-0000F44D0000}"/>
    <cellStyle name="Normal 6 3 2 4 2 2 2 4 5" xfId="24828" xr:uid="{00000000-0005-0000-0000-0000F54D0000}"/>
    <cellStyle name="Normal 6 3 2 4 2 2 2 5" xfId="10279" xr:uid="{00000000-0005-0000-0000-0000F64D0000}"/>
    <cellStyle name="Normal 6 3 2 4 2 2 2 5 2" xfId="10280" xr:uid="{00000000-0005-0000-0000-0000F74D0000}"/>
    <cellStyle name="Normal 6 3 2 4 2 2 2 5 2 2" xfId="40010" xr:uid="{00000000-0005-0000-0000-0000F84D0000}"/>
    <cellStyle name="Normal 6 3 2 4 2 2 2 5 3" xfId="29992" xr:uid="{00000000-0005-0000-0000-0000F94D0000}"/>
    <cellStyle name="Normal 6 3 2 4 2 2 2 6" xfId="10281" xr:uid="{00000000-0005-0000-0000-0000FA4D0000}"/>
    <cellStyle name="Normal 6 3 2 4 2 2 2 6 2" xfId="10282" xr:uid="{00000000-0005-0000-0000-0000FB4D0000}"/>
    <cellStyle name="Normal 6 3 2 4 2 2 2 6 2 2" xfId="40011" xr:uid="{00000000-0005-0000-0000-0000FC4D0000}"/>
    <cellStyle name="Normal 6 3 2 4 2 2 2 6 3" xfId="29993" xr:uid="{00000000-0005-0000-0000-0000FD4D0000}"/>
    <cellStyle name="Normal 6 3 2 4 2 2 2 7" xfId="10283" xr:uid="{00000000-0005-0000-0000-0000FE4D0000}"/>
    <cellStyle name="Normal 6 3 2 4 2 2 2 7 2" xfId="35419" xr:uid="{00000000-0005-0000-0000-0000FF4D0000}"/>
    <cellStyle name="Normal 6 3 2 4 2 2 2 8" xfId="24823" xr:uid="{00000000-0005-0000-0000-0000004E0000}"/>
    <cellStyle name="Normal 6 3 2 4 2 2 3" xfId="10284" xr:uid="{00000000-0005-0000-0000-0000014E0000}"/>
    <cellStyle name="Normal 6 3 2 4 2 2 3 2" xfId="10285" xr:uid="{00000000-0005-0000-0000-0000024E0000}"/>
    <cellStyle name="Normal 6 3 2 4 2 2 3 2 2" xfId="10286" xr:uid="{00000000-0005-0000-0000-0000034E0000}"/>
    <cellStyle name="Normal 6 3 2 4 2 2 3 2 2 2" xfId="10287" xr:uid="{00000000-0005-0000-0000-0000044E0000}"/>
    <cellStyle name="Normal 6 3 2 4 2 2 3 2 2 2 2" xfId="10288" xr:uid="{00000000-0005-0000-0000-0000054E0000}"/>
    <cellStyle name="Normal 6 3 2 4 2 2 3 2 2 2 2 2" xfId="40012" xr:uid="{00000000-0005-0000-0000-0000064E0000}"/>
    <cellStyle name="Normal 6 3 2 4 2 2 3 2 2 2 3" xfId="29994" xr:uid="{00000000-0005-0000-0000-0000074E0000}"/>
    <cellStyle name="Normal 6 3 2 4 2 2 3 2 2 3" xfId="10289" xr:uid="{00000000-0005-0000-0000-0000084E0000}"/>
    <cellStyle name="Normal 6 3 2 4 2 2 3 2 2 3 2" xfId="10290" xr:uid="{00000000-0005-0000-0000-0000094E0000}"/>
    <cellStyle name="Normal 6 3 2 4 2 2 3 2 2 3 2 2" xfId="40013" xr:uid="{00000000-0005-0000-0000-00000A4E0000}"/>
    <cellStyle name="Normal 6 3 2 4 2 2 3 2 2 3 3" xfId="29995" xr:uid="{00000000-0005-0000-0000-00000B4E0000}"/>
    <cellStyle name="Normal 6 3 2 4 2 2 3 2 2 4" xfId="10291" xr:uid="{00000000-0005-0000-0000-00000C4E0000}"/>
    <cellStyle name="Normal 6 3 2 4 2 2 3 2 2 4 2" xfId="35427" xr:uid="{00000000-0005-0000-0000-00000D4E0000}"/>
    <cellStyle name="Normal 6 3 2 4 2 2 3 2 2 5" xfId="24831" xr:uid="{00000000-0005-0000-0000-00000E4E0000}"/>
    <cellStyle name="Normal 6 3 2 4 2 2 3 2 3" xfId="10292" xr:uid="{00000000-0005-0000-0000-00000F4E0000}"/>
    <cellStyle name="Normal 6 3 2 4 2 2 3 2 3 2" xfId="10293" xr:uid="{00000000-0005-0000-0000-0000104E0000}"/>
    <cellStyle name="Normal 6 3 2 4 2 2 3 2 3 2 2" xfId="10294" xr:uid="{00000000-0005-0000-0000-0000114E0000}"/>
    <cellStyle name="Normal 6 3 2 4 2 2 3 2 3 2 2 2" xfId="40014" xr:uid="{00000000-0005-0000-0000-0000124E0000}"/>
    <cellStyle name="Normal 6 3 2 4 2 2 3 2 3 2 3" xfId="29996" xr:uid="{00000000-0005-0000-0000-0000134E0000}"/>
    <cellStyle name="Normal 6 3 2 4 2 2 3 2 3 3" xfId="10295" xr:uid="{00000000-0005-0000-0000-0000144E0000}"/>
    <cellStyle name="Normal 6 3 2 4 2 2 3 2 3 3 2" xfId="10296" xr:uid="{00000000-0005-0000-0000-0000154E0000}"/>
    <cellStyle name="Normal 6 3 2 4 2 2 3 2 3 3 2 2" xfId="40015" xr:uid="{00000000-0005-0000-0000-0000164E0000}"/>
    <cellStyle name="Normal 6 3 2 4 2 2 3 2 3 3 3" xfId="29997" xr:uid="{00000000-0005-0000-0000-0000174E0000}"/>
    <cellStyle name="Normal 6 3 2 4 2 2 3 2 3 4" xfId="10297" xr:uid="{00000000-0005-0000-0000-0000184E0000}"/>
    <cellStyle name="Normal 6 3 2 4 2 2 3 2 3 4 2" xfId="35428" xr:uid="{00000000-0005-0000-0000-0000194E0000}"/>
    <cellStyle name="Normal 6 3 2 4 2 2 3 2 3 5" xfId="24832" xr:uid="{00000000-0005-0000-0000-00001A4E0000}"/>
    <cellStyle name="Normal 6 3 2 4 2 2 3 2 4" xfId="10298" xr:uid="{00000000-0005-0000-0000-00001B4E0000}"/>
    <cellStyle name="Normal 6 3 2 4 2 2 3 2 4 2" xfId="10299" xr:uid="{00000000-0005-0000-0000-00001C4E0000}"/>
    <cellStyle name="Normal 6 3 2 4 2 2 3 2 4 2 2" xfId="40016" xr:uid="{00000000-0005-0000-0000-00001D4E0000}"/>
    <cellStyle name="Normal 6 3 2 4 2 2 3 2 4 3" xfId="29998" xr:uid="{00000000-0005-0000-0000-00001E4E0000}"/>
    <cellStyle name="Normal 6 3 2 4 2 2 3 2 5" xfId="10300" xr:uid="{00000000-0005-0000-0000-00001F4E0000}"/>
    <cellStyle name="Normal 6 3 2 4 2 2 3 2 5 2" xfId="10301" xr:uid="{00000000-0005-0000-0000-0000204E0000}"/>
    <cellStyle name="Normal 6 3 2 4 2 2 3 2 5 2 2" xfId="40017" xr:uid="{00000000-0005-0000-0000-0000214E0000}"/>
    <cellStyle name="Normal 6 3 2 4 2 2 3 2 5 3" xfId="29999" xr:uid="{00000000-0005-0000-0000-0000224E0000}"/>
    <cellStyle name="Normal 6 3 2 4 2 2 3 2 6" xfId="10302" xr:uid="{00000000-0005-0000-0000-0000234E0000}"/>
    <cellStyle name="Normal 6 3 2 4 2 2 3 2 6 2" xfId="35426" xr:uid="{00000000-0005-0000-0000-0000244E0000}"/>
    <cellStyle name="Normal 6 3 2 4 2 2 3 2 7" xfId="24830" xr:uid="{00000000-0005-0000-0000-0000254E0000}"/>
    <cellStyle name="Normal 6 3 2 4 2 2 3 3" xfId="10303" xr:uid="{00000000-0005-0000-0000-0000264E0000}"/>
    <cellStyle name="Normal 6 3 2 4 2 2 3 3 2" xfId="10304" xr:uid="{00000000-0005-0000-0000-0000274E0000}"/>
    <cellStyle name="Normal 6 3 2 4 2 2 3 3 2 2" xfId="10305" xr:uid="{00000000-0005-0000-0000-0000284E0000}"/>
    <cellStyle name="Normal 6 3 2 4 2 2 3 3 2 2 2" xfId="40018" xr:uid="{00000000-0005-0000-0000-0000294E0000}"/>
    <cellStyle name="Normal 6 3 2 4 2 2 3 3 2 3" xfId="30000" xr:uid="{00000000-0005-0000-0000-00002A4E0000}"/>
    <cellStyle name="Normal 6 3 2 4 2 2 3 3 3" xfId="10306" xr:uid="{00000000-0005-0000-0000-00002B4E0000}"/>
    <cellStyle name="Normal 6 3 2 4 2 2 3 3 3 2" xfId="10307" xr:uid="{00000000-0005-0000-0000-00002C4E0000}"/>
    <cellStyle name="Normal 6 3 2 4 2 2 3 3 3 2 2" xfId="40019" xr:uid="{00000000-0005-0000-0000-00002D4E0000}"/>
    <cellStyle name="Normal 6 3 2 4 2 2 3 3 3 3" xfId="30001" xr:uid="{00000000-0005-0000-0000-00002E4E0000}"/>
    <cellStyle name="Normal 6 3 2 4 2 2 3 3 4" xfId="10308" xr:uid="{00000000-0005-0000-0000-00002F4E0000}"/>
    <cellStyle name="Normal 6 3 2 4 2 2 3 3 4 2" xfId="35429" xr:uid="{00000000-0005-0000-0000-0000304E0000}"/>
    <cellStyle name="Normal 6 3 2 4 2 2 3 3 5" xfId="24833" xr:uid="{00000000-0005-0000-0000-0000314E0000}"/>
    <cellStyle name="Normal 6 3 2 4 2 2 3 4" xfId="10309" xr:uid="{00000000-0005-0000-0000-0000324E0000}"/>
    <cellStyle name="Normal 6 3 2 4 2 2 3 4 2" xfId="10310" xr:uid="{00000000-0005-0000-0000-0000334E0000}"/>
    <cellStyle name="Normal 6 3 2 4 2 2 3 4 2 2" xfId="10311" xr:uid="{00000000-0005-0000-0000-0000344E0000}"/>
    <cellStyle name="Normal 6 3 2 4 2 2 3 4 2 2 2" xfId="40020" xr:uid="{00000000-0005-0000-0000-0000354E0000}"/>
    <cellStyle name="Normal 6 3 2 4 2 2 3 4 2 3" xfId="30002" xr:uid="{00000000-0005-0000-0000-0000364E0000}"/>
    <cellStyle name="Normal 6 3 2 4 2 2 3 4 3" xfId="10312" xr:uid="{00000000-0005-0000-0000-0000374E0000}"/>
    <cellStyle name="Normal 6 3 2 4 2 2 3 4 3 2" xfId="10313" xr:uid="{00000000-0005-0000-0000-0000384E0000}"/>
    <cellStyle name="Normal 6 3 2 4 2 2 3 4 3 2 2" xfId="40021" xr:uid="{00000000-0005-0000-0000-0000394E0000}"/>
    <cellStyle name="Normal 6 3 2 4 2 2 3 4 3 3" xfId="30003" xr:uid="{00000000-0005-0000-0000-00003A4E0000}"/>
    <cellStyle name="Normal 6 3 2 4 2 2 3 4 4" xfId="10314" xr:uid="{00000000-0005-0000-0000-00003B4E0000}"/>
    <cellStyle name="Normal 6 3 2 4 2 2 3 4 4 2" xfId="35430" xr:uid="{00000000-0005-0000-0000-00003C4E0000}"/>
    <cellStyle name="Normal 6 3 2 4 2 2 3 4 5" xfId="24834" xr:uid="{00000000-0005-0000-0000-00003D4E0000}"/>
    <cellStyle name="Normal 6 3 2 4 2 2 3 5" xfId="10315" xr:uid="{00000000-0005-0000-0000-00003E4E0000}"/>
    <cellStyle name="Normal 6 3 2 4 2 2 3 5 2" xfId="10316" xr:uid="{00000000-0005-0000-0000-00003F4E0000}"/>
    <cellStyle name="Normal 6 3 2 4 2 2 3 5 2 2" xfId="40022" xr:uid="{00000000-0005-0000-0000-0000404E0000}"/>
    <cellStyle name="Normal 6 3 2 4 2 2 3 5 3" xfId="30004" xr:uid="{00000000-0005-0000-0000-0000414E0000}"/>
    <cellStyle name="Normal 6 3 2 4 2 2 3 6" xfId="10317" xr:uid="{00000000-0005-0000-0000-0000424E0000}"/>
    <cellStyle name="Normal 6 3 2 4 2 2 3 6 2" xfId="10318" xr:uid="{00000000-0005-0000-0000-0000434E0000}"/>
    <cellStyle name="Normal 6 3 2 4 2 2 3 6 2 2" xfId="40023" xr:uid="{00000000-0005-0000-0000-0000444E0000}"/>
    <cellStyle name="Normal 6 3 2 4 2 2 3 6 3" xfId="30005" xr:uid="{00000000-0005-0000-0000-0000454E0000}"/>
    <cellStyle name="Normal 6 3 2 4 2 2 3 7" xfId="10319" xr:uid="{00000000-0005-0000-0000-0000464E0000}"/>
    <cellStyle name="Normal 6 3 2 4 2 2 3 7 2" xfId="35425" xr:uid="{00000000-0005-0000-0000-0000474E0000}"/>
    <cellStyle name="Normal 6 3 2 4 2 2 3 8" xfId="24829" xr:uid="{00000000-0005-0000-0000-0000484E0000}"/>
    <cellStyle name="Normal 6 3 2 4 2 2 4" xfId="10320" xr:uid="{00000000-0005-0000-0000-0000494E0000}"/>
    <cellStyle name="Normal 6 3 2 4 2 2 4 2" xfId="10321" xr:uid="{00000000-0005-0000-0000-00004A4E0000}"/>
    <cellStyle name="Normal 6 3 2 4 2 2 4 2 2" xfId="10322" xr:uid="{00000000-0005-0000-0000-00004B4E0000}"/>
    <cellStyle name="Normal 6 3 2 4 2 2 4 2 2 2" xfId="10323" xr:uid="{00000000-0005-0000-0000-00004C4E0000}"/>
    <cellStyle name="Normal 6 3 2 4 2 2 4 2 2 2 2" xfId="40024" xr:uid="{00000000-0005-0000-0000-00004D4E0000}"/>
    <cellStyle name="Normal 6 3 2 4 2 2 4 2 2 3" xfId="30006" xr:uid="{00000000-0005-0000-0000-00004E4E0000}"/>
    <cellStyle name="Normal 6 3 2 4 2 2 4 2 3" xfId="10324" xr:uid="{00000000-0005-0000-0000-00004F4E0000}"/>
    <cellStyle name="Normal 6 3 2 4 2 2 4 2 3 2" xfId="10325" xr:uid="{00000000-0005-0000-0000-0000504E0000}"/>
    <cellStyle name="Normal 6 3 2 4 2 2 4 2 3 2 2" xfId="40025" xr:uid="{00000000-0005-0000-0000-0000514E0000}"/>
    <cellStyle name="Normal 6 3 2 4 2 2 4 2 3 3" xfId="30007" xr:uid="{00000000-0005-0000-0000-0000524E0000}"/>
    <cellStyle name="Normal 6 3 2 4 2 2 4 2 4" xfId="10326" xr:uid="{00000000-0005-0000-0000-0000534E0000}"/>
    <cellStyle name="Normal 6 3 2 4 2 2 4 2 4 2" xfId="35432" xr:uid="{00000000-0005-0000-0000-0000544E0000}"/>
    <cellStyle name="Normal 6 3 2 4 2 2 4 2 5" xfId="24836" xr:uid="{00000000-0005-0000-0000-0000554E0000}"/>
    <cellStyle name="Normal 6 3 2 4 2 2 4 3" xfId="10327" xr:uid="{00000000-0005-0000-0000-0000564E0000}"/>
    <cellStyle name="Normal 6 3 2 4 2 2 4 3 2" xfId="10328" xr:uid="{00000000-0005-0000-0000-0000574E0000}"/>
    <cellStyle name="Normal 6 3 2 4 2 2 4 3 2 2" xfId="10329" xr:uid="{00000000-0005-0000-0000-0000584E0000}"/>
    <cellStyle name="Normal 6 3 2 4 2 2 4 3 2 2 2" xfId="40026" xr:uid="{00000000-0005-0000-0000-0000594E0000}"/>
    <cellStyle name="Normal 6 3 2 4 2 2 4 3 2 3" xfId="30008" xr:uid="{00000000-0005-0000-0000-00005A4E0000}"/>
    <cellStyle name="Normal 6 3 2 4 2 2 4 3 3" xfId="10330" xr:uid="{00000000-0005-0000-0000-00005B4E0000}"/>
    <cellStyle name="Normal 6 3 2 4 2 2 4 3 3 2" xfId="10331" xr:uid="{00000000-0005-0000-0000-00005C4E0000}"/>
    <cellStyle name="Normal 6 3 2 4 2 2 4 3 3 2 2" xfId="40027" xr:uid="{00000000-0005-0000-0000-00005D4E0000}"/>
    <cellStyle name="Normal 6 3 2 4 2 2 4 3 3 3" xfId="30009" xr:uid="{00000000-0005-0000-0000-00005E4E0000}"/>
    <cellStyle name="Normal 6 3 2 4 2 2 4 3 4" xfId="10332" xr:uid="{00000000-0005-0000-0000-00005F4E0000}"/>
    <cellStyle name="Normal 6 3 2 4 2 2 4 3 4 2" xfId="35433" xr:uid="{00000000-0005-0000-0000-0000604E0000}"/>
    <cellStyle name="Normal 6 3 2 4 2 2 4 3 5" xfId="24837" xr:uid="{00000000-0005-0000-0000-0000614E0000}"/>
    <cellStyle name="Normal 6 3 2 4 2 2 4 4" xfId="10333" xr:uid="{00000000-0005-0000-0000-0000624E0000}"/>
    <cellStyle name="Normal 6 3 2 4 2 2 4 4 2" xfId="10334" xr:uid="{00000000-0005-0000-0000-0000634E0000}"/>
    <cellStyle name="Normal 6 3 2 4 2 2 4 4 2 2" xfId="40028" xr:uid="{00000000-0005-0000-0000-0000644E0000}"/>
    <cellStyle name="Normal 6 3 2 4 2 2 4 4 3" xfId="30010" xr:uid="{00000000-0005-0000-0000-0000654E0000}"/>
    <cellStyle name="Normal 6 3 2 4 2 2 4 5" xfId="10335" xr:uid="{00000000-0005-0000-0000-0000664E0000}"/>
    <cellStyle name="Normal 6 3 2 4 2 2 4 5 2" xfId="10336" xr:uid="{00000000-0005-0000-0000-0000674E0000}"/>
    <cellStyle name="Normal 6 3 2 4 2 2 4 5 2 2" xfId="40029" xr:uid="{00000000-0005-0000-0000-0000684E0000}"/>
    <cellStyle name="Normal 6 3 2 4 2 2 4 5 3" xfId="30011" xr:uid="{00000000-0005-0000-0000-0000694E0000}"/>
    <cellStyle name="Normal 6 3 2 4 2 2 4 6" xfId="10337" xr:uid="{00000000-0005-0000-0000-00006A4E0000}"/>
    <cellStyle name="Normal 6 3 2 4 2 2 4 6 2" xfId="35431" xr:uid="{00000000-0005-0000-0000-00006B4E0000}"/>
    <cellStyle name="Normal 6 3 2 4 2 2 4 7" xfId="24835" xr:uid="{00000000-0005-0000-0000-00006C4E0000}"/>
    <cellStyle name="Normal 6 3 2 4 2 2 5" xfId="10338" xr:uid="{00000000-0005-0000-0000-00006D4E0000}"/>
    <cellStyle name="Normal 6 3 2 4 2 2 5 2" xfId="10339" xr:uid="{00000000-0005-0000-0000-00006E4E0000}"/>
    <cellStyle name="Normal 6 3 2 4 2 2 5 2 2" xfId="10340" xr:uid="{00000000-0005-0000-0000-00006F4E0000}"/>
    <cellStyle name="Normal 6 3 2 4 2 2 5 2 2 2" xfId="40030" xr:uid="{00000000-0005-0000-0000-0000704E0000}"/>
    <cellStyle name="Normal 6 3 2 4 2 2 5 2 3" xfId="30012" xr:uid="{00000000-0005-0000-0000-0000714E0000}"/>
    <cellStyle name="Normal 6 3 2 4 2 2 5 3" xfId="10341" xr:uid="{00000000-0005-0000-0000-0000724E0000}"/>
    <cellStyle name="Normal 6 3 2 4 2 2 5 3 2" xfId="10342" xr:uid="{00000000-0005-0000-0000-0000734E0000}"/>
    <cellStyle name="Normal 6 3 2 4 2 2 5 3 2 2" xfId="40031" xr:uid="{00000000-0005-0000-0000-0000744E0000}"/>
    <cellStyle name="Normal 6 3 2 4 2 2 5 3 3" xfId="30013" xr:uid="{00000000-0005-0000-0000-0000754E0000}"/>
    <cellStyle name="Normal 6 3 2 4 2 2 5 4" xfId="10343" xr:uid="{00000000-0005-0000-0000-0000764E0000}"/>
    <cellStyle name="Normal 6 3 2 4 2 2 5 4 2" xfId="35434" xr:uid="{00000000-0005-0000-0000-0000774E0000}"/>
    <cellStyle name="Normal 6 3 2 4 2 2 5 5" xfId="24838" xr:uid="{00000000-0005-0000-0000-0000784E0000}"/>
    <cellStyle name="Normal 6 3 2 4 2 2 6" xfId="10344" xr:uid="{00000000-0005-0000-0000-0000794E0000}"/>
    <cellStyle name="Normal 6 3 2 4 2 2 6 2" xfId="10345" xr:uid="{00000000-0005-0000-0000-00007A4E0000}"/>
    <cellStyle name="Normal 6 3 2 4 2 2 6 2 2" xfId="10346" xr:uid="{00000000-0005-0000-0000-00007B4E0000}"/>
    <cellStyle name="Normal 6 3 2 4 2 2 6 2 2 2" xfId="40032" xr:uid="{00000000-0005-0000-0000-00007C4E0000}"/>
    <cellStyle name="Normal 6 3 2 4 2 2 6 2 3" xfId="30014" xr:uid="{00000000-0005-0000-0000-00007D4E0000}"/>
    <cellStyle name="Normal 6 3 2 4 2 2 6 3" xfId="10347" xr:uid="{00000000-0005-0000-0000-00007E4E0000}"/>
    <cellStyle name="Normal 6 3 2 4 2 2 6 3 2" xfId="10348" xr:uid="{00000000-0005-0000-0000-00007F4E0000}"/>
    <cellStyle name="Normal 6 3 2 4 2 2 6 3 2 2" xfId="40033" xr:uid="{00000000-0005-0000-0000-0000804E0000}"/>
    <cellStyle name="Normal 6 3 2 4 2 2 6 3 3" xfId="30015" xr:uid="{00000000-0005-0000-0000-0000814E0000}"/>
    <cellStyle name="Normal 6 3 2 4 2 2 6 4" xfId="10349" xr:uid="{00000000-0005-0000-0000-0000824E0000}"/>
    <cellStyle name="Normal 6 3 2 4 2 2 6 4 2" xfId="35435" xr:uid="{00000000-0005-0000-0000-0000834E0000}"/>
    <cellStyle name="Normal 6 3 2 4 2 2 6 5" xfId="24839" xr:uid="{00000000-0005-0000-0000-0000844E0000}"/>
    <cellStyle name="Normal 6 3 2 4 2 2 7" xfId="10350" xr:uid="{00000000-0005-0000-0000-0000854E0000}"/>
    <cellStyle name="Normal 6 3 2 4 2 2 7 2" xfId="10351" xr:uid="{00000000-0005-0000-0000-0000864E0000}"/>
    <cellStyle name="Normal 6 3 2 4 2 2 7 2 2" xfId="40034" xr:uid="{00000000-0005-0000-0000-0000874E0000}"/>
    <cellStyle name="Normal 6 3 2 4 2 2 7 3" xfId="30016" xr:uid="{00000000-0005-0000-0000-0000884E0000}"/>
    <cellStyle name="Normal 6 3 2 4 2 2 8" xfId="10352" xr:uid="{00000000-0005-0000-0000-0000894E0000}"/>
    <cellStyle name="Normal 6 3 2 4 2 2 8 2" xfId="10353" xr:uid="{00000000-0005-0000-0000-00008A4E0000}"/>
    <cellStyle name="Normal 6 3 2 4 2 2 8 2 2" xfId="40035" xr:uid="{00000000-0005-0000-0000-00008B4E0000}"/>
    <cellStyle name="Normal 6 3 2 4 2 2 8 3" xfId="30017" xr:uid="{00000000-0005-0000-0000-00008C4E0000}"/>
    <cellStyle name="Normal 6 3 2 4 2 2 9" xfId="10354" xr:uid="{00000000-0005-0000-0000-00008D4E0000}"/>
    <cellStyle name="Normal 6 3 2 4 2 2 9 2" xfId="35418" xr:uid="{00000000-0005-0000-0000-00008E4E0000}"/>
    <cellStyle name="Normal 6 3 2 4 2 3" xfId="10355" xr:uid="{00000000-0005-0000-0000-00008F4E0000}"/>
    <cellStyle name="Normal 6 3 2 4 2 3 2" xfId="10356" xr:uid="{00000000-0005-0000-0000-0000904E0000}"/>
    <cellStyle name="Normal 6 3 2 4 2 3 2 2" xfId="10357" xr:uid="{00000000-0005-0000-0000-0000914E0000}"/>
    <cellStyle name="Normal 6 3 2 4 2 3 2 2 2" xfId="10358" xr:uid="{00000000-0005-0000-0000-0000924E0000}"/>
    <cellStyle name="Normal 6 3 2 4 2 3 2 2 2 2" xfId="10359" xr:uid="{00000000-0005-0000-0000-0000934E0000}"/>
    <cellStyle name="Normal 6 3 2 4 2 3 2 2 2 2 2" xfId="40036" xr:uid="{00000000-0005-0000-0000-0000944E0000}"/>
    <cellStyle name="Normal 6 3 2 4 2 3 2 2 2 3" xfId="30018" xr:uid="{00000000-0005-0000-0000-0000954E0000}"/>
    <cellStyle name="Normal 6 3 2 4 2 3 2 2 3" xfId="10360" xr:uid="{00000000-0005-0000-0000-0000964E0000}"/>
    <cellStyle name="Normal 6 3 2 4 2 3 2 2 3 2" xfId="10361" xr:uid="{00000000-0005-0000-0000-0000974E0000}"/>
    <cellStyle name="Normal 6 3 2 4 2 3 2 2 3 2 2" xfId="40037" xr:uid="{00000000-0005-0000-0000-0000984E0000}"/>
    <cellStyle name="Normal 6 3 2 4 2 3 2 2 3 3" xfId="30019" xr:uid="{00000000-0005-0000-0000-0000994E0000}"/>
    <cellStyle name="Normal 6 3 2 4 2 3 2 2 4" xfId="10362" xr:uid="{00000000-0005-0000-0000-00009A4E0000}"/>
    <cellStyle name="Normal 6 3 2 4 2 3 2 2 4 2" xfId="35438" xr:uid="{00000000-0005-0000-0000-00009B4E0000}"/>
    <cellStyle name="Normal 6 3 2 4 2 3 2 2 5" xfId="24842" xr:uid="{00000000-0005-0000-0000-00009C4E0000}"/>
    <cellStyle name="Normal 6 3 2 4 2 3 2 3" xfId="10363" xr:uid="{00000000-0005-0000-0000-00009D4E0000}"/>
    <cellStyle name="Normal 6 3 2 4 2 3 2 3 2" xfId="10364" xr:uid="{00000000-0005-0000-0000-00009E4E0000}"/>
    <cellStyle name="Normal 6 3 2 4 2 3 2 3 2 2" xfId="10365" xr:uid="{00000000-0005-0000-0000-00009F4E0000}"/>
    <cellStyle name="Normal 6 3 2 4 2 3 2 3 2 2 2" xfId="40038" xr:uid="{00000000-0005-0000-0000-0000A04E0000}"/>
    <cellStyle name="Normal 6 3 2 4 2 3 2 3 2 3" xfId="30020" xr:uid="{00000000-0005-0000-0000-0000A14E0000}"/>
    <cellStyle name="Normal 6 3 2 4 2 3 2 3 3" xfId="10366" xr:uid="{00000000-0005-0000-0000-0000A24E0000}"/>
    <cellStyle name="Normal 6 3 2 4 2 3 2 3 3 2" xfId="10367" xr:uid="{00000000-0005-0000-0000-0000A34E0000}"/>
    <cellStyle name="Normal 6 3 2 4 2 3 2 3 3 2 2" xfId="40039" xr:uid="{00000000-0005-0000-0000-0000A44E0000}"/>
    <cellStyle name="Normal 6 3 2 4 2 3 2 3 3 3" xfId="30021" xr:uid="{00000000-0005-0000-0000-0000A54E0000}"/>
    <cellStyle name="Normal 6 3 2 4 2 3 2 3 4" xfId="10368" xr:uid="{00000000-0005-0000-0000-0000A64E0000}"/>
    <cellStyle name="Normal 6 3 2 4 2 3 2 3 4 2" xfId="35439" xr:uid="{00000000-0005-0000-0000-0000A74E0000}"/>
    <cellStyle name="Normal 6 3 2 4 2 3 2 3 5" xfId="24843" xr:uid="{00000000-0005-0000-0000-0000A84E0000}"/>
    <cellStyle name="Normal 6 3 2 4 2 3 2 4" xfId="10369" xr:uid="{00000000-0005-0000-0000-0000A94E0000}"/>
    <cellStyle name="Normal 6 3 2 4 2 3 2 4 2" xfId="10370" xr:uid="{00000000-0005-0000-0000-0000AA4E0000}"/>
    <cellStyle name="Normal 6 3 2 4 2 3 2 4 2 2" xfId="40040" xr:uid="{00000000-0005-0000-0000-0000AB4E0000}"/>
    <cellStyle name="Normal 6 3 2 4 2 3 2 4 3" xfId="30022" xr:uid="{00000000-0005-0000-0000-0000AC4E0000}"/>
    <cellStyle name="Normal 6 3 2 4 2 3 2 5" xfId="10371" xr:uid="{00000000-0005-0000-0000-0000AD4E0000}"/>
    <cellStyle name="Normal 6 3 2 4 2 3 2 5 2" xfId="10372" xr:uid="{00000000-0005-0000-0000-0000AE4E0000}"/>
    <cellStyle name="Normal 6 3 2 4 2 3 2 5 2 2" xfId="40041" xr:uid="{00000000-0005-0000-0000-0000AF4E0000}"/>
    <cellStyle name="Normal 6 3 2 4 2 3 2 5 3" xfId="30023" xr:uid="{00000000-0005-0000-0000-0000B04E0000}"/>
    <cellStyle name="Normal 6 3 2 4 2 3 2 6" xfId="10373" xr:uid="{00000000-0005-0000-0000-0000B14E0000}"/>
    <cellStyle name="Normal 6 3 2 4 2 3 2 6 2" xfId="35437" xr:uid="{00000000-0005-0000-0000-0000B24E0000}"/>
    <cellStyle name="Normal 6 3 2 4 2 3 2 7" xfId="24841" xr:uid="{00000000-0005-0000-0000-0000B34E0000}"/>
    <cellStyle name="Normal 6 3 2 4 2 3 3" xfId="10374" xr:uid="{00000000-0005-0000-0000-0000B44E0000}"/>
    <cellStyle name="Normal 6 3 2 4 2 3 3 2" xfId="10375" xr:uid="{00000000-0005-0000-0000-0000B54E0000}"/>
    <cellStyle name="Normal 6 3 2 4 2 3 3 2 2" xfId="10376" xr:uid="{00000000-0005-0000-0000-0000B64E0000}"/>
    <cellStyle name="Normal 6 3 2 4 2 3 3 2 2 2" xfId="40042" xr:uid="{00000000-0005-0000-0000-0000B74E0000}"/>
    <cellStyle name="Normal 6 3 2 4 2 3 3 2 3" xfId="30024" xr:uid="{00000000-0005-0000-0000-0000B84E0000}"/>
    <cellStyle name="Normal 6 3 2 4 2 3 3 3" xfId="10377" xr:uid="{00000000-0005-0000-0000-0000B94E0000}"/>
    <cellStyle name="Normal 6 3 2 4 2 3 3 3 2" xfId="10378" xr:uid="{00000000-0005-0000-0000-0000BA4E0000}"/>
    <cellStyle name="Normal 6 3 2 4 2 3 3 3 2 2" xfId="40043" xr:uid="{00000000-0005-0000-0000-0000BB4E0000}"/>
    <cellStyle name="Normal 6 3 2 4 2 3 3 3 3" xfId="30025" xr:uid="{00000000-0005-0000-0000-0000BC4E0000}"/>
    <cellStyle name="Normal 6 3 2 4 2 3 3 4" xfId="10379" xr:uid="{00000000-0005-0000-0000-0000BD4E0000}"/>
    <cellStyle name="Normal 6 3 2 4 2 3 3 4 2" xfId="35440" xr:uid="{00000000-0005-0000-0000-0000BE4E0000}"/>
    <cellStyle name="Normal 6 3 2 4 2 3 3 5" xfId="24844" xr:uid="{00000000-0005-0000-0000-0000BF4E0000}"/>
    <cellStyle name="Normal 6 3 2 4 2 3 4" xfId="10380" xr:uid="{00000000-0005-0000-0000-0000C04E0000}"/>
    <cellStyle name="Normal 6 3 2 4 2 3 4 2" xfId="10381" xr:uid="{00000000-0005-0000-0000-0000C14E0000}"/>
    <cellStyle name="Normal 6 3 2 4 2 3 4 2 2" xfId="10382" xr:uid="{00000000-0005-0000-0000-0000C24E0000}"/>
    <cellStyle name="Normal 6 3 2 4 2 3 4 2 2 2" xfId="40044" xr:uid="{00000000-0005-0000-0000-0000C34E0000}"/>
    <cellStyle name="Normal 6 3 2 4 2 3 4 2 3" xfId="30026" xr:uid="{00000000-0005-0000-0000-0000C44E0000}"/>
    <cellStyle name="Normal 6 3 2 4 2 3 4 3" xfId="10383" xr:uid="{00000000-0005-0000-0000-0000C54E0000}"/>
    <cellStyle name="Normal 6 3 2 4 2 3 4 3 2" xfId="10384" xr:uid="{00000000-0005-0000-0000-0000C64E0000}"/>
    <cellStyle name="Normal 6 3 2 4 2 3 4 3 2 2" xfId="40045" xr:uid="{00000000-0005-0000-0000-0000C74E0000}"/>
    <cellStyle name="Normal 6 3 2 4 2 3 4 3 3" xfId="30027" xr:uid="{00000000-0005-0000-0000-0000C84E0000}"/>
    <cellStyle name="Normal 6 3 2 4 2 3 4 4" xfId="10385" xr:uid="{00000000-0005-0000-0000-0000C94E0000}"/>
    <cellStyle name="Normal 6 3 2 4 2 3 4 4 2" xfId="35441" xr:uid="{00000000-0005-0000-0000-0000CA4E0000}"/>
    <cellStyle name="Normal 6 3 2 4 2 3 4 5" xfId="24845" xr:uid="{00000000-0005-0000-0000-0000CB4E0000}"/>
    <cellStyle name="Normal 6 3 2 4 2 3 5" xfId="10386" xr:uid="{00000000-0005-0000-0000-0000CC4E0000}"/>
    <cellStyle name="Normal 6 3 2 4 2 3 5 2" xfId="10387" xr:uid="{00000000-0005-0000-0000-0000CD4E0000}"/>
    <cellStyle name="Normal 6 3 2 4 2 3 5 2 2" xfId="40046" xr:uid="{00000000-0005-0000-0000-0000CE4E0000}"/>
    <cellStyle name="Normal 6 3 2 4 2 3 5 3" xfId="30028" xr:uid="{00000000-0005-0000-0000-0000CF4E0000}"/>
    <cellStyle name="Normal 6 3 2 4 2 3 6" xfId="10388" xr:uid="{00000000-0005-0000-0000-0000D04E0000}"/>
    <cellStyle name="Normal 6 3 2 4 2 3 6 2" xfId="10389" xr:uid="{00000000-0005-0000-0000-0000D14E0000}"/>
    <cellStyle name="Normal 6 3 2 4 2 3 6 2 2" xfId="40047" xr:uid="{00000000-0005-0000-0000-0000D24E0000}"/>
    <cellStyle name="Normal 6 3 2 4 2 3 6 3" xfId="30029" xr:uid="{00000000-0005-0000-0000-0000D34E0000}"/>
    <cellStyle name="Normal 6 3 2 4 2 3 7" xfId="10390" xr:uid="{00000000-0005-0000-0000-0000D44E0000}"/>
    <cellStyle name="Normal 6 3 2 4 2 3 7 2" xfId="35436" xr:uid="{00000000-0005-0000-0000-0000D54E0000}"/>
    <cellStyle name="Normal 6 3 2 4 2 3 8" xfId="24840" xr:uid="{00000000-0005-0000-0000-0000D64E0000}"/>
    <cellStyle name="Normal 6 3 2 4 2 4" xfId="10391" xr:uid="{00000000-0005-0000-0000-0000D74E0000}"/>
    <cellStyle name="Normal 6 3 2 4 2 4 2" xfId="10392" xr:uid="{00000000-0005-0000-0000-0000D84E0000}"/>
    <cellStyle name="Normal 6 3 2 4 2 4 2 2" xfId="10393" xr:uid="{00000000-0005-0000-0000-0000D94E0000}"/>
    <cellStyle name="Normal 6 3 2 4 2 4 2 2 2" xfId="10394" xr:uid="{00000000-0005-0000-0000-0000DA4E0000}"/>
    <cellStyle name="Normal 6 3 2 4 2 4 2 2 2 2" xfId="10395" xr:uid="{00000000-0005-0000-0000-0000DB4E0000}"/>
    <cellStyle name="Normal 6 3 2 4 2 4 2 2 2 2 2" xfId="40048" xr:uid="{00000000-0005-0000-0000-0000DC4E0000}"/>
    <cellStyle name="Normal 6 3 2 4 2 4 2 2 2 3" xfId="30030" xr:uid="{00000000-0005-0000-0000-0000DD4E0000}"/>
    <cellStyle name="Normal 6 3 2 4 2 4 2 2 3" xfId="10396" xr:uid="{00000000-0005-0000-0000-0000DE4E0000}"/>
    <cellStyle name="Normal 6 3 2 4 2 4 2 2 3 2" xfId="10397" xr:uid="{00000000-0005-0000-0000-0000DF4E0000}"/>
    <cellStyle name="Normal 6 3 2 4 2 4 2 2 3 2 2" xfId="40049" xr:uid="{00000000-0005-0000-0000-0000E04E0000}"/>
    <cellStyle name="Normal 6 3 2 4 2 4 2 2 3 3" xfId="30031" xr:uid="{00000000-0005-0000-0000-0000E14E0000}"/>
    <cellStyle name="Normal 6 3 2 4 2 4 2 2 4" xfId="10398" xr:uid="{00000000-0005-0000-0000-0000E24E0000}"/>
    <cellStyle name="Normal 6 3 2 4 2 4 2 2 4 2" xfId="35444" xr:uid="{00000000-0005-0000-0000-0000E34E0000}"/>
    <cellStyle name="Normal 6 3 2 4 2 4 2 2 5" xfId="24848" xr:uid="{00000000-0005-0000-0000-0000E44E0000}"/>
    <cellStyle name="Normal 6 3 2 4 2 4 2 3" xfId="10399" xr:uid="{00000000-0005-0000-0000-0000E54E0000}"/>
    <cellStyle name="Normal 6 3 2 4 2 4 2 3 2" xfId="10400" xr:uid="{00000000-0005-0000-0000-0000E64E0000}"/>
    <cellStyle name="Normal 6 3 2 4 2 4 2 3 2 2" xfId="10401" xr:uid="{00000000-0005-0000-0000-0000E74E0000}"/>
    <cellStyle name="Normal 6 3 2 4 2 4 2 3 2 2 2" xfId="40050" xr:uid="{00000000-0005-0000-0000-0000E84E0000}"/>
    <cellStyle name="Normal 6 3 2 4 2 4 2 3 2 3" xfId="30032" xr:uid="{00000000-0005-0000-0000-0000E94E0000}"/>
    <cellStyle name="Normal 6 3 2 4 2 4 2 3 3" xfId="10402" xr:uid="{00000000-0005-0000-0000-0000EA4E0000}"/>
    <cellStyle name="Normal 6 3 2 4 2 4 2 3 3 2" xfId="10403" xr:uid="{00000000-0005-0000-0000-0000EB4E0000}"/>
    <cellStyle name="Normal 6 3 2 4 2 4 2 3 3 2 2" xfId="40051" xr:uid="{00000000-0005-0000-0000-0000EC4E0000}"/>
    <cellStyle name="Normal 6 3 2 4 2 4 2 3 3 3" xfId="30033" xr:uid="{00000000-0005-0000-0000-0000ED4E0000}"/>
    <cellStyle name="Normal 6 3 2 4 2 4 2 3 4" xfId="10404" xr:uid="{00000000-0005-0000-0000-0000EE4E0000}"/>
    <cellStyle name="Normal 6 3 2 4 2 4 2 3 4 2" xfId="35445" xr:uid="{00000000-0005-0000-0000-0000EF4E0000}"/>
    <cellStyle name="Normal 6 3 2 4 2 4 2 3 5" xfId="24849" xr:uid="{00000000-0005-0000-0000-0000F04E0000}"/>
    <cellStyle name="Normal 6 3 2 4 2 4 2 4" xfId="10405" xr:uid="{00000000-0005-0000-0000-0000F14E0000}"/>
    <cellStyle name="Normal 6 3 2 4 2 4 2 4 2" xfId="10406" xr:uid="{00000000-0005-0000-0000-0000F24E0000}"/>
    <cellStyle name="Normal 6 3 2 4 2 4 2 4 2 2" xfId="40052" xr:uid="{00000000-0005-0000-0000-0000F34E0000}"/>
    <cellStyle name="Normal 6 3 2 4 2 4 2 4 3" xfId="30034" xr:uid="{00000000-0005-0000-0000-0000F44E0000}"/>
    <cellStyle name="Normal 6 3 2 4 2 4 2 5" xfId="10407" xr:uid="{00000000-0005-0000-0000-0000F54E0000}"/>
    <cellStyle name="Normal 6 3 2 4 2 4 2 5 2" xfId="10408" xr:uid="{00000000-0005-0000-0000-0000F64E0000}"/>
    <cellStyle name="Normal 6 3 2 4 2 4 2 5 2 2" xfId="40053" xr:uid="{00000000-0005-0000-0000-0000F74E0000}"/>
    <cellStyle name="Normal 6 3 2 4 2 4 2 5 3" xfId="30035" xr:uid="{00000000-0005-0000-0000-0000F84E0000}"/>
    <cellStyle name="Normal 6 3 2 4 2 4 2 6" xfId="10409" xr:uid="{00000000-0005-0000-0000-0000F94E0000}"/>
    <cellStyle name="Normal 6 3 2 4 2 4 2 6 2" xfId="35443" xr:uid="{00000000-0005-0000-0000-0000FA4E0000}"/>
    <cellStyle name="Normal 6 3 2 4 2 4 2 7" xfId="24847" xr:uid="{00000000-0005-0000-0000-0000FB4E0000}"/>
    <cellStyle name="Normal 6 3 2 4 2 4 3" xfId="10410" xr:uid="{00000000-0005-0000-0000-0000FC4E0000}"/>
    <cellStyle name="Normal 6 3 2 4 2 4 3 2" xfId="10411" xr:uid="{00000000-0005-0000-0000-0000FD4E0000}"/>
    <cellStyle name="Normal 6 3 2 4 2 4 3 2 2" xfId="10412" xr:uid="{00000000-0005-0000-0000-0000FE4E0000}"/>
    <cellStyle name="Normal 6 3 2 4 2 4 3 2 2 2" xfId="40054" xr:uid="{00000000-0005-0000-0000-0000FF4E0000}"/>
    <cellStyle name="Normal 6 3 2 4 2 4 3 2 3" xfId="30036" xr:uid="{00000000-0005-0000-0000-0000004F0000}"/>
    <cellStyle name="Normal 6 3 2 4 2 4 3 3" xfId="10413" xr:uid="{00000000-0005-0000-0000-0000014F0000}"/>
    <cellStyle name="Normal 6 3 2 4 2 4 3 3 2" xfId="10414" xr:uid="{00000000-0005-0000-0000-0000024F0000}"/>
    <cellStyle name="Normal 6 3 2 4 2 4 3 3 2 2" xfId="40055" xr:uid="{00000000-0005-0000-0000-0000034F0000}"/>
    <cellStyle name="Normal 6 3 2 4 2 4 3 3 3" xfId="30037" xr:uid="{00000000-0005-0000-0000-0000044F0000}"/>
    <cellStyle name="Normal 6 3 2 4 2 4 3 4" xfId="10415" xr:uid="{00000000-0005-0000-0000-0000054F0000}"/>
    <cellStyle name="Normal 6 3 2 4 2 4 3 4 2" xfId="35446" xr:uid="{00000000-0005-0000-0000-0000064F0000}"/>
    <cellStyle name="Normal 6 3 2 4 2 4 3 5" xfId="24850" xr:uid="{00000000-0005-0000-0000-0000074F0000}"/>
    <cellStyle name="Normal 6 3 2 4 2 4 4" xfId="10416" xr:uid="{00000000-0005-0000-0000-0000084F0000}"/>
    <cellStyle name="Normal 6 3 2 4 2 4 4 2" xfId="10417" xr:uid="{00000000-0005-0000-0000-0000094F0000}"/>
    <cellStyle name="Normal 6 3 2 4 2 4 4 2 2" xfId="10418" xr:uid="{00000000-0005-0000-0000-00000A4F0000}"/>
    <cellStyle name="Normal 6 3 2 4 2 4 4 2 2 2" xfId="40056" xr:uid="{00000000-0005-0000-0000-00000B4F0000}"/>
    <cellStyle name="Normal 6 3 2 4 2 4 4 2 3" xfId="30038" xr:uid="{00000000-0005-0000-0000-00000C4F0000}"/>
    <cellStyle name="Normal 6 3 2 4 2 4 4 3" xfId="10419" xr:uid="{00000000-0005-0000-0000-00000D4F0000}"/>
    <cellStyle name="Normal 6 3 2 4 2 4 4 3 2" xfId="10420" xr:uid="{00000000-0005-0000-0000-00000E4F0000}"/>
    <cellStyle name="Normal 6 3 2 4 2 4 4 3 2 2" xfId="40057" xr:uid="{00000000-0005-0000-0000-00000F4F0000}"/>
    <cellStyle name="Normal 6 3 2 4 2 4 4 3 3" xfId="30039" xr:uid="{00000000-0005-0000-0000-0000104F0000}"/>
    <cellStyle name="Normal 6 3 2 4 2 4 4 4" xfId="10421" xr:uid="{00000000-0005-0000-0000-0000114F0000}"/>
    <cellStyle name="Normal 6 3 2 4 2 4 4 4 2" xfId="35447" xr:uid="{00000000-0005-0000-0000-0000124F0000}"/>
    <cellStyle name="Normal 6 3 2 4 2 4 4 5" xfId="24851" xr:uid="{00000000-0005-0000-0000-0000134F0000}"/>
    <cellStyle name="Normal 6 3 2 4 2 4 5" xfId="10422" xr:uid="{00000000-0005-0000-0000-0000144F0000}"/>
    <cellStyle name="Normal 6 3 2 4 2 4 5 2" xfId="10423" xr:uid="{00000000-0005-0000-0000-0000154F0000}"/>
    <cellStyle name="Normal 6 3 2 4 2 4 5 2 2" xfId="40058" xr:uid="{00000000-0005-0000-0000-0000164F0000}"/>
    <cellStyle name="Normal 6 3 2 4 2 4 5 3" xfId="30040" xr:uid="{00000000-0005-0000-0000-0000174F0000}"/>
    <cellStyle name="Normal 6 3 2 4 2 4 6" xfId="10424" xr:uid="{00000000-0005-0000-0000-0000184F0000}"/>
    <cellStyle name="Normal 6 3 2 4 2 4 6 2" xfId="10425" xr:uid="{00000000-0005-0000-0000-0000194F0000}"/>
    <cellStyle name="Normal 6 3 2 4 2 4 6 2 2" xfId="40059" xr:uid="{00000000-0005-0000-0000-00001A4F0000}"/>
    <cellStyle name="Normal 6 3 2 4 2 4 6 3" xfId="30041" xr:uid="{00000000-0005-0000-0000-00001B4F0000}"/>
    <cellStyle name="Normal 6 3 2 4 2 4 7" xfId="10426" xr:uid="{00000000-0005-0000-0000-00001C4F0000}"/>
    <cellStyle name="Normal 6 3 2 4 2 4 7 2" xfId="35442" xr:uid="{00000000-0005-0000-0000-00001D4F0000}"/>
    <cellStyle name="Normal 6 3 2 4 2 4 8" xfId="24846" xr:uid="{00000000-0005-0000-0000-00001E4F0000}"/>
    <cellStyle name="Normal 6 3 2 4 2 5" xfId="10427" xr:uid="{00000000-0005-0000-0000-00001F4F0000}"/>
    <cellStyle name="Normal 6 3 2 4 2 5 2" xfId="10428" xr:uid="{00000000-0005-0000-0000-0000204F0000}"/>
    <cellStyle name="Normal 6 3 2 4 2 5 2 2" xfId="10429" xr:uid="{00000000-0005-0000-0000-0000214F0000}"/>
    <cellStyle name="Normal 6 3 2 4 2 5 2 2 2" xfId="10430" xr:uid="{00000000-0005-0000-0000-0000224F0000}"/>
    <cellStyle name="Normal 6 3 2 4 2 5 2 2 2 2" xfId="10431" xr:uid="{00000000-0005-0000-0000-0000234F0000}"/>
    <cellStyle name="Normal 6 3 2 4 2 5 2 2 2 2 2" xfId="40060" xr:uid="{00000000-0005-0000-0000-0000244F0000}"/>
    <cellStyle name="Normal 6 3 2 4 2 5 2 2 2 3" xfId="30042" xr:uid="{00000000-0005-0000-0000-0000254F0000}"/>
    <cellStyle name="Normal 6 3 2 4 2 5 2 2 3" xfId="10432" xr:uid="{00000000-0005-0000-0000-0000264F0000}"/>
    <cellStyle name="Normal 6 3 2 4 2 5 2 2 3 2" xfId="10433" xr:uid="{00000000-0005-0000-0000-0000274F0000}"/>
    <cellStyle name="Normal 6 3 2 4 2 5 2 2 3 2 2" xfId="40061" xr:uid="{00000000-0005-0000-0000-0000284F0000}"/>
    <cellStyle name="Normal 6 3 2 4 2 5 2 2 3 3" xfId="30043" xr:uid="{00000000-0005-0000-0000-0000294F0000}"/>
    <cellStyle name="Normal 6 3 2 4 2 5 2 2 4" xfId="10434" xr:uid="{00000000-0005-0000-0000-00002A4F0000}"/>
    <cellStyle name="Normal 6 3 2 4 2 5 2 2 4 2" xfId="35450" xr:uid="{00000000-0005-0000-0000-00002B4F0000}"/>
    <cellStyle name="Normal 6 3 2 4 2 5 2 2 5" xfId="24854" xr:uid="{00000000-0005-0000-0000-00002C4F0000}"/>
    <cellStyle name="Normal 6 3 2 4 2 5 2 3" xfId="10435" xr:uid="{00000000-0005-0000-0000-00002D4F0000}"/>
    <cellStyle name="Normal 6 3 2 4 2 5 2 3 2" xfId="10436" xr:uid="{00000000-0005-0000-0000-00002E4F0000}"/>
    <cellStyle name="Normal 6 3 2 4 2 5 2 3 2 2" xfId="10437" xr:uid="{00000000-0005-0000-0000-00002F4F0000}"/>
    <cellStyle name="Normal 6 3 2 4 2 5 2 3 2 2 2" xfId="40062" xr:uid="{00000000-0005-0000-0000-0000304F0000}"/>
    <cellStyle name="Normal 6 3 2 4 2 5 2 3 2 3" xfId="30044" xr:uid="{00000000-0005-0000-0000-0000314F0000}"/>
    <cellStyle name="Normal 6 3 2 4 2 5 2 3 3" xfId="10438" xr:uid="{00000000-0005-0000-0000-0000324F0000}"/>
    <cellStyle name="Normal 6 3 2 4 2 5 2 3 3 2" xfId="10439" xr:uid="{00000000-0005-0000-0000-0000334F0000}"/>
    <cellStyle name="Normal 6 3 2 4 2 5 2 3 3 2 2" xfId="40063" xr:uid="{00000000-0005-0000-0000-0000344F0000}"/>
    <cellStyle name="Normal 6 3 2 4 2 5 2 3 3 3" xfId="30045" xr:uid="{00000000-0005-0000-0000-0000354F0000}"/>
    <cellStyle name="Normal 6 3 2 4 2 5 2 3 4" xfId="10440" xr:uid="{00000000-0005-0000-0000-0000364F0000}"/>
    <cellStyle name="Normal 6 3 2 4 2 5 2 3 4 2" xfId="35451" xr:uid="{00000000-0005-0000-0000-0000374F0000}"/>
    <cellStyle name="Normal 6 3 2 4 2 5 2 3 5" xfId="24855" xr:uid="{00000000-0005-0000-0000-0000384F0000}"/>
    <cellStyle name="Normal 6 3 2 4 2 5 2 4" xfId="10441" xr:uid="{00000000-0005-0000-0000-0000394F0000}"/>
    <cellStyle name="Normal 6 3 2 4 2 5 2 4 2" xfId="10442" xr:uid="{00000000-0005-0000-0000-00003A4F0000}"/>
    <cellStyle name="Normal 6 3 2 4 2 5 2 4 2 2" xfId="40064" xr:uid="{00000000-0005-0000-0000-00003B4F0000}"/>
    <cellStyle name="Normal 6 3 2 4 2 5 2 4 3" xfId="30046" xr:uid="{00000000-0005-0000-0000-00003C4F0000}"/>
    <cellStyle name="Normal 6 3 2 4 2 5 2 5" xfId="10443" xr:uid="{00000000-0005-0000-0000-00003D4F0000}"/>
    <cellStyle name="Normal 6 3 2 4 2 5 2 5 2" xfId="10444" xr:uid="{00000000-0005-0000-0000-00003E4F0000}"/>
    <cellStyle name="Normal 6 3 2 4 2 5 2 5 2 2" xfId="40065" xr:uid="{00000000-0005-0000-0000-00003F4F0000}"/>
    <cellStyle name="Normal 6 3 2 4 2 5 2 5 3" xfId="30047" xr:uid="{00000000-0005-0000-0000-0000404F0000}"/>
    <cellStyle name="Normal 6 3 2 4 2 5 2 6" xfId="10445" xr:uid="{00000000-0005-0000-0000-0000414F0000}"/>
    <cellStyle name="Normal 6 3 2 4 2 5 2 6 2" xfId="35449" xr:uid="{00000000-0005-0000-0000-0000424F0000}"/>
    <cellStyle name="Normal 6 3 2 4 2 5 2 7" xfId="24853" xr:uid="{00000000-0005-0000-0000-0000434F0000}"/>
    <cellStyle name="Normal 6 3 2 4 2 5 3" xfId="10446" xr:uid="{00000000-0005-0000-0000-0000444F0000}"/>
    <cellStyle name="Normal 6 3 2 4 2 5 3 2" xfId="10447" xr:uid="{00000000-0005-0000-0000-0000454F0000}"/>
    <cellStyle name="Normal 6 3 2 4 2 5 3 2 2" xfId="10448" xr:uid="{00000000-0005-0000-0000-0000464F0000}"/>
    <cellStyle name="Normal 6 3 2 4 2 5 3 2 2 2" xfId="40066" xr:uid="{00000000-0005-0000-0000-0000474F0000}"/>
    <cellStyle name="Normal 6 3 2 4 2 5 3 2 3" xfId="30048" xr:uid="{00000000-0005-0000-0000-0000484F0000}"/>
    <cellStyle name="Normal 6 3 2 4 2 5 3 3" xfId="10449" xr:uid="{00000000-0005-0000-0000-0000494F0000}"/>
    <cellStyle name="Normal 6 3 2 4 2 5 3 3 2" xfId="10450" xr:uid="{00000000-0005-0000-0000-00004A4F0000}"/>
    <cellStyle name="Normal 6 3 2 4 2 5 3 3 2 2" xfId="40067" xr:uid="{00000000-0005-0000-0000-00004B4F0000}"/>
    <cellStyle name="Normal 6 3 2 4 2 5 3 3 3" xfId="30049" xr:uid="{00000000-0005-0000-0000-00004C4F0000}"/>
    <cellStyle name="Normal 6 3 2 4 2 5 3 4" xfId="10451" xr:uid="{00000000-0005-0000-0000-00004D4F0000}"/>
    <cellStyle name="Normal 6 3 2 4 2 5 3 4 2" xfId="35452" xr:uid="{00000000-0005-0000-0000-00004E4F0000}"/>
    <cellStyle name="Normal 6 3 2 4 2 5 3 5" xfId="24856" xr:uid="{00000000-0005-0000-0000-00004F4F0000}"/>
    <cellStyle name="Normal 6 3 2 4 2 5 4" xfId="10452" xr:uid="{00000000-0005-0000-0000-0000504F0000}"/>
    <cellStyle name="Normal 6 3 2 4 2 5 4 2" xfId="10453" xr:uid="{00000000-0005-0000-0000-0000514F0000}"/>
    <cellStyle name="Normal 6 3 2 4 2 5 4 2 2" xfId="10454" xr:uid="{00000000-0005-0000-0000-0000524F0000}"/>
    <cellStyle name="Normal 6 3 2 4 2 5 4 2 2 2" xfId="40068" xr:uid="{00000000-0005-0000-0000-0000534F0000}"/>
    <cellStyle name="Normal 6 3 2 4 2 5 4 2 3" xfId="30050" xr:uid="{00000000-0005-0000-0000-0000544F0000}"/>
    <cellStyle name="Normal 6 3 2 4 2 5 4 3" xfId="10455" xr:uid="{00000000-0005-0000-0000-0000554F0000}"/>
    <cellStyle name="Normal 6 3 2 4 2 5 4 3 2" xfId="10456" xr:uid="{00000000-0005-0000-0000-0000564F0000}"/>
    <cellStyle name="Normal 6 3 2 4 2 5 4 3 2 2" xfId="40069" xr:uid="{00000000-0005-0000-0000-0000574F0000}"/>
    <cellStyle name="Normal 6 3 2 4 2 5 4 3 3" xfId="30051" xr:uid="{00000000-0005-0000-0000-0000584F0000}"/>
    <cellStyle name="Normal 6 3 2 4 2 5 4 4" xfId="10457" xr:uid="{00000000-0005-0000-0000-0000594F0000}"/>
    <cellStyle name="Normal 6 3 2 4 2 5 4 4 2" xfId="35453" xr:uid="{00000000-0005-0000-0000-00005A4F0000}"/>
    <cellStyle name="Normal 6 3 2 4 2 5 4 5" xfId="24857" xr:uid="{00000000-0005-0000-0000-00005B4F0000}"/>
    <cellStyle name="Normal 6 3 2 4 2 5 5" xfId="10458" xr:uid="{00000000-0005-0000-0000-00005C4F0000}"/>
    <cellStyle name="Normal 6 3 2 4 2 5 5 2" xfId="10459" xr:uid="{00000000-0005-0000-0000-00005D4F0000}"/>
    <cellStyle name="Normal 6 3 2 4 2 5 5 2 2" xfId="40070" xr:uid="{00000000-0005-0000-0000-00005E4F0000}"/>
    <cellStyle name="Normal 6 3 2 4 2 5 5 3" xfId="30052" xr:uid="{00000000-0005-0000-0000-00005F4F0000}"/>
    <cellStyle name="Normal 6 3 2 4 2 5 6" xfId="10460" xr:uid="{00000000-0005-0000-0000-0000604F0000}"/>
    <cellStyle name="Normal 6 3 2 4 2 5 6 2" xfId="10461" xr:uid="{00000000-0005-0000-0000-0000614F0000}"/>
    <cellStyle name="Normal 6 3 2 4 2 5 6 2 2" xfId="40071" xr:uid="{00000000-0005-0000-0000-0000624F0000}"/>
    <cellStyle name="Normal 6 3 2 4 2 5 6 3" xfId="30053" xr:uid="{00000000-0005-0000-0000-0000634F0000}"/>
    <cellStyle name="Normal 6 3 2 4 2 5 7" xfId="10462" xr:uid="{00000000-0005-0000-0000-0000644F0000}"/>
    <cellStyle name="Normal 6 3 2 4 2 5 7 2" xfId="35448" xr:uid="{00000000-0005-0000-0000-0000654F0000}"/>
    <cellStyle name="Normal 6 3 2 4 2 5 8" xfId="24852" xr:uid="{00000000-0005-0000-0000-0000664F0000}"/>
    <cellStyle name="Normal 6 3 2 4 2 6" xfId="10463" xr:uid="{00000000-0005-0000-0000-0000674F0000}"/>
    <cellStyle name="Normal 6 3 2 4 2 6 2" xfId="10464" xr:uid="{00000000-0005-0000-0000-0000684F0000}"/>
    <cellStyle name="Normal 6 3 2 4 2 6 2 2" xfId="10465" xr:uid="{00000000-0005-0000-0000-0000694F0000}"/>
    <cellStyle name="Normal 6 3 2 4 2 6 2 2 2" xfId="10466" xr:uid="{00000000-0005-0000-0000-00006A4F0000}"/>
    <cellStyle name="Normal 6 3 2 4 2 6 2 2 2 2" xfId="40072" xr:uid="{00000000-0005-0000-0000-00006B4F0000}"/>
    <cellStyle name="Normal 6 3 2 4 2 6 2 2 3" xfId="30054" xr:uid="{00000000-0005-0000-0000-00006C4F0000}"/>
    <cellStyle name="Normal 6 3 2 4 2 6 2 3" xfId="10467" xr:uid="{00000000-0005-0000-0000-00006D4F0000}"/>
    <cellStyle name="Normal 6 3 2 4 2 6 2 3 2" xfId="10468" xr:uid="{00000000-0005-0000-0000-00006E4F0000}"/>
    <cellStyle name="Normal 6 3 2 4 2 6 2 3 2 2" xfId="40073" xr:uid="{00000000-0005-0000-0000-00006F4F0000}"/>
    <cellStyle name="Normal 6 3 2 4 2 6 2 3 3" xfId="30055" xr:uid="{00000000-0005-0000-0000-0000704F0000}"/>
    <cellStyle name="Normal 6 3 2 4 2 6 2 4" xfId="10469" xr:uid="{00000000-0005-0000-0000-0000714F0000}"/>
    <cellStyle name="Normal 6 3 2 4 2 6 2 4 2" xfId="35455" xr:uid="{00000000-0005-0000-0000-0000724F0000}"/>
    <cellStyle name="Normal 6 3 2 4 2 6 2 5" xfId="24859" xr:uid="{00000000-0005-0000-0000-0000734F0000}"/>
    <cellStyle name="Normal 6 3 2 4 2 6 3" xfId="10470" xr:uid="{00000000-0005-0000-0000-0000744F0000}"/>
    <cellStyle name="Normal 6 3 2 4 2 6 3 2" xfId="10471" xr:uid="{00000000-0005-0000-0000-0000754F0000}"/>
    <cellStyle name="Normal 6 3 2 4 2 6 3 2 2" xfId="10472" xr:uid="{00000000-0005-0000-0000-0000764F0000}"/>
    <cellStyle name="Normal 6 3 2 4 2 6 3 2 2 2" xfId="40074" xr:uid="{00000000-0005-0000-0000-0000774F0000}"/>
    <cellStyle name="Normal 6 3 2 4 2 6 3 2 3" xfId="30056" xr:uid="{00000000-0005-0000-0000-0000784F0000}"/>
    <cellStyle name="Normal 6 3 2 4 2 6 3 3" xfId="10473" xr:uid="{00000000-0005-0000-0000-0000794F0000}"/>
    <cellStyle name="Normal 6 3 2 4 2 6 3 3 2" xfId="10474" xr:uid="{00000000-0005-0000-0000-00007A4F0000}"/>
    <cellStyle name="Normal 6 3 2 4 2 6 3 3 2 2" xfId="40075" xr:uid="{00000000-0005-0000-0000-00007B4F0000}"/>
    <cellStyle name="Normal 6 3 2 4 2 6 3 3 3" xfId="30057" xr:uid="{00000000-0005-0000-0000-00007C4F0000}"/>
    <cellStyle name="Normal 6 3 2 4 2 6 3 4" xfId="10475" xr:uid="{00000000-0005-0000-0000-00007D4F0000}"/>
    <cellStyle name="Normal 6 3 2 4 2 6 3 4 2" xfId="35456" xr:uid="{00000000-0005-0000-0000-00007E4F0000}"/>
    <cellStyle name="Normal 6 3 2 4 2 6 3 5" xfId="24860" xr:uid="{00000000-0005-0000-0000-00007F4F0000}"/>
    <cellStyle name="Normal 6 3 2 4 2 6 4" xfId="10476" xr:uid="{00000000-0005-0000-0000-0000804F0000}"/>
    <cellStyle name="Normal 6 3 2 4 2 6 4 2" xfId="10477" xr:uid="{00000000-0005-0000-0000-0000814F0000}"/>
    <cellStyle name="Normal 6 3 2 4 2 6 4 2 2" xfId="40076" xr:uid="{00000000-0005-0000-0000-0000824F0000}"/>
    <cellStyle name="Normal 6 3 2 4 2 6 4 3" xfId="30058" xr:uid="{00000000-0005-0000-0000-0000834F0000}"/>
    <cellStyle name="Normal 6 3 2 4 2 6 5" xfId="10478" xr:uid="{00000000-0005-0000-0000-0000844F0000}"/>
    <cellStyle name="Normal 6 3 2 4 2 6 5 2" xfId="10479" xr:uid="{00000000-0005-0000-0000-0000854F0000}"/>
    <cellStyle name="Normal 6 3 2 4 2 6 5 2 2" xfId="40077" xr:uid="{00000000-0005-0000-0000-0000864F0000}"/>
    <cellStyle name="Normal 6 3 2 4 2 6 5 3" xfId="30059" xr:uid="{00000000-0005-0000-0000-0000874F0000}"/>
    <cellStyle name="Normal 6 3 2 4 2 6 6" xfId="10480" xr:uid="{00000000-0005-0000-0000-0000884F0000}"/>
    <cellStyle name="Normal 6 3 2 4 2 6 6 2" xfId="35454" xr:uid="{00000000-0005-0000-0000-0000894F0000}"/>
    <cellStyle name="Normal 6 3 2 4 2 6 7" xfId="24858" xr:uid="{00000000-0005-0000-0000-00008A4F0000}"/>
    <cellStyle name="Normal 6 3 2 4 2 7" xfId="10481" xr:uid="{00000000-0005-0000-0000-00008B4F0000}"/>
    <cellStyle name="Normal 6 3 2 4 2 7 2" xfId="10482" xr:uid="{00000000-0005-0000-0000-00008C4F0000}"/>
    <cellStyle name="Normal 6 3 2 4 2 7 2 2" xfId="10483" xr:uid="{00000000-0005-0000-0000-00008D4F0000}"/>
    <cellStyle name="Normal 6 3 2 4 2 7 2 2 2" xfId="40078" xr:uid="{00000000-0005-0000-0000-00008E4F0000}"/>
    <cellStyle name="Normal 6 3 2 4 2 7 2 3" xfId="30060" xr:uid="{00000000-0005-0000-0000-00008F4F0000}"/>
    <cellStyle name="Normal 6 3 2 4 2 7 3" xfId="10484" xr:uid="{00000000-0005-0000-0000-0000904F0000}"/>
    <cellStyle name="Normal 6 3 2 4 2 7 3 2" xfId="10485" xr:uid="{00000000-0005-0000-0000-0000914F0000}"/>
    <cellStyle name="Normal 6 3 2 4 2 7 3 2 2" xfId="40079" xr:uid="{00000000-0005-0000-0000-0000924F0000}"/>
    <cellStyle name="Normal 6 3 2 4 2 7 3 3" xfId="30061" xr:uid="{00000000-0005-0000-0000-0000934F0000}"/>
    <cellStyle name="Normal 6 3 2 4 2 7 4" xfId="10486" xr:uid="{00000000-0005-0000-0000-0000944F0000}"/>
    <cellStyle name="Normal 6 3 2 4 2 7 4 2" xfId="35457" xr:uid="{00000000-0005-0000-0000-0000954F0000}"/>
    <cellStyle name="Normal 6 3 2 4 2 7 5" xfId="24861" xr:uid="{00000000-0005-0000-0000-0000964F0000}"/>
    <cellStyle name="Normal 6 3 2 4 2 8" xfId="10487" xr:uid="{00000000-0005-0000-0000-0000974F0000}"/>
    <cellStyle name="Normal 6 3 2 4 2 8 2" xfId="10488" xr:uid="{00000000-0005-0000-0000-0000984F0000}"/>
    <cellStyle name="Normal 6 3 2 4 2 8 2 2" xfId="10489" xr:uid="{00000000-0005-0000-0000-0000994F0000}"/>
    <cellStyle name="Normal 6 3 2 4 2 8 2 2 2" xfId="40080" xr:uid="{00000000-0005-0000-0000-00009A4F0000}"/>
    <cellStyle name="Normal 6 3 2 4 2 8 2 3" xfId="30062" xr:uid="{00000000-0005-0000-0000-00009B4F0000}"/>
    <cellStyle name="Normal 6 3 2 4 2 8 3" xfId="10490" xr:uid="{00000000-0005-0000-0000-00009C4F0000}"/>
    <cellStyle name="Normal 6 3 2 4 2 8 3 2" xfId="10491" xr:uid="{00000000-0005-0000-0000-00009D4F0000}"/>
    <cellStyle name="Normal 6 3 2 4 2 8 3 2 2" xfId="40081" xr:uid="{00000000-0005-0000-0000-00009E4F0000}"/>
    <cellStyle name="Normal 6 3 2 4 2 8 3 3" xfId="30063" xr:uid="{00000000-0005-0000-0000-00009F4F0000}"/>
    <cellStyle name="Normal 6 3 2 4 2 8 4" xfId="10492" xr:uid="{00000000-0005-0000-0000-0000A04F0000}"/>
    <cellStyle name="Normal 6 3 2 4 2 8 4 2" xfId="35458" xr:uid="{00000000-0005-0000-0000-0000A14F0000}"/>
    <cellStyle name="Normal 6 3 2 4 2 8 5" xfId="24862" xr:uid="{00000000-0005-0000-0000-0000A24F0000}"/>
    <cellStyle name="Normal 6 3 2 4 2 9" xfId="10493" xr:uid="{00000000-0005-0000-0000-0000A34F0000}"/>
    <cellStyle name="Normal 6 3 2 4 2 9 2" xfId="10494" xr:uid="{00000000-0005-0000-0000-0000A44F0000}"/>
    <cellStyle name="Normal 6 3 2 4 2 9 2 2" xfId="40082" xr:uid="{00000000-0005-0000-0000-0000A54F0000}"/>
    <cellStyle name="Normal 6 3 2 4 2 9 3" xfId="30064" xr:uid="{00000000-0005-0000-0000-0000A64F0000}"/>
    <cellStyle name="Normal 6 3 2 4 3" xfId="10495" xr:uid="{00000000-0005-0000-0000-0000A74F0000}"/>
    <cellStyle name="Normal 6 3 2 4 3 10" xfId="24863" xr:uid="{00000000-0005-0000-0000-0000A84F0000}"/>
    <cellStyle name="Normal 6 3 2 4 3 2" xfId="10496" xr:uid="{00000000-0005-0000-0000-0000A94F0000}"/>
    <cellStyle name="Normal 6 3 2 4 3 2 2" xfId="10497" xr:uid="{00000000-0005-0000-0000-0000AA4F0000}"/>
    <cellStyle name="Normal 6 3 2 4 3 2 2 2" xfId="10498" xr:uid="{00000000-0005-0000-0000-0000AB4F0000}"/>
    <cellStyle name="Normal 6 3 2 4 3 2 2 2 2" xfId="10499" xr:uid="{00000000-0005-0000-0000-0000AC4F0000}"/>
    <cellStyle name="Normal 6 3 2 4 3 2 2 2 2 2" xfId="10500" xr:uid="{00000000-0005-0000-0000-0000AD4F0000}"/>
    <cellStyle name="Normal 6 3 2 4 3 2 2 2 2 2 2" xfId="40083" xr:uid="{00000000-0005-0000-0000-0000AE4F0000}"/>
    <cellStyle name="Normal 6 3 2 4 3 2 2 2 2 3" xfId="30065" xr:uid="{00000000-0005-0000-0000-0000AF4F0000}"/>
    <cellStyle name="Normal 6 3 2 4 3 2 2 2 3" xfId="10501" xr:uid="{00000000-0005-0000-0000-0000B04F0000}"/>
    <cellStyle name="Normal 6 3 2 4 3 2 2 2 3 2" xfId="10502" xr:uid="{00000000-0005-0000-0000-0000B14F0000}"/>
    <cellStyle name="Normal 6 3 2 4 3 2 2 2 3 2 2" xfId="40084" xr:uid="{00000000-0005-0000-0000-0000B24F0000}"/>
    <cellStyle name="Normal 6 3 2 4 3 2 2 2 3 3" xfId="30066" xr:uid="{00000000-0005-0000-0000-0000B34F0000}"/>
    <cellStyle name="Normal 6 3 2 4 3 2 2 2 4" xfId="10503" xr:uid="{00000000-0005-0000-0000-0000B44F0000}"/>
    <cellStyle name="Normal 6 3 2 4 3 2 2 2 4 2" xfId="35462" xr:uid="{00000000-0005-0000-0000-0000B54F0000}"/>
    <cellStyle name="Normal 6 3 2 4 3 2 2 2 5" xfId="24866" xr:uid="{00000000-0005-0000-0000-0000B64F0000}"/>
    <cellStyle name="Normal 6 3 2 4 3 2 2 3" xfId="10504" xr:uid="{00000000-0005-0000-0000-0000B74F0000}"/>
    <cellStyle name="Normal 6 3 2 4 3 2 2 3 2" xfId="10505" xr:uid="{00000000-0005-0000-0000-0000B84F0000}"/>
    <cellStyle name="Normal 6 3 2 4 3 2 2 3 2 2" xfId="10506" xr:uid="{00000000-0005-0000-0000-0000B94F0000}"/>
    <cellStyle name="Normal 6 3 2 4 3 2 2 3 2 2 2" xfId="40085" xr:uid="{00000000-0005-0000-0000-0000BA4F0000}"/>
    <cellStyle name="Normal 6 3 2 4 3 2 2 3 2 3" xfId="30067" xr:uid="{00000000-0005-0000-0000-0000BB4F0000}"/>
    <cellStyle name="Normal 6 3 2 4 3 2 2 3 3" xfId="10507" xr:uid="{00000000-0005-0000-0000-0000BC4F0000}"/>
    <cellStyle name="Normal 6 3 2 4 3 2 2 3 3 2" xfId="10508" xr:uid="{00000000-0005-0000-0000-0000BD4F0000}"/>
    <cellStyle name="Normal 6 3 2 4 3 2 2 3 3 2 2" xfId="40086" xr:uid="{00000000-0005-0000-0000-0000BE4F0000}"/>
    <cellStyle name="Normal 6 3 2 4 3 2 2 3 3 3" xfId="30068" xr:uid="{00000000-0005-0000-0000-0000BF4F0000}"/>
    <cellStyle name="Normal 6 3 2 4 3 2 2 3 4" xfId="10509" xr:uid="{00000000-0005-0000-0000-0000C04F0000}"/>
    <cellStyle name="Normal 6 3 2 4 3 2 2 3 4 2" xfId="35463" xr:uid="{00000000-0005-0000-0000-0000C14F0000}"/>
    <cellStyle name="Normal 6 3 2 4 3 2 2 3 5" xfId="24867" xr:uid="{00000000-0005-0000-0000-0000C24F0000}"/>
    <cellStyle name="Normal 6 3 2 4 3 2 2 4" xfId="10510" xr:uid="{00000000-0005-0000-0000-0000C34F0000}"/>
    <cellStyle name="Normal 6 3 2 4 3 2 2 4 2" xfId="10511" xr:uid="{00000000-0005-0000-0000-0000C44F0000}"/>
    <cellStyle name="Normal 6 3 2 4 3 2 2 4 2 2" xfId="40087" xr:uid="{00000000-0005-0000-0000-0000C54F0000}"/>
    <cellStyle name="Normal 6 3 2 4 3 2 2 4 3" xfId="30069" xr:uid="{00000000-0005-0000-0000-0000C64F0000}"/>
    <cellStyle name="Normal 6 3 2 4 3 2 2 5" xfId="10512" xr:uid="{00000000-0005-0000-0000-0000C74F0000}"/>
    <cellStyle name="Normal 6 3 2 4 3 2 2 5 2" xfId="10513" xr:uid="{00000000-0005-0000-0000-0000C84F0000}"/>
    <cellStyle name="Normal 6 3 2 4 3 2 2 5 2 2" xfId="40088" xr:uid="{00000000-0005-0000-0000-0000C94F0000}"/>
    <cellStyle name="Normal 6 3 2 4 3 2 2 5 3" xfId="30070" xr:uid="{00000000-0005-0000-0000-0000CA4F0000}"/>
    <cellStyle name="Normal 6 3 2 4 3 2 2 6" xfId="10514" xr:uid="{00000000-0005-0000-0000-0000CB4F0000}"/>
    <cellStyle name="Normal 6 3 2 4 3 2 2 6 2" xfId="35461" xr:uid="{00000000-0005-0000-0000-0000CC4F0000}"/>
    <cellStyle name="Normal 6 3 2 4 3 2 2 7" xfId="24865" xr:uid="{00000000-0005-0000-0000-0000CD4F0000}"/>
    <cellStyle name="Normal 6 3 2 4 3 2 3" xfId="10515" xr:uid="{00000000-0005-0000-0000-0000CE4F0000}"/>
    <cellStyle name="Normal 6 3 2 4 3 2 3 2" xfId="10516" xr:uid="{00000000-0005-0000-0000-0000CF4F0000}"/>
    <cellStyle name="Normal 6 3 2 4 3 2 3 2 2" xfId="10517" xr:uid="{00000000-0005-0000-0000-0000D04F0000}"/>
    <cellStyle name="Normal 6 3 2 4 3 2 3 2 2 2" xfId="40089" xr:uid="{00000000-0005-0000-0000-0000D14F0000}"/>
    <cellStyle name="Normal 6 3 2 4 3 2 3 2 3" xfId="30071" xr:uid="{00000000-0005-0000-0000-0000D24F0000}"/>
    <cellStyle name="Normal 6 3 2 4 3 2 3 3" xfId="10518" xr:uid="{00000000-0005-0000-0000-0000D34F0000}"/>
    <cellStyle name="Normal 6 3 2 4 3 2 3 3 2" xfId="10519" xr:uid="{00000000-0005-0000-0000-0000D44F0000}"/>
    <cellStyle name="Normal 6 3 2 4 3 2 3 3 2 2" xfId="40090" xr:uid="{00000000-0005-0000-0000-0000D54F0000}"/>
    <cellStyle name="Normal 6 3 2 4 3 2 3 3 3" xfId="30072" xr:uid="{00000000-0005-0000-0000-0000D64F0000}"/>
    <cellStyle name="Normal 6 3 2 4 3 2 3 4" xfId="10520" xr:uid="{00000000-0005-0000-0000-0000D74F0000}"/>
    <cellStyle name="Normal 6 3 2 4 3 2 3 4 2" xfId="35464" xr:uid="{00000000-0005-0000-0000-0000D84F0000}"/>
    <cellStyle name="Normal 6 3 2 4 3 2 3 5" xfId="24868" xr:uid="{00000000-0005-0000-0000-0000D94F0000}"/>
    <cellStyle name="Normal 6 3 2 4 3 2 4" xfId="10521" xr:uid="{00000000-0005-0000-0000-0000DA4F0000}"/>
    <cellStyle name="Normal 6 3 2 4 3 2 4 2" xfId="10522" xr:uid="{00000000-0005-0000-0000-0000DB4F0000}"/>
    <cellStyle name="Normal 6 3 2 4 3 2 4 2 2" xfId="10523" xr:uid="{00000000-0005-0000-0000-0000DC4F0000}"/>
    <cellStyle name="Normal 6 3 2 4 3 2 4 2 2 2" xfId="40091" xr:uid="{00000000-0005-0000-0000-0000DD4F0000}"/>
    <cellStyle name="Normal 6 3 2 4 3 2 4 2 3" xfId="30073" xr:uid="{00000000-0005-0000-0000-0000DE4F0000}"/>
    <cellStyle name="Normal 6 3 2 4 3 2 4 3" xfId="10524" xr:uid="{00000000-0005-0000-0000-0000DF4F0000}"/>
    <cellStyle name="Normal 6 3 2 4 3 2 4 3 2" xfId="10525" xr:uid="{00000000-0005-0000-0000-0000E04F0000}"/>
    <cellStyle name="Normal 6 3 2 4 3 2 4 3 2 2" xfId="40092" xr:uid="{00000000-0005-0000-0000-0000E14F0000}"/>
    <cellStyle name="Normal 6 3 2 4 3 2 4 3 3" xfId="30074" xr:uid="{00000000-0005-0000-0000-0000E24F0000}"/>
    <cellStyle name="Normal 6 3 2 4 3 2 4 4" xfId="10526" xr:uid="{00000000-0005-0000-0000-0000E34F0000}"/>
    <cellStyle name="Normal 6 3 2 4 3 2 4 4 2" xfId="35465" xr:uid="{00000000-0005-0000-0000-0000E44F0000}"/>
    <cellStyle name="Normal 6 3 2 4 3 2 4 5" xfId="24869" xr:uid="{00000000-0005-0000-0000-0000E54F0000}"/>
    <cellStyle name="Normal 6 3 2 4 3 2 5" xfId="10527" xr:uid="{00000000-0005-0000-0000-0000E64F0000}"/>
    <cellStyle name="Normal 6 3 2 4 3 2 5 2" xfId="10528" xr:uid="{00000000-0005-0000-0000-0000E74F0000}"/>
    <cellStyle name="Normal 6 3 2 4 3 2 5 2 2" xfId="40093" xr:uid="{00000000-0005-0000-0000-0000E84F0000}"/>
    <cellStyle name="Normal 6 3 2 4 3 2 5 3" xfId="30075" xr:uid="{00000000-0005-0000-0000-0000E94F0000}"/>
    <cellStyle name="Normal 6 3 2 4 3 2 6" xfId="10529" xr:uid="{00000000-0005-0000-0000-0000EA4F0000}"/>
    <cellStyle name="Normal 6 3 2 4 3 2 6 2" xfId="10530" xr:uid="{00000000-0005-0000-0000-0000EB4F0000}"/>
    <cellStyle name="Normal 6 3 2 4 3 2 6 2 2" xfId="40094" xr:uid="{00000000-0005-0000-0000-0000EC4F0000}"/>
    <cellStyle name="Normal 6 3 2 4 3 2 6 3" xfId="30076" xr:uid="{00000000-0005-0000-0000-0000ED4F0000}"/>
    <cellStyle name="Normal 6 3 2 4 3 2 7" xfId="10531" xr:uid="{00000000-0005-0000-0000-0000EE4F0000}"/>
    <cellStyle name="Normal 6 3 2 4 3 2 7 2" xfId="35460" xr:uid="{00000000-0005-0000-0000-0000EF4F0000}"/>
    <cellStyle name="Normal 6 3 2 4 3 2 8" xfId="24864" xr:uid="{00000000-0005-0000-0000-0000F04F0000}"/>
    <cellStyle name="Normal 6 3 2 4 3 3" xfId="10532" xr:uid="{00000000-0005-0000-0000-0000F14F0000}"/>
    <cellStyle name="Normal 6 3 2 4 3 3 2" xfId="10533" xr:uid="{00000000-0005-0000-0000-0000F24F0000}"/>
    <cellStyle name="Normal 6 3 2 4 3 3 2 2" xfId="10534" xr:uid="{00000000-0005-0000-0000-0000F34F0000}"/>
    <cellStyle name="Normal 6 3 2 4 3 3 2 2 2" xfId="10535" xr:uid="{00000000-0005-0000-0000-0000F44F0000}"/>
    <cellStyle name="Normal 6 3 2 4 3 3 2 2 2 2" xfId="10536" xr:uid="{00000000-0005-0000-0000-0000F54F0000}"/>
    <cellStyle name="Normal 6 3 2 4 3 3 2 2 2 2 2" xfId="40095" xr:uid="{00000000-0005-0000-0000-0000F64F0000}"/>
    <cellStyle name="Normal 6 3 2 4 3 3 2 2 2 3" xfId="30077" xr:uid="{00000000-0005-0000-0000-0000F74F0000}"/>
    <cellStyle name="Normal 6 3 2 4 3 3 2 2 3" xfId="10537" xr:uid="{00000000-0005-0000-0000-0000F84F0000}"/>
    <cellStyle name="Normal 6 3 2 4 3 3 2 2 3 2" xfId="10538" xr:uid="{00000000-0005-0000-0000-0000F94F0000}"/>
    <cellStyle name="Normal 6 3 2 4 3 3 2 2 3 2 2" xfId="40096" xr:uid="{00000000-0005-0000-0000-0000FA4F0000}"/>
    <cellStyle name="Normal 6 3 2 4 3 3 2 2 3 3" xfId="30078" xr:uid="{00000000-0005-0000-0000-0000FB4F0000}"/>
    <cellStyle name="Normal 6 3 2 4 3 3 2 2 4" xfId="10539" xr:uid="{00000000-0005-0000-0000-0000FC4F0000}"/>
    <cellStyle name="Normal 6 3 2 4 3 3 2 2 4 2" xfId="35468" xr:uid="{00000000-0005-0000-0000-0000FD4F0000}"/>
    <cellStyle name="Normal 6 3 2 4 3 3 2 2 5" xfId="24872" xr:uid="{00000000-0005-0000-0000-0000FE4F0000}"/>
    <cellStyle name="Normal 6 3 2 4 3 3 2 3" xfId="10540" xr:uid="{00000000-0005-0000-0000-0000FF4F0000}"/>
    <cellStyle name="Normal 6 3 2 4 3 3 2 3 2" xfId="10541" xr:uid="{00000000-0005-0000-0000-000000500000}"/>
    <cellStyle name="Normal 6 3 2 4 3 3 2 3 2 2" xfId="10542" xr:uid="{00000000-0005-0000-0000-000001500000}"/>
    <cellStyle name="Normal 6 3 2 4 3 3 2 3 2 2 2" xfId="40097" xr:uid="{00000000-0005-0000-0000-000002500000}"/>
    <cellStyle name="Normal 6 3 2 4 3 3 2 3 2 3" xfId="30079" xr:uid="{00000000-0005-0000-0000-000003500000}"/>
    <cellStyle name="Normal 6 3 2 4 3 3 2 3 3" xfId="10543" xr:uid="{00000000-0005-0000-0000-000004500000}"/>
    <cellStyle name="Normal 6 3 2 4 3 3 2 3 3 2" xfId="10544" xr:uid="{00000000-0005-0000-0000-000005500000}"/>
    <cellStyle name="Normal 6 3 2 4 3 3 2 3 3 2 2" xfId="40098" xr:uid="{00000000-0005-0000-0000-000006500000}"/>
    <cellStyle name="Normal 6 3 2 4 3 3 2 3 3 3" xfId="30080" xr:uid="{00000000-0005-0000-0000-000007500000}"/>
    <cellStyle name="Normal 6 3 2 4 3 3 2 3 4" xfId="10545" xr:uid="{00000000-0005-0000-0000-000008500000}"/>
    <cellStyle name="Normal 6 3 2 4 3 3 2 3 4 2" xfId="35469" xr:uid="{00000000-0005-0000-0000-000009500000}"/>
    <cellStyle name="Normal 6 3 2 4 3 3 2 3 5" xfId="24873" xr:uid="{00000000-0005-0000-0000-00000A500000}"/>
    <cellStyle name="Normal 6 3 2 4 3 3 2 4" xfId="10546" xr:uid="{00000000-0005-0000-0000-00000B500000}"/>
    <cellStyle name="Normal 6 3 2 4 3 3 2 4 2" xfId="10547" xr:uid="{00000000-0005-0000-0000-00000C500000}"/>
    <cellStyle name="Normal 6 3 2 4 3 3 2 4 2 2" xfId="40099" xr:uid="{00000000-0005-0000-0000-00000D500000}"/>
    <cellStyle name="Normal 6 3 2 4 3 3 2 4 3" xfId="30081" xr:uid="{00000000-0005-0000-0000-00000E500000}"/>
    <cellStyle name="Normal 6 3 2 4 3 3 2 5" xfId="10548" xr:uid="{00000000-0005-0000-0000-00000F500000}"/>
    <cellStyle name="Normal 6 3 2 4 3 3 2 5 2" xfId="10549" xr:uid="{00000000-0005-0000-0000-000010500000}"/>
    <cellStyle name="Normal 6 3 2 4 3 3 2 5 2 2" xfId="40100" xr:uid="{00000000-0005-0000-0000-000011500000}"/>
    <cellStyle name="Normal 6 3 2 4 3 3 2 5 3" xfId="30082" xr:uid="{00000000-0005-0000-0000-000012500000}"/>
    <cellStyle name="Normal 6 3 2 4 3 3 2 6" xfId="10550" xr:uid="{00000000-0005-0000-0000-000013500000}"/>
    <cellStyle name="Normal 6 3 2 4 3 3 2 6 2" xfId="35467" xr:uid="{00000000-0005-0000-0000-000014500000}"/>
    <cellStyle name="Normal 6 3 2 4 3 3 2 7" xfId="24871" xr:uid="{00000000-0005-0000-0000-000015500000}"/>
    <cellStyle name="Normal 6 3 2 4 3 3 3" xfId="10551" xr:uid="{00000000-0005-0000-0000-000016500000}"/>
    <cellStyle name="Normal 6 3 2 4 3 3 3 2" xfId="10552" xr:uid="{00000000-0005-0000-0000-000017500000}"/>
    <cellStyle name="Normal 6 3 2 4 3 3 3 2 2" xfId="10553" xr:uid="{00000000-0005-0000-0000-000018500000}"/>
    <cellStyle name="Normal 6 3 2 4 3 3 3 2 2 2" xfId="40101" xr:uid="{00000000-0005-0000-0000-000019500000}"/>
    <cellStyle name="Normal 6 3 2 4 3 3 3 2 3" xfId="30083" xr:uid="{00000000-0005-0000-0000-00001A500000}"/>
    <cellStyle name="Normal 6 3 2 4 3 3 3 3" xfId="10554" xr:uid="{00000000-0005-0000-0000-00001B500000}"/>
    <cellStyle name="Normal 6 3 2 4 3 3 3 3 2" xfId="10555" xr:uid="{00000000-0005-0000-0000-00001C500000}"/>
    <cellStyle name="Normal 6 3 2 4 3 3 3 3 2 2" xfId="40102" xr:uid="{00000000-0005-0000-0000-00001D500000}"/>
    <cellStyle name="Normal 6 3 2 4 3 3 3 3 3" xfId="30084" xr:uid="{00000000-0005-0000-0000-00001E500000}"/>
    <cellStyle name="Normal 6 3 2 4 3 3 3 4" xfId="10556" xr:uid="{00000000-0005-0000-0000-00001F500000}"/>
    <cellStyle name="Normal 6 3 2 4 3 3 3 4 2" xfId="35470" xr:uid="{00000000-0005-0000-0000-000020500000}"/>
    <cellStyle name="Normal 6 3 2 4 3 3 3 5" xfId="24874" xr:uid="{00000000-0005-0000-0000-000021500000}"/>
    <cellStyle name="Normal 6 3 2 4 3 3 4" xfId="10557" xr:uid="{00000000-0005-0000-0000-000022500000}"/>
    <cellStyle name="Normal 6 3 2 4 3 3 4 2" xfId="10558" xr:uid="{00000000-0005-0000-0000-000023500000}"/>
    <cellStyle name="Normal 6 3 2 4 3 3 4 2 2" xfId="10559" xr:uid="{00000000-0005-0000-0000-000024500000}"/>
    <cellStyle name="Normal 6 3 2 4 3 3 4 2 2 2" xfId="40103" xr:uid="{00000000-0005-0000-0000-000025500000}"/>
    <cellStyle name="Normal 6 3 2 4 3 3 4 2 3" xfId="30085" xr:uid="{00000000-0005-0000-0000-000026500000}"/>
    <cellStyle name="Normal 6 3 2 4 3 3 4 3" xfId="10560" xr:uid="{00000000-0005-0000-0000-000027500000}"/>
    <cellStyle name="Normal 6 3 2 4 3 3 4 3 2" xfId="10561" xr:uid="{00000000-0005-0000-0000-000028500000}"/>
    <cellStyle name="Normal 6 3 2 4 3 3 4 3 2 2" xfId="40104" xr:uid="{00000000-0005-0000-0000-000029500000}"/>
    <cellStyle name="Normal 6 3 2 4 3 3 4 3 3" xfId="30086" xr:uid="{00000000-0005-0000-0000-00002A500000}"/>
    <cellStyle name="Normal 6 3 2 4 3 3 4 4" xfId="10562" xr:uid="{00000000-0005-0000-0000-00002B500000}"/>
    <cellStyle name="Normal 6 3 2 4 3 3 4 4 2" xfId="35471" xr:uid="{00000000-0005-0000-0000-00002C500000}"/>
    <cellStyle name="Normal 6 3 2 4 3 3 4 5" xfId="24875" xr:uid="{00000000-0005-0000-0000-00002D500000}"/>
    <cellStyle name="Normal 6 3 2 4 3 3 5" xfId="10563" xr:uid="{00000000-0005-0000-0000-00002E500000}"/>
    <cellStyle name="Normal 6 3 2 4 3 3 5 2" xfId="10564" xr:uid="{00000000-0005-0000-0000-00002F500000}"/>
    <cellStyle name="Normal 6 3 2 4 3 3 5 2 2" xfId="40105" xr:uid="{00000000-0005-0000-0000-000030500000}"/>
    <cellStyle name="Normal 6 3 2 4 3 3 5 3" xfId="30087" xr:uid="{00000000-0005-0000-0000-000031500000}"/>
    <cellStyle name="Normal 6 3 2 4 3 3 6" xfId="10565" xr:uid="{00000000-0005-0000-0000-000032500000}"/>
    <cellStyle name="Normal 6 3 2 4 3 3 6 2" xfId="10566" xr:uid="{00000000-0005-0000-0000-000033500000}"/>
    <cellStyle name="Normal 6 3 2 4 3 3 6 2 2" xfId="40106" xr:uid="{00000000-0005-0000-0000-000034500000}"/>
    <cellStyle name="Normal 6 3 2 4 3 3 6 3" xfId="30088" xr:uid="{00000000-0005-0000-0000-000035500000}"/>
    <cellStyle name="Normal 6 3 2 4 3 3 7" xfId="10567" xr:uid="{00000000-0005-0000-0000-000036500000}"/>
    <cellStyle name="Normal 6 3 2 4 3 3 7 2" xfId="35466" xr:uid="{00000000-0005-0000-0000-000037500000}"/>
    <cellStyle name="Normal 6 3 2 4 3 3 8" xfId="24870" xr:uid="{00000000-0005-0000-0000-000038500000}"/>
    <cellStyle name="Normal 6 3 2 4 3 4" xfId="10568" xr:uid="{00000000-0005-0000-0000-000039500000}"/>
    <cellStyle name="Normal 6 3 2 4 3 4 2" xfId="10569" xr:uid="{00000000-0005-0000-0000-00003A500000}"/>
    <cellStyle name="Normal 6 3 2 4 3 4 2 2" xfId="10570" xr:uid="{00000000-0005-0000-0000-00003B500000}"/>
    <cellStyle name="Normal 6 3 2 4 3 4 2 2 2" xfId="10571" xr:uid="{00000000-0005-0000-0000-00003C500000}"/>
    <cellStyle name="Normal 6 3 2 4 3 4 2 2 2 2" xfId="40107" xr:uid="{00000000-0005-0000-0000-00003D500000}"/>
    <cellStyle name="Normal 6 3 2 4 3 4 2 2 3" xfId="30089" xr:uid="{00000000-0005-0000-0000-00003E500000}"/>
    <cellStyle name="Normal 6 3 2 4 3 4 2 3" xfId="10572" xr:uid="{00000000-0005-0000-0000-00003F500000}"/>
    <cellStyle name="Normal 6 3 2 4 3 4 2 3 2" xfId="10573" xr:uid="{00000000-0005-0000-0000-000040500000}"/>
    <cellStyle name="Normal 6 3 2 4 3 4 2 3 2 2" xfId="40108" xr:uid="{00000000-0005-0000-0000-000041500000}"/>
    <cellStyle name="Normal 6 3 2 4 3 4 2 3 3" xfId="30090" xr:uid="{00000000-0005-0000-0000-000042500000}"/>
    <cellStyle name="Normal 6 3 2 4 3 4 2 4" xfId="10574" xr:uid="{00000000-0005-0000-0000-000043500000}"/>
    <cellStyle name="Normal 6 3 2 4 3 4 2 4 2" xfId="35473" xr:uid="{00000000-0005-0000-0000-000044500000}"/>
    <cellStyle name="Normal 6 3 2 4 3 4 2 5" xfId="24877" xr:uid="{00000000-0005-0000-0000-000045500000}"/>
    <cellStyle name="Normal 6 3 2 4 3 4 3" xfId="10575" xr:uid="{00000000-0005-0000-0000-000046500000}"/>
    <cellStyle name="Normal 6 3 2 4 3 4 3 2" xfId="10576" xr:uid="{00000000-0005-0000-0000-000047500000}"/>
    <cellStyle name="Normal 6 3 2 4 3 4 3 2 2" xfId="10577" xr:uid="{00000000-0005-0000-0000-000048500000}"/>
    <cellStyle name="Normal 6 3 2 4 3 4 3 2 2 2" xfId="40109" xr:uid="{00000000-0005-0000-0000-000049500000}"/>
    <cellStyle name="Normal 6 3 2 4 3 4 3 2 3" xfId="30091" xr:uid="{00000000-0005-0000-0000-00004A500000}"/>
    <cellStyle name="Normal 6 3 2 4 3 4 3 3" xfId="10578" xr:uid="{00000000-0005-0000-0000-00004B500000}"/>
    <cellStyle name="Normal 6 3 2 4 3 4 3 3 2" xfId="10579" xr:uid="{00000000-0005-0000-0000-00004C500000}"/>
    <cellStyle name="Normal 6 3 2 4 3 4 3 3 2 2" xfId="40110" xr:uid="{00000000-0005-0000-0000-00004D500000}"/>
    <cellStyle name="Normal 6 3 2 4 3 4 3 3 3" xfId="30092" xr:uid="{00000000-0005-0000-0000-00004E500000}"/>
    <cellStyle name="Normal 6 3 2 4 3 4 3 4" xfId="10580" xr:uid="{00000000-0005-0000-0000-00004F500000}"/>
    <cellStyle name="Normal 6 3 2 4 3 4 3 4 2" xfId="35474" xr:uid="{00000000-0005-0000-0000-000050500000}"/>
    <cellStyle name="Normal 6 3 2 4 3 4 3 5" xfId="24878" xr:uid="{00000000-0005-0000-0000-000051500000}"/>
    <cellStyle name="Normal 6 3 2 4 3 4 4" xfId="10581" xr:uid="{00000000-0005-0000-0000-000052500000}"/>
    <cellStyle name="Normal 6 3 2 4 3 4 4 2" xfId="10582" xr:uid="{00000000-0005-0000-0000-000053500000}"/>
    <cellStyle name="Normal 6 3 2 4 3 4 4 2 2" xfId="40111" xr:uid="{00000000-0005-0000-0000-000054500000}"/>
    <cellStyle name="Normal 6 3 2 4 3 4 4 3" xfId="30093" xr:uid="{00000000-0005-0000-0000-000055500000}"/>
    <cellStyle name="Normal 6 3 2 4 3 4 5" xfId="10583" xr:uid="{00000000-0005-0000-0000-000056500000}"/>
    <cellStyle name="Normal 6 3 2 4 3 4 5 2" xfId="10584" xr:uid="{00000000-0005-0000-0000-000057500000}"/>
    <cellStyle name="Normal 6 3 2 4 3 4 5 2 2" xfId="40112" xr:uid="{00000000-0005-0000-0000-000058500000}"/>
    <cellStyle name="Normal 6 3 2 4 3 4 5 3" xfId="30094" xr:uid="{00000000-0005-0000-0000-000059500000}"/>
    <cellStyle name="Normal 6 3 2 4 3 4 6" xfId="10585" xr:uid="{00000000-0005-0000-0000-00005A500000}"/>
    <cellStyle name="Normal 6 3 2 4 3 4 6 2" xfId="35472" xr:uid="{00000000-0005-0000-0000-00005B500000}"/>
    <cellStyle name="Normal 6 3 2 4 3 4 7" xfId="24876" xr:uid="{00000000-0005-0000-0000-00005C500000}"/>
    <cellStyle name="Normal 6 3 2 4 3 5" xfId="10586" xr:uid="{00000000-0005-0000-0000-00005D500000}"/>
    <cellStyle name="Normal 6 3 2 4 3 5 2" xfId="10587" xr:uid="{00000000-0005-0000-0000-00005E500000}"/>
    <cellStyle name="Normal 6 3 2 4 3 5 2 2" xfId="10588" xr:uid="{00000000-0005-0000-0000-00005F500000}"/>
    <cellStyle name="Normal 6 3 2 4 3 5 2 2 2" xfId="40113" xr:uid="{00000000-0005-0000-0000-000060500000}"/>
    <cellStyle name="Normal 6 3 2 4 3 5 2 3" xfId="30095" xr:uid="{00000000-0005-0000-0000-000061500000}"/>
    <cellStyle name="Normal 6 3 2 4 3 5 3" xfId="10589" xr:uid="{00000000-0005-0000-0000-000062500000}"/>
    <cellStyle name="Normal 6 3 2 4 3 5 3 2" xfId="10590" xr:uid="{00000000-0005-0000-0000-000063500000}"/>
    <cellStyle name="Normal 6 3 2 4 3 5 3 2 2" xfId="40114" xr:uid="{00000000-0005-0000-0000-000064500000}"/>
    <cellStyle name="Normal 6 3 2 4 3 5 3 3" xfId="30096" xr:uid="{00000000-0005-0000-0000-000065500000}"/>
    <cellStyle name="Normal 6 3 2 4 3 5 4" xfId="10591" xr:uid="{00000000-0005-0000-0000-000066500000}"/>
    <cellStyle name="Normal 6 3 2 4 3 5 4 2" xfId="35475" xr:uid="{00000000-0005-0000-0000-000067500000}"/>
    <cellStyle name="Normal 6 3 2 4 3 5 5" xfId="24879" xr:uid="{00000000-0005-0000-0000-000068500000}"/>
    <cellStyle name="Normal 6 3 2 4 3 6" xfId="10592" xr:uid="{00000000-0005-0000-0000-000069500000}"/>
    <cellStyle name="Normal 6 3 2 4 3 6 2" xfId="10593" xr:uid="{00000000-0005-0000-0000-00006A500000}"/>
    <cellStyle name="Normal 6 3 2 4 3 6 2 2" xfId="10594" xr:uid="{00000000-0005-0000-0000-00006B500000}"/>
    <cellStyle name="Normal 6 3 2 4 3 6 2 2 2" xfId="40115" xr:uid="{00000000-0005-0000-0000-00006C500000}"/>
    <cellStyle name="Normal 6 3 2 4 3 6 2 3" xfId="30097" xr:uid="{00000000-0005-0000-0000-00006D500000}"/>
    <cellStyle name="Normal 6 3 2 4 3 6 3" xfId="10595" xr:uid="{00000000-0005-0000-0000-00006E500000}"/>
    <cellStyle name="Normal 6 3 2 4 3 6 3 2" xfId="10596" xr:uid="{00000000-0005-0000-0000-00006F500000}"/>
    <cellStyle name="Normal 6 3 2 4 3 6 3 2 2" xfId="40116" xr:uid="{00000000-0005-0000-0000-000070500000}"/>
    <cellStyle name="Normal 6 3 2 4 3 6 3 3" xfId="30098" xr:uid="{00000000-0005-0000-0000-000071500000}"/>
    <cellStyle name="Normal 6 3 2 4 3 6 4" xfId="10597" xr:uid="{00000000-0005-0000-0000-000072500000}"/>
    <cellStyle name="Normal 6 3 2 4 3 6 4 2" xfId="35476" xr:uid="{00000000-0005-0000-0000-000073500000}"/>
    <cellStyle name="Normal 6 3 2 4 3 6 5" xfId="24880" xr:uid="{00000000-0005-0000-0000-000074500000}"/>
    <cellStyle name="Normal 6 3 2 4 3 7" xfId="10598" xr:uid="{00000000-0005-0000-0000-000075500000}"/>
    <cellStyle name="Normal 6 3 2 4 3 7 2" xfId="10599" xr:uid="{00000000-0005-0000-0000-000076500000}"/>
    <cellStyle name="Normal 6 3 2 4 3 7 2 2" xfId="40117" xr:uid="{00000000-0005-0000-0000-000077500000}"/>
    <cellStyle name="Normal 6 3 2 4 3 7 3" xfId="30099" xr:uid="{00000000-0005-0000-0000-000078500000}"/>
    <cellStyle name="Normal 6 3 2 4 3 8" xfId="10600" xr:uid="{00000000-0005-0000-0000-000079500000}"/>
    <cellStyle name="Normal 6 3 2 4 3 8 2" xfId="10601" xr:uid="{00000000-0005-0000-0000-00007A500000}"/>
    <cellStyle name="Normal 6 3 2 4 3 8 2 2" xfId="40118" xr:uid="{00000000-0005-0000-0000-00007B500000}"/>
    <cellStyle name="Normal 6 3 2 4 3 8 3" xfId="30100" xr:uid="{00000000-0005-0000-0000-00007C500000}"/>
    <cellStyle name="Normal 6 3 2 4 3 9" xfId="10602" xr:uid="{00000000-0005-0000-0000-00007D500000}"/>
    <cellStyle name="Normal 6 3 2 4 3 9 2" xfId="35459" xr:uid="{00000000-0005-0000-0000-00007E500000}"/>
    <cellStyle name="Normal 6 3 2 4 4" xfId="10603" xr:uid="{00000000-0005-0000-0000-00007F500000}"/>
    <cellStyle name="Normal 6 3 2 4 4 2" xfId="10604" xr:uid="{00000000-0005-0000-0000-000080500000}"/>
    <cellStyle name="Normal 6 3 2 4 4 2 2" xfId="10605" xr:uid="{00000000-0005-0000-0000-000081500000}"/>
    <cellStyle name="Normal 6 3 2 4 4 2 2 2" xfId="10606" xr:uid="{00000000-0005-0000-0000-000082500000}"/>
    <cellStyle name="Normal 6 3 2 4 4 2 2 2 2" xfId="10607" xr:uid="{00000000-0005-0000-0000-000083500000}"/>
    <cellStyle name="Normal 6 3 2 4 4 2 2 2 2 2" xfId="40119" xr:uid="{00000000-0005-0000-0000-000084500000}"/>
    <cellStyle name="Normal 6 3 2 4 4 2 2 2 3" xfId="30101" xr:uid="{00000000-0005-0000-0000-000085500000}"/>
    <cellStyle name="Normal 6 3 2 4 4 2 2 3" xfId="10608" xr:uid="{00000000-0005-0000-0000-000086500000}"/>
    <cellStyle name="Normal 6 3 2 4 4 2 2 3 2" xfId="10609" xr:uid="{00000000-0005-0000-0000-000087500000}"/>
    <cellStyle name="Normal 6 3 2 4 4 2 2 3 2 2" xfId="40120" xr:uid="{00000000-0005-0000-0000-000088500000}"/>
    <cellStyle name="Normal 6 3 2 4 4 2 2 3 3" xfId="30102" xr:uid="{00000000-0005-0000-0000-000089500000}"/>
    <cellStyle name="Normal 6 3 2 4 4 2 2 4" xfId="10610" xr:uid="{00000000-0005-0000-0000-00008A500000}"/>
    <cellStyle name="Normal 6 3 2 4 4 2 2 4 2" xfId="35479" xr:uid="{00000000-0005-0000-0000-00008B500000}"/>
    <cellStyle name="Normal 6 3 2 4 4 2 2 5" xfId="24883" xr:uid="{00000000-0005-0000-0000-00008C500000}"/>
    <cellStyle name="Normal 6 3 2 4 4 2 3" xfId="10611" xr:uid="{00000000-0005-0000-0000-00008D500000}"/>
    <cellStyle name="Normal 6 3 2 4 4 2 3 2" xfId="10612" xr:uid="{00000000-0005-0000-0000-00008E500000}"/>
    <cellStyle name="Normal 6 3 2 4 4 2 3 2 2" xfId="10613" xr:uid="{00000000-0005-0000-0000-00008F500000}"/>
    <cellStyle name="Normal 6 3 2 4 4 2 3 2 2 2" xfId="40121" xr:uid="{00000000-0005-0000-0000-000090500000}"/>
    <cellStyle name="Normal 6 3 2 4 4 2 3 2 3" xfId="30103" xr:uid="{00000000-0005-0000-0000-000091500000}"/>
    <cellStyle name="Normal 6 3 2 4 4 2 3 3" xfId="10614" xr:uid="{00000000-0005-0000-0000-000092500000}"/>
    <cellStyle name="Normal 6 3 2 4 4 2 3 3 2" xfId="10615" xr:uid="{00000000-0005-0000-0000-000093500000}"/>
    <cellStyle name="Normal 6 3 2 4 4 2 3 3 2 2" xfId="40122" xr:uid="{00000000-0005-0000-0000-000094500000}"/>
    <cellStyle name="Normal 6 3 2 4 4 2 3 3 3" xfId="30104" xr:uid="{00000000-0005-0000-0000-000095500000}"/>
    <cellStyle name="Normal 6 3 2 4 4 2 3 4" xfId="10616" xr:uid="{00000000-0005-0000-0000-000096500000}"/>
    <cellStyle name="Normal 6 3 2 4 4 2 3 4 2" xfId="35480" xr:uid="{00000000-0005-0000-0000-000097500000}"/>
    <cellStyle name="Normal 6 3 2 4 4 2 3 5" xfId="24884" xr:uid="{00000000-0005-0000-0000-000098500000}"/>
    <cellStyle name="Normal 6 3 2 4 4 2 4" xfId="10617" xr:uid="{00000000-0005-0000-0000-000099500000}"/>
    <cellStyle name="Normal 6 3 2 4 4 2 4 2" xfId="10618" xr:uid="{00000000-0005-0000-0000-00009A500000}"/>
    <cellStyle name="Normal 6 3 2 4 4 2 4 2 2" xfId="40123" xr:uid="{00000000-0005-0000-0000-00009B500000}"/>
    <cellStyle name="Normal 6 3 2 4 4 2 4 3" xfId="30105" xr:uid="{00000000-0005-0000-0000-00009C500000}"/>
    <cellStyle name="Normal 6 3 2 4 4 2 5" xfId="10619" xr:uid="{00000000-0005-0000-0000-00009D500000}"/>
    <cellStyle name="Normal 6 3 2 4 4 2 5 2" xfId="10620" xr:uid="{00000000-0005-0000-0000-00009E500000}"/>
    <cellStyle name="Normal 6 3 2 4 4 2 5 2 2" xfId="40124" xr:uid="{00000000-0005-0000-0000-00009F500000}"/>
    <cellStyle name="Normal 6 3 2 4 4 2 5 3" xfId="30106" xr:uid="{00000000-0005-0000-0000-0000A0500000}"/>
    <cellStyle name="Normal 6 3 2 4 4 2 6" xfId="10621" xr:uid="{00000000-0005-0000-0000-0000A1500000}"/>
    <cellStyle name="Normal 6 3 2 4 4 2 6 2" xfId="35478" xr:uid="{00000000-0005-0000-0000-0000A2500000}"/>
    <cellStyle name="Normal 6 3 2 4 4 2 7" xfId="24882" xr:uid="{00000000-0005-0000-0000-0000A3500000}"/>
    <cellStyle name="Normal 6 3 2 4 4 3" xfId="10622" xr:uid="{00000000-0005-0000-0000-0000A4500000}"/>
    <cellStyle name="Normal 6 3 2 4 4 3 2" xfId="10623" xr:uid="{00000000-0005-0000-0000-0000A5500000}"/>
    <cellStyle name="Normal 6 3 2 4 4 3 2 2" xfId="10624" xr:uid="{00000000-0005-0000-0000-0000A6500000}"/>
    <cellStyle name="Normal 6 3 2 4 4 3 2 2 2" xfId="40125" xr:uid="{00000000-0005-0000-0000-0000A7500000}"/>
    <cellStyle name="Normal 6 3 2 4 4 3 2 3" xfId="30107" xr:uid="{00000000-0005-0000-0000-0000A8500000}"/>
    <cellStyle name="Normal 6 3 2 4 4 3 3" xfId="10625" xr:uid="{00000000-0005-0000-0000-0000A9500000}"/>
    <cellStyle name="Normal 6 3 2 4 4 3 3 2" xfId="10626" xr:uid="{00000000-0005-0000-0000-0000AA500000}"/>
    <cellStyle name="Normal 6 3 2 4 4 3 3 2 2" xfId="40126" xr:uid="{00000000-0005-0000-0000-0000AB500000}"/>
    <cellStyle name="Normal 6 3 2 4 4 3 3 3" xfId="30108" xr:uid="{00000000-0005-0000-0000-0000AC500000}"/>
    <cellStyle name="Normal 6 3 2 4 4 3 4" xfId="10627" xr:uid="{00000000-0005-0000-0000-0000AD500000}"/>
    <cellStyle name="Normal 6 3 2 4 4 3 4 2" xfId="35481" xr:uid="{00000000-0005-0000-0000-0000AE500000}"/>
    <cellStyle name="Normal 6 3 2 4 4 3 5" xfId="24885" xr:uid="{00000000-0005-0000-0000-0000AF500000}"/>
    <cellStyle name="Normal 6 3 2 4 4 4" xfId="10628" xr:uid="{00000000-0005-0000-0000-0000B0500000}"/>
    <cellStyle name="Normal 6 3 2 4 4 4 2" xfId="10629" xr:uid="{00000000-0005-0000-0000-0000B1500000}"/>
    <cellStyle name="Normal 6 3 2 4 4 4 2 2" xfId="10630" xr:uid="{00000000-0005-0000-0000-0000B2500000}"/>
    <cellStyle name="Normal 6 3 2 4 4 4 2 2 2" xfId="40127" xr:uid="{00000000-0005-0000-0000-0000B3500000}"/>
    <cellStyle name="Normal 6 3 2 4 4 4 2 3" xfId="30109" xr:uid="{00000000-0005-0000-0000-0000B4500000}"/>
    <cellStyle name="Normal 6 3 2 4 4 4 3" xfId="10631" xr:uid="{00000000-0005-0000-0000-0000B5500000}"/>
    <cellStyle name="Normal 6 3 2 4 4 4 3 2" xfId="10632" xr:uid="{00000000-0005-0000-0000-0000B6500000}"/>
    <cellStyle name="Normal 6 3 2 4 4 4 3 2 2" xfId="40128" xr:uid="{00000000-0005-0000-0000-0000B7500000}"/>
    <cellStyle name="Normal 6 3 2 4 4 4 3 3" xfId="30110" xr:uid="{00000000-0005-0000-0000-0000B8500000}"/>
    <cellStyle name="Normal 6 3 2 4 4 4 4" xfId="10633" xr:uid="{00000000-0005-0000-0000-0000B9500000}"/>
    <cellStyle name="Normal 6 3 2 4 4 4 4 2" xfId="35482" xr:uid="{00000000-0005-0000-0000-0000BA500000}"/>
    <cellStyle name="Normal 6 3 2 4 4 4 5" xfId="24886" xr:uid="{00000000-0005-0000-0000-0000BB500000}"/>
    <cellStyle name="Normal 6 3 2 4 4 5" xfId="10634" xr:uid="{00000000-0005-0000-0000-0000BC500000}"/>
    <cellStyle name="Normal 6 3 2 4 4 5 2" xfId="10635" xr:uid="{00000000-0005-0000-0000-0000BD500000}"/>
    <cellStyle name="Normal 6 3 2 4 4 5 2 2" xfId="40129" xr:uid="{00000000-0005-0000-0000-0000BE500000}"/>
    <cellStyle name="Normal 6 3 2 4 4 5 3" xfId="30111" xr:uid="{00000000-0005-0000-0000-0000BF500000}"/>
    <cellStyle name="Normal 6 3 2 4 4 6" xfId="10636" xr:uid="{00000000-0005-0000-0000-0000C0500000}"/>
    <cellStyle name="Normal 6 3 2 4 4 6 2" xfId="10637" xr:uid="{00000000-0005-0000-0000-0000C1500000}"/>
    <cellStyle name="Normal 6 3 2 4 4 6 2 2" xfId="40130" xr:uid="{00000000-0005-0000-0000-0000C2500000}"/>
    <cellStyle name="Normal 6 3 2 4 4 6 3" xfId="30112" xr:uid="{00000000-0005-0000-0000-0000C3500000}"/>
    <cellStyle name="Normal 6 3 2 4 4 7" xfId="10638" xr:uid="{00000000-0005-0000-0000-0000C4500000}"/>
    <cellStyle name="Normal 6 3 2 4 4 7 2" xfId="35477" xr:uid="{00000000-0005-0000-0000-0000C5500000}"/>
    <cellStyle name="Normal 6 3 2 4 4 8" xfId="24881" xr:uid="{00000000-0005-0000-0000-0000C6500000}"/>
    <cellStyle name="Normal 6 3 2 4 5" xfId="10639" xr:uid="{00000000-0005-0000-0000-0000C7500000}"/>
    <cellStyle name="Normal 6 3 2 4 5 2" xfId="10640" xr:uid="{00000000-0005-0000-0000-0000C8500000}"/>
    <cellStyle name="Normal 6 3 2 4 5 2 2" xfId="10641" xr:uid="{00000000-0005-0000-0000-0000C9500000}"/>
    <cellStyle name="Normal 6 3 2 4 5 2 2 2" xfId="10642" xr:uid="{00000000-0005-0000-0000-0000CA500000}"/>
    <cellStyle name="Normal 6 3 2 4 5 2 2 2 2" xfId="10643" xr:uid="{00000000-0005-0000-0000-0000CB500000}"/>
    <cellStyle name="Normal 6 3 2 4 5 2 2 2 2 2" xfId="40131" xr:uid="{00000000-0005-0000-0000-0000CC500000}"/>
    <cellStyle name="Normal 6 3 2 4 5 2 2 2 3" xfId="30113" xr:uid="{00000000-0005-0000-0000-0000CD500000}"/>
    <cellStyle name="Normal 6 3 2 4 5 2 2 3" xfId="10644" xr:uid="{00000000-0005-0000-0000-0000CE500000}"/>
    <cellStyle name="Normal 6 3 2 4 5 2 2 3 2" xfId="10645" xr:uid="{00000000-0005-0000-0000-0000CF500000}"/>
    <cellStyle name="Normal 6 3 2 4 5 2 2 3 2 2" xfId="40132" xr:uid="{00000000-0005-0000-0000-0000D0500000}"/>
    <cellStyle name="Normal 6 3 2 4 5 2 2 3 3" xfId="30114" xr:uid="{00000000-0005-0000-0000-0000D1500000}"/>
    <cellStyle name="Normal 6 3 2 4 5 2 2 4" xfId="10646" xr:uid="{00000000-0005-0000-0000-0000D2500000}"/>
    <cellStyle name="Normal 6 3 2 4 5 2 2 4 2" xfId="35485" xr:uid="{00000000-0005-0000-0000-0000D3500000}"/>
    <cellStyle name="Normal 6 3 2 4 5 2 2 5" xfId="24889" xr:uid="{00000000-0005-0000-0000-0000D4500000}"/>
    <cellStyle name="Normal 6 3 2 4 5 2 3" xfId="10647" xr:uid="{00000000-0005-0000-0000-0000D5500000}"/>
    <cellStyle name="Normal 6 3 2 4 5 2 3 2" xfId="10648" xr:uid="{00000000-0005-0000-0000-0000D6500000}"/>
    <cellStyle name="Normal 6 3 2 4 5 2 3 2 2" xfId="10649" xr:uid="{00000000-0005-0000-0000-0000D7500000}"/>
    <cellStyle name="Normal 6 3 2 4 5 2 3 2 2 2" xfId="40133" xr:uid="{00000000-0005-0000-0000-0000D8500000}"/>
    <cellStyle name="Normal 6 3 2 4 5 2 3 2 3" xfId="30115" xr:uid="{00000000-0005-0000-0000-0000D9500000}"/>
    <cellStyle name="Normal 6 3 2 4 5 2 3 3" xfId="10650" xr:uid="{00000000-0005-0000-0000-0000DA500000}"/>
    <cellStyle name="Normal 6 3 2 4 5 2 3 3 2" xfId="10651" xr:uid="{00000000-0005-0000-0000-0000DB500000}"/>
    <cellStyle name="Normal 6 3 2 4 5 2 3 3 2 2" xfId="40134" xr:uid="{00000000-0005-0000-0000-0000DC500000}"/>
    <cellStyle name="Normal 6 3 2 4 5 2 3 3 3" xfId="30116" xr:uid="{00000000-0005-0000-0000-0000DD500000}"/>
    <cellStyle name="Normal 6 3 2 4 5 2 3 4" xfId="10652" xr:uid="{00000000-0005-0000-0000-0000DE500000}"/>
    <cellStyle name="Normal 6 3 2 4 5 2 3 4 2" xfId="35486" xr:uid="{00000000-0005-0000-0000-0000DF500000}"/>
    <cellStyle name="Normal 6 3 2 4 5 2 3 5" xfId="24890" xr:uid="{00000000-0005-0000-0000-0000E0500000}"/>
    <cellStyle name="Normal 6 3 2 4 5 2 4" xfId="10653" xr:uid="{00000000-0005-0000-0000-0000E1500000}"/>
    <cellStyle name="Normal 6 3 2 4 5 2 4 2" xfId="10654" xr:uid="{00000000-0005-0000-0000-0000E2500000}"/>
    <cellStyle name="Normal 6 3 2 4 5 2 4 2 2" xfId="40135" xr:uid="{00000000-0005-0000-0000-0000E3500000}"/>
    <cellStyle name="Normal 6 3 2 4 5 2 4 3" xfId="30117" xr:uid="{00000000-0005-0000-0000-0000E4500000}"/>
    <cellStyle name="Normal 6 3 2 4 5 2 5" xfId="10655" xr:uid="{00000000-0005-0000-0000-0000E5500000}"/>
    <cellStyle name="Normal 6 3 2 4 5 2 5 2" xfId="10656" xr:uid="{00000000-0005-0000-0000-0000E6500000}"/>
    <cellStyle name="Normal 6 3 2 4 5 2 5 2 2" xfId="40136" xr:uid="{00000000-0005-0000-0000-0000E7500000}"/>
    <cellStyle name="Normal 6 3 2 4 5 2 5 3" xfId="30118" xr:uid="{00000000-0005-0000-0000-0000E8500000}"/>
    <cellStyle name="Normal 6 3 2 4 5 2 6" xfId="10657" xr:uid="{00000000-0005-0000-0000-0000E9500000}"/>
    <cellStyle name="Normal 6 3 2 4 5 2 6 2" xfId="35484" xr:uid="{00000000-0005-0000-0000-0000EA500000}"/>
    <cellStyle name="Normal 6 3 2 4 5 2 7" xfId="24888" xr:uid="{00000000-0005-0000-0000-0000EB500000}"/>
    <cellStyle name="Normal 6 3 2 4 5 3" xfId="10658" xr:uid="{00000000-0005-0000-0000-0000EC500000}"/>
    <cellStyle name="Normal 6 3 2 4 5 3 2" xfId="10659" xr:uid="{00000000-0005-0000-0000-0000ED500000}"/>
    <cellStyle name="Normal 6 3 2 4 5 3 2 2" xfId="10660" xr:uid="{00000000-0005-0000-0000-0000EE500000}"/>
    <cellStyle name="Normal 6 3 2 4 5 3 2 2 2" xfId="40137" xr:uid="{00000000-0005-0000-0000-0000EF500000}"/>
    <cellStyle name="Normal 6 3 2 4 5 3 2 3" xfId="30119" xr:uid="{00000000-0005-0000-0000-0000F0500000}"/>
    <cellStyle name="Normal 6 3 2 4 5 3 3" xfId="10661" xr:uid="{00000000-0005-0000-0000-0000F1500000}"/>
    <cellStyle name="Normal 6 3 2 4 5 3 3 2" xfId="10662" xr:uid="{00000000-0005-0000-0000-0000F2500000}"/>
    <cellStyle name="Normal 6 3 2 4 5 3 3 2 2" xfId="40138" xr:uid="{00000000-0005-0000-0000-0000F3500000}"/>
    <cellStyle name="Normal 6 3 2 4 5 3 3 3" xfId="30120" xr:uid="{00000000-0005-0000-0000-0000F4500000}"/>
    <cellStyle name="Normal 6 3 2 4 5 3 4" xfId="10663" xr:uid="{00000000-0005-0000-0000-0000F5500000}"/>
    <cellStyle name="Normal 6 3 2 4 5 3 4 2" xfId="35487" xr:uid="{00000000-0005-0000-0000-0000F6500000}"/>
    <cellStyle name="Normal 6 3 2 4 5 3 5" xfId="24891" xr:uid="{00000000-0005-0000-0000-0000F7500000}"/>
    <cellStyle name="Normal 6 3 2 4 5 4" xfId="10664" xr:uid="{00000000-0005-0000-0000-0000F8500000}"/>
    <cellStyle name="Normal 6 3 2 4 5 4 2" xfId="10665" xr:uid="{00000000-0005-0000-0000-0000F9500000}"/>
    <cellStyle name="Normal 6 3 2 4 5 4 2 2" xfId="10666" xr:uid="{00000000-0005-0000-0000-0000FA500000}"/>
    <cellStyle name="Normal 6 3 2 4 5 4 2 2 2" xfId="40139" xr:uid="{00000000-0005-0000-0000-0000FB500000}"/>
    <cellStyle name="Normal 6 3 2 4 5 4 2 3" xfId="30121" xr:uid="{00000000-0005-0000-0000-0000FC500000}"/>
    <cellStyle name="Normal 6 3 2 4 5 4 3" xfId="10667" xr:uid="{00000000-0005-0000-0000-0000FD500000}"/>
    <cellStyle name="Normal 6 3 2 4 5 4 3 2" xfId="10668" xr:uid="{00000000-0005-0000-0000-0000FE500000}"/>
    <cellStyle name="Normal 6 3 2 4 5 4 3 2 2" xfId="40140" xr:uid="{00000000-0005-0000-0000-0000FF500000}"/>
    <cellStyle name="Normal 6 3 2 4 5 4 3 3" xfId="30122" xr:uid="{00000000-0005-0000-0000-000000510000}"/>
    <cellStyle name="Normal 6 3 2 4 5 4 4" xfId="10669" xr:uid="{00000000-0005-0000-0000-000001510000}"/>
    <cellStyle name="Normal 6 3 2 4 5 4 4 2" xfId="35488" xr:uid="{00000000-0005-0000-0000-000002510000}"/>
    <cellStyle name="Normal 6 3 2 4 5 4 5" xfId="24892" xr:uid="{00000000-0005-0000-0000-000003510000}"/>
    <cellStyle name="Normal 6 3 2 4 5 5" xfId="10670" xr:uid="{00000000-0005-0000-0000-000004510000}"/>
    <cellStyle name="Normal 6 3 2 4 5 5 2" xfId="10671" xr:uid="{00000000-0005-0000-0000-000005510000}"/>
    <cellStyle name="Normal 6 3 2 4 5 5 2 2" xfId="40141" xr:uid="{00000000-0005-0000-0000-000006510000}"/>
    <cellStyle name="Normal 6 3 2 4 5 5 3" xfId="30123" xr:uid="{00000000-0005-0000-0000-000007510000}"/>
    <cellStyle name="Normal 6 3 2 4 5 6" xfId="10672" xr:uid="{00000000-0005-0000-0000-000008510000}"/>
    <cellStyle name="Normal 6 3 2 4 5 6 2" xfId="10673" xr:uid="{00000000-0005-0000-0000-000009510000}"/>
    <cellStyle name="Normal 6 3 2 4 5 6 2 2" xfId="40142" xr:uid="{00000000-0005-0000-0000-00000A510000}"/>
    <cellStyle name="Normal 6 3 2 4 5 6 3" xfId="30124" xr:uid="{00000000-0005-0000-0000-00000B510000}"/>
    <cellStyle name="Normal 6 3 2 4 5 7" xfId="10674" xr:uid="{00000000-0005-0000-0000-00000C510000}"/>
    <cellStyle name="Normal 6 3 2 4 5 7 2" xfId="35483" xr:uid="{00000000-0005-0000-0000-00000D510000}"/>
    <cellStyle name="Normal 6 3 2 4 5 8" xfId="24887" xr:uid="{00000000-0005-0000-0000-00000E510000}"/>
    <cellStyle name="Normal 6 3 2 4 6" xfId="10675" xr:uid="{00000000-0005-0000-0000-00000F510000}"/>
    <cellStyle name="Normal 6 3 2 4 6 2" xfId="10676" xr:uid="{00000000-0005-0000-0000-000010510000}"/>
    <cellStyle name="Normal 6 3 2 4 6 2 2" xfId="10677" xr:uid="{00000000-0005-0000-0000-000011510000}"/>
    <cellStyle name="Normal 6 3 2 4 6 2 2 2" xfId="10678" xr:uid="{00000000-0005-0000-0000-000012510000}"/>
    <cellStyle name="Normal 6 3 2 4 6 2 2 2 2" xfId="10679" xr:uid="{00000000-0005-0000-0000-000013510000}"/>
    <cellStyle name="Normal 6 3 2 4 6 2 2 2 2 2" xfId="40143" xr:uid="{00000000-0005-0000-0000-000014510000}"/>
    <cellStyle name="Normal 6 3 2 4 6 2 2 2 3" xfId="30125" xr:uid="{00000000-0005-0000-0000-000015510000}"/>
    <cellStyle name="Normal 6 3 2 4 6 2 2 3" xfId="10680" xr:uid="{00000000-0005-0000-0000-000016510000}"/>
    <cellStyle name="Normal 6 3 2 4 6 2 2 3 2" xfId="10681" xr:uid="{00000000-0005-0000-0000-000017510000}"/>
    <cellStyle name="Normal 6 3 2 4 6 2 2 3 2 2" xfId="40144" xr:uid="{00000000-0005-0000-0000-000018510000}"/>
    <cellStyle name="Normal 6 3 2 4 6 2 2 3 3" xfId="30126" xr:uid="{00000000-0005-0000-0000-000019510000}"/>
    <cellStyle name="Normal 6 3 2 4 6 2 2 4" xfId="10682" xr:uid="{00000000-0005-0000-0000-00001A510000}"/>
    <cellStyle name="Normal 6 3 2 4 6 2 2 4 2" xfId="35491" xr:uid="{00000000-0005-0000-0000-00001B510000}"/>
    <cellStyle name="Normal 6 3 2 4 6 2 2 5" xfId="24895" xr:uid="{00000000-0005-0000-0000-00001C510000}"/>
    <cellStyle name="Normal 6 3 2 4 6 2 3" xfId="10683" xr:uid="{00000000-0005-0000-0000-00001D510000}"/>
    <cellStyle name="Normal 6 3 2 4 6 2 3 2" xfId="10684" xr:uid="{00000000-0005-0000-0000-00001E510000}"/>
    <cellStyle name="Normal 6 3 2 4 6 2 3 2 2" xfId="10685" xr:uid="{00000000-0005-0000-0000-00001F510000}"/>
    <cellStyle name="Normal 6 3 2 4 6 2 3 2 2 2" xfId="40145" xr:uid="{00000000-0005-0000-0000-000020510000}"/>
    <cellStyle name="Normal 6 3 2 4 6 2 3 2 3" xfId="30127" xr:uid="{00000000-0005-0000-0000-000021510000}"/>
    <cellStyle name="Normal 6 3 2 4 6 2 3 3" xfId="10686" xr:uid="{00000000-0005-0000-0000-000022510000}"/>
    <cellStyle name="Normal 6 3 2 4 6 2 3 3 2" xfId="10687" xr:uid="{00000000-0005-0000-0000-000023510000}"/>
    <cellStyle name="Normal 6 3 2 4 6 2 3 3 2 2" xfId="40146" xr:uid="{00000000-0005-0000-0000-000024510000}"/>
    <cellStyle name="Normal 6 3 2 4 6 2 3 3 3" xfId="30128" xr:uid="{00000000-0005-0000-0000-000025510000}"/>
    <cellStyle name="Normal 6 3 2 4 6 2 3 4" xfId="10688" xr:uid="{00000000-0005-0000-0000-000026510000}"/>
    <cellStyle name="Normal 6 3 2 4 6 2 3 4 2" xfId="35492" xr:uid="{00000000-0005-0000-0000-000027510000}"/>
    <cellStyle name="Normal 6 3 2 4 6 2 3 5" xfId="24896" xr:uid="{00000000-0005-0000-0000-000028510000}"/>
    <cellStyle name="Normal 6 3 2 4 6 2 4" xfId="10689" xr:uid="{00000000-0005-0000-0000-000029510000}"/>
    <cellStyle name="Normal 6 3 2 4 6 2 4 2" xfId="10690" xr:uid="{00000000-0005-0000-0000-00002A510000}"/>
    <cellStyle name="Normal 6 3 2 4 6 2 4 2 2" xfId="40147" xr:uid="{00000000-0005-0000-0000-00002B510000}"/>
    <cellStyle name="Normal 6 3 2 4 6 2 4 3" xfId="30129" xr:uid="{00000000-0005-0000-0000-00002C510000}"/>
    <cellStyle name="Normal 6 3 2 4 6 2 5" xfId="10691" xr:uid="{00000000-0005-0000-0000-00002D510000}"/>
    <cellStyle name="Normal 6 3 2 4 6 2 5 2" xfId="10692" xr:uid="{00000000-0005-0000-0000-00002E510000}"/>
    <cellStyle name="Normal 6 3 2 4 6 2 5 2 2" xfId="40148" xr:uid="{00000000-0005-0000-0000-00002F510000}"/>
    <cellStyle name="Normal 6 3 2 4 6 2 5 3" xfId="30130" xr:uid="{00000000-0005-0000-0000-000030510000}"/>
    <cellStyle name="Normal 6 3 2 4 6 2 6" xfId="10693" xr:uid="{00000000-0005-0000-0000-000031510000}"/>
    <cellStyle name="Normal 6 3 2 4 6 2 6 2" xfId="35490" xr:uid="{00000000-0005-0000-0000-000032510000}"/>
    <cellStyle name="Normal 6 3 2 4 6 2 7" xfId="24894" xr:uid="{00000000-0005-0000-0000-000033510000}"/>
    <cellStyle name="Normal 6 3 2 4 6 3" xfId="10694" xr:uid="{00000000-0005-0000-0000-000034510000}"/>
    <cellStyle name="Normal 6 3 2 4 6 3 2" xfId="10695" xr:uid="{00000000-0005-0000-0000-000035510000}"/>
    <cellStyle name="Normal 6 3 2 4 6 3 2 2" xfId="10696" xr:uid="{00000000-0005-0000-0000-000036510000}"/>
    <cellStyle name="Normal 6 3 2 4 6 3 2 2 2" xfId="40149" xr:uid="{00000000-0005-0000-0000-000037510000}"/>
    <cellStyle name="Normal 6 3 2 4 6 3 2 3" xfId="30131" xr:uid="{00000000-0005-0000-0000-000038510000}"/>
    <cellStyle name="Normal 6 3 2 4 6 3 3" xfId="10697" xr:uid="{00000000-0005-0000-0000-000039510000}"/>
    <cellStyle name="Normal 6 3 2 4 6 3 3 2" xfId="10698" xr:uid="{00000000-0005-0000-0000-00003A510000}"/>
    <cellStyle name="Normal 6 3 2 4 6 3 3 2 2" xfId="40150" xr:uid="{00000000-0005-0000-0000-00003B510000}"/>
    <cellStyle name="Normal 6 3 2 4 6 3 3 3" xfId="30132" xr:uid="{00000000-0005-0000-0000-00003C510000}"/>
    <cellStyle name="Normal 6 3 2 4 6 3 4" xfId="10699" xr:uid="{00000000-0005-0000-0000-00003D510000}"/>
    <cellStyle name="Normal 6 3 2 4 6 3 4 2" xfId="35493" xr:uid="{00000000-0005-0000-0000-00003E510000}"/>
    <cellStyle name="Normal 6 3 2 4 6 3 5" xfId="24897" xr:uid="{00000000-0005-0000-0000-00003F510000}"/>
    <cellStyle name="Normal 6 3 2 4 6 4" xfId="10700" xr:uid="{00000000-0005-0000-0000-000040510000}"/>
    <cellStyle name="Normal 6 3 2 4 6 4 2" xfId="10701" xr:uid="{00000000-0005-0000-0000-000041510000}"/>
    <cellStyle name="Normal 6 3 2 4 6 4 2 2" xfId="10702" xr:uid="{00000000-0005-0000-0000-000042510000}"/>
    <cellStyle name="Normal 6 3 2 4 6 4 2 2 2" xfId="40151" xr:uid="{00000000-0005-0000-0000-000043510000}"/>
    <cellStyle name="Normal 6 3 2 4 6 4 2 3" xfId="30133" xr:uid="{00000000-0005-0000-0000-000044510000}"/>
    <cellStyle name="Normal 6 3 2 4 6 4 3" xfId="10703" xr:uid="{00000000-0005-0000-0000-000045510000}"/>
    <cellStyle name="Normal 6 3 2 4 6 4 3 2" xfId="10704" xr:uid="{00000000-0005-0000-0000-000046510000}"/>
    <cellStyle name="Normal 6 3 2 4 6 4 3 2 2" xfId="40152" xr:uid="{00000000-0005-0000-0000-000047510000}"/>
    <cellStyle name="Normal 6 3 2 4 6 4 3 3" xfId="30134" xr:uid="{00000000-0005-0000-0000-000048510000}"/>
    <cellStyle name="Normal 6 3 2 4 6 4 4" xfId="10705" xr:uid="{00000000-0005-0000-0000-000049510000}"/>
    <cellStyle name="Normal 6 3 2 4 6 4 4 2" xfId="35494" xr:uid="{00000000-0005-0000-0000-00004A510000}"/>
    <cellStyle name="Normal 6 3 2 4 6 4 5" xfId="24898" xr:uid="{00000000-0005-0000-0000-00004B510000}"/>
    <cellStyle name="Normal 6 3 2 4 6 5" xfId="10706" xr:uid="{00000000-0005-0000-0000-00004C510000}"/>
    <cellStyle name="Normal 6 3 2 4 6 5 2" xfId="10707" xr:uid="{00000000-0005-0000-0000-00004D510000}"/>
    <cellStyle name="Normal 6 3 2 4 6 5 2 2" xfId="40153" xr:uid="{00000000-0005-0000-0000-00004E510000}"/>
    <cellStyle name="Normal 6 3 2 4 6 5 3" xfId="30135" xr:uid="{00000000-0005-0000-0000-00004F510000}"/>
    <cellStyle name="Normal 6 3 2 4 6 6" xfId="10708" xr:uid="{00000000-0005-0000-0000-000050510000}"/>
    <cellStyle name="Normal 6 3 2 4 6 6 2" xfId="10709" xr:uid="{00000000-0005-0000-0000-000051510000}"/>
    <cellStyle name="Normal 6 3 2 4 6 6 2 2" xfId="40154" xr:uid="{00000000-0005-0000-0000-000052510000}"/>
    <cellStyle name="Normal 6 3 2 4 6 6 3" xfId="30136" xr:uid="{00000000-0005-0000-0000-000053510000}"/>
    <cellStyle name="Normal 6 3 2 4 6 7" xfId="10710" xr:uid="{00000000-0005-0000-0000-000054510000}"/>
    <cellStyle name="Normal 6 3 2 4 6 7 2" xfId="35489" xr:uid="{00000000-0005-0000-0000-000055510000}"/>
    <cellStyle name="Normal 6 3 2 4 6 8" xfId="24893" xr:uid="{00000000-0005-0000-0000-000056510000}"/>
    <cellStyle name="Normal 6 3 2 4 7" xfId="10711" xr:uid="{00000000-0005-0000-0000-000057510000}"/>
    <cellStyle name="Normal 6 3 2 4 7 2" xfId="10712" xr:uid="{00000000-0005-0000-0000-000058510000}"/>
    <cellStyle name="Normal 6 3 2 4 7 2 2" xfId="10713" xr:uid="{00000000-0005-0000-0000-000059510000}"/>
    <cellStyle name="Normal 6 3 2 4 7 2 2 2" xfId="10714" xr:uid="{00000000-0005-0000-0000-00005A510000}"/>
    <cellStyle name="Normal 6 3 2 4 7 2 2 2 2" xfId="40155" xr:uid="{00000000-0005-0000-0000-00005B510000}"/>
    <cellStyle name="Normal 6 3 2 4 7 2 2 3" xfId="30137" xr:uid="{00000000-0005-0000-0000-00005C510000}"/>
    <cellStyle name="Normal 6 3 2 4 7 2 3" xfId="10715" xr:uid="{00000000-0005-0000-0000-00005D510000}"/>
    <cellStyle name="Normal 6 3 2 4 7 2 3 2" xfId="10716" xr:uid="{00000000-0005-0000-0000-00005E510000}"/>
    <cellStyle name="Normal 6 3 2 4 7 2 3 2 2" xfId="40156" xr:uid="{00000000-0005-0000-0000-00005F510000}"/>
    <cellStyle name="Normal 6 3 2 4 7 2 3 3" xfId="30138" xr:uid="{00000000-0005-0000-0000-000060510000}"/>
    <cellStyle name="Normal 6 3 2 4 7 2 4" xfId="10717" xr:uid="{00000000-0005-0000-0000-000061510000}"/>
    <cellStyle name="Normal 6 3 2 4 7 2 4 2" xfId="35496" xr:uid="{00000000-0005-0000-0000-000062510000}"/>
    <cellStyle name="Normal 6 3 2 4 7 2 5" xfId="24900" xr:uid="{00000000-0005-0000-0000-000063510000}"/>
    <cellStyle name="Normal 6 3 2 4 7 3" xfId="10718" xr:uid="{00000000-0005-0000-0000-000064510000}"/>
    <cellStyle name="Normal 6 3 2 4 7 3 2" xfId="10719" xr:uid="{00000000-0005-0000-0000-000065510000}"/>
    <cellStyle name="Normal 6 3 2 4 7 3 2 2" xfId="10720" xr:uid="{00000000-0005-0000-0000-000066510000}"/>
    <cellStyle name="Normal 6 3 2 4 7 3 2 2 2" xfId="40157" xr:uid="{00000000-0005-0000-0000-000067510000}"/>
    <cellStyle name="Normal 6 3 2 4 7 3 2 3" xfId="30139" xr:uid="{00000000-0005-0000-0000-000068510000}"/>
    <cellStyle name="Normal 6 3 2 4 7 3 3" xfId="10721" xr:uid="{00000000-0005-0000-0000-000069510000}"/>
    <cellStyle name="Normal 6 3 2 4 7 3 3 2" xfId="10722" xr:uid="{00000000-0005-0000-0000-00006A510000}"/>
    <cellStyle name="Normal 6 3 2 4 7 3 3 2 2" xfId="40158" xr:uid="{00000000-0005-0000-0000-00006B510000}"/>
    <cellStyle name="Normal 6 3 2 4 7 3 3 3" xfId="30140" xr:uid="{00000000-0005-0000-0000-00006C510000}"/>
    <cellStyle name="Normal 6 3 2 4 7 3 4" xfId="10723" xr:uid="{00000000-0005-0000-0000-00006D510000}"/>
    <cellStyle name="Normal 6 3 2 4 7 3 4 2" xfId="35497" xr:uid="{00000000-0005-0000-0000-00006E510000}"/>
    <cellStyle name="Normal 6 3 2 4 7 3 5" xfId="24901" xr:uid="{00000000-0005-0000-0000-00006F510000}"/>
    <cellStyle name="Normal 6 3 2 4 7 4" xfId="10724" xr:uid="{00000000-0005-0000-0000-000070510000}"/>
    <cellStyle name="Normal 6 3 2 4 7 4 2" xfId="10725" xr:uid="{00000000-0005-0000-0000-000071510000}"/>
    <cellStyle name="Normal 6 3 2 4 7 4 2 2" xfId="40159" xr:uid="{00000000-0005-0000-0000-000072510000}"/>
    <cellStyle name="Normal 6 3 2 4 7 4 3" xfId="30141" xr:uid="{00000000-0005-0000-0000-000073510000}"/>
    <cellStyle name="Normal 6 3 2 4 7 5" xfId="10726" xr:uid="{00000000-0005-0000-0000-000074510000}"/>
    <cellStyle name="Normal 6 3 2 4 7 5 2" xfId="10727" xr:uid="{00000000-0005-0000-0000-000075510000}"/>
    <cellStyle name="Normal 6 3 2 4 7 5 2 2" xfId="40160" xr:uid="{00000000-0005-0000-0000-000076510000}"/>
    <cellStyle name="Normal 6 3 2 4 7 5 3" xfId="30142" xr:uid="{00000000-0005-0000-0000-000077510000}"/>
    <cellStyle name="Normal 6 3 2 4 7 6" xfId="10728" xr:uid="{00000000-0005-0000-0000-000078510000}"/>
    <cellStyle name="Normal 6 3 2 4 7 6 2" xfId="35495" xr:uid="{00000000-0005-0000-0000-000079510000}"/>
    <cellStyle name="Normal 6 3 2 4 7 7" xfId="24899" xr:uid="{00000000-0005-0000-0000-00007A510000}"/>
    <cellStyle name="Normal 6 3 2 4 8" xfId="10729" xr:uid="{00000000-0005-0000-0000-00007B510000}"/>
    <cellStyle name="Normal 6 3 2 4 8 2" xfId="10730" xr:uid="{00000000-0005-0000-0000-00007C510000}"/>
    <cellStyle name="Normal 6 3 2 4 8 2 2" xfId="10731" xr:uid="{00000000-0005-0000-0000-00007D510000}"/>
    <cellStyle name="Normal 6 3 2 4 8 2 2 2" xfId="40161" xr:uid="{00000000-0005-0000-0000-00007E510000}"/>
    <cellStyle name="Normal 6 3 2 4 8 2 3" xfId="30143" xr:uid="{00000000-0005-0000-0000-00007F510000}"/>
    <cellStyle name="Normal 6 3 2 4 8 3" xfId="10732" xr:uid="{00000000-0005-0000-0000-000080510000}"/>
    <cellStyle name="Normal 6 3 2 4 8 3 2" xfId="10733" xr:uid="{00000000-0005-0000-0000-000081510000}"/>
    <cellStyle name="Normal 6 3 2 4 8 3 2 2" xfId="40162" xr:uid="{00000000-0005-0000-0000-000082510000}"/>
    <cellStyle name="Normal 6 3 2 4 8 3 3" xfId="30144" xr:uid="{00000000-0005-0000-0000-000083510000}"/>
    <cellStyle name="Normal 6 3 2 4 8 4" xfId="10734" xr:uid="{00000000-0005-0000-0000-000084510000}"/>
    <cellStyle name="Normal 6 3 2 4 8 4 2" xfId="35498" xr:uid="{00000000-0005-0000-0000-000085510000}"/>
    <cellStyle name="Normal 6 3 2 4 8 5" xfId="24902" xr:uid="{00000000-0005-0000-0000-000086510000}"/>
    <cellStyle name="Normal 6 3 2 4 9" xfId="10735" xr:uid="{00000000-0005-0000-0000-000087510000}"/>
    <cellStyle name="Normal 6 3 2 4 9 2" xfId="10736" xr:uid="{00000000-0005-0000-0000-000088510000}"/>
    <cellStyle name="Normal 6 3 2 4 9 2 2" xfId="10737" xr:uid="{00000000-0005-0000-0000-000089510000}"/>
    <cellStyle name="Normal 6 3 2 4 9 2 2 2" xfId="40163" xr:uid="{00000000-0005-0000-0000-00008A510000}"/>
    <cellStyle name="Normal 6 3 2 4 9 2 3" xfId="30145" xr:uid="{00000000-0005-0000-0000-00008B510000}"/>
    <cellStyle name="Normal 6 3 2 4 9 3" xfId="10738" xr:uid="{00000000-0005-0000-0000-00008C510000}"/>
    <cellStyle name="Normal 6 3 2 4 9 3 2" xfId="10739" xr:uid="{00000000-0005-0000-0000-00008D510000}"/>
    <cellStyle name="Normal 6 3 2 4 9 3 2 2" xfId="40164" xr:uid="{00000000-0005-0000-0000-00008E510000}"/>
    <cellStyle name="Normal 6 3 2 4 9 3 3" xfId="30146" xr:uid="{00000000-0005-0000-0000-00008F510000}"/>
    <cellStyle name="Normal 6 3 2 4 9 4" xfId="10740" xr:uid="{00000000-0005-0000-0000-000090510000}"/>
    <cellStyle name="Normal 6 3 2 4 9 4 2" xfId="35499" xr:uid="{00000000-0005-0000-0000-000091510000}"/>
    <cellStyle name="Normal 6 3 2 4 9 5" xfId="24903" xr:uid="{00000000-0005-0000-0000-000092510000}"/>
    <cellStyle name="Normal 6 3 2 5" xfId="10741" xr:uid="{00000000-0005-0000-0000-000093510000}"/>
    <cellStyle name="Normal 6 3 2 5 10" xfId="10742" xr:uid="{00000000-0005-0000-0000-000094510000}"/>
    <cellStyle name="Normal 6 3 2 5 10 2" xfId="10743" xr:uid="{00000000-0005-0000-0000-000095510000}"/>
    <cellStyle name="Normal 6 3 2 5 10 2 2" xfId="40165" xr:uid="{00000000-0005-0000-0000-000096510000}"/>
    <cellStyle name="Normal 6 3 2 5 10 3" xfId="30147" xr:uid="{00000000-0005-0000-0000-000097510000}"/>
    <cellStyle name="Normal 6 3 2 5 11" xfId="10744" xr:uid="{00000000-0005-0000-0000-000098510000}"/>
    <cellStyle name="Normal 6 3 2 5 11 2" xfId="35500" xr:uid="{00000000-0005-0000-0000-000099510000}"/>
    <cellStyle name="Normal 6 3 2 5 12" xfId="24904" xr:uid="{00000000-0005-0000-0000-00009A510000}"/>
    <cellStyle name="Normal 6 3 2 5 2" xfId="10745" xr:uid="{00000000-0005-0000-0000-00009B510000}"/>
    <cellStyle name="Normal 6 3 2 5 2 10" xfId="24905" xr:uid="{00000000-0005-0000-0000-00009C510000}"/>
    <cellStyle name="Normal 6 3 2 5 2 2" xfId="10746" xr:uid="{00000000-0005-0000-0000-00009D510000}"/>
    <cellStyle name="Normal 6 3 2 5 2 2 2" xfId="10747" xr:uid="{00000000-0005-0000-0000-00009E510000}"/>
    <cellStyle name="Normal 6 3 2 5 2 2 2 2" xfId="10748" xr:uid="{00000000-0005-0000-0000-00009F510000}"/>
    <cellStyle name="Normal 6 3 2 5 2 2 2 2 2" xfId="10749" xr:uid="{00000000-0005-0000-0000-0000A0510000}"/>
    <cellStyle name="Normal 6 3 2 5 2 2 2 2 2 2" xfId="10750" xr:uid="{00000000-0005-0000-0000-0000A1510000}"/>
    <cellStyle name="Normal 6 3 2 5 2 2 2 2 2 2 2" xfId="40166" xr:uid="{00000000-0005-0000-0000-0000A2510000}"/>
    <cellStyle name="Normal 6 3 2 5 2 2 2 2 2 3" xfId="30148" xr:uid="{00000000-0005-0000-0000-0000A3510000}"/>
    <cellStyle name="Normal 6 3 2 5 2 2 2 2 3" xfId="10751" xr:uid="{00000000-0005-0000-0000-0000A4510000}"/>
    <cellStyle name="Normal 6 3 2 5 2 2 2 2 3 2" xfId="10752" xr:uid="{00000000-0005-0000-0000-0000A5510000}"/>
    <cellStyle name="Normal 6 3 2 5 2 2 2 2 3 2 2" xfId="40167" xr:uid="{00000000-0005-0000-0000-0000A6510000}"/>
    <cellStyle name="Normal 6 3 2 5 2 2 2 2 3 3" xfId="30149" xr:uid="{00000000-0005-0000-0000-0000A7510000}"/>
    <cellStyle name="Normal 6 3 2 5 2 2 2 2 4" xfId="10753" xr:uid="{00000000-0005-0000-0000-0000A8510000}"/>
    <cellStyle name="Normal 6 3 2 5 2 2 2 2 4 2" xfId="35504" xr:uid="{00000000-0005-0000-0000-0000A9510000}"/>
    <cellStyle name="Normal 6 3 2 5 2 2 2 2 5" xfId="24908" xr:uid="{00000000-0005-0000-0000-0000AA510000}"/>
    <cellStyle name="Normal 6 3 2 5 2 2 2 3" xfId="10754" xr:uid="{00000000-0005-0000-0000-0000AB510000}"/>
    <cellStyle name="Normal 6 3 2 5 2 2 2 3 2" xfId="10755" xr:uid="{00000000-0005-0000-0000-0000AC510000}"/>
    <cellStyle name="Normal 6 3 2 5 2 2 2 3 2 2" xfId="10756" xr:uid="{00000000-0005-0000-0000-0000AD510000}"/>
    <cellStyle name="Normal 6 3 2 5 2 2 2 3 2 2 2" xfId="40168" xr:uid="{00000000-0005-0000-0000-0000AE510000}"/>
    <cellStyle name="Normal 6 3 2 5 2 2 2 3 2 3" xfId="30150" xr:uid="{00000000-0005-0000-0000-0000AF510000}"/>
    <cellStyle name="Normal 6 3 2 5 2 2 2 3 3" xfId="10757" xr:uid="{00000000-0005-0000-0000-0000B0510000}"/>
    <cellStyle name="Normal 6 3 2 5 2 2 2 3 3 2" xfId="10758" xr:uid="{00000000-0005-0000-0000-0000B1510000}"/>
    <cellStyle name="Normal 6 3 2 5 2 2 2 3 3 2 2" xfId="40169" xr:uid="{00000000-0005-0000-0000-0000B2510000}"/>
    <cellStyle name="Normal 6 3 2 5 2 2 2 3 3 3" xfId="30151" xr:uid="{00000000-0005-0000-0000-0000B3510000}"/>
    <cellStyle name="Normal 6 3 2 5 2 2 2 3 4" xfId="10759" xr:uid="{00000000-0005-0000-0000-0000B4510000}"/>
    <cellStyle name="Normal 6 3 2 5 2 2 2 3 4 2" xfId="35505" xr:uid="{00000000-0005-0000-0000-0000B5510000}"/>
    <cellStyle name="Normal 6 3 2 5 2 2 2 3 5" xfId="24909" xr:uid="{00000000-0005-0000-0000-0000B6510000}"/>
    <cellStyle name="Normal 6 3 2 5 2 2 2 4" xfId="10760" xr:uid="{00000000-0005-0000-0000-0000B7510000}"/>
    <cellStyle name="Normal 6 3 2 5 2 2 2 4 2" xfId="10761" xr:uid="{00000000-0005-0000-0000-0000B8510000}"/>
    <cellStyle name="Normal 6 3 2 5 2 2 2 4 2 2" xfId="40170" xr:uid="{00000000-0005-0000-0000-0000B9510000}"/>
    <cellStyle name="Normal 6 3 2 5 2 2 2 4 3" xfId="30152" xr:uid="{00000000-0005-0000-0000-0000BA510000}"/>
    <cellStyle name="Normal 6 3 2 5 2 2 2 5" xfId="10762" xr:uid="{00000000-0005-0000-0000-0000BB510000}"/>
    <cellStyle name="Normal 6 3 2 5 2 2 2 5 2" xfId="10763" xr:uid="{00000000-0005-0000-0000-0000BC510000}"/>
    <cellStyle name="Normal 6 3 2 5 2 2 2 5 2 2" xfId="40171" xr:uid="{00000000-0005-0000-0000-0000BD510000}"/>
    <cellStyle name="Normal 6 3 2 5 2 2 2 5 3" xfId="30153" xr:uid="{00000000-0005-0000-0000-0000BE510000}"/>
    <cellStyle name="Normal 6 3 2 5 2 2 2 6" xfId="10764" xr:uid="{00000000-0005-0000-0000-0000BF510000}"/>
    <cellStyle name="Normal 6 3 2 5 2 2 2 6 2" xfId="35503" xr:uid="{00000000-0005-0000-0000-0000C0510000}"/>
    <cellStyle name="Normal 6 3 2 5 2 2 2 7" xfId="24907" xr:uid="{00000000-0005-0000-0000-0000C1510000}"/>
    <cellStyle name="Normal 6 3 2 5 2 2 3" xfId="10765" xr:uid="{00000000-0005-0000-0000-0000C2510000}"/>
    <cellStyle name="Normal 6 3 2 5 2 2 3 2" xfId="10766" xr:uid="{00000000-0005-0000-0000-0000C3510000}"/>
    <cellStyle name="Normal 6 3 2 5 2 2 3 2 2" xfId="10767" xr:uid="{00000000-0005-0000-0000-0000C4510000}"/>
    <cellStyle name="Normal 6 3 2 5 2 2 3 2 2 2" xfId="40172" xr:uid="{00000000-0005-0000-0000-0000C5510000}"/>
    <cellStyle name="Normal 6 3 2 5 2 2 3 2 3" xfId="30154" xr:uid="{00000000-0005-0000-0000-0000C6510000}"/>
    <cellStyle name="Normal 6 3 2 5 2 2 3 3" xfId="10768" xr:uid="{00000000-0005-0000-0000-0000C7510000}"/>
    <cellStyle name="Normal 6 3 2 5 2 2 3 3 2" xfId="10769" xr:uid="{00000000-0005-0000-0000-0000C8510000}"/>
    <cellStyle name="Normal 6 3 2 5 2 2 3 3 2 2" xfId="40173" xr:uid="{00000000-0005-0000-0000-0000C9510000}"/>
    <cellStyle name="Normal 6 3 2 5 2 2 3 3 3" xfId="30155" xr:uid="{00000000-0005-0000-0000-0000CA510000}"/>
    <cellStyle name="Normal 6 3 2 5 2 2 3 4" xfId="10770" xr:uid="{00000000-0005-0000-0000-0000CB510000}"/>
    <cellStyle name="Normal 6 3 2 5 2 2 3 4 2" xfId="35506" xr:uid="{00000000-0005-0000-0000-0000CC510000}"/>
    <cellStyle name="Normal 6 3 2 5 2 2 3 5" xfId="24910" xr:uid="{00000000-0005-0000-0000-0000CD510000}"/>
    <cellStyle name="Normal 6 3 2 5 2 2 4" xfId="10771" xr:uid="{00000000-0005-0000-0000-0000CE510000}"/>
    <cellStyle name="Normal 6 3 2 5 2 2 4 2" xfId="10772" xr:uid="{00000000-0005-0000-0000-0000CF510000}"/>
    <cellStyle name="Normal 6 3 2 5 2 2 4 2 2" xfId="10773" xr:uid="{00000000-0005-0000-0000-0000D0510000}"/>
    <cellStyle name="Normal 6 3 2 5 2 2 4 2 2 2" xfId="40174" xr:uid="{00000000-0005-0000-0000-0000D1510000}"/>
    <cellStyle name="Normal 6 3 2 5 2 2 4 2 3" xfId="30156" xr:uid="{00000000-0005-0000-0000-0000D2510000}"/>
    <cellStyle name="Normal 6 3 2 5 2 2 4 3" xfId="10774" xr:uid="{00000000-0005-0000-0000-0000D3510000}"/>
    <cellStyle name="Normal 6 3 2 5 2 2 4 3 2" xfId="10775" xr:uid="{00000000-0005-0000-0000-0000D4510000}"/>
    <cellStyle name="Normal 6 3 2 5 2 2 4 3 2 2" xfId="40175" xr:uid="{00000000-0005-0000-0000-0000D5510000}"/>
    <cellStyle name="Normal 6 3 2 5 2 2 4 3 3" xfId="30157" xr:uid="{00000000-0005-0000-0000-0000D6510000}"/>
    <cellStyle name="Normal 6 3 2 5 2 2 4 4" xfId="10776" xr:uid="{00000000-0005-0000-0000-0000D7510000}"/>
    <cellStyle name="Normal 6 3 2 5 2 2 4 4 2" xfId="35507" xr:uid="{00000000-0005-0000-0000-0000D8510000}"/>
    <cellStyle name="Normal 6 3 2 5 2 2 4 5" xfId="24911" xr:uid="{00000000-0005-0000-0000-0000D9510000}"/>
    <cellStyle name="Normal 6 3 2 5 2 2 5" xfId="10777" xr:uid="{00000000-0005-0000-0000-0000DA510000}"/>
    <cellStyle name="Normal 6 3 2 5 2 2 5 2" xfId="10778" xr:uid="{00000000-0005-0000-0000-0000DB510000}"/>
    <cellStyle name="Normal 6 3 2 5 2 2 5 2 2" xfId="40176" xr:uid="{00000000-0005-0000-0000-0000DC510000}"/>
    <cellStyle name="Normal 6 3 2 5 2 2 5 3" xfId="30158" xr:uid="{00000000-0005-0000-0000-0000DD510000}"/>
    <cellStyle name="Normal 6 3 2 5 2 2 6" xfId="10779" xr:uid="{00000000-0005-0000-0000-0000DE510000}"/>
    <cellStyle name="Normal 6 3 2 5 2 2 6 2" xfId="10780" xr:uid="{00000000-0005-0000-0000-0000DF510000}"/>
    <cellStyle name="Normal 6 3 2 5 2 2 6 2 2" xfId="40177" xr:uid="{00000000-0005-0000-0000-0000E0510000}"/>
    <cellStyle name="Normal 6 3 2 5 2 2 6 3" xfId="30159" xr:uid="{00000000-0005-0000-0000-0000E1510000}"/>
    <cellStyle name="Normal 6 3 2 5 2 2 7" xfId="10781" xr:uid="{00000000-0005-0000-0000-0000E2510000}"/>
    <cellStyle name="Normal 6 3 2 5 2 2 7 2" xfId="35502" xr:uid="{00000000-0005-0000-0000-0000E3510000}"/>
    <cellStyle name="Normal 6 3 2 5 2 2 8" xfId="24906" xr:uid="{00000000-0005-0000-0000-0000E4510000}"/>
    <cellStyle name="Normal 6 3 2 5 2 3" xfId="10782" xr:uid="{00000000-0005-0000-0000-0000E5510000}"/>
    <cellStyle name="Normal 6 3 2 5 2 3 2" xfId="10783" xr:uid="{00000000-0005-0000-0000-0000E6510000}"/>
    <cellStyle name="Normal 6 3 2 5 2 3 2 2" xfId="10784" xr:uid="{00000000-0005-0000-0000-0000E7510000}"/>
    <cellStyle name="Normal 6 3 2 5 2 3 2 2 2" xfId="10785" xr:uid="{00000000-0005-0000-0000-0000E8510000}"/>
    <cellStyle name="Normal 6 3 2 5 2 3 2 2 2 2" xfId="10786" xr:uid="{00000000-0005-0000-0000-0000E9510000}"/>
    <cellStyle name="Normal 6 3 2 5 2 3 2 2 2 2 2" xfId="40178" xr:uid="{00000000-0005-0000-0000-0000EA510000}"/>
    <cellStyle name="Normal 6 3 2 5 2 3 2 2 2 3" xfId="30160" xr:uid="{00000000-0005-0000-0000-0000EB510000}"/>
    <cellStyle name="Normal 6 3 2 5 2 3 2 2 3" xfId="10787" xr:uid="{00000000-0005-0000-0000-0000EC510000}"/>
    <cellStyle name="Normal 6 3 2 5 2 3 2 2 3 2" xfId="10788" xr:uid="{00000000-0005-0000-0000-0000ED510000}"/>
    <cellStyle name="Normal 6 3 2 5 2 3 2 2 3 2 2" xfId="40179" xr:uid="{00000000-0005-0000-0000-0000EE510000}"/>
    <cellStyle name="Normal 6 3 2 5 2 3 2 2 3 3" xfId="30161" xr:uid="{00000000-0005-0000-0000-0000EF510000}"/>
    <cellStyle name="Normal 6 3 2 5 2 3 2 2 4" xfId="10789" xr:uid="{00000000-0005-0000-0000-0000F0510000}"/>
    <cellStyle name="Normal 6 3 2 5 2 3 2 2 4 2" xfId="35510" xr:uid="{00000000-0005-0000-0000-0000F1510000}"/>
    <cellStyle name="Normal 6 3 2 5 2 3 2 2 5" xfId="24914" xr:uid="{00000000-0005-0000-0000-0000F2510000}"/>
    <cellStyle name="Normal 6 3 2 5 2 3 2 3" xfId="10790" xr:uid="{00000000-0005-0000-0000-0000F3510000}"/>
    <cellStyle name="Normal 6 3 2 5 2 3 2 3 2" xfId="10791" xr:uid="{00000000-0005-0000-0000-0000F4510000}"/>
    <cellStyle name="Normal 6 3 2 5 2 3 2 3 2 2" xfId="10792" xr:uid="{00000000-0005-0000-0000-0000F5510000}"/>
    <cellStyle name="Normal 6 3 2 5 2 3 2 3 2 2 2" xfId="40180" xr:uid="{00000000-0005-0000-0000-0000F6510000}"/>
    <cellStyle name="Normal 6 3 2 5 2 3 2 3 2 3" xfId="30162" xr:uid="{00000000-0005-0000-0000-0000F7510000}"/>
    <cellStyle name="Normal 6 3 2 5 2 3 2 3 3" xfId="10793" xr:uid="{00000000-0005-0000-0000-0000F8510000}"/>
    <cellStyle name="Normal 6 3 2 5 2 3 2 3 3 2" xfId="10794" xr:uid="{00000000-0005-0000-0000-0000F9510000}"/>
    <cellStyle name="Normal 6 3 2 5 2 3 2 3 3 2 2" xfId="40181" xr:uid="{00000000-0005-0000-0000-0000FA510000}"/>
    <cellStyle name="Normal 6 3 2 5 2 3 2 3 3 3" xfId="30163" xr:uid="{00000000-0005-0000-0000-0000FB510000}"/>
    <cellStyle name="Normal 6 3 2 5 2 3 2 3 4" xfId="10795" xr:uid="{00000000-0005-0000-0000-0000FC510000}"/>
    <cellStyle name="Normal 6 3 2 5 2 3 2 3 4 2" xfId="35511" xr:uid="{00000000-0005-0000-0000-0000FD510000}"/>
    <cellStyle name="Normal 6 3 2 5 2 3 2 3 5" xfId="24915" xr:uid="{00000000-0005-0000-0000-0000FE510000}"/>
    <cellStyle name="Normal 6 3 2 5 2 3 2 4" xfId="10796" xr:uid="{00000000-0005-0000-0000-0000FF510000}"/>
    <cellStyle name="Normal 6 3 2 5 2 3 2 4 2" xfId="10797" xr:uid="{00000000-0005-0000-0000-000000520000}"/>
    <cellStyle name="Normal 6 3 2 5 2 3 2 4 2 2" xfId="40182" xr:uid="{00000000-0005-0000-0000-000001520000}"/>
    <cellStyle name="Normal 6 3 2 5 2 3 2 4 3" xfId="30164" xr:uid="{00000000-0005-0000-0000-000002520000}"/>
    <cellStyle name="Normal 6 3 2 5 2 3 2 5" xfId="10798" xr:uid="{00000000-0005-0000-0000-000003520000}"/>
    <cellStyle name="Normal 6 3 2 5 2 3 2 5 2" xfId="10799" xr:uid="{00000000-0005-0000-0000-000004520000}"/>
    <cellStyle name="Normal 6 3 2 5 2 3 2 5 2 2" xfId="40183" xr:uid="{00000000-0005-0000-0000-000005520000}"/>
    <cellStyle name="Normal 6 3 2 5 2 3 2 5 3" xfId="30165" xr:uid="{00000000-0005-0000-0000-000006520000}"/>
    <cellStyle name="Normal 6 3 2 5 2 3 2 6" xfId="10800" xr:uid="{00000000-0005-0000-0000-000007520000}"/>
    <cellStyle name="Normal 6 3 2 5 2 3 2 6 2" xfId="35509" xr:uid="{00000000-0005-0000-0000-000008520000}"/>
    <cellStyle name="Normal 6 3 2 5 2 3 2 7" xfId="24913" xr:uid="{00000000-0005-0000-0000-000009520000}"/>
    <cellStyle name="Normal 6 3 2 5 2 3 3" xfId="10801" xr:uid="{00000000-0005-0000-0000-00000A520000}"/>
    <cellStyle name="Normal 6 3 2 5 2 3 3 2" xfId="10802" xr:uid="{00000000-0005-0000-0000-00000B520000}"/>
    <cellStyle name="Normal 6 3 2 5 2 3 3 2 2" xfId="10803" xr:uid="{00000000-0005-0000-0000-00000C520000}"/>
    <cellStyle name="Normal 6 3 2 5 2 3 3 2 2 2" xfId="40184" xr:uid="{00000000-0005-0000-0000-00000D520000}"/>
    <cellStyle name="Normal 6 3 2 5 2 3 3 2 3" xfId="30166" xr:uid="{00000000-0005-0000-0000-00000E520000}"/>
    <cellStyle name="Normal 6 3 2 5 2 3 3 3" xfId="10804" xr:uid="{00000000-0005-0000-0000-00000F520000}"/>
    <cellStyle name="Normal 6 3 2 5 2 3 3 3 2" xfId="10805" xr:uid="{00000000-0005-0000-0000-000010520000}"/>
    <cellStyle name="Normal 6 3 2 5 2 3 3 3 2 2" xfId="40185" xr:uid="{00000000-0005-0000-0000-000011520000}"/>
    <cellStyle name="Normal 6 3 2 5 2 3 3 3 3" xfId="30167" xr:uid="{00000000-0005-0000-0000-000012520000}"/>
    <cellStyle name="Normal 6 3 2 5 2 3 3 4" xfId="10806" xr:uid="{00000000-0005-0000-0000-000013520000}"/>
    <cellStyle name="Normal 6 3 2 5 2 3 3 4 2" xfId="35512" xr:uid="{00000000-0005-0000-0000-000014520000}"/>
    <cellStyle name="Normal 6 3 2 5 2 3 3 5" xfId="24916" xr:uid="{00000000-0005-0000-0000-000015520000}"/>
    <cellStyle name="Normal 6 3 2 5 2 3 4" xfId="10807" xr:uid="{00000000-0005-0000-0000-000016520000}"/>
    <cellStyle name="Normal 6 3 2 5 2 3 4 2" xfId="10808" xr:uid="{00000000-0005-0000-0000-000017520000}"/>
    <cellStyle name="Normal 6 3 2 5 2 3 4 2 2" xfId="10809" xr:uid="{00000000-0005-0000-0000-000018520000}"/>
    <cellStyle name="Normal 6 3 2 5 2 3 4 2 2 2" xfId="40186" xr:uid="{00000000-0005-0000-0000-000019520000}"/>
    <cellStyle name="Normal 6 3 2 5 2 3 4 2 3" xfId="30168" xr:uid="{00000000-0005-0000-0000-00001A520000}"/>
    <cellStyle name="Normal 6 3 2 5 2 3 4 3" xfId="10810" xr:uid="{00000000-0005-0000-0000-00001B520000}"/>
    <cellStyle name="Normal 6 3 2 5 2 3 4 3 2" xfId="10811" xr:uid="{00000000-0005-0000-0000-00001C520000}"/>
    <cellStyle name="Normal 6 3 2 5 2 3 4 3 2 2" xfId="40187" xr:uid="{00000000-0005-0000-0000-00001D520000}"/>
    <cellStyle name="Normal 6 3 2 5 2 3 4 3 3" xfId="30169" xr:uid="{00000000-0005-0000-0000-00001E520000}"/>
    <cellStyle name="Normal 6 3 2 5 2 3 4 4" xfId="10812" xr:uid="{00000000-0005-0000-0000-00001F520000}"/>
    <cellStyle name="Normal 6 3 2 5 2 3 4 4 2" xfId="35513" xr:uid="{00000000-0005-0000-0000-000020520000}"/>
    <cellStyle name="Normal 6 3 2 5 2 3 4 5" xfId="24917" xr:uid="{00000000-0005-0000-0000-000021520000}"/>
    <cellStyle name="Normal 6 3 2 5 2 3 5" xfId="10813" xr:uid="{00000000-0005-0000-0000-000022520000}"/>
    <cellStyle name="Normal 6 3 2 5 2 3 5 2" xfId="10814" xr:uid="{00000000-0005-0000-0000-000023520000}"/>
    <cellStyle name="Normal 6 3 2 5 2 3 5 2 2" xfId="40188" xr:uid="{00000000-0005-0000-0000-000024520000}"/>
    <cellStyle name="Normal 6 3 2 5 2 3 5 3" xfId="30170" xr:uid="{00000000-0005-0000-0000-000025520000}"/>
    <cellStyle name="Normal 6 3 2 5 2 3 6" xfId="10815" xr:uid="{00000000-0005-0000-0000-000026520000}"/>
    <cellStyle name="Normal 6 3 2 5 2 3 6 2" xfId="10816" xr:uid="{00000000-0005-0000-0000-000027520000}"/>
    <cellStyle name="Normal 6 3 2 5 2 3 6 2 2" xfId="40189" xr:uid="{00000000-0005-0000-0000-000028520000}"/>
    <cellStyle name="Normal 6 3 2 5 2 3 6 3" xfId="30171" xr:uid="{00000000-0005-0000-0000-000029520000}"/>
    <cellStyle name="Normal 6 3 2 5 2 3 7" xfId="10817" xr:uid="{00000000-0005-0000-0000-00002A520000}"/>
    <cellStyle name="Normal 6 3 2 5 2 3 7 2" xfId="35508" xr:uid="{00000000-0005-0000-0000-00002B520000}"/>
    <cellStyle name="Normal 6 3 2 5 2 3 8" xfId="24912" xr:uid="{00000000-0005-0000-0000-00002C520000}"/>
    <cellStyle name="Normal 6 3 2 5 2 4" xfId="10818" xr:uid="{00000000-0005-0000-0000-00002D520000}"/>
    <cellStyle name="Normal 6 3 2 5 2 4 2" xfId="10819" xr:uid="{00000000-0005-0000-0000-00002E520000}"/>
    <cellStyle name="Normal 6 3 2 5 2 4 2 2" xfId="10820" xr:uid="{00000000-0005-0000-0000-00002F520000}"/>
    <cellStyle name="Normal 6 3 2 5 2 4 2 2 2" xfId="10821" xr:uid="{00000000-0005-0000-0000-000030520000}"/>
    <cellStyle name="Normal 6 3 2 5 2 4 2 2 2 2" xfId="40190" xr:uid="{00000000-0005-0000-0000-000031520000}"/>
    <cellStyle name="Normal 6 3 2 5 2 4 2 2 3" xfId="30172" xr:uid="{00000000-0005-0000-0000-000032520000}"/>
    <cellStyle name="Normal 6 3 2 5 2 4 2 3" xfId="10822" xr:uid="{00000000-0005-0000-0000-000033520000}"/>
    <cellStyle name="Normal 6 3 2 5 2 4 2 3 2" xfId="10823" xr:uid="{00000000-0005-0000-0000-000034520000}"/>
    <cellStyle name="Normal 6 3 2 5 2 4 2 3 2 2" xfId="40191" xr:uid="{00000000-0005-0000-0000-000035520000}"/>
    <cellStyle name="Normal 6 3 2 5 2 4 2 3 3" xfId="30173" xr:uid="{00000000-0005-0000-0000-000036520000}"/>
    <cellStyle name="Normal 6 3 2 5 2 4 2 4" xfId="10824" xr:uid="{00000000-0005-0000-0000-000037520000}"/>
    <cellStyle name="Normal 6 3 2 5 2 4 2 4 2" xfId="35515" xr:uid="{00000000-0005-0000-0000-000038520000}"/>
    <cellStyle name="Normal 6 3 2 5 2 4 2 5" xfId="24919" xr:uid="{00000000-0005-0000-0000-000039520000}"/>
    <cellStyle name="Normal 6 3 2 5 2 4 3" xfId="10825" xr:uid="{00000000-0005-0000-0000-00003A520000}"/>
    <cellStyle name="Normal 6 3 2 5 2 4 3 2" xfId="10826" xr:uid="{00000000-0005-0000-0000-00003B520000}"/>
    <cellStyle name="Normal 6 3 2 5 2 4 3 2 2" xfId="10827" xr:uid="{00000000-0005-0000-0000-00003C520000}"/>
    <cellStyle name="Normal 6 3 2 5 2 4 3 2 2 2" xfId="40192" xr:uid="{00000000-0005-0000-0000-00003D520000}"/>
    <cellStyle name="Normal 6 3 2 5 2 4 3 2 3" xfId="30174" xr:uid="{00000000-0005-0000-0000-00003E520000}"/>
    <cellStyle name="Normal 6 3 2 5 2 4 3 3" xfId="10828" xr:uid="{00000000-0005-0000-0000-00003F520000}"/>
    <cellStyle name="Normal 6 3 2 5 2 4 3 3 2" xfId="10829" xr:uid="{00000000-0005-0000-0000-000040520000}"/>
    <cellStyle name="Normal 6 3 2 5 2 4 3 3 2 2" xfId="40193" xr:uid="{00000000-0005-0000-0000-000041520000}"/>
    <cellStyle name="Normal 6 3 2 5 2 4 3 3 3" xfId="30175" xr:uid="{00000000-0005-0000-0000-000042520000}"/>
    <cellStyle name="Normal 6 3 2 5 2 4 3 4" xfId="10830" xr:uid="{00000000-0005-0000-0000-000043520000}"/>
    <cellStyle name="Normal 6 3 2 5 2 4 3 4 2" xfId="35516" xr:uid="{00000000-0005-0000-0000-000044520000}"/>
    <cellStyle name="Normal 6 3 2 5 2 4 3 5" xfId="24920" xr:uid="{00000000-0005-0000-0000-000045520000}"/>
    <cellStyle name="Normal 6 3 2 5 2 4 4" xfId="10831" xr:uid="{00000000-0005-0000-0000-000046520000}"/>
    <cellStyle name="Normal 6 3 2 5 2 4 4 2" xfId="10832" xr:uid="{00000000-0005-0000-0000-000047520000}"/>
    <cellStyle name="Normal 6 3 2 5 2 4 4 2 2" xfId="40194" xr:uid="{00000000-0005-0000-0000-000048520000}"/>
    <cellStyle name="Normal 6 3 2 5 2 4 4 3" xfId="30176" xr:uid="{00000000-0005-0000-0000-000049520000}"/>
    <cellStyle name="Normal 6 3 2 5 2 4 5" xfId="10833" xr:uid="{00000000-0005-0000-0000-00004A520000}"/>
    <cellStyle name="Normal 6 3 2 5 2 4 5 2" xfId="10834" xr:uid="{00000000-0005-0000-0000-00004B520000}"/>
    <cellStyle name="Normal 6 3 2 5 2 4 5 2 2" xfId="40195" xr:uid="{00000000-0005-0000-0000-00004C520000}"/>
    <cellStyle name="Normal 6 3 2 5 2 4 5 3" xfId="30177" xr:uid="{00000000-0005-0000-0000-00004D520000}"/>
    <cellStyle name="Normal 6 3 2 5 2 4 6" xfId="10835" xr:uid="{00000000-0005-0000-0000-00004E520000}"/>
    <cellStyle name="Normal 6 3 2 5 2 4 6 2" xfId="35514" xr:uid="{00000000-0005-0000-0000-00004F520000}"/>
    <cellStyle name="Normal 6 3 2 5 2 4 7" xfId="24918" xr:uid="{00000000-0005-0000-0000-000050520000}"/>
    <cellStyle name="Normal 6 3 2 5 2 5" xfId="10836" xr:uid="{00000000-0005-0000-0000-000051520000}"/>
    <cellStyle name="Normal 6 3 2 5 2 5 2" xfId="10837" xr:uid="{00000000-0005-0000-0000-000052520000}"/>
    <cellStyle name="Normal 6 3 2 5 2 5 2 2" xfId="10838" xr:uid="{00000000-0005-0000-0000-000053520000}"/>
    <cellStyle name="Normal 6 3 2 5 2 5 2 2 2" xfId="40196" xr:uid="{00000000-0005-0000-0000-000054520000}"/>
    <cellStyle name="Normal 6 3 2 5 2 5 2 3" xfId="30178" xr:uid="{00000000-0005-0000-0000-000055520000}"/>
    <cellStyle name="Normal 6 3 2 5 2 5 3" xfId="10839" xr:uid="{00000000-0005-0000-0000-000056520000}"/>
    <cellStyle name="Normal 6 3 2 5 2 5 3 2" xfId="10840" xr:uid="{00000000-0005-0000-0000-000057520000}"/>
    <cellStyle name="Normal 6 3 2 5 2 5 3 2 2" xfId="40197" xr:uid="{00000000-0005-0000-0000-000058520000}"/>
    <cellStyle name="Normal 6 3 2 5 2 5 3 3" xfId="30179" xr:uid="{00000000-0005-0000-0000-000059520000}"/>
    <cellStyle name="Normal 6 3 2 5 2 5 4" xfId="10841" xr:uid="{00000000-0005-0000-0000-00005A520000}"/>
    <cellStyle name="Normal 6 3 2 5 2 5 4 2" xfId="35517" xr:uid="{00000000-0005-0000-0000-00005B520000}"/>
    <cellStyle name="Normal 6 3 2 5 2 5 5" xfId="24921" xr:uid="{00000000-0005-0000-0000-00005C520000}"/>
    <cellStyle name="Normal 6 3 2 5 2 6" xfId="10842" xr:uid="{00000000-0005-0000-0000-00005D520000}"/>
    <cellStyle name="Normal 6 3 2 5 2 6 2" xfId="10843" xr:uid="{00000000-0005-0000-0000-00005E520000}"/>
    <cellStyle name="Normal 6 3 2 5 2 6 2 2" xfId="10844" xr:uid="{00000000-0005-0000-0000-00005F520000}"/>
    <cellStyle name="Normal 6 3 2 5 2 6 2 2 2" xfId="40198" xr:uid="{00000000-0005-0000-0000-000060520000}"/>
    <cellStyle name="Normal 6 3 2 5 2 6 2 3" xfId="30180" xr:uid="{00000000-0005-0000-0000-000061520000}"/>
    <cellStyle name="Normal 6 3 2 5 2 6 3" xfId="10845" xr:uid="{00000000-0005-0000-0000-000062520000}"/>
    <cellStyle name="Normal 6 3 2 5 2 6 3 2" xfId="10846" xr:uid="{00000000-0005-0000-0000-000063520000}"/>
    <cellStyle name="Normal 6 3 2 5 2 6 3 2 2" xfId="40199" xr:uid="{00000000-0005-0000-0000-000064520000}"/>
    <cellStyle name="Normal 6 3 2 5 2 6 3 3" xfId="30181" xr:uid="{00000000-0005-0000-0000-000065520000}"/>
    <cellStyle name="Normal 6 3 2 5 2 6 4" xfId="10847" xr:uid="{00000000-0005-0000-0000-000066520000}"/>
    <cellStyle name="Normal 6 3 2 5 2 6 4 2" xfId="35518" xr:uid="{00000000-0005-0000-0000-000067520000}"/>
    <cellStyle name="Normal 6 3 2 5 2 6 5" xfId="24922" xr:uid="{00000000-0005-0000-0000-000068520000}"/>
    <cellStyle name="Normal 6 3 2 5 2 7" xfId="10848" xr:uid="{00000000-0005-0000-0000-000069520000}"/>
    <cellStyle name="Normal 6 3 2 5 2 7 2" xfId="10849" xr:uid="{00000000-0005-0000-0000-00006A520000}"/>
    <cellStyle name="Normal 6 3 2 5 2 7 2 2" xfId="40200" xr:uid="{00000000-0005-0000-0000-00006B520000}"/>
    <cellStyle name="Normal 6 3 2 5 2 7 3" xfId="30182" xr:uid="{00000000-0005-0000-0000-00006C520000}"/>
    <cellStyle name="Normal 6 3 2 5 2 8" xfId="10850" xr:uid="{00000000-0005-0000-0000-00006D520000}"/>
    <cellStyle name="Normal 6 3 2 5 2 8 2" xfId="10851" xr:uid="{00000000-0005-0000-0000-00006E520000}"/>
    <cellStyle name="Normal 6 3 2 5 2 8 2 2" xfId="40201" xr:uid="{00000000-0005-0000-0000-00006F520000}"/>
    <cellStyle name="Normal 6 3 2 5 2 8 3" xfId="30183" xr:uid="{00000000-0005-0000-0000-000070520000}"/>
    <cellStyle name="Normal 6 3 2 5 2 9" xfId="10852" xr:uid="{00000000-0005-0000-0000-000071520000}"/>
    <cellStyle name="Normal 6 3 2 5 2 9 2" xfId="35501" xr:uid="{00000000-0005-0000-0000-000072520000}"/>
    <cellStyle name="Normal 6 3 2 5 3" xfId="10853" xr:uid="{00000000-0005-0000-0000-000073520000}"/>
    <cellStyle name="Normal 6 3 2 5 3 2" xfId="10854" xr:uid="{00000000-0005-0000-0000-000074520000}"/>
    <cellStyle name="Normal 6 3 2 5 3 2 2" xfId="10855" xr:uid="{00000000-0005-0000-0000-000075520000}"/>
    <cellStyle name="Normal 6 3 2 5 3 2 2 2" xfId="10856" xr:uid="{00000000-0005-0000-0000-000076520000}"/>
    <cellStyle name="Normal 6 3 2 5 3 2 2 2 2" xfId="10857" xr:uid="{00000000-0005-0000-0000-000077520000}"/>
    <cellStyle name="Normal 6 3 2 5 3 2 2 2 2 2" xfId="40202" xr:uid="{00000000-0005-0000-0000-000078520000}"/>
    <cellStyle name="Normal 6 3 2 5 3 2 2 2 3" xfId="30184" xr:uid="{00000000-0005-0000-0000-000079520000}"/>
    <cellStyle name="Normal 6 3 2 5 3 2 2 3" xfId="10858" xr:uid="{00000000-0005-0000-0000-00007A520000}"/>
    <cellStyle name="Normal 6 3 2 5 3 2 2 3 2" xfId="10859" xr:uid="{00000000-0005-0000-0000-00007B520000}"/>
    <cellStyle name="Normal 6 3 2 5 3 2 2 3 2 2" xfId="40203" xr:uid="{00000000-0005-0000-0000-00007C520000}"/>
    <cellStyle name="Normal 6 3 2 5 3 2 2 3 3" xfId="30185" xr:uid="{00000000-0005-0000-0000-00007D520000}"/>
    <cellStyle name="Normal 6 3 2 5 3 2 2 4" xfId="10860" xr:uid="{00000000-0005-0000-0000-00007E520000}"/>
    <cellStyle name="Normal 6 3 2 5 3 2 2 4 2" xfId="35521" xr:uid="{00000000-0005-0000-0000-00007F520000}"/>
    <cellStyle name="Normal 6 3 2 5 3 2 2 5" xfId="24925" xr:uid="{00000000-0005-0000-0000-000080520000}"/>
    <cellStyle name="Normal 6 3 2 5 3 2 3" xfId="10861" xr:uid="{00000000-0005-0000-0000-000081520000}"/>
    <cellStyle name="Normal 6 3 2 5 3 2 3 2" xfId="10862" xr:uid="{00000000-0005-0000-0000-000082520000}"/>
    <cellStyle name="Normal 6 3 2 5 3 2 3 2 2" xfId="10863" xr:uid="{00000000-0005-0000-0000-000083520000}"/>
    <cellStyle name="Normal 6 3 2 5 3 2 3 2 2 2" xfId="40204" xr:uid="{00000000-0005-0000-0000-000084520000}"/>
    <cellStyle name="Normal 6 3 2 5 3 2 3 2 3" xfId="30186" xr:uid="{00000000-0005-0000-0000-000085520000}"/>
    <cellStyle name="Normal 6 3 2 5 3 2 3 3" xfId="10864" xr:uid="{00000000-0005-0000-0000-000086520000}"/>
    <cellStyle name="Normal 6 3 2 5 3 2 3 3 2" xfId="10865" xr:uid="{00000000-0005-0000-0000-000087520000}"/>
    <cellStyle name="Normal 6 3 2 5 3 2 3 3 2 2" xfId="40205" xr:uid="{00000000-0005-0000-0000-000088520000}"/>
    <cellStyle name="Normal 6 3 2 5 3 2 3 3 3" xfId="30187" xr:uid="{00000000-0005-0000-0000-000089520000}"/>
    <cellStyle name="Normal 6 3 2 5 3 2 3 4" xfId="10866" xr:uid="{00000000-0005-0000-0000-00008A520000}"/>
    <cellStyle name="Normal 6 3 2 5 3 2 3 4 2" xfId="35522" xr:uid="{00000000-0005-0000-0000-00008B520000}"/>
    <cellStyle name="Normal 6 3 2 5 3 2 3 5" xfId="24926" xr:uid="{00000000-0005-0000-0000-00008C520000}"/>
    <cellStyle name="Normal 6 3 2 5 3 2 4" xfId="10867" xr:uid="{00000000-0005-0000-0000-00008D520000}"/>
    <cellStyle name="Normal 6 3 2 5 3 2 4 2" xfId="10868" xr:uid="{00000000-0005-0000-0000-00008E520000}"/>
    <cellStyle name="Normal 6 3 2 5 3 2 4 2 2" xfId="40206" xr:uid="{00000000-0005-0000-0000-00008F520000}"/>
    <cellStyle name="Normal 6 3 2 5 3 2 4 3" xfId="30188" xr:uid="{00000000-0005-0000-0000-000090520000}"/>
    <cellStyle name="Normal 6 3 2 5 3 2 5" xfId="10869" xr:uid="{00000000-0005-0000-0000-000091520000}"/>
    <cellStyle name="Normal 6 3 2 5 3 2 5 2" xfId="10870" xr:uid="{00000000-0005-0000-0000-000092520000}"/>
    <cellStyle name="Normal 6 3 2 5 3 2 5 2 2" xfId="40207" xr:uid="{00000000-0005-0000-0000-000093520000}"/>
    <cellStyle name="Normal 6 3 2 5 3 2 5 3" xfId="30189" xr:uid="{00000000-0005-0000-0000-000094520000}"/>
    <cellStyle name="Normal 6 3 2 5 3 2 6" xfId="10871" xr:uid="{00000000-0005-0000-0000-000095520000}"/>
    <cellStyle name="Normal 6 3 2 5 3 2 6 2" xfId="35520" xr:uid="{00000000-0005-0000-0000-000096520000}"/>
    <cellStyle name="Normal 6 3 2 5 3 2 7" xfId="24924" xr:uid="{00000000-0005-0000-0000-000097520000}"/>
    <cellStyle name="Normal 6 3 2 5 3 3" xfId="10872" xr:uid="{00000000-0005-0000-0000-000098520000}"/>
    <cellStyle name="Normal 6 3 2 5 3 3 2" xfId="10873" xr:uid="{00000000-0005-0000-0000-000099520000}"/>
    <cellStyle name="Normal 6 3 2 5 3 3 2 2" xfId="10874" xr:uid="{00000000-0005-0000-0000-00009A520000}"/>
    <cellStyle name="Normal 6 3 2 5 3 3 2 2 2" xfId="40208" xr:uid="{00000000-0005-0000-0000-00009B520000}"/>
    <cellStyle name="Normal 6 3 2 5 3 3 2 3" xfId="30190" xr:uid="{00000000-0005-0000-0000-00009C520000}"/>
    <cellStyle name="Normal 6 3 2 5 3 3 3" xfId="10875" xr:uid="{00000000-0005-0000-0000-00009D520000}"/>
    <cellStyle name="Normal 6 3 2 5 3 3 3 2" xfId="10876" xr:uid="{00000000-0005-0000-0000-00009E520000}"/>
    <cellStyle name="Normal 6 3 2 5 3 3 3 2 2" xfId="40209" xr:uid="{00000000-0005-0000-0000-00009F520000}"/>
    <cellStyle name="Normal 6 3 2 5 3 3 3 3" xfId="30191" xr:uid="{00000000-0005-0000-0000-0000A0520000}"/>
    <cellStyle name="Normal 6 3 2 5 3 3 4" xfId="10877" xr:uid="{00000000-0005-0000-0000-0000A1520000}"/>
    <cellStyle name="Normal 6 3 2 5 3 3 4 2" xfId="35523" xr:uid="{00000000-0005-0000-0000-0000A2520000}"/>
    <cellStyle name="Normal 6 3 2 5 3 3 5" xfId="24927" xr:uid="{00000000-0005-0000-0000-0000A3520000}"/>
    <cellStyle name="Normal 6 3 2 5 3 4" xfId="10878" xr:uid="{00000000-0005-0000-0000-0000A4520000}"/>
    <cellStyle name="Normal 6 3 2 5 3 4 2" xfId="10879" xr:uid="{00000000-0005-0000-0000-0000A5520000}"/>
    <cellStyle name="Normal 6 3 2 5 3 4 2 2" xfId="10880" xr:uid="{00000000-0005-0000-0000-0000A6520000}"/>
    <cellStyle name="Normal 6 3 2 5 3 4 2 2 2" xfId="40210" xr:uid="{00000000-0005-0000-0000-0000A7520000}"/>
    <cellStyle name="Normal 6 3 2 5 3 4 2 3" xfId="30192" xr:uid="{00000000-0005-0000-0000-0000A8520000}"/>
    <cellStyle name="Normal 6 3 2 5 3 4 3" xfId="10881" xr:uid="{00000000-0005-0000-0000-0000A9520000}"/>
    <cellStyle name="Normal 6 3 2 5 3 4 3 2" xfId="10882" xr:uid="{00000000-0005-0000-0000-0000AA520000}"/>
    <cellStyle name="Normal 6 3 2 5 3 4 3 2 2" xfId="40211" xr:uid="{00000000-0005-0000-0000-0000AB520000}"/>
    <cellStyle name="Normal 6 3 2 5 3 4 3 3" xfId="30193" xr:uid="{00000000-0005-0000-0000-0000AC520000}"/>
    <cellStyle name="Normal 6 3 2 5 3 4 4" xfId="10883" xr:uid="{00000000-0005-0000-0000-0000AD520000}"/>
    <cellStyle name="Normal 6 3 2 5 3 4 4 2" xfId="35524" xr:uid="{00000000-0005-0000-0000-0000AE520000}"/>
    <cellStyle name="Normal 6 3 2 5 3 4 5" xfId="24928" xr:uid="{00000000-0005-0000-0000-0000AF520000}"/>
    <cellStyle name="Normal 6 3 2 5 3 5" xfId="10884" xr:uid="{00000000-0005-0000-0000-0000B0520000}"/>
    <cellStyle name="Normal 6 3 2 5 3 5 2" xfId="10885" xr:uid="{00000000-0005-0000-0000-0000B1520000}"/>
    <cellStyle name="Normal 6 3 2 5 3 5 2 2" xfId="40212" xr:uid="{00000000-0005-0000-0000-0000B2520000}"/>
    <cellStyle name="Normal 6 3 2 5 3 5 3" xfId="30194" xr:uid="{00000000-0005-0000-0000-0000B3520000}"/>
    <cellStyle name="Normal 6 3 2 5 3 6" xfId="10886" xr:uid="{00000000-0005-0000-0000-0000B4520000}"/>
    <cellStyle name="Normal 6 3 2 5 3 6 2" xfId="10887" xr:uid="{00000000-0005-0000-0000-0000B5520000}"/>
    <cellStyle name="Normal 6 3 2 5 3 6 2 2" xfId="40213" xr:uid="{00000000-0005-0000-0000-0000B6520000}"/>
    <cellStyle name="Normal 6 3 2 5 3 6 3" xfId="30195" xr:uid="{00000000-0005-0000-0000-0000B7520000}"/>
    <cellStyle name="Normal 6 3 2 5 3 7" xfId="10888" xr:uid="{00000000-0005-0000-0000-0000B8520000}"/>
    <cellStyle name="Normal 6 3 2 5 3 7 2" xfId="35519" xr:uid="{00000000-0005-0000-0000-0000B9520000}"/>
    <cellStyle name="Normal 6 3 2 5 3 8" xfId="24923" xr:uid="{00000000-0005-0000-0000-0000BA520000}"/>
    <cellStyle name="Normal 6 3 2 5 4" xfId="10889" xr:uid="{00000000-0005-0000-0000-0000BB520000}"/>
    <cellStyle name="Normal 6 3 2 5 4 2" xfId="10890" xr:uid="{00000000-0005-0000-0000-0000BC520000}"/>
    <cellStyle name="Normal 6 3 2 5 4 2 2" xfId="10891" xr:uid="{00000000-0005-0000-0000-0000BD520000}"/>
    <cellStyle name="Normal 6 3 2 5 4 2 2 2" xfId="10892" xr:uid="{00000000-0005-0000-0000-0000BE520000}"/>
    <cellStyle name="Normal 6 3 2 5 4 2 2 2 2" xfId="10893" xr:uid="{00000000-0005-0000-0000-0000BF520000}"/>
    <cellStyle name="Normal 6 3 2 5 4 2 2 2 2 2" xfId="40214" xr:uid="{00000000-0005-0000-0000-0000C0520000}"/>
    <cellStyle name="Normal 6 3 2 5 4 2 2 2 3" xfId="30196" xr:uid="{00000000-0005-0000-0000-0000C1520000}"/>
    <cellStyle name="Normal 6 3 2 5 4 2 2 3" xfId="10894" xr:uid="{00000000-0005-0000-0000-0000C2520000}"/>
    <cellStyle name="Normal 6 3 2 5 4 2 2 3 2" xfId="10895" xr:uid="{00000000-0005-0000-0000-0000C3520000}"/>
    <cellStyle name="Normal 6 3 2 5 4 2 2 3 2 2" xfId="40215" xr:uid="{00000000-0005-0000-0000-0000C4520000}"/>
    <cellStyle name="Normal 6 3 2 5 4 2 2 3 3" xfId="30197" xr:uid="{00000000-0005-0000-0000-0000C5520000}"/>
    <cellStyle name="Normal 6 3 2 5 4 2 2 4" xfId="10896" xr:uid="{00000000-0005-0000-0000-0000C6520000}"/>
    <cellStyle name="Normal 6 3 2 5 4 2 2 4 2" xfId="35527" xr:uid="{00000000-0005-0000-0000-0000C7520000}"/>
    <cellStyle name="Normal 6 3 2 5 4 2 2 5" xfId="24931" xr:uid="{00000000-0005-0000-0000-0000C8520000}"/>
    <cellStyle name="Normal 6 3 2 5 4 2 3" xfId="10897" xr:uid="{00000000-0005-0000-0000-0000C9520000}"/>
    <cellStyle name="Normal 6 3 2 5 4 2 3 2" xfId="10898" xr:uid="{00000000-0005-0000-0000-0000CA520000}"/>
    <cellStyle name="Normal 6 3 2 5 4 2 3 2 2" xfId="10899" xr:uid="{00000000-0005-0000-0000-0000CB520000}"/>
    <cellStyle name="Normal 6 3 2 5 4 2 3 2 2 2" xfId="40216" xr:uid="{00000000-0005-0000-0000-0000CC520000}"/>
    <cellStyle name="Normal 6 3 2 5 4 2 3 2 3" xfId="30198" xr:uid="{00000000-0005-0000-0000-0000CD520000}"/>
    <cellStyle name="Normal 6 3 2 5 4 2 3 3" xfId="10900" xr:uid="{00000000-0005-0000-0000-0000CE520000}"/>
    <cellStyle name="Normal 6 3 2 5 4 2 3 3 2" xfId="10901" xr:uid="{00000000-0005-0000-0000-0000CF520000}"/>
    <cellStyle name="Normal 6 3 2 5 4 2 3 3 2 2" xfId="40217" xr:uid="{00000000-0005-0000-0000-0000D0520000}"/>
    <cellStyle name="Normal 6 3 2 5 4 2 3 3 3" xfId="30199" xr:uid="{00000000-0005-0000-0000-0000D1520000}"/>
    <cellStyle name="Normal 6 3 2 5 4 2 3 4" xfId="10902" xr:uid="{00000000-0005-0000-0000-0000D2520000}"/>
    <cellStyle name="Normal 6 3 2 5 4 2 3 4 2" xfId="35528" xr:uid="{00000000-0005-0000-0000-0000D3520000}"/>
    <cellStyle name="Normal 6 3 2 5 4 2 3 5" xfId="24932" xr:uid="{00000000-0005-0000-0000-0000D4520000}"/>
    <cellStyle name="Normal 6 3 2 5 4 2 4" xfId="10903" xr:uid="{00000000-0005-0000-0000-0000D5520000}"/>
    <cellStyle name="Normal 6 3 2 5 4 2 4 2" xfId="10904" xr:uid="{00000000-0005-0000-0000-0000D6520000}"/>
    <cellStyle name="Normal 6 3 2 5 4 2 4 2 2" xfId="40218" xr:uid="{00000000-0005-0000-0000-0000D7520000}"/>
    <cellStyle name="Normal 6 3 2 5 4 2 4 3" xfId="30200" xr:uid="{00000000-0005-0000-0000-0000D8520000}"/>
    <cellStyle name="Normal 6 3 2 5 4 2 5" xfId="10905" xr:uid="{00000000-0005-0000-0000-0000D9520000}"/>
    <cellStyle name="Normal 6 3 2 5 4 2 5 2" xfId="10906" xr:uid="{00000000-0005-0000-0000-0000DA520000}"/>
    <cellStyle name="Normal 6 3 2 5 4 2 5 2 2" xfId="40219" xr:uid="{00000000-0005-0000-0000-0000DB520000}"/>
    <cellStyle name="Normal 6 3 2 5 4 2 5 3" xfId="30201" xr:uid="{00000000-0005-0000-0000-0000DC520000}"/>
    <cellStyle name="Normal 6 3 2 5 4 2 6" xfId="10907" xr:uid="{00000000-0005-0000-0000-0000DD520000}"/>
    <cellStyle name="Normal 6 3 2 5 4 2 6 2" xfId="35526" xr:uid="{00000000-0005-0000-0000-0000DE520000}"/>
    <cellStyle name="Normal 6 3 2 5 4 2 7" xfId="24930" xr:uid="{00000000-0005-0000-0000-0000DF520000}"/>
    <cellStyle name="Normal 6 3 2 5 4 3" xfId="10908" xr:uid="{00000000-0005-0000-0000-0000E0520000}"/>
    <cellStyle name="Normal 6 3 2 5 4 3 2" xfId="10909" xr:uid="{00000000-0005-0000-0000-0000E1520000}"/>
    <cellStyle name="Normal 6 3 2 5 4 3 2 2" xfId="10910" xr:uid="{00000000-0005-0000-0000-0000E2520000}"/>
    <cellStyle name="Normal 6 3 2 5 4 3 2 2 2" xfId="40220" xr:uid="{00000000-0005-0000-0000-0000E3520000}"/>
    <cellStyle name="Normal 6 3 2 5 4 3 2 3" xfId="30202" xr:uid="{00000000-0005-0000-0000-0000E4520000}"/>
    <cellStyle name="Normal 6 3 2 5 4 3 3" xfId="10911" xr:uid="{00000000-0005-0000-0000-0000E5520000}"/>
    <cellStyle name="Normal 6 3 2 5 4 3 3 2" xfId="10912" xr:uid="{00000000-0005-0000-0000-0000E6520000}"/>
    <cellStyle name="Normal 6 3 2 5 4 3 3 2 2" xfId="40221" xr:uid="{00000000-0005-0000-0000-0000E7520000}"/>
    <cellStyle name="Normal 6 3 2 5 4 3 3 3" xfId="30203" xr:uid="{00000000-0005-0000-0000-0000E8520000}"/>
    <cellStyle name="Normal 6 3 2 5 4 3 4" xfId="10913" xr:uid="{00000000-0005-0000-0000-0000E9520000}"/>
    <cellStyle name="Normal 6 3 2 5 4 3 4 2" xfId="35529" xr:uid="{00000000-0005-0000-0000-0000EA520000}"/>
    <cellStyle name="Normal 6 3 2 5 4 3 5" xfId="24933" xr:uid="{00000000-0005-0000-0000-0000EB520000}"/>
    <cellStyle name="Normal 6 3 2 5 4 4" xfId="10914" xr:uid="{00000000-0005-0000-0000-0000EC520000}"/>
    <cellStyle name="Normal 6 3 2 5 4 4 2" xfId="10915" xr:uid="{00000000-0005-0000-0000-0000ED520000}"/>
    <cellStyle name="Normal 6 3 2 5 4 4 2 2" xfId="10916" xr:uid="{00000000-0005-0000-0000-0000EE520000}"/>
    <cellStyle name="Normal 6 3 2 5 4 4 2 2 2" xfId="40222" xr:uid="{00000000-0005-0000-0000-0000EF520000}"/>
    <cellStyle name="Normal 6 3 2 5 4 4 2 3" xfId="30204" xr:uid="{00000000-0005-0000-0000-0000F0520000}"/>
    <cellStyle name="Normal 6 3 2 5 4 4 3" xfId="10917" xr:uid="{00000000-0005-0000-0000-0000F1520000}"/>
    <cellStyle name="Normal 6 3 2 5 4 4 3 2" xfId="10918" xr:uid="{00000000-0005-0000-0000-0000F2520000}"/>
    <cellStyle name="Normal 6 3 2 5 4 4 3 2 2" xfId="40223" xr:uid="{00000000-0005-0000-0000-0000F3520000}"/>
    <cellStyle name="Normal 6 3 2 5 4 4 3 3" xfId="30205" xr:uid="{00000000-0005-0000-0000-0000F4520000}"/>
    <cellStyle name="Normal 6 3 2 5 4 4 4" xfId="10919" xr:uid="{00000000-0005-0000-0000-0000F5520000}"/>
    <cellStyle name="Normal 6 3 2 5 4 4 4 2" xfId="35530" xr:uid="{00000000-0005-0000-0000-0000F6520000}"/>
    <cellStyle name="Normal 6 3 2 5 4 4 5" xfId="24934" xr:uid="{00000000-0005-0000-0000-0000F7520000}"/>
    <cellStyle name="Normal 6 3 2 5 4 5" xfId="10920" xr:uid="{00000000-0005-0000-0000-0000F8520000}"/>
    <cellStyle name="Normal 6 3 2 5 4 5 2" xfId="10921" xr:uid="{00000000-0005-0000-0000-0000F9520000}"/>
    <cellStyle name="Normal 6 3 2 5 4 5 2 2" xfId="40224" xr:uid="{00000000-0005-0000-0000-0000FA520000}"/>
    <cellStyle name="Normal 6 3 2 5 4 5 3" xfId="30206" xr:uid="{00000000-0005-0000-0000-0000FB520000}"/>
    <cellStyle name="Normal 6 3 2 5 4 6" xfId="10922" xr:uid="{00000000-0005-0000-0000-0000FC520000}"/>
    <cellStyle name="Normal 6 3 2 5 4 6 2" xfId="10923" xr:uid="{00000000-0005-0000-0000-0000FD520000}"/>
    <cellStyle name="Normal 6 3 2 5 4 6 2 2" xfId="40225" xr:uid="{00000000-0005-0000-0000-0000FE520000}"/>
    <cellStyle name="Normal 6 3 2 5 4 6 3" xfId="30207" xr:uid="{00000000-0005-0000-0000-0000FF520000}"/>
    <cellStyle name="Normal 6 3 2 5 4 7" xfId="10924" xr:uid="{00000000-0005-0000-0000-000000530000}"/>
    <cellStyle name="Normal 6 3 2 5 4 7 2" xfId="35525" xr:uid="{00000000-0005-0000-0000-000001530000}"/>
    <cellStyle name="Normal 6 3 2 5 4 8" xfId="24929" xr:uid="{00000000-0005-0000-0000-000002530000}"/>
    <cellStyle name="Normal 6 3 2 5 5" xfId="10925" xr:uid="{00000000-0005-0000-0000-000003530000}"/>
    <cellStyle name="Normal 6 3 2 5 5 2" xfId="10926" xr:uid="{00000000-0005-0000-0000-000004530000}"/>
    <cellStyle name="Normal 6 3 2 5 5 2 2" xfId="10927" xr:uid="{00000000-0005-0000-0000-000005530000}"/>
    <cellStyle name="Normal 6 3 2 5 5 2 2 2" xfId="10928" xr:uid="{00000000-0005-0000-0000-000006530000}"/>
    <cellStyle name="Normal 6 3 2 5 5 2 2 2 2" xfId="10929" xr:uid="{00000000-0005-0000-0000-000007530000}"/>
    <cellStyle name="Normal 6 3 2 5 5 2 2 2 2 2" xfId="40226" xr:uid="{00000000-0005-0000-0000-000008530000}"/>
    <cellStyle name="Normal 6 3 2 5 5 2 2 2 3" xfId="30208" xr:uid="{00000000-0005-0000-0000-000009530000}"/>
    <cellStyle name="Normal 6 3 2 5 5 2 2 3" xfId="10930" xr:uid="{00000000-0005-0000-0000-00000A530000}"/>
    <cellStyle name="Normal 6 3 2 5 5 2 2 3 2" xfId="10931" xr:uid="{00000000-0005-0000-0000-00000B530000}"/>
    <cellStyle name="Normal 6 3 2 5 5 2 2 3 2 2" xfId="40227" xr:uid="{00000000-0005-0000-0000-00000C530000}"/>
    <cellStyle name="Normal 6 3 2 5 5 2 2 3 3" xfId="30209" xr:uid="{00000000-0005-0000-0000-00000D530000}"/>
    <cellStyle name="Normal 6 3 2 5 5 2 2 4" xfId="10932" xr:uid="{00000000-0005-0000-0000-00000E530000}"/>
    <cellStyle name="Normal 6 3 2 5 5 2 2 4 2" xfId="35533" xr:uid="{00000000-0005-0000-0000-00000F530000}"/>
    <cellStyle name="Normal 6 3 2 5 5 2 2 5" xfId="24937" xr:uid="{00000000-0005-0000-0000-000010530000}"/>
    <cellStyle name="Normal 6 3 2 5 5 2 3" xfId="10933" xr:uid="{00000000-0005-0000-0000-000011530000}"/>
    <cellStyle name="Normal 6 3 2 5 5 2 3 2" xfId="10934" xr:uid="{00000000-0005-0000-0000-000012530000}"/>
    <cellStyle name="Normal 6 3 2 5 5 2 3 2 2" xfId="10935" xr:uid="{00000000-0005-0000-0000-000013530000}"/>
    <cellStyle name="Normal 6 3 2 5 5 2 3 2 2 2" xfId="40228" xr:uid="{00000000-0005-0000-0000-000014530000}"/>
    <cellStyle name="Normal 6 3 2 5 5 2 3 2 3" xfId="30210" xr:uid="{00000000-0005-0000-0000-000015530000}"/>
    <cellStyle name="Normal 6 3 2 5 5 2 3 3" xfId="10936" xr:uid="{00000000-0005-0000-0000-000016530000}"/>
    <cellStyle name="Normal 6 3 2 5 5 2 3 3 2" xfId="10937" xr:uid="{00000000-0005-0000-0000-000017530000}"/>
    <cellStyle name="Normal 6 3 2 5 5 2 3 3 2 2" xfId="40229" xr:uid="{00000000-0005-0000-0000-000018530000}"/>
    <cellStyle name="Normal 6 3 2 5 5 2 3 3 3" xfId="30211" xr:uid="{00000000-0005-0000-0000-000019530000}"/>
    <cellStyle name="Normal 6 3 2 5 5 2 3 4" xfId="10938" xr:uid="{00000000-0005-0000-0000-00001A530000}"/>
    <cellStyle name="Normal 6 3 2 5 5 2 3 4 2" xfId="35534" xr:uid="{00000000-0005-0000-0000-00001B530000}"/>
    <cellStyle name="Normal 6 3 2 5 5 2 3 5" xfId="24938" xr:uid="{00000000-0005-0000-0000-00001C530000}"/>
    <cellStyle name="Normal 6 3 2 5 5 2 4" xfId="10939" xr:uid="{00000000-0005-0000-0000-00001D530000}"/>
    <cellStyle name="Normal 6 3 2 5 5 2 4 2" xfId="10940" xr:uid="{00000000-0005-0000-0000-00001E530000}"/>
    <cellStyle name="Normal 6 3 2 5 5 2 4 2 2" xfId="40230" xr:uid="{00000000-0005-0000-0000-00001F530000}"/>
    <cellStyle name="Normal 6 3 2 5 5 2 4 3" xfId="30212" xr:uid="{00000000-0005-0000-0000-000020530000}"/>
    <cellStyle name="Normal 6 3 2 5 5 2 5" xfId="10941" xr:uid="{00000000-0005-0000-0000-000021530000}"/>
    <cellStyle name="Normal 6 3 2 5 5 2 5 2" xfId="10942" xr:uid="{00000000-0005-0000-0000-000022530000}"/>
    <cellStyle name="Normal 6 3 2 5 5 2 5 2 2" xfId="40231" xr:uid="{00000000-0005-0000-0000-000023530000}"/>
    <cellStyle name="Normal 6 3 2 5 5 2 5 3" xfId="30213" xr:uid="{00000000-0005-0000-0000-000024530000}"/>
    <cellStyle name="Normal 6 3 2 5 5 2 6" xfId="10943" xr:uid="{00000000-0005-0000-0000-000025530000}"/>
    <cellStyle name="Normal 6 3 2 5 5 2 6 2" xfId="35532" xr:uid="{00000000-0005-0000-0000-000026530000}"/>
    <cellStyle name="Normal 6 3 2 5 5 2 7" xfId="24936" xr:uid="{00000000-0005-0000-0000-000027530000}"/>
    <cellStyle name="Normal 6 3 2 5 5 3" xfId="10944" xr:uid="{00000000-0005-0000-0000-000028530000}"/>
    <cellStyle name="Normal 6 3 2 5 5 3 2" xfId="10945" xr:uid="{00000000-0005-0000-0000-000029530000}"/>
    <cellStyle name="Normal 6 3 2 5 5 3 2 2" xfId="10946" xr:uid="{00000000-0005-0000-0000-00002A530000}"/>
    <cellStyle name="Normal 6 3 2 5 5 3 2 2 2" xfId="40232" xr:uid="{00000000-0005-0000-0000-00002B530000}"/>
    <cellStyle name="Normal 6 3 2 5 5 3 2 3" xfId="30214" xr:uid="{00000000-0005-0000-0000-00002C530000}"/>
    <cellStyle name="Normal 6 3 2 5 5 3 3" xfId="10947" xr:uid="{00000000-0005-0000-0000-00002D530000}"/>
    <cellStyle name="Normal 6 3 2 5 5 3 3 2" xfId="10948" xr:uid="{00000000-0005-0000-0000-00002E530000}"/>
    <cellStyle name="Normal 6 3 2 5 5 3 3 2 2" xfId="40233" xr:uid="{00000000-0005-0000-0000-00002F530000}"/>
    <cellStyle name="Normal 6 3 2 5 5 3 3 3" xfId="30215" xr:uid="{00000000-0005-0000-0000-000030530000}"/>
    <cellStyle name="Normal 6 3 2 5 5 3 4" xfId="10949" xr:uid="{00000000-0005-0000-0000-000031530000}"/>
    <cellStyle name="Normal 6 3 2 5 5 3 4 2" xfId="35535" xr:uid="{00000000-0005-0000-0000-000032530000}"/>
    <cellStyle name="Normal 6 3 2 5 5 3 5" xfId="24939" xr:uid="{00000000-0005-0000-0000-000033530000}"/>
    <cellStyle name="Normal 6 3 2 5 5 4" xfId="10950" xr:uid="{00000000-0005-0000-0000-000034530000}"/>
    <cellStyle name="Normal 6 3 2 5 5 4 2" xfId="10951" xr:uid="{00000000-0005-0000-0000-000035530000}"/>
    <cellStyle name="Normal 6 3 2 5 5 4 2 2" xfId="10952" xr:uid="{00000000-0005-0000-0000-000036530000}"/>
    <cellStyle name="Normal 6 3 2 5 5 4 2 2 2" xfId="40234" xr:uid="{00000000-0005-0000-0000-000037530000}"/>
    <cellStyle name="Normal 6 3 2 5 5 4 2 3" xfId="30216" xr:uid="{00000000-0005-0000-0000-000038530000}"/>
    <cellStyle name="Normal 6 3 2 5 5 4 3" xfId="10953" xr:uid="{00000000-0005-0000-0000-000039530000}"/>
    <cellStyle name="Normal 6 3 2 5 5 4 3 2" xfId="10954" xr:uid="{00000000-0005-0000-0000-00003A530000}"/>
    <cellStyle name="Normal 6 3 2 5 5 4 3 2 2" xfId="40235" xr:uid="{00000000-0005-0000-0000-00003B530000}"/>
    <cellStyle name="Normal 6 3 2 5 5 4 3 3" xfId="30217" xr:uid="{00000000-0005-0000-0000-00003C530000}"/>
    <cellStyle name="Normal 6 3 2 5 5 4 4" xfId="10955" xr:uid="{00000000-0005-0000-0000-00003D530000}"/>
    <cellStyle name="Normal 6 3 2 5 5 4 4 2" xfId="35536" xr:uid="{00000000-0005-0000-0000-00003E530000}"/>
    <cellStyle name="Normal 6 3 2 5 5 4 5" xfId="24940" xr:uid="{00000000-0005-0000-0000-00003F530000}"/>
    <cellStyle name="Normal 6 3 2 5 5 5" xfId="10956" xr:uid="{00000000-0005-0000-0000-000040530000}"/>
    <cellStyle name="Normal 6 3 2 5 5 5 2" xfId="10957" xr:uid="{00000000-0005-0000-0000-000041530000}"/>
    <cellStyle name="Normal 6 3 2 5 5 5 2 2" xfId="40236" xr:uid="{00000000-0005-0000-0000-000042530000}"/>
    <cellStyle name="Normal 6 3 2 5 5 5 3" xfId="30218" xr:uid="{00000000-0005-0000-0000-000043530000}"/>
    <cellStyle name="Normal 6 3 2 5 5 6" xfId="10958" xr:uid="{00000000-0005-0000-0000-000044530000}"/>
    <cellStyle name="Normal 6 3 2 5 5 6 2" xfId="10959" xr:uid="{00000000-0005-0000-0000-000045530000}"/>
    <cellStyle name="Normal 6 3 2 5 5 6 2 2" xfId="40237" xr:uid="{00000000-0005-0000-0000-000046530000}"/>
    <cellStyle name="Normal 6 3 2 5 5 6 3" xfId="30219" xr:uid="{00000000-0005-0000-0000-000047530000}"/>
    <cellStyle name="Normal 6 3 2 5 5 7" xfId="10960" xr:uid="{00000000-0005-0000-0000-000048530000}"/>
    <cellStyle name="Normal 6 3 2 5 5 7 2" xfId="35531" xr:uid="{00000000-0005-0000-0000-000049530000}"/>
    <cellStyle name="Normal 6 3 2 5 5 8" xfId="24935" xr:uid="{00000000-0005-0000-0000-00004A530000}"/>
    <cellStyle name="Normal 6 3 2 5 6" xfId="10961" xr:uid="{00000000-0005-0000-0000-00004B530000}"/>
    <cellStyle name="Normal 6 3 2 5 6 2" xfId="10962" xr:uid="{00000000-0005-0000-0000-00004C530000}"/>
    <cellStyle name="Normal 6 3 2 5 6 2 2" xfId="10963" xr:uid="{00000000-0005-0000-0000-00004D530000}"/>
    <cellStyle name="Normal 6 3 2 5 6 2 2 2" xfId="10964" xr:uid="{00000000-0005-0000-0000-00004E530000}"/>
    <cellStyle name="Normal 6 3 2 5 6 2 2 2 2" xfId="40238" xr:uid="{00000000-0005-0000-0000-00004F530000}"/>
    <cellStyle name="Normal 6 3 2 5 6 2 2 3" xfId="30220" xr:uid="{00000000-0005-0000-0000-000050530000}"/>
    <cellStyle name="Normal 6 3 2 5 6 2 3" xfId="10965" xr:uid="{00000000-0005-0000-0000-000051530000}"/>
    <cellStyle name="Normal 6 3 2 5 6 2 3 2" xfId="10966" xr:uid="{00000000-0005-0000-0000-000052530000}"/>
    <cellStyle name="Normal 6 3 2 5 6 2 3 2 2" xfId="40239" xr:uid="{00000000-0005-0000-0000-000053530000}"/>
    <cellStyle name="Normal 6 3 2 5 6 2 3 3" xfId="30221" xr:uid="{00000000-0005-0000-0000-000054530000}"/>
    <cellStyle name="Normal 6 3 2 5 6 2 4" xfId="10967" xr:uid="{00000000-0005-0000-0000-000055530000}"/>
    <cellStyle name="Normal 6 3 2 5 6 2 4 2" xfId="35538" xr:uid="{00000000-0005-0000-0000-000056530000}"/>
    <cellStyle name="Normal 6 3 2 5 6 2 5" xfId="24942" xr:uid="{00000000-0005-0000-0000-000057530000}"/>
    <cellStyle name="Normal 6 3 2 5 6 3" xfId="10968" xr:uid="{00000000-0005-0000-0000-000058530000}"/>
    <cellStyle name="Normal 6 3 2 5 6 3 2" xfId="10969" xr:uid="{00000000-0005-0000-0000-000059530000}"/>
    <cellStyle name="Normal 6 3 2 5 6 3 2 2" xfId="10970" xr:uid="{00000000-0005-0000-0000-00005A530000}"/>
    <cellStyle name="Normal 6 3 2 5 6 3 2 2 2" xfId="40240" xr:uid="{00000000-0005-0000-0000-00005B530000}"/>
    <cellStyle name="Normal 6 3 2 5 6 3 2 3" xfId="30222" xr:uid="{00000000-0005-0000-0000-00005C530000}"/>
    <cellStyle name="Normal 6 3 2 5 6 3 3" xfId="10971" xr:uid="{00000000-0005-0000-0000-00005D530000}"/>
    <cellStyle name="Normal 6 3 2 5 6 3 3 2" xfId="10972" xr:uid="{00000000-0005-0000-0000-00005E530000}"/>
    <cellStyle name="Normal 6 3 2 5 6 3 3 2 2" xfId="40241" xr:uid="{00000000-0005-0000-0000-00005F530000}"/>
    <cellStyle name="Normal 6 3 2 5 6 3 3 3" xfId="30223" xr:uid="{00000000-0005-0000-0000-000060530000}"/>
    <cellStyle name="Normal 6 3 2 5 6 3 4" xfId="10973" xr:uid="{00000000-0005-0000-0000-000061530000}"/>
    <cellStyle name="Normal 6 3 2 5 6 3 4 2" xfId="35539" xr:uid="{00000000-0005-0000-0000-000062530000}"/>
    <cellStyle name="Normal 6 3 2 5 6 3 5" xfId="24943" xr:uid="{00000000-0005-0000-0000-000063530000}"/>
    <cellStyle name="Normal 6 3 2 5 6 4" xfId="10974" xr:uid="{00000000-0005-0000-0000-000064530000}"/>
    <cellStyle name="Normal 6 3 2 5 6 4 2" xfId="10975" xr:uid="{00000000-0005-0000-0000-000065530000}"/>
    <cellStyle name="Normal 6 3 2 5 6 4 2 2" xfId="40242" xr:uid="{00000000-0005-0000-0000-000066530000}"/>
    <cellStyle name="Normal 6 3 2 5 6 4 3" xfId="30224" xr:uid="{00000000-0005-0000-0000-000067530000}"/>
    <cellStyle name="Normal 6 3 2 5 6 5" xfId="10976" xr:uid="{00000000-0005-0000-0000-000068530000}"/>
    <cellStyle name="Normal 6 3 2 5 6 5 2" xfId="10977" xr:uid="{00000000-0005-0000-0000-000069530000}"/>
    <cellStyle name="Normal 6 3 2 5 6 5 2 2" xfId="40243" xr:uid="{00000000-0005-0000-0000-00006A530000}"/>
    <cellStyle name="Normal 6 3 2 5 6 5 3" xfId="30225" xr:uid="{00000000-0005-0000-0000-00006B530000}"/>
    <cellStyle name="Normal 6 3 2 5 6 6" xfId="10978" xr:uid="{00000000-0005-0000-0000-00006C530000}"/>
    <cellStyle name="Normal 6 3 2 5 6 6 2" xfId="35537" xr:uid="{00000000-0005-0000-0000-00006D530000}"/>
    <cellStyle name="Normal 6 3 2 5 6 7" xfId="24941" xr:uid="{00000000-0005-0000-0000-00006E530000}"/>
    <cellStyle name="Normal 6 3 2 5 7" xfId="10979" xr:uid="{00000000-0005-0000-0000-00006F530000}"/>
    <cellStyle name="Normal 6 3 2 5 7 2" xfId="10980" xr:uid="{00000000-0005-0000-0000-000070530000}"/>
    <cellStyle name="Normal 6 3 2 5 7 2 2" xfId="10981" xr:uid="{00000000-0005-0000-0000-000071530000}"/>
    <cellStyle name="Normal 6 3 2 5 7 2 2 2" xfId="40244" xr:uid="{00000000-0005-0000-0000-000072530000}"/>
    <cellStyle name="Normal 6 3 2 5 7 2 3" xfId="30226" xr:uid="{00000000-0005-0000-0000-000073530000}"/>
    <cellStyle name="Normal 6 3 2 5 7 3" xfId="10982" xr:uid="{00000000-0005-0000-0000-000074530000}"/>
    <cellStyle name="Normal 6 3 2 5 7 3 2" xfId="10983" xr:uid="{00000000-0005-0000-0000-000075530000}"/>
    <cellStyle name="Normal 6 3 2 5 7 3 2 2" xfId="40245" xr:uid="{00000000-0005-0000-0000-000076530000}"/>
    <cellStyle name="Normal 6 3 2 5 7 3 3" xfId="30227" xr:uid="{00000000-0005-0000-0000-000077530000}"/>
    <cellStyle name="Normal 6 3 2 5 7 4" xfId="10984" xr:uid="{00000000-0005-0000-0000-000078530000}"/>
    <cellStyle name="Normal 6 3 2 5 7 4 2" xfId="35540" xr:uid="{00000000-0005-0000-0000-000079530000}"/>
    <cellStyle name="Normal 6 3 2 5 7 5" xfId="24944" xr:uid="{00000000-0005-0000-0000-00007A530000}"/>
    <cellStyle name="Normal 6 3 2 5 8" xfId="10985" xr:uid="{00000000-0005-0000-0000-00007B530000}"/>
    <cellStyle name="Normal 6 3 2 5 8 2" xfId="10986" xr:uid="{00000000-0005-0000-0000-00007C530000}"/>
    <cellStyle name="Normal 6 3 2 5 8 2 2" xfId="10987" xr:uid="{00000000-0005-0000-0000-00007D530000}"/>
    <cellStyle name="Normal 6 3 2 5 8 2 2 2" xfId="40246" xr:uid="{00000000-0005-0000-0000-00007E530000}"/>
    <cellStyle name="Normal 6 3 2 5 8 2 3" xfId="30228" xr:uid="{00000000-0005-0000-0000-00007F530000}"/>
    <cellStyle name="Normal 6 3 2 5 8 3" xfId="10988" xr:uid="{00000000-0005-0000-0000-000080530000}"/>
    <cellStyle name="Normal 6 3 2 5 8 3 2" xfId="10989" xr:uid="{00000000-0005-0000-0000-000081530000}"/>
    <cellStyle name="Normal 6 3 2 5 8 3 2 2" xfId="40247" xr:uid="{00000000-0005-0000-0000-000082530000}"/>
    <cellStyle name="Normal 6 3 2 5 8 3 3" xfId="30229" xr:uid="{00000000-0005-0000-0000-000083530000}"/>
    <cellStyle name="Normal 6 3 2 5 8 4" xfId="10990" xr:uid="{00000000-0005-0000-0000-000084530000}"/>
    <cellStyle name="Normal 6 3 2 5 8 4 2" xfId="35541" xr:uid="{00000000-0005-0000-0000-000085530000}"/>
    <cellStyle name="Normal 6 3 2 5 8 5" xfId="24945" xr:uid="{00000000-0005-0000-0000-000086530000}"/>
    <cellStyle name="Normal 6 3 2 5 9" xfId="10991" xr:uid="{00000000-0005-0000-0000-000087530000}"/>
    <cellStyle name="Normal 6 3 2 5 9 2" xfId="10992" xr:uid="{00000000-0005-0000-0000-000088530000}"/>
    <cellStyle name="Normal 6 3 2 5 9 2 2" xfId="40248" xr:uid="{00000000-0005-0000-0000-000089530000}"/>
    <cellStyle name="Normal 6 3 2 5 9 3" xfId="30230" xr:uid="{00000000-0005-0000-0000-00008A530000}"/>
    <cellStyle name="Normal 6 3 2 6" xfId="10993" xr:uid="{00000000-0005-0000-0000-00008B530000}"/>
    <cellStyle name="Normal 6 3 2 6 10" xfId="10994" xr:uid="{00000000-0005-0000-0000-00008C530000}"/>
    <cellStyle name="Normal 6 3 2 6 10 2" xfId="35542" xr:uid="{00000000-0005-0000-0000-00008D530000}"/>
    <cellStyle name="Normal 6 3 2 6 11" xfId="24946" xr:uid="{00000000-0005-0000-0000-00008E530000}"/>
    <cellStyle name="Normal 6 3 2 6 2" xfId="10995" xr:uid="{00000000-0005-0000-0000-00008F530000}"/>
    <cellStyle name="Normal 6 3 2 6 2 10" xfId="24947" xr:uid="{00000000-0005-0000-0000-000090530000}"/>
    <cellStyle name="Normal 6 3 2 6 2 2" xfId="10996" xr:uid="{00000000-0005-0000-0000-000091530000}"/>
    <cellStyle name="Normal 6 3 2 6 2 2 2" xfId="10997" xr:uid="{00000000-0005-0000-0000-000092530000}"/>
    <cellStyle name="Normal 6 3 2 6 2 2 2 2" xfId="10998" xr:uid="{00000000-0005-0000-0000-000093530000}"/>
    <cellStyle name="Normal 6 3 2 6 2 2 2 2 2" xfId="10999" xr:uid="{00000000-0005-0000-0000-000094530000}"/>
    <cellStyle name="Normal 6 3 2 6 2 2 2 2 2 2" xfId="11000" xr:uid="{00000000-0005-0000-0000-000095530000}"/>
    <cellStyle name="Normal 6 3 2 6 2 2 2 2 2 2 2" xfId="40249" xr:uid="{00000000-0005-0000-0000-000096530000}"/>
    <cellStyle name="Normal 6 3 2 6 2 2 2 2 2 3" xfId="30231" xr:uid="{00000000-0005-0000-0000-000097530000}"/>
    <cellStyle name="Normal 6 3 2 6 2 2 2 2 3" xfId="11001" xr:uid="{00000000-0005-0000-0000-000098530000}"/>
    <cellStyle name="Normal 6 3 2 6 2 2 2 2 3 2" xfId="11002" xr:uid="{00000000-0005-0000-0000-000099530000}"/>
    <cellStyle name="Normal 6 3 2 6 2 2 2 2 3 2 2" xfId="40250" xr:uid="{00000000-0005-0000-0000-00009A530000}"/>
    <cellStyle name="Normal 6 3 2 6 2 2 2 2 3 3" xfId="30232" xr:uid="{00000000-0005-0000-0000-00009B530000}"/>
    <cellStyle name="Normal 6 3 2 6 2 2 2 2 4" xfId="11003" xr:uid="{00000000-0005-0000-0000-00009C530000}"/>
    <cellStyle name="Normal 6 3 2 6 2 2 2 2 4 2" xfId="35546" xr:uid="{00000000-0005-0000-0000-00009D530000}"/>
    <cellStyle name="Normal 6 3 2 6 2 2 2 2 5" xfId="24950" xr:uid="{00000000-0005-0000-0000-00009E530000}"/>
    <cellStyle name="Normal 6 3 2 6 2 2 2 3" xfId="11004" xr:uid="{00000000-0005-0000-0000-00009F530000}"/>
    <cellStyle name="Normal 6 3 2 6 2 2 2 3 2" xfId="11005" xr:uid="{00000000-0005-0000-0000-0000A0530000}"/>
    <cellStyle name="Normal 6 3 2 6 2 2 2 3 2 2" xfId="11006" xr:uid="{00000000-0005-0000-0000-0000A1530000}"/>
    <cellStyle name="Normal 6 3 2 6 2 2 2 3 2 2 2" xfId="40251" xr:uid="{00000000-0005-0000-0000-0000A2530000}"/>
    <cellStyle name="Normal 6 3 2 6 2 2 2 3 2 3" xfId="30233" xr:uid="{00000000-0005-0000-0000-0000A3530000}"/>
    <cellStyle name="Normal 6 3 2 6 2 2 2 3 3" xfId="11007" xr:uid="{00000000-0005-0000-0000-0000A4530000}"/>
    <cellStyle name="Normal 6 3 2 6 2 2 2 3 3 2" xfId="11008" xr:uid="{00000000-0005-0000-0000-0000A5530000}"/>
    <cellStyle name="Normal 6 3 2 6 2 2 2 3 3 2 2" xfId="40252" xr:uid="{00000000-0005-0000-0000-0000A6530000}"/>
    <cellStyle name="Normal 6 3 2 6 2 2 2 3 3 3" xfId="30234" xr:uid="{00000000-0005-0000-0000-0000A7530000}"/>
    <cellStyle name="Normal 6 3 2 6 2 2 2 3 4" xfId="11009" xr:uid="{00000000-0005-0000-0000-0000A8530000}"/>
    <cellStyle name="Normal 6 3 2 6 2 2 2 3 4 2" xfId="35547" xr:uid="{00000000-0005-0000-0000-0000A9530000}"/>
    <cellStyle name="Normal 6 3 2 6 2 2 2 3 5" xfId="24951" xr:uid="{00000000-0005-0000-0000-0000AA530000}"/>
    <cellStyle name="Normal 6 3 2 6 2 2 2 4" xfId="11010" xr:uid="{00000000-0005-0000-0000-0000AB530000}"/>
    <cellStyle name="Normal 6 3 2 6 2 2 2 4 2" xfId="11011" xr:uid="{00000000-0005-0000-0000-0000AC530000}"/>
    <cellStyle name="Normal 6 3 2 6 2 2 2 4 2 2" xfId="40253" xr:uid="{00000000-0005-0000-0000-0000AD530000}"/>
    <cellStyle name="Normal 6 3 2 6 2 2 2 4 3" xfId="30235" xr:uid="{00000000-0005-0000-0000-0000AE530000}"/>
    <cellStyle name="Normal 6 3 2 6 2 2 2 5" xfId="11012" xr:uid="{00000000-0005-0000-0000-0000AF530000}"/>
    <cellStyle name="Normal 6 3 2 6 2 2 2 5 2" xfId="11013" xr:uid="{00000000-0005-0000-0000-0000B0530000}"/>
    <cellStyle name="Normal 6 3 2 6 2 2 2 5 2 2" xfId="40254" xr:uid="{00000000-0005-0000-0000-0000B1530000}"/>
    <cellStyle name="Normal 6 3 2 6 2 2 2 5 3" xfId="30236" xr:uid="{00000000-0005-0000-0000-0000B2530000}"/>
    <cellStyle name="Normal 6 3 2 6 2 2 2 6" xfId="11014" xr:uid="{00000000-0005-0000-0000-0000B3530000}"/>
    <cellStyle name="Normal 6 3 2 6 2 2 2 6 2" xfId="35545" xr:uid="{00000000-0005-0000-0000-0000B4530000}"/>
    <cellStyle name="Normal 6 3 2 6 2 2 2 7" xfId="24949" xr:uid="{00000000-0005-0000-0000-0000B5530000}"/>
    <cellStyle name="Normal 6 3 2 6 2 2 3" xfId="11015" xr:uid="{00000000-0005-0000-0000-0000B6530000}"/>
    <cellStyle name="Normal 6 3 2 6 2 2 3 2" xfId="11016" xr:uid="{00000000-0005-0000-0000-0000B7530000}"/>
    <cellStyle name="Normal 6 3 2 6 2 2 3 2 2" xfId="11017" xr:uid="{00000000-0005-0000-0000-0000B8530000}"/>
    <cellStyle name="Normal 6 3 2 6 2 2 3 2 2 2" xfId="40255" xr:uid="{00000000-0005-0000-0000-0000B9530000}"/>
    <cellStyle name="Normal 6 3 2 6 2 2 3 2 3" xfId="30237" xr:uid="{00000000-0005-0000-0000-0000BA530000}"/>
    <cellStyle name="Normal 6 3 2 6 2 2 3 3" xfId="11018" xr:uid="{00000000-0005-0000-0000-0000BB530000}"/>
    <cellStyle name="Normal 6 3 2 6 2 2 3 3 2" xfId="11019" xr:uid="{00000000-0005-0000-0000-0000BC530000}"/>
    <cellStyle name="Normal 6 3 2 6 2 2 3 3 2 2" xfId="40256" xr:uid="{00000000-0005-0000-0000-0000BD530000}"/>
    <cellStyle name="Normal 6 3 2 6 2 2 3 3 3" xfId="30238" xr:uid="{00000000-0005-0000-0000-0000BE530000}"/>
    <cellStyle name="Normal 6 3 2 6 2 2 3 4" xfId="11020" xr:uid="{00000000-0005-0000-0000-0000BF530000}"/>
    <cellStyle name="Normal 6 3 2 6 2 2 3 4 2" xfId="35548" xr:uid="{00000000-0005-0000-0000-0000C0530000}"/>
    <cellStyle name="Normal 6 3 2 6 2 2 3 5" xfId="24952" xr:uid="{00000000-0005-0000-0000-0000C1530000}"/>
    <cellStyle name="Normal 6 3 2 6 2 2 4" xfId="11021" xr:uid="{00000000-0005-0000-0000-0000C2530000}"/>
    <cellStyle name="Normal 6 3 2 6 2 2 4 2" xfId="11022" xr:uid="{00000000-0005-0000-0000-0000C3530000}"/>
    <cellStyle name="Normal 6 3 2 6 2 2 4 2 2" xfId="11023" xr:uid="{00000000-0005-0000-0000-0000C4530000}"/>
    <cellStyle name="Normal 6 3 2 6 2 2 4 2 2 2" xfId="40257" xr:uid="{00000000-0005-0000-0000-0000C5530000}"/>
    <cellStyle name="Normal 6 3 2 6 2 2 4 2 3" xfId="30239" xr:uid="{00000000-0005-0000-0000-0000C6530000}"/>
    <cellStyle name="Normal 6 3 2 6 2 2 4 3" xfId="11024" xr:uid="{00000000-0005-0000-0000-0000C7530000}"/>
    <cellStyle name="Normal 6 3 2 6 2 2 4 3 2" xfId="11025" xr:uid="{00000000-0005-0000-0000-0000C8530000}"/>
    <cellStyle name="Normal 6 3 2 6 2 2 4 3 2 2" xfId="40258" xr:uid="{00000000-0005-0000-0000-0000C9530000}"/>
    <cellStyle name="Normal 6 3 2 6 2 2 4 3 3" xfId="30240" xr:uid="{00000000-0005-0000-0000-0000CA530000}"/>
    <cellStyle name="Normal 6 3 2 6 2 2 4 4" xfId="11026" xr:uid="{00000000-0005-0000-0000-0000CB530000}"/>
    <cellStyle name="Normal 6 3 2 6 2 2 4 4 2" xfId="35549" xr:uid="{00000000-0005-0000-0000-0000CC530000}"/>
    <cellStyle name="Normal 6 3 2 6 2 2 4 5" xfId="24953" xr:uid="{00000000-0005-0000-0000-0000CD530000}"/>
    <cellStyle name="Normal 6 3 2 6 2 2 5" xfId="11027" xr:uid="{00000000-0005-0000-0000-0000CE530000}"/>
    <cellStyle name="Normal 6 3 2 6 2 2 5 2" xfId="11028" xr:uid="{00000000-0005-0000-0000-0000CF530000}"/>
    <cellStyle name="Normal 6 3 2 6 2 2 5 2 2" xfId="40259" xr:uid="{00000000-0005-0000-0000-0000D0530000}"/>
    <cellStyle name="Normal 6 3 2 6 2 2 5 3" xfId="30241" xr:uid="{00000000-0005-0000-0000-0000D1530000}"/>
    <cellStyle name="Normal 6 3 2 6 2 2 6" xfId="11029" xr:uid="{00000000-0005-0000-0000-0000D2530000}"/>
    <cellStyle name="Normal 6 3 2 6 2 2 6 2" xfId="11030" xr:uid="{00000000-0005-0000-0000-0000D3530000}"/>
    <cellStyle name="Normal 6 3 2 6 2 2 6 2 2" xfId="40260" xr:uid="{00000000-0005-0000-0000-0000D4530000}"/>
    <cellStyle name="Normal 6 3 2 6 2 2 6 3" xfId="30242" xr:uid="{00000000-0005-0000-0000-0000D5530000}"/>
    <cellStyle name="Normal 6 3 2 6 2 2 7" xfId="11031" xr:uid="{00000000-0005-0000-0000-0000D6530000}"/>
    <cellStyle name="Normal 6 3 2 6 2 2 7 2" xfId="35544" xr:uid="{00000000-0005-0000-0000-0000D7530000}"/>
    <cellStyle name="Normal 6 3 2 6 2 2 8" xfId="24948" xr:uid="{00000000-0005-0000-0000-0000D8530000}"/>
    <cellStyle name="Normal 6 3 2 6 2 3" xfId="11032" xr:uid="{00000000-0005-0000-0000-0000D9530000}"/>
    <cellStyle name="Normal 6 3 2 6 2 3 2" xfId="11033" xr:uid="{00000000-0005-0000-0000-0000DA530000}"/>
    <cellStyle name="Normal 6 3 2 6 2 3 2 2" xfId="11034" xr:uid="{00000000-0005-0000-0000-0000DB530000}"/>
    <cellStyle name="Normal 6 3 2 6 2 3 2 2 2" xfId="11035" xr:uid="{00000000-0005-0000-0000-0000DC530000}"/>
    <cellStyle name="Normal 6 3 2 6 2 3 2 2 2 2" xfId="11036" xr:uid="{00000000-0005-0000-0000-0000DD530000}"/>
    <cellStyle name="Normal 6 3 2 6 2 3 2 2 2 2 2" xfId="40261" xr:uid="{00000000-0005-0000-0000-0000DE530000}"/>
    <cellStyle name="Normal 6 3 2 6 2 3 2 2 2 3" xfId="30243" xr:uid="{00000000-0005-0000-0000-0000DF530000}"/>
    <cellStyle name="Normal 6 3 2 6 2 3 2 2 3" xfId="11037" xr:uid="{00000000-0005-0000-0000-0000E0530000}"/>
    <cellStyle name="Normal 6 3 2 6 2 3 2 2 3 2" xfId="11038" xr:uid="{00000000-0005-0000-0000-0000E1530000}"/>
    <cellStyle name="Normal 6 3 2 6 2 3 2 2 3 2 2" xfId="40262" xr:uid="{00000000-0005-0000-0000-0000E2530000}"/>
    <cellStyle name="Normal 6 3 2 6 2 3 2 2 3 3" xfId="30244" xr:uid="{00000000-0005-0000-0000-0000E3530000}"/>
    <cellStyle name="Normal 6 3 2 6 2 3 2 2 4" xfId="11039" xr:uid="{00000000-0005-0000-0000-0000E4530000}"/>
    <cellStyle name="Normal 6 3 2 6 2 3 2 2 4 2" xfId="35552" xr:uid="{00000000-0005-0000-0000-0000E5530000}"/>
    <cellStyle name="Normal 6 3 2 6 2 3 2 2 5" xfId="24956" xr:uid="{00000000-0005-0000-0000-0000E6530000}"/>
    <cellStyle name="Normal 6 3 2 6 2 3 2 3" xfId="11040" xr:uid="{00000000-0005-0000-0000-0000E7530000}"/>
    <cellStyle name="Normal 6 3 2 6 2 3 2 3 2" xfId="11041" xr:uid="{00000000-0005-0000-0000-0000E8530000}"/>
    <cellStyle name="Normal 6 3 2 6 2 3 2 3 2 2" xfId="11042" xr:uid="{00000000-0005-0000-0000-0000E9530000}"/>
    <cellStyle name="Normal 6 3 2 6 2 3 2 3 2 2 2" xfId="40263" xr:uid="{00000000-0005-0000-0000-0000EA530000}"/>
    <cellStyle name="Normal 6 3 2 6 2 3 2 3 2 3" xfId="30245" xr:uid="{00000000-0005-0000-0000-0000EB530000}"/>
    <cellStyle name="Normal 6 3 2 6 2 3 2 3 3" xfId="11043" xr:uid="{00000000-0005-0000-0000-0000EC530000}"/>
    <cellStyle name="Normal 6 3 2 6 2 3 2 3 3 2" xfId="11044" xr:uid="{00000000-0005-0000-0000-0000ED530000}"/>
    <cellStyle name="Normal 6 3 2 6 2 3 2 3 3 2 2" xfId="40264" xr:uid="{00000000-0005-0000-0000-0000EE530000}"/>
    <cellStyle name="Normal 6 3 2 6 2 3 2 3 3 3" xfId="30246" xr:uid="{00000000-0005-0000-0000-0000EF530000}"/>
    <cellStyle name="Normal 6 3 2 6 2 3 2 3 4" xfId="11045" xr:uid="{00000000-0005-0000-0000-0000F0530000}"/>
    <cellStyle name="Normal 6 3 2 6 2 3 2 3 4 2" xfId="35553" xr:uid="{00000000-0005-0000-0000-0000F1530000}"/>
    <cellStyle name="Normal 6 3 2 6 2 3 2 3 5" xfId="24957" xr:uid="{00000000-0005-0000-0000-0000F2530000}"/>
    <cellStyle name="Normal 6 3 2 6 2 3 2 4" xfId="11046" xr:uid="{00000000-0005-0000-0000-0000F3530000}"/>
    <cellStyle name="Normal 6 3 2 6 2 3 2 4 2" xfId="11047" xr:uid="{00000000-0005-0000-0000-0000F4530000}"/>
    <cellStyle name="Normal 6 3 2 6 2 3 2 4 2 2" xfId="40265" xr:uid="{00000000-0005-0000-0000-0000F5530000}"/>
    <cellStyle name="Normal 6 3 2 6 2 3 2 4 3" xfId="30247" xr:uid="{00000000-0005-0000-0000-0000F6530000}"/>
    <cellStyle name="Normal 6 3 2 6 2 3 2 5" xfId="11048" xr:uid="{00000000-0005-0000-0000-0000F7530000}"/>
    <cellStyle name="Normal 6 3 2 6 2 3 2 5 2" xfId="11049" xr:uid="{00000000-0005-0000-0000-0000F8530000}"/>
    <cellStyle name="Normal 6 3 2 6 2 3 2 5 2 2" xfId="40266" xr:uid="{00000000-0005-0000-0000-0000F9530000}"/>
    <cellStyle name="Normal 6 3 2 6 2 3 2 5 3" xfId="30248" xr:uid="{00000000-0005-0000-0000-0000FA530000}"/>
    <cellStyle name="Normal 6 3 2 6 2 3 2 6" xfId="11050" xr:uid="{00000000-0005-0000-0000-0000FB530000}"/>
    <cellStyle name="Normal 6 3 2 6 2 3 2 6 2" xfId="35551" xr:uid="{00000000-0005-0000-0000-0000FC530000}"/>
    <cellStyle name="Normal 6 3 2 6 2 3 2 7" xfId="24955" xr:uid="{00000000-0005-0000-0000-0000FD530000}"/>
    <cellStyle name="Normal 6 3 2 6 2 3 3" xfId="11051" xr:uid="{00000000-0005-0000-0000-0000FE530000}"/>
    <cellStyle name="Normal 6 3 2 6 2 3 3 2" xfId="11052" xr:uid="{00000000-0005-0000-0000-0000FF530000}"/>
    <cellStyle name="Normal 6 3 2 6 2 3 3 2 2" xfId="11053" xr:uid="{00000000-0005-0000-0000-000000540000}"/>
    <cellStyle name="Normal 6 3 2 6 2 3 3 2 2 2" xfId="40267" xr:uid="{00000000-0005-0000-0000-000001540000}"/>
    <cellStyle name="Normal 6 3 2 6 2 3 3 2 3" xfId="30249" xr:uid="{00000000-0005-0000-0000-000002540000}"/>
    <cellStyle name="Normal 6 3 2 6 2 3 3 3" xfId="11054" xr:uid="{00000000-0005-0000-0000-000003540000}"/>
    <cellStyle name="Normal 6 3 2 6 2 3 3 3 2" xfId="11055" xr:uid="{00000000-0005-0000-0000-000004540000}"/>
    <cellStyle name="Normal 6 3 2 6 2 3 3 3 2 2" xfId="40268" xr:uid="{00000000-0005-0000-0000-000005540000}"/>
    <cellStyle name="Normal 6 3 2 6 2 3 3 3 3" xfId="30250" xr:uid="{00000000-0005-0000-0000-000006540000}"/>
    <cellStyle name="Normal 6 3 2 6 2 3 3 4" xfId="11056" xr:uid="{00000000-0005-0000-0000-000007540000}"/>
    <cellStyle name="Normal 6 3 2 6 2 3 3 4 2" xfId="35554" xr:uid="{00000000-0005-0000-0000-000008540000}"/>
    <cellStyle name="Normal 6 3 2 6 2 3 3 5" xfId="24958" xr:uid="{00000000-0005-0000-0000-000009540000}"/>
    <cellStyle name="Normal 6 3 2 6 2 3 4" xfId="11057" xr:uid="{00000000-0005-0000-0000-00000A540000}"/>
    <cellStyle name="Normal 6 3 2 6 2 3 4 2" xfId="11058" xr:uid="{00000000-0005-0000-0000-00000B540000}"/>
    <cellStyle name="Normal 6 3 2 6 2 3 4 2 2" xfId="11059" xr:uid="{00000000-0005-0000-0000-00000C540000}"/>
    <cellStyle name="Normal 6 3 2 6 2 3 4 2 2 2" xfId="40269" xr:uid="{00000000-0005-0000-0000-00000D540000}"/>
    <cellStyle name="Normal 6 3 2 6 2 3 4 2 3" xfId="30251" xr:uid="{00000000-0005-0000-0000-00000E540000}"/>
    <cellStyle name="Normal 6 3 2 6 2 3 4 3" xfId="11060" xr:uid="{00000000-0005-0000-0000-00000F540000}"/>
    <cellStyle name="Normal 6 3 2 6 2 3 4 3 2" xfId="11061" xr:uid="{00000000-0005-0000-0000-000010540000}"/>
    <cellStyle name="Normal 6 3 2 6 2 3 4 3 2 2" xfId="40270" xr:uid="{00000000-0005-0000-0000-000011540000}"/>
    <cellStyle name="Normal 6 3 2 6 2 3 4 3 3" xfId="30252" xr:uid="{00000000-0005-0000-0000-000012540000}"/>
    <cellStyle name="Normal 6 3 2 6 2 3 4 4" xfId="11062" xr:uid="{00000000-0005-0000-0000-000013540000}"/>
    <cellStyle name="Normal 6 3 2 6 2 3 4 4 2" xfId="35555" xr:uid="{00000000-0005-0000-0000-000014540000}"/>
    <cellStyle name="Normal 6 3 2 6 2 3 4 5" xfId="24959" xr:uid="{00000000-0005-0000-0000-000015540000}"/>
    <cellStyle name="Normal 6 3 2 6 2 3 5" xfId="11063" xr:uid="{00000000-0005-0000-0000-000016540000}"/>
    <cellStyle name="Normal 6 3 2 6 2 3 5 2" xfId="11064" xr:uid="{00000000-0005-0000-0000-000017540000}"/>
    <cellStyle name="Normal 6 3 2 6 2 3 5 2 2" xfId="40271" xr:uid="{00000000-0005-0000-0000-000018540000}"/>
    <cellStyle name="Normal 6 3 2 6 2 3 5 3" xfId="30253" xr:uid="{00000000-0005-0000-0000-000019540000}"/>
    <cellStyle name="Normal 6 3 2 6 2 3 6" xfId="11065" xr:uid="{00000000-0005-0000-0000-00001A540000}"/>
    <cellStyle name="Normal 6 3 2 6 2 3 6 2" xfId="11066" xr:uid="{00000000-0005-0000-0000-00001B540000}"/>
    <cellStyle name="Normal 6 3 2 6 2 3 6 2 2" xfId="40272" xr:uid="{00000000-0005-0000-0000-00001C540000}"/>
    <cellStyle name="Normal 6 3 2 6 2 3 6 3" xfId="30254" xr:uid="{00000000-0005-0000-0000-00001D540000}"/>
    <cellStyle name="Normal 6 3 2 6 2 3 7" xfId="11067" xr:uid="{00000000-0005-0000-0000-00001E540000}"/>
    <cellStyle name="Normal 6 3 2 6 2 3 7 2" xfId="35550" xr:uid="{00000000-0005-0000-0000-00001F540000}"/>
    <cellStyle name="Normal 6 3 2 6 2 3 8" xfId="24954" xr:uid="{00000000-0005-0000-0000-000020540000}"/>
    <cellStyle name="Normal 6 3 2 6 2 4" xfId="11068" xr:uid="{00000000-0005-0000-0000-000021540000}"/>
    <cellStyle name="Normal 6 3 2 6 2 4 2" xfId="11069" xr:uid="{00000000-0005-0000-0000-000022540000}"/>
    <cellStyle name="Normal 6 3 2 6 2 4 2 2" xfId="11070" xr:uid="{00000000-0005-0000-0000-000023540000}"/>
    <cellStyle name="Normal 6 3 2 6 2 4 2 2 2" xfId="11071" xr:uid="{00000000-0005-0000-0000-000024540000}"/>
    <cellStyle name="Normal 6 3 2 6 2 4 2 2 2 2" xfId="40273" xr:uid="{00000000-0005-0000-0000-000025540000}"/>
    <cellStyle name="Normal 6 3 2 6 2 4 2 2 3" xfId="30255" xr:uid="{00000000-0005-0000-0000-000026540000}"/>
    <cellStyle name="Normal 6 3 2 6 2 4 2 3" xfId="11072" xr:uid="{00000000-0005-0000-0000-000027540000}"/>
    <cellStyle name="Normal 6 3 2 6 2 4 2 3 2" xfId="11073" xr:uid="{00000000-0005-0000-0000-000028540000}"/>
    <cellStyle name="Normal 6 3 2 6 2 4 2 3 2 2" xfId="40274" xr:uid="{00000000-0005-0000-0000-000029540000}"/>
    <cellStyle name="Normal 6 3 2 6 2 4 2 3 3" xfId="30256" xr:uid="{00000000-0005-0000-0000-00002A540000}"/>
    <cellStyle name="Normal 6 3 2 6 2 4 2 4" xfId="11074" xr:uid="{00000000-0005-0000-0000-00002B540000}"/>
    <cellStyle name="Normal 6 3 2 6 2 4 2 4 2" xfId="35557" xr:uid="{00000000-0005-0000-0000-00002C540000}"/>
    <cellStyle name="Normal 6 3 2 6 2 4 2 5" xfId="24961" xr:uid="{00000000-0005-0000-0000-00002D540000}"/>
    <cellStyle name="Normal 6 3 2 6 2 4 3" xfId="11075" xr:uid="{00000000-0005-0000-0000-00002E540000}"/>
    <cellStyle name="Normal 6 3 2 6 2 4 3 2" xfId="11076" xr:uid="{00000000-0005-0000-0000-00002F540000}"/>
    <cellStyle name="Normal 6 3 2 6 2 4 3 2 2" xfId="11077" xr:uid="{00000000-0005-0000-0000-000030540000}"/>
    <cellStyle name="Normal 6 3 2 6 2 4 3 2 2 2" xfId="40275" xr:uid="{00000000-0005-0000-0000-000031540000}"/>
    <cellStyle name="Normal 6 3 2 6 2 4 3 2 3" xfId="30257" xr:uid="{00000000-0005-0000-0000-000032540000}"/>
    <cellStyle name="Normal 6 3 2 6 2 4 3 3" xfId="11078" xr:uid="{00000000-0005-0000-0000-000033540000}"/>
    <cellStyle name="Normal 6 3 2 6 2 4 3 3 2" xfId="11079" xr:uid="{00000000-0005-0000-0000-000034540000}"/>
    <cellStyle name="Normal 6 3 2 6 2 4 3 3 2 2" xfId="40276" xr:uid="{00000000-0005-0000-0000-000035540000}"/>
    <cellStyle name="Normal 6 3 2 6 2 4 3 3 3" xfId="30258" xr:uid="{00000000-0005-0000-0000-000036540000}"/>
    <cellStyle name="Normal 6 3 2 6 2 4 3 4" xfId="11080" xr:uid="{00000000-0005-0000-0000-000037540000}"/>
    <cellStyle name="Normal 6 3 2 6 2 4 3 4 2" xfId="35558" xr:uid="{00000000-0005-0000-0000-000038540000}"/>
    <cellStyle name="Normal 6 3 2 6 2 4 3 5" xfId="24962" xr:uid="{00000000-0005-0000-0000-000039540000}"/>
    <cellStyle name="Normal 6 3 2 6 2 4 4" xfId="11081" xr:uid="{00000000-0005-0000-0000-00003A540000}"/>
    <cellStyle name="Normal 6 3 2 6 2 4 4 2" xfId="11082" xr:uid="{00000000-0005-0000-0000-00003B540000}"/>
    <cellStyle name="Normal 6 3 2 6 2 4 4 2 2" xfId="40277" xr:uid="{00000000-0005-0000-0000-00003C540000}"/>
    <cellStyle name="Normal 6 3 2 6 2 4 4 3" xfId="30259" xr:uid="{00000000-0005-0000-0000-00003D540000}"/>
    <cellStyle name="Normal 6 3 2 6 2 4 5" xfId="11083" xr:uid="{00000000-0005-0000-0000-00003E540000}"/>
    <cellStyle name="Normal 6 3 2 6 2 4 5 2" xfId="11084" xr:uid="{00000000-0005-0000-0000-00003F540000}"/>
    <cellStyle name="Normal 6 3 2 6 2 4 5 2 2" xfId="40278" xr:uid="{00000000-0005-0000-0000-000040540000}"/>
    <cellStyle name="Normal 6 3 2 6 2 4 5 3" xfId="30260" xr:uid="{00000000-0005-0000-0000-000041540000}"/>
    <cellStyle name="Normal 6 3 2 6 2 4 6" xfId="11085" xr:uid="{00000000-0005-0000-0000-000042540000}"/>
    <cellStyle name="Normal 6 3 2 6 2 4 6 2" xfId="35556" xr:uid="{00000000-0005-0000-0000-000043540000}"/>
    <cellStyle name="Normal 6 3 2 6 2 4 7" xfId="24960" xr:uid="{00000000-0005-0000-0000-000044540000}"/>
    <cellStyle name="Normal 6 3 2 6 2 5" xfId="11086" xr:uid="{00000000-0005-0000-0000-000045540000}"/>
    <cellStyle name="Normal 6 3 2 6 2 5 2" xfId="11087" xr:uid="{00000000-0005-0000-0000-000046540000}"/>
    <cellStyle name="Normal 6 3 2 6 2 5 2 2" xfId="11088" xr:uid="{00000000-0005-0000-0000-000047540000}"/>
    <cellStyle name="Normal 6 3 2 6 2 5 2 2 2" xfId="40279" xr:uid="{00000000-0005-0000-0000-000048540000}"/>
    <cellStyle name="Normal 6 3 2 6 2 5 2 3" xfId="30261" xr:uid="{00000000-0005-0000-0000-000049540000}"/>
    <cellStyle name="Normal 6 3 2 6 2 5 3" xfId="11089" xr:uid="{00000000-0005-0000-0000-00004A540000}"/>
    <cellStyle name="Normal 6 3 2 6 2 5 3 2" xfId="11090" xr:uid="{00000000-0005-0000-0000-00004B540000}"/>
    <cellStyle name="Normal 6 3 2 6 2 5 3 2 2" xfId="40280" xr:uid="{00000000-0005-0000-0000-00004C540000}"/>
    <cellStyle name="Normal 6 3 2 6 2 5 3 3" xfId="30262" xr:uid="{00000000-0005-0000-0000-00004D540000}"/>
    <cellStyle name="Normal 6 3 2 6 2 5 4" xfId="11091" xr:uid="{00000000-0005-0000-0000-00004E540000}"/>
    <cellStyle name="Normal 6 3 2 6 2 5 4 2" xfId="35559" xr:uid="{00000000-0005-0000-0000-00004F540000}"/>
    <cellStyle name="Normal 6 3 2 6 2 5 5" xfId="24963" xr:uid="{00000000-0005-0000-0000-000050540000}"/>
    <cellStyle name="Normal 6 3 2 6 2 6" xfId="11092" xr:uid="{00000000-0005-0000-0000-000051540000}"/>
    <cellStyle name="Normal 6 3 2 6 2 6 2" xfId="11093" xr:uid="{00000000-0005-0000-0000-000052540000}"/>
    <cellStyle name="Normal 6 3 2 6 2 6 2 2" xfId="11094" xr:uid="{00000000-0005-0000-0000-000053540000}"/>
    <cellStyle name="Normal 6 3 2 6 2 6 2 2 2" xfId="40281" xr:uid="{00000000-0005-0000-0000-000054540000}"/>
    <cellStyle name="Normal 6 3 2 6 2 6 2 3" xfId="30263" xr:uid="{00000000-0005-0000-0000-000055540000}"/>
    <cellStyle name="Normal 6 3 2 6 2 6 3" xfId="11095" xr:uid="{00000000-0005-0000-0000-000056540000}"/>
    <cellStyle name="Normal 6 3 2 6 2 6 3 2" xfId="11096" xr:uid="{00000000-0005-0000-0000-000057540000}"/>
    <cellStyle name="Normal 6 3 2 6 2 6 3 2 2" xfId="40282" xr:uid="{00000000-0005-0000-0000-000058540000}"/>
    <cellStyle name="Normal 6 3 2 6 2 6 3 3" xfId="30264" xr:uid="{00000000-0005-0000-0000-000059540000}"/>
    <cellStyle name="Normal 6 3 2 6 2 6 4" xfId="11097" xr:uid="{00000000-0005-0000-0000-00005A540000}"/>
    <cellStyle name="Normal 6 3 2 6 2 6 4 2" xfId="35560" xr:uid="{00000000-0005-0000-0000-00005B540000}"/>
    <cellStyle name="Normal 6 3 2 6 2 6 5" xfId="24964" xr:uid="{00000000-0005-0000-0000-00005C540000}"/>
    <cellStyle name="Normal 6 3 2 6 2 7" xfId="11098" xr:uid="{00000000-0005-0000-0000-00005D540000}"/>
    <cellStyle name="Normal 6 3 2 6 2 7 2" xfId="11099" xr:uid="{00000000-0005-0000-0000-00005E540000}"/>
    <cellStyle name="Normal 6 3 2 6 2 7 2 2" xfId="40283" xr:uid="{00000000-0005-0000-0000-00005F540000}"/>
    <cellStyle name="Normal 6 3 2 6 2 7 3" xfId="30265" xr:uid="{00000000-0005-0000-0000-000060540000}"/>
    <cellStyle name="Normal 6 3 2 6 2 8" xfId="11100" xr:uid="{00000000-0005-0000-0000-000061540000}"/>
    <cellStyle name="Normal 6 3 2 6 2 8 2" xfId="11101" xr:uid="{00000000-0005-0000-0000-000062540000}"/>
    <cellStyle name="Normal 6 3 2 6 2 8 2 2" xfId="40284" xr:uid="{00000000-0005-0000-0000-000063540000}"/>
    <cellStyle name="Normal 6 3 2 6 2 8 3" xfId="30266" xr:uid="{00000000-0005-0000-0000-000064540000}"/>
    <cellStyle name="Normal 6 3 2 6 2 9" xfId="11102" xr:uid="{00000000-0005-0000-0000-000065540000}"/>
    <cellStyle name="Normal 6 3 2 6 2 9 2" xfId="35543" xr:uid="{00000000-0005-0000-0000-000066540000}"/>
    <cellStyle name="Normal 6 3 2 6 3" xfId="11103" xr:uid="{00000000-0005-0000-0000-000067540000}"/>
    <cellStyle name="Normal 6 3 2 6 3 2" xfId="11104" xr:uid="{00000000-0005-0000-0000-000068540000}"/>
    <cellStyle name="Normal 6 3 2 6 3 2 2" xfId="11105" xr:uid="{00000000-0005-0000-0000-000069540000}"/>
    <cellStyle name="Normal 6 3 2 6 3 2 2 2" xfId="11106" xr:uid="{00000000-0005-0000-0000-00006A540000}"/>
    <cellStyle name="Normal 6 3 2 6 3 2 2 2 2" xfId="11107" xr:uid="{00000000-0005-0000-0000-00006B540000}"/>
    <cellStyle name="Normal 6 3 2 6 3 2 2 2 2 2" xfId="40285" xr:uid="{00000000-0005-0000-0000-00006C540000}"/>
    <cellStyle name="Normal 6 3 2 6 3 2 2 2 3" xfId="30267" xr:uid="{00000000-0005-0000-0000-00006D540000}"/>
    <cellStyle name="Normal 6 3 2 6 3 2 2 3" xfId="11108" xr:uid="{00000000-0005-0000-0000-00006E540000}"/>
    <cellStyle name="Normal 6 3 2 6 3 2 2 3 2" xfId="11109" xr:uid="{00000000-0005-0000-0000-00006F540000}"/>
    <cellStyle name="Normal 6 3 2 6 3 2 2 3 2 2" xfId="40286" xr:uid="{00000000-0005-0000-0000-000070540000}"/>
    <cellStyle name="Normal 6 3 2 6 3 2 2 3 3" xfId="30268" xr:uid="{00000000-0005-0000-0000-000071540000}"/>
    <cellStyle name="Normal 6 3 2 6 3 2 2 4" xfId="11110" xr:uid="{00000000-0005-0000-0000-000072540000}"/>
    <cellStyle name="Normal 6 3 2 6 3 2 2 4 2" xfId="35563" xr:uid="{00000000-0005-0000-0000-000073540000}"/>
    <cellStyle name="Normal 6 3 2 6 3 2 2 5" xfId="24967" xr:uid="{00000000-0005-0000-0000-000074540000}"/>
    <cellStyle name="Normal 6 3 2 6 3 2 3" xfId="11111" xr:uid="{00000000-0005-0000-0000-000075540000}"/>
    <cellStyle name="Normal 6 3 2 6 3 2 3 2" xfId="11112" xr:uid="{00000000-0005-0000-0000-000076540000}"/>
    <cellStyle name="Normal 6 3 2 6 3 2 3 2 2" xfId="11113" xr:uid="{00000000-0005-0000-0000-000077540000}"/>
    <cellStyle name="Normal 6 3 2 6 3 2 3 2 2 2" xfId="40287" xr:uid="{00000000-0005-0000-0000-000078540000}"/>
    <cellStyle name="Normal 6 3 2 6 3 2 3 2 3" xfId="30269" xr:uid="{00000000-0005-0000-0000-000079540000}"/>
    <cellStyle name="Normal 6 3 2 6 3 2 3 3" xfId="11114" xr:uid="{00000000-0005-0000-0000-00007A540000}"/>
    <cellStyle name="Normal 6 3 2 6 3 2 3 3 2" xfId="11115" xr:uid="{00000000-0005-0000-0000-00007B540000}"/>
    <cellStyle name="Normal 6 3 2 6 3 2 3 3 2 2" xfId="40288" xr:uid="{00000000-0005-0000-0000-00007C540000}"/>
    <cellStyle name="Normal 6 3 2 6 3 2 3 3 3" xfId="30270" xr:uid="{00000000-0005-0000-0000-00007D540000}"/>
    <cellStyle name="Normal 6 3 2 6 3 2 3 4" xfId="11116" xr:uid="{00000000-0005-0000-0000-00007E540000}"/>
    <cellStyle name="Normal 6 3 2 6 3 2 3 4 2" xfId="35564" xr:uid="{00000000-0005-0000-0000-00007F540000}"/>
    <cellStyle name="Normal 6 3 2 6 3 2 3 5" xfId="24968" xr:uid="{00000000-0005-0000-0000-000080540000}"/>
    <cellStyle name="Normal 6 3 2 6 3 2 4" xfId="11117" xr:uid="{00000000-0005-0000-0000-000081540000}"/>
    <cellStyle name="Normal 6 3 2 6 3 2 4 2" xfId="11118" xr:uid="{00000000-0005-0000-0000-000082540000}"/>
    <cellStyle name="Normal 6 3 2 6 3 2 4 2 2" xfId="40289" xr:uid="{00000000-0005-0000-0000-000083540000}"/>
    <cellStyle name="Normal 6 3 2 6 3 2 4 3" xfId="30271" xr:uid="{00000000-0005-0000-0000-000084540000}"/>
    <cellStyle name="Normal 6 3 2 6 3 2 5" xfId="11119" xr:uid="{00000000-0005-0000-0000-000085540000}"/>
    <cellStyle name="Normal 6 3 2 6 3 2 5 2" xfId="11120" xr:uid="{00000000-0005-0000-0000-000086540000}"/>
    <cellStyle name="Normal 6 3 2 6 3 2 5 2 2" xfId="40290" xr:uid="{00000000-0005-0000-0000-000087540000}"/>
    <cellStyle name="Normal 6 3 2 6 3 2 5 3" xfId="30272" xr:uid="{00000000-0005-0000-0000-000088540000}"/>
    <cellStyle name="Normal 6 3 2 6 3 2 6" xfId="11121" xr:uid="{00000000-0005-0000-0000-000089540000}"/>
    <cellStyle name="Normal 6 3 2 6 3 2 6 2" xfId="35562" xr:uid="{00000000-0005-0000-0000-00008A540000}"/>
    <cellStyle name="Normal 6 3 2 6 3 2 7" xfId="24966" xr:uid="{00000000-0005-0000-0000-00008B540000}"/>
    <cellStyle name="Normal 6 3 2 6 3 3" xfId="11122" xr:uid="{00000000-0005-0000-0000-00008C540000}"/>
    <cellStyle name="Normal 6 3 2 6 3 3 2" xfId="11123" xr:uid="{00000000-0005-0000-0000-00008D540000}"/>
    <cellStyle name="Normal 6 3 2 6 3 3 2 2" xfId="11124" xr:uid="{00000000-0005-0000-0000-00008E540000}"/>
    <cellStyle name="Normal 6 3 2 6 3 3 2 2 2" xfId="40291" xr:uid="{00000000-0005-0000-0000-00008F540000}"/>
    <cellStyle name="Normal 6 3 2 6 3 3 2 3" xfId="30273" xr:uid="{00000000-0005-0000-0000-000090540000}"/>
    <cellStyle name="Normal 6 3 2 6 3 3 3" xfId="11125" xr:uid="{00000000-0005-0000-0000-000091540000}"/>
    <cellStyle name="Normal 6 3 2 6 3 3 3 2" xfId="11126" xr:uid="{00000000-0005-0000-0000-000092540000}"/>
    <cellStyle name="Normal 6 3 2 6 3 3 3 2 2" xfId="40292" xr:uid="{00000000-0005-0000-0000-000093540000}"/>
    <cellStyle name="Normal 6 3 2 6 3 3 3 3" xfId="30274" xr:uid="{00000000-0005-0000-0000-000094540000}"/>
    <cellStyle name="Normal 6 3 2 6 3 3 4" xfId="11127" xr:uid="{00000000-0005-0000-0000-000095540000}"/>
    <cellStyle name="Normal 6 3 2 6 3 3 4 2" xfId="35565" xr:uid="{00000000-0005-0000-0000-000096540000}"/>
    <cellStyle name="Normal 6 3 2 6 3 3 5" xfId="24969" xr:uid="{00000000-0005-0000-0000-000097540000}"/>
    <cellStyle name="Normal 6 3 2 6 3 4" xfId="11128" xr:uid="{00000000-0005-0000-0000-000098540000}"/>
    <cellStyle name="Normal 6 3 2 6 3 4 2" xfId="11129" xr:uid="{00000000-0005-0000-0000-000099540000}"/>
    <cellStyle name="Normal 6 3 2 6 3 4 2 2" xfId="11130" xr:uid="{00000000-0005-0000-0000-00009A540000}"/>
    <cellStyle name="Normal 6 3 2 6 3 4 2 2 2" xfId="40293" xr:uid="{00000000-0005-0000-0000-00009B540000}"/>
    <cellStyle name="Normal 6 3 2 6 3 4 2 3" xfId="30275" xr:uid="{00000000-0005-0000-0000-00009C540000}"/>
    <cellStyle name="Normal 6 3 2 6 3 4 3" xfId="11131" xr:uid="{00000000-0005-0000-0000-00009D540000}"/>
    <cellStyle name="Normal 6 3 2 6 3 4 3 2" xfId="11132" xr:uid="{00000000-0005-0000-0000-00009E540000}"/>
    <cellStyle name="Normal 6 3 2 6 3 4 3 2 2" xfId="40294" xr:uid="{00000000-0005-0000-0000-00009F540000}"/>
    <cellStyle name="Normal 6 3 2 6 3 4 3 3" xfId="30276" xr:uid="{00000000-0005-0000-0000-0000A0540000}"/>
    <cellStyle name="Normal 6 3 2 6 3 4 4" xfId="11133" xr:uid="{00000000-0005-0000-0000-0000A1540000}"/>
    <cellStyle name="Normal 6 3 2 6 3 4 4 2" xfId="35566" xr:uid="{00000000-0005-0000-0000-0000A2540000}"/>
    <cellStyle name="Normal 6 3 2 6 3 4 5" xfId="24970" xr:uid="{00000000-0005-0000-0000-0000A3540000}"/>
    <cellStyle name="Normal 6 3 2 6 3 5" xfId="11134" xr:uid="{00000000-0005-0000-0000-0000A4540000}"/>
    <cellStyle name="Normal 6 3 2 6 3 5 2" xfId="11135" xr:uid="{00000000-0005-0000-0000-0000A5540000}"/>
    <cellStyle name="Normal 6 3 2 6 3 5 2 2" xfId="40295" xr:uid="{00000000-0005-0000-0000-0000A6540000}"/>
    <cellStyle name="Normal 6 3 2 6 3 5 3" xfId="30277" xr:uid="{00000000-0005-0000-0000-0000A7540000}"/>
    <cellStyle name="Normal 6 3 2 6 3 6" xfId="11136" xr:uid="{00000000-0005-0000-0000-0000A8540000}"/>
    <cellStyle name="Normal 6 3 2 6 3 6 2" xfId="11137" xr:uid="{00000000-0005-0000-0000-0000A9540000}"/>
    <cellStyle name="Normal 6 3 2 6 3 6 2 2" xfId="40296" xr:uid="{00000000-0005-0000-0000-0000AA540000}"/>
    <cellStyle name="Normal 6 3 2 6 3 6 3" xfId="30278" xr:uid="{00000000-0005-0000-0000-0000AB540000}"/>
    <cellStyle name="Normal 6 3 2 6 3 7" xfId="11138" xr:uid="{00000000-0005-0000-0000-0000AC540000}"/>
    <cellStyle name="Normal 6 3 2 6 3 7 2" xfId="35561" xr:uid="{00000000-0005-0000-0000-0000AD540000}"/>
    <cellStyle name="Normal 6 3 2 6 3 8" xfId="24965" xr:uid="{00000000-0005-0000-0000-0000AE540000}"/>
    <cellStyle name="Normal 6 3 2 6 4" xfId="11139" xr:uid="{00000000-0005-0000-0000-0000AF540000}"/>
    <cellStyle name="Normal 6 3 2 6 4 2" xfId="11140" xr:uid="{00000000-0005-0000-0000-0000B0540000}"/>
    <cellStyle name="Normal 6 3 2 6 4 2 2" xfId="11141" xr:uid="{00000000-0005-0000-0000-0000B1540000}"/>
    <cellStyle name="Normal 6 3 2 6 4 2 2 2" xfId="11142" xr:uid="{00000000-0005-0000-0000-0000B2540000}"/>
    <cellStyle name="Normal 6 3 2 6 4 2 2 2 2" xfId="11143" xr:uid="{00000000-0005-0000-0000-0000B3540000}"/>
    <cellStyle name="Normal 6 3 2 6 4 2 2 2 2 2" xfId="40297" xr:uid="{00000000-0005-0000-0000-0000B4540000}"/>
    <cellStyle name="Normal 6 3 2 6 4 2 2 2 3" xfId="30279" xr:uid="{00000000-0005-0000-0000-0000B5540000}"/>
    <cellStyle name="Normal 6 3 2 6 4 2 2 3" xfId="11144" xr:uid="{00000000-0005-0000-0000-0000B6540000}"/>
    <cellStyle name="Normal 6 3 2 6 4 2 2 3 2" xfId="11145" xr:uid="{00000000-0005-0000-0000-0000B7540000}"/>
    <cellStyle name="Normal 6 3 2 6 4 2 2 3 2 2" xfId="40298" xr:uid="{00000000-0005-0000-0000-0000B8540000}"/>
    <cellStyle name="Normal 6 3 2 6 4 2 2 3 3" xfId="30280" xr:uid="{00000000-0005-0000-0000-0000B9540000}"/>
    <cellStyle name="Normal 6 3 2 6 4 2 2 4" xfId="11146" xr:uid="{00000000-0005-0000-0000-0000BA540000}"/>
    <cellStyle name="Normal 6 3 2 6 4 2 2 4 2" xfId="35569" xr:uid="{00000000-0005-0000-0000-0000BB540000}"/>
    <cellStyle name="Normal 6 3 2 6 4 2 2 5" xfId="24973" xr:uid="{00000000-0005-0000-0000-0000BC540000}"/>
    <cellStyle name="Normal 6 3 2 6 4 2 3" xfId="11147" xr:uid="{00000000-0005-0000-0000-0000BD540000}"/>
    <cellStyle name="Normal 6 3 2 6 4 2 3 2" xfId="11148" xr:uid="{00000000-0005-0000-0000-0000BE540000}"/>
    <cellStyle name="Normal 6 3 2 6 4 2 3 2 2" xfId="11149" xr:uid="{00000000-0005-0000-0000-0000BF540000}"/>
    <cellStyle name="Normal 6 3 2 6 4 2 3 2 2 2" xfId="40299" xr:uid="{00000000-0005-0000-0000-0000C0540000}"/>
    <cellStyle name="Normal 6 3 2 6 4 2 3 2 3" xfId="30281" xr:uid="{00000000-0005-0000-0000-0000C1540000}"/>
    <cellStyle name="Normal 6 3 2 6 4 2 3 3" xfId="11150" xr:uid="{00000000-0005-0000-0000-0000C2540000}"/>
    <cellStyle name="Normal 6 3 2 6 4 2 3 3 2" xfId="11151" xr:uid="{00000000-0005-0000-0000-0000C3540000}"/>
    <cellStyle name="Normal 6 3 2 6 4 2 3 3 2 2" xfId="40300" xr:uid="{00000000-0005-0000-0000-0000C4540000}"/>
    <cellStyle name="Normal 6 3 2 6 4 2 3 3 3" xfId="30282" xr:uid="{00000000-0005-0000-0000-0000C5540000}"/>
    <cellStyle name="Normal 6 3 2 6 4 2 3 4" xfId="11152" xr:uid="{00000000-0005-0000-0000-0000C6540000}"/>
    <cellStyle name="Normal 6 3 2 6 4 2 3 4 2" xfId="35570" xr:uid="{00000000-0005-0000-0000-0000C7540000}"/>
    <cellStyle name="Normal 6 3 2 6 4 2 3 5" xfId="24974" xr:uid="{00000000-0005-0000-0000-0000C8540000}"/>
    <cellStyle name="Normal 6 3 2 6 4 2 4" xfId="11153" xr:uid="{00000000-0005-0000-0000-0000C9540000}"/>
    <cellStyle name="Normal 6 3 2 6 4 2 4 2" xfId="11154" xr:uid="{00000000-0005-0000-0000-0000CA540000}"/>
    <cellStyle name="Normal 6 3 2 6 4 2 4 2 2" xfId="40301" xr:uid="{00000000-0005-0000-0000-0000CB540000}"/>
    <cellStyle name="Normal 6 3 2 6 4 2 4 3" xfId="30283" xr:uid="{00000000-0005-0000-0000-0000CC540000}"/>
    <cellStyle name="Normal 6 3 2 6 4 2 5" xfId="11155" xr:uid="{00000000-0005-0000-0000-0000CD540000}"/>
    <cellStyle name="Normal 6 3 2 6 4 2 5 2" xfId="11156" xr:uid="{00000000-0005-0000-0000-0000CE540000}"/>
    <cellStyle name="Normal 6 3 2 6 4 2 5 2 2" xfId="40302" xr:uid="{00000000-0005-0000-0000-0000CF540000}"/>
    <cellStyle name="Normal 6 3 2 6 4 2 5 3" xfId="30284" xr:uid="{00000000-0005-0000-0000-0000D0540000}"/>
    <cellStyle name="Normal 6 3 2 6 4 2 6" xfId="11157" xr:uid="{00000000-0005-0000-0000-0000D1540000}"/>
    <cellStyle name="Normal 6 3 2 6 4 2 6 2" xfId="35568" xr:uid="{00000000-0005-0000-0000-0000D2540000}"/>
    <cellStyle name="Normal 6 3 2 6 4 2 7" xfId="24972" xr:uid="{00000000-0005-0000-0000-0000D3540000}"/>
    <cellStyle name="Normal 6 3 2 6 4 3" xfId="11158" xr:uid="{00000000-0005-0000-0000-0000D4540000}"/>
    <cellStyle name="Normal 6 3 2 6 4 3 2" xfId="11159" xr:uid="{00000000-0005-0000-0000-0000D5540000}"/>
    <cellStyle name="Normal 6 3 2 6 4 3 2 2" xfId="11160" xr:uid="{00000000-0005-0000-0000-0000D6540000}"/>
    <cellStyle name="Normal 6 3 2 6 4 3 2 2 2" xfId="40303" xr:uid="{00000000-0005-0000-0000-0000D7540000}"/>
    <cellStyle name="Normal 6 3 2 6 4 3 2 3" xfId="30285" xr:uid="{00000000-0005-0000-0000-0000D8540000}"/>
    <cellStyle name="Normal 6 3 2 6 4 3 3" xfId="11161" xr:uid="{00000000-0005-0000-0000-0000D9540000}"/>
    <cellStyle name="Normal 6 3 2 6 4 3 3 2" xfId="11162" xr:uid="{00000000-0005-0000-0000-0000DA540000}"/>
    <cellStyle name="Normal 6 3 2 6 4 3 3 2 2" xfId="40304" xr:uid="{00000000-0005-0000-0000-0000DB540000}"/>
    <cellStyle name="Normal 6 3 2 6 4 3 3 3" xfId="30286" xr:uid="{00000000-0005-0000-0000-0000DC540000}"/>
    <cellStyle name="Normal 6 3 2 6 4 3 4" xfId="11163" xr:uid="{00000000-0005-0000-0000-0000DD540000}"/>
    <cellStyle name="Normal 6 3 2 6 4 3 4 2" xfId="35571" xr:uid="{00000000-0005-0000-0000-0000DE540000}"/>
    <cellStyle name="Normal 6 3 2 6 4 3 5" xfId="24975" xr:uid="{00000000-0005-0000-0000-0000DF540000}"/>
    <cellStyle name="Normal 6 3 2 6 4 4" xfId="11164" xr:uid="{00000000-0005-0000-0000-0000E0540000}"/>
    <cellStyle name="Normal 6 3 2 6 4 4 2" xfId="11165" xr:uid="{00000000-0005-0000-0000-0000E1540000}"/>
    <cellStyle name="Normal 6 3 2 6 4 4 2 2" xfId="11166" xr:uid="{00000000-0005-0000-0000-0000E2540000}"/>
    <cellStyle name="Normal 6 3 2 6 4 4 2 2 2" xfId="40305" xr:uid="{00000000-0005-0000-0000-0000E3540000}"/>
    <cellStyle name="Normal 6 3 2 6 4 4 2 3" xfId="30287" xr:uid="{00000000-0005-0000-0000-0000E4540000}"/>
    <cellStyle name="Normal 6 3 2 6 4 4 3" xfId="11167" xr:uid="{00000000-0005-0000-0000-0000E5540000}"/>
    <cellStyle name="Normal 6 3 2 6 4 4 3 2" xfId="11168" xr:uid="{00000000-0005-0000-0000-0000E6540000}"/>
    <cellStyle name="Normal 6 3 2 6 4 4 3 2 2" xfId="40306" xr:uid="{00000000-0005-0000-0000-0000E7540000}"/>
    <cellStyle name="Normal 6 3 2 6 4 4 3 3" xfId="30288" xr:uid="{00000000-0005-0000-0000-0000E8540000}"/>
    <cellStyle name="Normal 6 3 2 6 4 4 4" xfId="11169" xr:uid="{00000000-0005-0000-0000-0000E9540000}"/>
    <cellStyle name="Normal 6 3 2 6 4 4 4 2" xfId="35572" xr:uid="{00000000-0005-0000-0000-0000EA540000}"/>
    <cellStyle name="Normal 6 3 2 6 4 4 5" xfId="24976" xr:uid="{00000000-0005-0000-0000-0000EB540000}"/>
    <cellStyle name="Normal 6 3 2 6 4 5" xfId="11170" xr:uid="{00000000-0005-0000-0000-0000EC540000}"/>
    <cellStyle name="Normal 6 3 2 6 4 5 2" xfId="11171" xr:uid="{00000000-0005-0000-0000-0000ED540000}"/>
    <cellStyle name="Normal 6 3 2 6 4 5 2 2" xfId="40307" xr:uid="{00000000-0005-0000-0000-0000EE540000}"/>
    <cellStyle name="Normal 6 3 2 6 4 5 3" xfId="30289" xr:uid="{00000000-0005-0000-0000-0000EF540000}"/>
    <cellStyle name="Normal 6 3 2 6 4 6" xfId="11172" xr:uid="{00000000-0005-0000-0000-0000F0540000}"/>
    <cellStyle name="Normal 6 3 2 6 4 6 2" xfId="11173" xr:uid="{00000000-0005-0000-0000-0000F1540000}"/>
    <cellStyle name="Normal 6 3 2 6 4 6 2 2" xfId="40308" xr:uid="{00000000-0005-0000-0000-0000F2540000}"/>
    <cellStyle name="Normal 6 3 2 6 4 6 3" xfId="30290" xr:uid="{00000000-0005-0000-0000-0000F3540000}"/>
    <cellStyle name="Normal 6 3 2 6 4 7" xfId="11174" xr:uid="{00000000-0005-0000-0000-0000F4540000}"/>
    <cellStyle name="Normal 6 3 2 6 4 7 2" xfId="35567" xr:uid="{00000000-0005-0000-0000-0000F5540000}"/>
    <cellStyle name="Normal 6 3 2 6 4 8" xfId="24971" xr:uid="{00000000-0005-0000-0000-0000F6540000}"/>
    <cellStyle name="Normal 6 3 2 6 5" xfId="11175" xr:uid="{00000000-0005-0000-0000-0000F7540000}"/>
    <cellStyle name="Normal 6 3 2 6 5 2" xfId="11176" xr:uid="{00000000-0005-0000-0000-0000F8540000}"/>
    <cellStyle name="Normal 6 3 2 6 5 2 2" xfId="11177" xr:uid="{00000000-0005-0000-0000-0000F9540000}"/>
    <cellStyle name="Normal 6 3 2 6 5 2 2 2" xfId="11178" xr:uid="{00000000-0005-0000-0000-0000FA540000}"/>
    <cellStyle name="Normal 6 3 2 6 5 2 2 2 2" xfId="40309" xr:uid="{00000000-0005-0000-0000-0000FB540000}"/>
    <cellStyle name="Normal 6 3 2 6 5 2 2 3" xfId="30291" xr:uid="{00000000-0005-0000-0000-0000FC540000}"/>
    <cellStyle name="Normal 6 3 2 6 5 2 3" xfId="11179" xr:uid="{00000000-0005-0000-0000-0000FD540000}"/>
    <cellStyle name="Normal 6 3 2 6 5 2 3 2" xfId="11180" xr:uid="{00000000-0005-0000-0000-0000FE540000}"/>
    <cellStyle name="Normal 6 3 2 6 5 2 3 2 2" xfId="40310" xr:uid="{00000000-0005-0000-0000-0000FF540000}"/>
    <cellStyle name="Normal 6 3 2 6 5 2 3 3" xfId="30292" xr:uid="{00000000-0005-0000-0000-000000550000}"/>
    <cellStyle name="Normal 6 3 2 6 5 2 4" xfId="11181" xr:uid="{00000000-0005-0000-0000-000001550000}"/>
    <cellStyle name="Normal 6 3 2 6 5 2 4 2" xfId="35574" xr:uid="{00000000-0005-0000-0000-000002550000}"/>
    <cellStyle name="Normal 6 3 2 6 5 2 5" xfId="24978" xr:uid="{00000000-0005-0000-0000-000003550000}"/>
    <cellStyle name="Normal 6 3 2 6 5 3" xfId="11182" xr:uid="{00000000-0005-0000-0000-000004550000}"/>
    <cellStyle name="Normal 6 3 2 6 5 3 2" xfId="11183" xr:uid="{00000000-0005-0000-0000-000005550000}"/>
    <cellStyle name="Normal 6 3 2 6 5 3 2 2" xfId="11184" xr:uid="{00000000-0005-0000-0000-000006550000}"/>
    <cellStyle name="Normal 6 3 2 6 5 3 2 2 2" xfId="40311" xr:uid="{00000000-0005-0000-0000-000007550000}"/>
    <cellStyle name="Normal 6 3 2 6 5 3 2 3" xfId="30293" xr:uid="{00000000-0005-0000-0000-000008550000}"/>
    <cellStyle name="Normal 6 3 2 6 5 3 3" xfId="11185" xr:uid="{00000000-0005-0000-0000-000009550000}"/>
    <cellStyle name="Normal 6 3 2 6 5 3 3 2" xfId="11186" xr:uid="{00000000-0005-0000-0000-00000A550000}"/>
    <cellStyle name="Normal 6 3 2 6 5 3 3 2 2" xfId="40312" xr:uid="{00000000-0005-0000-0000-00000B550000}"/>
    <cellStyle name="Normal 6 3 2 6 5 3 3 3" xfId="30294" xr:uid="{00000000-0005-0000-0000-00000C550000}"/>
    <cellStyle name="Normal 6 3 2 6 5 3 4" xfId="11187" xr:uid="{00000000-0005-0000-0000-00000D550000}"/>
    <cellStyle name="Normal 6 3 2 6 5 3 4 2" xfId="35575" xr:uid="{00000000-0005-0000-0000-00000E550000}"/>
    <cellStyle name="Normal 6 3 2 6 5 3 5" xfId="24979" xr:uid="{00000000-0005-0000-0000-00000F550000}"/>
    <cellStyle name="Normal 6 3 2 6 5 4" xfId="11188" xr:uid="{00000000-0005-0000-0000-000010550000}"/>
    <cellStyle name="Normal 6 3 2 6 5 4 2" xfId="11189" xr:uid="{00000000-0005-0000-0000-000011550000}"/>
    <cellStyle name="Normal 6 3 2 6 5 4 2 2" xfId="40313" xr:uid="{00000000-0005-0000-0000-000012550000}"/>
    <cellStyle name="Normal 6 3 2 6 5 4 3" xfId="30295" xr:uid="{00000000-0005-0000-0000-000013550000}"/>
    <cellStyle name="Normal 6 3 2 6 5 5" xfId="11190" xr:uid="{00000000-0005-0000-0000-000014550000}"/>
    <cellStyle name="Normal 6 3 2 6 5 5 2" xfId="11191" xr:uid="{00000000-0005-0000-0000-000015550000}"/>
    <cellStyle name="Normal 6 3 2 6 5 5 2 2" xfId="40314" xr:uid="{00000000-0005-0000-0000-000016550000}"/>
    <cellStyle name="Normal 6 3 2 6 5 5 3" xfId="30296" xr:uid="{00000000-0005-0000-0000-000017550000}"/>
    <cellStyle name="Normal 6 3 2 6 5 6" xfId="11192" xr:uid="{00000000-0005-0000-0000-000018550000}"/>
    <cellStyle name="Normal 6 3 2 6 5 6 2" xfId="35573" xr:uid="{00000000-0005-0000-0000-000019550000}"/>
    <cellStyle name="Normal 6 3 2 6 5 7" xfId="24977" xr:uid="{00000000-0005-0000-0000-00001A550000}"/>
    <cellStyle name="Normal 6 3 2 6 6" xfId="11193" xr:uid="{00000000-0005-0000-0000-00001B550000}"/>
    <cellStyle name="Normal 6 3 2 6 6 2" xfId="11194" xr:uid="{00000000-0005-0000-0000-00001C550000}"/>
    <cellStyle name="Normal 6 3 2 6 6 2 2" xfId="11195" xr:uid="{00000000-0005-0000-0000-00001D550000}"/>
    <cellStyle name="Normal 6 3 2 6 6 2 2 2" xfId="40315" xr:uid="{00000000-0005-0000-0000-00001E550000}"/>
    <cellStyle name="Normal 6 3 2 6 6 2 3" xfId="30297" xr:uid="{00000000-0005-0000-0000-00001F550000}"/>
    <cellStyle name="Normal 6 3 2 6 6 3" xfId="11196" xr:uid="{00000000-0005-0000-0000-000020550000}"/>
    <cellStyle name="Normal 6 3 2 6 6 3 2" xfId="11197" xr:uid="{00000000-0005-0000-0000-000021550000}"/>
    <cellStyle name="Normal 6 3 2 6 6 3 2 2" xfId="40316" xr:uid="{00000000-0005-0000-0000-000022550000}"/>
    <cellStyle name="Normal 6 3 2 6 6 3 3" xfId="30298" xr:uid="{00000000-0005-0000-0000-000023550000}"/>
    <cellStyle name="Normal 6 3 2 6 6 4" xfId="11198" xr:uid="{00000000-0005-0000-0000-000024550000}"/>
    <cellStyle name="Normal 6 3 2 6 6 4 2" xfId="35576" xr:uid="{00000000-0005-0000-0000-000025550000}"/>
    <cellStyle name="Normal 6 3 2 6 6 5" xfId="24980" xr:uid="{00000000-0005-0000-0000-000026550000}"/>
    <cellStyle name="Normal 6 3 2 6 7" xfId="11199" xr:uid="{00000000-0005-0000-0000-000027550000}"/>
    <cellStyle name="Normal 6 3 2 6 7 2" xfId="11200" xr:uid="{00000000-0005-0000-0000-000028550000}"/>
    <cellStyle name="Normal 6 3 2 6 7 2 2" xfId="11201" xr:uid="{00000000-0005-0000-0000-000029550000}"/>
    <cellStyle name="Normal 6 3 2 6 7 2 2 2" xfId="40317" xr:uid="{00000000-0005-0000-0000-00002A550000}"/>
    <cellStyle name="Normal 6 3 2 6 7 2 3" xfId="30299" xr:uid="{00000000-0005-0000-0000-00002B550000}"/>
    <cellStyle name="Normal 6 3 2 6 7 3" xfId="11202" xr:uid="{00000000-0005-0000-0000-00002C550000}"/>
    <cellStyle name="Normal 6 3 2 6 7 3 2" xfId="11203" xr:uid="{00000000-0005-0000-0000-00002D550000}"/>
    <cellStyle name="Normal 6 3 2 6 7 3 2 2" xfId="40318" xr:uid="{00000000-0005-0000-0000-00002E550000}"/>
    <cellStyle name="Normal 6 3 2 6 7 3 3" xfId="30300" xr:uid="{00000000-0005-0000-0000-00002F550000}"/>
    <cellStyle name="Normal 6 3 2 6 7 4" xfId="11204" xr:uid="{00000000-0005-0000-0000-000030550000}"/>
    <cellStyle name="Normal 6 3 2 6 7 4 2" xfId="35577" xr:uid="{00000000-0005-0000-0000-000031550000}"/>
    <cellStyle name="Normal 6 3 2 6 7 5" xfId="24981" xr:uid="{00000000-0005-0000-0000-000032550000}"/>
    <cellStyle name="Normal 6 3 2 6 8" xfId="11205" xr:uid="{00000000-0005-0000-0000-000033550000}"/>
    <cellStyle name="Normal 6 3 2 6 8 2" xfId="11206" xr:uid="{00000000-0005-0000-0000-000034550000}"/>
    <cellStyle name="Normal 6 3 2 6 8 2 2" xfId="40319" xr:uid="{00000000-0005-0000-0000-000035550000}"/>
    <cellStyle name="Normal 6 3 2 6 8 3" xfId="30301" xr:uid="{00000000-0005-0000-0000-000036550000}"/>
    <cellStyle name="Normal 6 3 2 6 9" xfId="11207" xr:uid="{00000000-0005-0000-0000-000037550000}"/>
    <cellStyle name="Normal 6 3 2 6 9 2" xfId="11208" xr:uid="{00000000-0005-0000-0000-000038550000}"/>
    <cellStyle name="Normal 6 3 2 6 9 2 2" xfId="40320" xr:uid="{00000000-0005-0000-0000-000039550000}"/>
    <cellStyle name="Normal 6 3 2 6 9 3" xfId="30302" xr:uid="{00000000-0005-0000-0000-00003A550000}"/>
    <cellStyle name="Normal 6 3 2 7" xfId="11209" xr:uid="{00000000-0005-0000-0000-00003B550000}"/>
    <cellStyle name="Normal 6 3 2 7 10" xfId="24982" xr:uid="{00000000-0005-0000-0000-00003C550000}"/>
    <cellStyle name="Normal 6 3 2 7 2" xfId="11210" xr:uid="{00000000-0005-0000-0000-00003D550000}"/>
    <cellStyle name="Normal 6 3 2 7 2 2" xfId="11211" xr:uid="{00000000-0005-0000-0000-00003E550000}"/>
    <cellStyle name="Normal 6 3 2 7 2 2 2" xfId="11212" xr:uid="{00000000-0005-0000-0000-00003F550000}"/>
    <cellStyle name="Normal 6 3 2 7 2 2 2 2" xfId="11213" xr:uid="{00000000-0005-0000-0000-000040550000}"/>
    <cellStyle name="Normal 6 3 2 7 2 2 2 2 2" xfId="11214" xr:uid="{00000000-0005-0000-0000-000041550000}"/>
    <cellStyle name="Normal 6 3 2 7 2 2 2 2 2 2" xfId="40321" xr:uid="{00000000-0005-0000-0000-000042550000}"/>
    <cellStyle name="Normal 6 3 2 7 2 2 2 2 3" xfId="30303" xr:uid="{00000000-0005-0000-0000-000043550000}"/>
    <cellStyle name="Normal 6 3 2 7 2 2 2 3" xfId="11215" xr:uid="{00000000-0005-0000-0000-000044550000}"/>
    <cellStyle name="Normal 6 3 2 7 2 2 2 3 2" xfId="11216" xr:uid="{00000000-0005-0000-0000-000045550000}"/>
    <cellStyle name="Normal 6 3 2 7 2 2 2 3 2 2" xfId="40322" xr:uid="{00000000-0005-0000-0000-000046550000}"/>
    <cellStyle name="Normal 6 3 2 7 2 2 2 3 3" xfId="30304" xr:uid="{00000000-0005-0000-0000-000047550000}"/>
    <cellStyle name="Normal 6 3 2 7 2 2 2 4" xfId="11217" xr:uid="{00000000-0005-0000-0000-000048550000}"/>
    <cellStyle name="Normal 6 3 2 7 2 2 2 4 2" xfId="35581" xr:uid="{00000000-0005-0000-0000-000049550000}"/>
    <cellStyle name="Normal 6 3 2 7 2 2 2 5" xfId="24985" xr:uid="{00000000-0005-0000-0000-00004A550000}"/>
    <cellStyle name="Normal 6 3 2 7 2 2 3" xfId="11218" xr:uid="{00000000-0005-0000-0000-00004B550000}"/>
    <cellStyle name="Normal 6 3 2 7 2 2 3 2" xfId="11219" xr:uid="{00000000-0005-0000-0000-00004C550000}"/>
    <cellStyle name="Normal 6 3 2 7 2 2 3 2 2" xfId="11220" xr:uid="{00000000-0005-0000-0000-00004D550000}"/>
    <cellStyle name="Normal 6 3 2 7 2 2 3 2 2 2" xfId="40323" xr:uid="{00000000-0005-0000-0000-00004E550000}"/>
    <cellStyle name="Normal 6 3 2 7 2 2 3 2 3" xfId="30305" xr:uid="{00000000-0005-0000-0000-00004F550000}"/>
    <cellStyle name="Normal 6 3 2 7 2 2 3 3" xfId="11221" xr:uid="{00000000-0005-0000-0000-000050550000}"/>
    <cellStyle name="Normal 6 3 2 7 2 2 3 3 2" xfId="11222" xr:uid="{00000000-0005-0000-0000-000051550000}"/>
    <cellStyle name="Normal 6 3 2 7 2 2 3 3 2 2" xfId="40324" xr:uid="{00000000-0005-0000-0000-000052550000}"/>
    <cellStyle name="Normal 6 3 2 7 2 2 3 3 3" xfId="30306" xr:uid="{00000000-0005-0000-0000-000053550000}"/>
    <cellStyle name="Normal 6 3 2 7 2 2 3 4" xfId="11223" xr:uid="{00000000-0005-0000-0000-000054550000}"/>
    <cellStyle name="Normal 6 3 2 7 2 2 3 4 2" xfId="35582" xr:uid="{00000000-0005-0000-0000-000055550000}"/>
    <cellStyle name="Normal 6 3 2 7 2 2 3 5" xfId="24986" xr:uid="{00000000-0005-0000-0000-000056550000}"/>
    <cellStyle name="Normal 6 3 2 7 2 2 4" xfId="11224" xr:uid="{00000000-0005-0000-0000-000057550000}"/>
    <cellStyle name="Normal 6 3 2 7 2 2 4 2" xfId="11225" xr:uid="{00000000-0005-0000-0000-000058550000}"/>
    <cellStyle name="Normal 6 3 2 7 2 2 4 2 2" xfId="40325" xr:uid="{00000000-0005-0000-0000-000059550000}"/>
    <cellStyle name="Normal 6 3 2 7 2 2 4 3" xfId="30307" xr:uid="{00000000-0005-0000-0000-00005A550000}"/>
    <cellStyle name="Normal 6 3 2 7 2 2 5" xfId="11226" xr:uid="{00000000-0005-0000-0000-00005B550000}"/>
    <cellStyle name="Normal 6 3 2 7 2 2 5 2" xfId="11227" xr:uid="{00000000-0005-0000-0000-00005C550000}"/>
    <cellStyle name="Normal 6 3 2 7 2 2 5 2 2" xfId="40326" xr:uid="{00000000-0005-0000-0000-00005D550000}"/>
    <cellStyle name="Normal 6 3 2 7 2 2 5 3" xfId="30308" xr:uid="{00000000-0005-0000-0000-00005E550000}"/>
    <cellStyle name="Normal 6 3 2 7 2 2 6" xfId="11228" xr:uid="{00000000-0005-0000-0000-00005F550000}"/>
    <cellStyle name="Normal 6 3 2 7 2 2 6 2" xfId="35580" xr:uid="{00000000-0005-0000-0000-000060550000}"/>
    <cellStyle name="Normal 6 3 2 7 2 2 7" xfId="24984" xr:uid="{00000000-0005-0000-0000-000061550000}"/>
    <cellStyle name="Normal 6 3 2 7 2 3" xfId="11229" xr:uid="{00000000-0005-0000-0000-000062550000}"/>
    <cellStyle name="Normal 6 3 2 7 2 3 2" xfId="11230" xr:uid="{00000000-0005-0000-0000-000063550000}"/>
    <cellStyle name="Normal 6 3 2 7 2 3 2 2" xfId="11231" xr:uid="{00000000-0005-0000-0000-000064550000}"/>
    <cellStyle name="Normal 6 3 2 7 2 3 2 2 2" xfId="40327" xr:uid="{00000000-0005-0000-0000-000065550000}"/>
    <cellStyle name="Normal 6 3 2 7 2 3 2 3" xfId="30309" xr:uid="{00000000-0005-0000-0000-000066550000}"/>
    <cellStyle name="Normal 6 3 2 7 2 3 3" xfId="11232" xr:uid="{00000000-0005-0000-0000-000067550000}"/>
    <cellStyle name="Normal 6 3 2 7 2 3 3 2" xfId="11233" xr:uid="{00000000-0005-0000-0000-000068550000}"/>
    <cellStyle name="Normal 6 3 2 7 2 3 3 2 2" xfId="40328" xr:uid="{00000000-0005-0000-0000-000069550000}"/>
    <cellStyle name="Normal 6 3 2 7 2 3 3 3" xfId="30310" xr:uid="{00000000-0005-0000-0000-00006A550000}"/>
    <cellStyle name="Normal 6 3 2 7 2 3 4" xfId="11234" xr:uid="{00000000-0005-0000-0000-00006B550000}"/>
    <cellStyle name="Normal 6 3 2 7 2 3 4 2" xfId="35583" xr:uid="{00000000-0005-0000-0000-00006C550000}"/>
    <cellStyle name="Normal 6 3 2 7 2 3 5" xfId="24987" xr:uid="{00000000-0005-0000-0000-00006D550000}"/>
    <cellStyle name="Normal 6 3 2 7 2 4" xfId="11235" xr:uid="{00000000-0005-0000-0000-00006E550000}"/>
    <cellStyle name="Normal 6 3 2 7 2 4 2" xfId="11236" xr:uid="{00000000-0005-0000-0000-00006F550000}"/>
    <cellStyle name="Normal 6 3 2 7 2 4 2 2" xfId="11237" xr:uid="{00000000-0005-0000-0000-000070550000}"/>
    <cellStyle name="Normal 6 3 2 7 2 4 2 2 2" xfId="40329" xr:uid="{00000000-0005-0000-0000-000071550000}"/>
    <cellStyle name="Normal 6 3 2 7 2 4 2 3" xfId="30311" xr:uid="{00000000-0005-0000-0000-000072550000}"/>
    <cellStyle name="Normal 6 3 2 7 2 4 3" xfId="11238" xr:uid="{00000000-0005-0000-0000-000073550000}"/>
    <cellStyle name="Normal 6 3 2 7 2 4 3 2" xfId="11239" xr:uid="{00000000-0005-0000-0000-000074550000}"/>
    <cellStyle name="Normal 6 3 2 7 2 4 3 2 2" xfId="40330" xr:uid="{00000000-0005-0000-0000-000075550000}"/>
    <cellStyle name="Normal 6 3 2 7 2 4 3 3" xfId="30312" xr:uid="{00000000-0005-0000-0000-000076550000}"/>
    <cellStyle name="Normal 6 3 2 7 2 4 4" xfId="11240" xr:uid="{00000000-0005-0000-0000-000077550000}"/>
    <cellStyle name="Normal 6 3 2 7 2 4 4 2" xfId="35584" xr:uid="{00000000-0005-0000-0000-000078550000}"/>
    <cellStyle name="Normal 6 3 2 7 2 4 5" xfId="24988" xr:uid="{00000000-0005-0000-0000-000079550000}"/>
    <cellStyle name="Normal 6 3 2 7 2 5" xfId="11241" xr:uid="{00000000-0005-0000-0000-00007A550000}"/>
    <cellStyle name="Normal 6 3 2 7 2 5 2" xfId="11242" xr:uid="{00000000-0005-0000-0000-00007B550000}"/>
    <cellStyle name="Normal 6 3 2 7 2 5 2 2" xfId="40331" xr:uid="{00000000-0005-0000-0000-00007C550000}"/>
    <cellStyle name="Normal 6 3 2 7 2 5 3" xfId="30313" xr:uid="{00000000-0005-0000-0000-00007D550000}"/>
    <cellStyle name="Normal 6 3 2 7 2 6" xfId="11243" xr:uid="{00000000-0005-0000-0000-00007E550000}"/>
    <cellStyle name="Normal 6 3 2 7 2 6 2" xfId="11244" xr:uid="{00000000-0005-0000-0000-00007F550000}"/>
    <cellStyle name="Normal 6 3 2 7 2 6 2 2" xfId="40332" xr:uid="{00000000-0005-0000-0000-000080550000}"/>
    <cellStyle name="Normal 6 3 2 7 2 6 3" xfId="30314" xr:uid="{00000000-0005-0000-0000-000081550000}"/>
    <cellStyle name="Normal 6 3 2 7 2 7" xfId="11245" xr:uid="{00000000-0005-0000-0000-000082550000}"/>
    <cellStyle name="Normal 6 3 2 7 2 7 2" xfId="35579" xr:uid="{00000000-0005-0000-0000-000083550000}"/>
    <cellStyle name="Normal 6 3 2 7 2 8" xfId="24983" xr:uid="{00000000-0005-0000-0000-000084550000}"/>
    <cellStyle name="Normal 6 3 2 7 3" xfId="11246" xr:uid="{00000000-0005-0000-0000-000085550000}"/>
    <cellStyle name="Normal 6 3 2 7 3 2" xfId="11247" xr:uid="{00000000-0005-0000-0000-000086550000}"/>
    <cellStyle name="Normal 6 3 2 7 3 2 2" xfId="11248" xr:uid="{00000000-0005-0000-0000-000087550000}"/>
    <cellStyle name="Normal 6 3 2 7 3 2 2 2" xfId="11249" xr:uid="{00000000-0005-0000-0000-000088550000}"/>
    <cellStyle name="Normal 6 3 2 7 3 2 2 2 2" xfId="11250" xr:uid="{00000000-0005-0000-0000-000089550000}"/>
    <cellStyle name="Normal 6 3 2 7 3 2 2 2 2 2" xfId="40333" xr:uid="{00000000-0005-0000-0000-00008A550000}"/>
    <cellStyle name="Normal 6 3 2 7 3 2 2 2 3" xfId="30315" xr:uid="{00000000-0005-0000-0000-00008B550000}"/>
    <cellStyle name="Normal 6 3 2 7 3 2 2 3" xfId="11251" xr:uid="{00000000-0005-0000-0000-00008C550000}"/>
    <cellStyle name="Normal 6 3 2 7 3 2 2 3 2" xfId="11252" xr:uid="{00000000-0005-0000-0000-00008D550000}"/>
    <cellStyle name="Normal 6 3 2 7 3 2 2 3 2 2" xfId="40334" xr:uid="{00000000-0005-0000-0000-00008E550000}"/>
    <cellStyle name="Normal 6 3 2 7 3 2 2 3 3" xfId="30316" xr:uid="{00000000-0005-0000-0000-00008F550000}"/>
    <cellStyle name="Normal 6 3 2 7 3 2 2 4" xfId="11253" xr:uid="{00000000-0005-0000-0000-000090550000}"/>
    <cellStyle name="Normal 6 3 2 7 3 2 2 4 2" xfId="35587" xr:uid="{00000000-0005-0000-0000-000091550000}"/>
    <cellStyle name="Normal 6 3 2 7 3 2 2 5" xfId="24991" xr:uid="{00000000-0005-0000-0000-000092550000}"/>
    <cellStyle name="Normal 6 3 2 7 3 2 3" xfId="11254" xr:uid="{00000000-0005-0000-0000-000093550000}"/>
    <cellStyle name="Normal 6 3 2 7 3 2 3 2" xfId="11255" xr:uid="{00000000-0005-0000-0000-000094550000}"/>
    <cellStyle name="Normal 6 3 2 7 3 2 3 2 2" xfId="11256" xr:uid="{00000000-0005-0000-0000-000095550000}"/>
    <cellStyle name="Normal 6 3 2 7 3 2 3 2 2 2" xfId="40335" xr:uid="{00000000-0005-0000-0000-000096550000}"/>
    <cellStyle name="Normal 6 3 2 7 3 2 3 2 3" xfId="30317" xr:uid="{00000000-0005-0000-0000-000097550000}"/>
    <cellStyle name="Normal 6 3 2 7 3 2 3 3" xfId="11257" xr:uid="{00000000-0005-0000-0000-000098550000}"/>
    <cellStyle name="Normal 6 3 2 7 3 2 3 3 2" xfId="11258" xr:uid="{00000000-0005-0000-0000-000099550000}"/>
    <cellStyle name="Normal 6 3 2 7 3 2 3 3 2 2" xfId="40336" xr:uid="{00000000-0005-0000-0000-00009A550000}"/>
    <cellStyle name="Normal 6 3 2 7 3 2 3 3 3" xfId="30318" xr:uid="{00000000-0005-0000-0000-00009B550000}"/>
    <cellStyle name="Normal 6 3 2 7 3 2 3 4" xfId="11259" xr:uid="{00000000-0005-0000-0000-00009C550000}"/>
    <cellStyle name="Normal 6 3 2 7 3 2 3 4 2" xfId="35588" xr:uid="{00000000-0005-0000-0000-00009D550000}"/>
    <cellStyle name="Normal 6 3 2 7 3 2 3 5" xfId="24992" xr:uid="{00000000-0005-0000-0000-00009E550000}"/>
    <cellStyle name="Normal 6 3 2 7 3 2 4" xfId="11260" xr:uid="{00000000-0005-0000-0000-00009F550000}"/>
    <cellStyle name="Normal 6 3 2 7 3 2 4 2" xfId="11261" xr:uid="{00000000-0005-0000-0000-0000A0550000}"/>
    <cellStyle name="Normal 6 3 2 7 3 2 4 2 2" xfId="40337" xr:uid="{00000000-0005-0000-0000-0000A1550000}"/>
    <cellStyle name="Normal 6 3 2 7 3 2 4 3" xfId="30319" xr:uid="{00000000-0005-0000-0000-0000A2550000}"/>
    <cellStyle name="Normal 6 3 2 7 3 2 5" xfId="11262" xr:uid="{00000000-0005-0000-0000-0000A3550000}"/>
    <cellStyle name="Normal 6 3 2 7 3 2 5 2" xfId="11263" xr:uid="{00000000-0005-0000-0000-0000A4550000}"/>
    <cellStyle name="Normal 6 3 2 7 3 2 5 2 2" xfId="40338" xr:uid="{00000000-0005-0000-0000-0000A5550000}"/>
    <cellStyle name="Normal 6 3 2 7 3 2 5 3" xfId="30320" xr:uid="{00000000-0005-0000-0000-0000A6550000}"/>
    <cellStyle name="Normal 6 3 2 7 3 2 6" xfId="11264" xr:uid="{00000000-0005-0000-0000-0000A7550000}"/>
    <cellStyle name="Normal 6 3 2 7 3 2 6 2" xfId="35586" xr:uid="{00000000-0005-0000-0000-0000A8550000}"/>
    <cellStyle name="Normal 6 3 2 7 3 2 7" xfId="24990" xr:uid="{00000000-0005-0000-0000-0000A9550000}"/>
    <cellStyle name="Normal 6 3 2 7 3 3" xfId="11265" xr:uid="{00000000-0005-0000-0000-0000AA550000}"/>
    <cellStyle name="Normal 6 3 2 7 3 3 2" xfId="11266" xr:uid="{00000000-0005-0000-0000-0000AB550000}"/>
    <cellStyle name="Normal 6 3 2 7 3 3 2 2" xfId="11267" xr:uid="{00000000-0005-0000-0000-0000AC550000}"/>
    <cellStyle name="Normal 6 3 2 7 3 3 2 2 2" xfId="40339" xr:uid="{00000000-0005-0000-0000-0000AD550000}"/>
    <cellStyle name="Normal 6 3 2 7 3 3 2 3" xfId="30321" xr:uid="{00000000-0005-0000-0000-0000AE550000}"/>
    <cellStyle name="Normal 6 3 2 7 3 3 3" xfId="11268" xr:uid="{00000000-0005-0000-0000-0000AF550000}"/>
    <cellStyle name="Normal 6 3 2 7 3 3 3 2" xfId="11269" xr:uid="{00000000-0005-0000-0000-0000B0550000}"/>
    <cellStyle name="Normal 6 3 2 7 3 3 3 2 2" xfId="40340" xr:uid="{00000000-0005-0000-0000-0000B1550000}"/>
    <cellStyle name="Normal 6 3 2 7 3 3 3 3" xfId="30322" xr:uid="{00000000-0005-0000-0000-0000B2550000}"/>
    <cellStyle name="Normal 6 3 2 7 3 3 4" xfId="11270" xr:uid="{00000000-0005-0000-0000-0000B3550000}"/>
    <cellStyle name="Normal 6 3 2 7 3 3 4 2" xfId="35589" xr:uid="{00000000-0005-0000-0000-0000B4550000}"/>
    <cellStyle name="Normal 6 3 2 7 3 3 5" xfId="24993" xr:uid="{00000000-0005-0000-0000-0000B5550000}"/>
    <cellStyle name="Normal 6 3 2 7 3 4" xfId="11271" xr:uid="{00000000-0005-0000-0000-0000B6550000}"/>
    <cellStyle name="Normal 6 3 2 7 3 4 2" xfId="11272" xr:uid="{00000000-0005-0000-0000-0000B7550000}"/>
    <cellStyle name="Normal 6 3 2 7 3 4 2 2" xfId="11273" xr:uid="{00000000-0005-0000-0000-0000B8550000}"/>
    <cellStyle name="Normal 6 3 2 7 3 4 2 2 2" xfId="40341" xr:uid="{00000000-0005-0000-0000-0000B9550000}"/>
    <cellStyle name="Normal 6 3 2 7 3 4 2 3" xfId="30323" xr:uid="{00000000-0005-0000-0000-0000BA550000}"/>
    <cellStyle name="Normal 6 3 2 7 3 4 3" xfId="11274" xr:uid="{00000000-0005-0000-0000-0000BB550000}"/>
    <cellStyle name="Normal 6 3 2 7 3 4 3 2" xfId="11275" xr:uid="{00000000-0005-0000-0000-0000BC550000}"/>
    <cellStyle name="Normal 6 3 2 7 3 4 3 2 2" xfId="40342" xr:uid="{00000000-0005-0000-0000-0000BD550000}"/>
    <cellStyle name="Normal 6 3 2 7 3 4 3 3" xfId="30324" xr:uid="{00000000-0005-0000-0000-0000BE550000}"/>
    <cellStyle name="Normal 6 3 2 7 3 4 4" xfId="11276" xr:uid="{00000000-0005-0000-0000-0000BF550000}"/>
    <cellStyle name="Normal 6 3 2 7 3 4 4 2" xfId="35590" xr:uid="{00000000-0005-0000-0000-0000C0550000}"/>
    <cellStyle name="Normal 6 3 2 7 3 4 5" xfId="24994" xr:uid="{00000000-0005-0000-0000-0000C1550000}"/>
    <cellStyle name="Normal 6 3 2 7 3 5" xfId="11277" xr:uid="{00000000-0005-0000-0000-0000C2550000}"/>
    <cellStyle name="Normal 6 3 2 7 3 5 2" xfId="11278" xr:uid="{00000000-0005-0000-0000-0000C3550000}"/>
    <cellStyle name="Normal 6 3 2 7 3 5 2 2" xfId="40343" xr:uid="{00000000-0005-0000-0000-0000C4550000}"/>
    <cellStyle name="Normal 6 3 2 7 3 5 3" xfId="30325" xr:uid="{00000000-0005-0000-0000-0000C5550000}"/>
    <cellStyle name="Normal 6 3 2 7 3 6" xfId="11279" xr:uid="{00000000-0005-0000-0000-0000C6550000}"/>
    <cellStyle name="Normal 6 3 2 7 3 6 2" xfId="11280" xr:uid="{00000000-0005-0000-0000-0000C7550000}"/>
    <cellStyle name="Normal 6 3 2 7 3 6 2 2" xfId="40344" xr:uid="{00000000-0005-0000-0000-0000C8550000}"/>
    <cellStyle name="Normal 6 3 2 7 3 6 3" xfId="30326" xr:uid="{00000000-0005-0000-0000-0000C9550000}"/>
    <cellStyle name="Normal 6 3 2 7 3 7" xfId="11281" xr:uid="{00000000-0005-0000-0000-0000CA550000}"/>
    <cellStyle name="Normal 6 3 2 7 3 7 2" xfId="35585" xr:uid="{00000000-0005-0000-0000-0000CB550000}"/>
    <cellStyle name="Normal 6 3 2 7 3 8" xfId="24989" xr:uid="{00000000-0005-0000-0000-0000CC550000}"/>
    <cellStyle name="Normal 6 3 2 7 4" xfId="11282" xr:uid="{00000000-0005-0000-0000-0000CD550000}"/>
    <cellStyle name="Normal 6 3 2 7 4 2" xfId="11283" xr:uid="{00000000-0005-0000-0000-0000CE550000}"/>
    <cellStyle name="Normal 6 3 2 7 4 2 2" xfId="11284" xr:uid="{00000000-0005-0000-0000-0000CF550000}"/>
    <cellStyle name="Normal 6 3 2 7 4 2 2 2" xfId="11285" xr:uid="{00000000-0005-0000-0000-0000D0550000}"/>
    <cellStyle name="Normal 6 3 2 7 4 2 2 2 2" xfId="40345" xr:uid="{00000000-0005-0000-0000-0000D1550000}"/>
    <cellStyle name="Normal 6 3 2 7 4 2 2 3" xfId="30327" xr:uid="{00000000-0005-0000-0000-0000D2550000}"/>
    <cellStyle name="Normal 6 3 2 7 4 2 3" xfId="11286" xr:uid="{00000000-0005-0000-0000-0000D3550000}"/>
    <cellStyle name="Normal 6 3 2 7 4 2 3 2" xfId="11287" xr:uid="{00000000-0005-0000-0000-0000D4550000}"/>
    <cellStyle name="Normal 6 3 2 7 4 2 3 2 2" xfId="40346" xr:uid="{00000000-0005-0000-0000-0000D5550000}"/>
    <cellStyle name="Normal 6 3 2 7 4 2 3 3" xfId="30328" xr:uid="{00000000-0005-0000-0000-0000D6550000}"/>
    <cellStyle name="Normal 6 3 2 7 4 2 4" xfId="11288" xr:uid="{00000000-0005-0000-0000-0000D7550000}"/>
    <cellStyle name="Normal 6 3 2 7 4 2 4 2" xfId="35592" xr:uid="{00000000-0005-0000-0000-0000D8550000}"/>
    <cellStyle name="Normal 6 3 2 7 4 2 5" xfId="24996" xr:uid="{00000000-0005-0000-0000-0000D9550000}"/>
    <cellStyle name="Normal 6 3 2 7 4 3" xfId="11289" xr:uid="{00000000-0005-0000-0000-0000DA550000}"/>
    <cellStyle name="Normal 6 3 2 7 4 3 2" xfId="11290" xr:uid="{00000000-0005-0000-0000-0000DB550000}"/>
    <cellStyle name="Normal 6 3 2 7 4 3 2 2" xfId="11291" xr:uid="{00000000-0005-0000-0000-0000DC550000}"/>
    <cellStyle name="Normal 6 3 2 7 4 3 2 2 2" xfId="40347" xr:uid="{00000000-0005-0000-0000-0000DD550000}"/>
    <cellStyle name="Normal 6 3 2 7 4 3 2 3" xfId="30329" xr:uid="{00000000-0005-0000-0000-0000DE550000}"/>
    <cellStyle name="Normal 6 3 2 7 4 3 3" xfId="11292" xr:uid="{00000000-0005-0000-0000-0000DF550000}"/>
    <cellStyle name="Normal 6 3 2 7 4 3 3 2" xfId="11293" xr:uid="{00000000-0005-0000-0000-0000E0550000}"/>
    <cellStyle name="Normal 6 3 2 7 4 3 3 2 2" xfId="40348" xr:uid="{00000000-0005-0000-0000-0000E1550000}"/>
    <cellStyle name="Normal 6 3 2 7 4 3 3 3" xfId="30330" xr:uid="{00000000-0005-0000-0000-0000E2550000}"/>
    <cellStyle name="Normal 6 3 2 7 4 3 4" xfId="11294" xr:uid="{00000000-0005-0000-0000-0000E3550000}"/>
    <cellStyle name="Normal 6 3 2 7 4 3 4 2" xfId="35593" xr:uid="{00000000-0005-0000-0000-0000E4550000}"/>
    <cellStyle name="Normal 6 3 2 7 4 3 5" xfId="24997" xr:uid="{00000000-0005-0000-0000-0000E5550000}"/>
    <cellStyle name="Normal 6 3 2 7 4 4" xfId="11295" xr:uid="{00000000-0005-0000-0000-0000E6550000}"/>
    <cellStyle name="Normal 6 3 2 7 4 4 2" xfId="11296" xr:uid="{00000000-0005-0000-0000-0000E7550000}"/>
    <cellStyle name="Normal 6 3 2 7 4 4 2 2" xfId="40349" xr:uid="{00000000-0005-0000-0000-0000E8550000}"/>
    <cellStyle name="Normal 6 3 2 7 4 4 3" xfId="30331" xr:uid="{00000000-0005-0000-0000-0000E9550000}"/>
    <cellStyle name="Normal 6 3 2 7 4 5" xfId="11297" xr:uid="{00000000-0005-0000-0000-0000EA550000}"/>
    <cellStyle name="Normal 6 3 2 7 4 5 2" xfId="11298" xr:uid="{00000000-0005-0000-0000-0000EB550000}"/>
    <cellStyle name="Normal 6 3 2 7 4 5 2 2" xfId="40350" xr:uid="{00000000-0005-0000-0000-0000EC550000}"/>
    <cellStyle name="Normal 6 3 2 7 4 5 3" xfId="30332" xr:uid="{00000000-0005-0000-0000-0000ED550000}"/>
    <cellStyle name="Normal 6 3 2 7 4 6" xfId="11299" xr:uid="{00000000-0005-0000-0000-0000EE550000}"/>
    <cellStyle name="Normal 6 3 2 7 4 6 2" xfId="35591" xr:uid="{00000000-0005-0000-0000-0000EF550000}"/>
    <cellStyle name="Normal 6 3 2 7 4 7" xfId="24995" xr:uid="{00000000-0005-0000-0000-0000F0550000}"/>
    <cellStyle name="Normal 6 3 2 7 5" xfId="11300" xr:uid="{00000000-0005-0000-0000-0000F1550000}"/>
    <cellStyle name="Normal 6 3 2 7 5 2" xfId="11301" xr:uid="{00000000-0005-0000-0000-0000F2550000}"/>
    <cellStyle name="Normal 6 3 2 7 5 2 2" xfId="11302" xr:uid="{00000000-0005-0000-0000-0000F3550000}"/>
    <cellStyle name="Normal 6 3 2 7 5 2 2 2" xfId="40351" xr:uid="{00000000-0005-0000-0000-0000F4550000}"/>
    <cellStyle name="Normal 6 3 2 7 5 2 3" xfId="30333" xr:uid="{00000000-0005-0000-0000-0000F5550000}"/>
    <cellStyle name="Normal 6 3 2 7 5 3" xfId="11303" xr:uid="{00000000-0005-0000-0000-0000F6550000}"/>
    <cellStyle name="Normal 6 3 2 7 5 3 2" xfId="11304" xr:uid="{00000000-0005-0000-0000-0000F7550000}"/>
    <cellStyle name="Normal 6 3 2 7 5 3 2 2" xfId="40352" xr:uid="{00000000-0005-0000-0000-0000F8550000}"/>
    <cellStyle name="Normal 6 3 2 7 5 3 3" xfId="30334" xr:uid="{00000000-0005-0000-0000-0000F9550000}"/>
    <cellStyle name="Normal 6 3 2 7 5 4" xfId="11305" xr:uid="{00000000-0005-0000-0000-0000FA550000}"/>
    <cellStyle name="Normal 6 3 2 7 5 4 2" xfId="35594" xr:uid="{00000000-0005-0000-0000-0000FB550000}"/>
    <cellStyle name="Normal 6 3 2 7 5 5" xfId="24998" xr:uid="{00000000-0005-0000-0000-0000FC550000}"/>
    <cellStyle name="Normal 6 3 2 7 6" xfId="11306" xr:uid="{00000000-0005-0000-0000-0000FD550000}"/>
    <cellStyle name="Normal 6 3 2 7 6 2" xfId="11307" xr:uid="{00000000-0005-0000-0000-0000FE550000}"/>
    <cellStyle name="Normal 6 3 2 7 6 2 2" xfId="11308" xr:uid="{00000000-0005-0000-0000-0000FF550000}"/>
    <cellStyle name="Normal 6 3 2 7 6 2 2 2" xfId="40353" xr:uid="{00000000-0005-0000-0000-000000560000}"/>
    <cellStyle name="Normal 6 3 2 7 6 2 3" xfId="30335" xr:uid="{00000000-0005-0000-0000-000001560000}"/>
    <cellStyle name="Normal 6 3 2 7 6 3" xfId="11309" xr:uid="{00000000-0005-0000-0000-000002560000}"/>
    <cellStyle name="Normal 6 3 2 7 6 3 2" xfId="11310" xr:uid="{00000000-0005-0000-0000-000003560000}"/>
    <cellStyle name="Normal 6 3 2 7 6 3 2 2" xfId="40354" xr:uid="{00000000-0005-0000-0000-000004560000}"/>
    <cellStyle name="Normal 6 3 2 7 6 3 3" xfId="30336" xr:uid="{00000000-0005-0000-0000-000005560000}"/>
    <cellStyle name="Normal 6 3 2 7 6 4" xfId="11311" xr:uid="{00000000-0005-0000-0000-000006560000}"/>
    <cellStyle name="Normal 6 3 2 7 6 4 2" xfId="35595" xr:uid="{00000000-0005-0000-0000-000007560000}"/>
    <cellStyle name="Normal 6 3 2 7 6 5" xfId="24999" xr:uid="{00000000-0005-0000-0000-000008560000}"/>
    <cellStyle name="Normal 6 3 2 7 7" xfId="11312" xr:uid="{00000000-0005-0000-0000-000009560000}"/>
    <cellStyle name="Normal 6 3 2 7 7 2" xfId="11313" xr:uid="{00000000-0005-0000-0000-00000A560000}"/>
    <cellStyle name="Normal 6 3 2 7 7 2 2" xfId="40355" xr:uid="{00000000-0005-0000-0000-00000B560000}"/>
    <cellStyle name="Normal 6 3 2 7 7 3" xfId="30337" xr:uid="{00000000-0005-0000-0000-00000C560000}"/>
    <cellStyle name="Normal 6 3 2 7 8" xfId="11314" xr:uid="{00000000-0005-0000-0000-00000D560000}"/>
    <cellStyle name="Normal 6 3 2 7 8 2" xfId="11315" xr:uid="{00000000-0005-0000-0000-00000E560000}"/>
    <cellStyle name="Normal 6 3 2 7 8 2 2" xfId="40356" xr:uid="{00000000-0005-0000-0000-00000F560000}"/>
    <cellStyle name="Normal 6 3 2 7 8 3" xfId="30338" xr:uid="{00000000-0005-0000-0000-000010560000}"/>
    <cellStyle name="Normal 6 3 2 7 9" xfId="11316" xr:uid="{00000000-0005-0000-0000-000011560000}"/>
    <cellStyle name="Normal 6 3 2 7 9 2" xfId="35578" xr:uid="{00000000-0005-0000-0000-000012560000}"/>
    <cellStyle name="Normal 6 3 2 8" xfId="11317" xr:uid="{00000000-0005-0000-0000-000013560000}"/>
    <cellStyle name="Normal 6 3 2 8 10" xfId="25000" xr:uid="{00000000-0005-0000-0000-000014560000}"/>
    <cellStyle name="Normal 6 3 2 8 2" xfId="11318" xr:uid="{00000000-0005-0000-0000-000015560000}"/>
    <cellStyle name="Normal 6 3 2 8 2 2" xfId="11319" xr:uid="{00000000-0005-0000-0000-000016560000}"/>
    <cellStyle name="Normal 6 3 2 8 2 2 2" xfId="11320" xr:uid="{00000000-0005-0000-0000-000017560000}"/>
    <cellStyle name="Normal 6 3 2 8 2 2 2 2" xfId="11321" xr:uid="{00000000-0005-0000-0000-000018560000}"/>
    <cellStyle name="Normal 6 3 2 8 2 2 2 2 2" xfId="11322" xr:uid="{00000000-0005-0000-0000-000019560000}"/>
    <cellStyle name="Normal 6 3 2 8 2 2 2 2 2 2" xfId="40357" xr:uid="{00000000-0005-0000-0000-00001A560000}"/>
    <cellStyle name="Normal 6 3 2 8 2 2 2 2 3" xfId="30339" xr:uid="{00000000-0005-0000-0000-00001B560000}"/>
    <cellStyle name="Normal 6 3 2 8 2 2 2 3" xfId="11323" xr:uid="{00000000-0005-0000-0000-00001C560000}"/>
    <cellStyle name="Normal 6 3 2 8 2 2 2 3 2" xfId="11324" xr:uid="{00000000-0005-0000-0000-00001D560000}"/>
    <cellStyle name="Normal 6 3 2 8 2 2 2 3 2 2" xfId="40358" xr:uid="{00000000-0005-0000-0000-00001E560000}"/>
    <cellStyle name="Normal 6 3 2 8 2 2 2 3 3" xfId="30340" xr:uid="{00000000-0005-0000-0000-00001F560000}"/>
    <cellStyle name="Normal 6 3 2 8 2 2 2 4" xfId="11325" xr:uid="{00000000-0005-0000-0000-000020560000}"/>
    <cellStyle name="Normal 6 3 2 8 2 2 2 4 2" xfId="35599" xr:uid="{00000000-0005-0000-0000-000021560000}"/>
    <cellStyle name="Normal 6 3 2 8 2 2 2 5" xfId="25003" xr:uid="{00000000-0005-0000-0000-000022560000}"/>
    <cellStyle name="Normal 6 3 2 8 2 2 3" xfId="11326" xr:uid="{00000000-0005-0000-0000-000023560000}"/>
    <cellStyle name="Normal 6 3 2 8 2 2 3 2" xfId="11327" xr:uid="{00000000-0005-0000-0000-000024560000}"/>
    <cellStyle name="Normal 6 3 2 8 2 2 3 2 2" xfId="11328" xr:uid="{00000000-0005-0000-0000-000025560000}"/>
    <cellStyle name="Normal 6 3 2 8 2 2 3 2 2 2" xfId="40359" xr:uid="{00000000-0005-0000-0000-000026560000}"/>
    <cellStyle name="Normal 6 3 2 8 2 2 3 2 3" xfId="30341" xr:uid="{00000000-0005-0000-0000-000027560000}"/>
    <cellStyle name="Normal 6 3 2 8 2 2 3 3" xfId="11329" xr:uid="{00000000-0005-0000-0000-000028560000}"/>
    <cellStyle name="Normal 6 3 2 8 2 2 3 3 2" xfId="11330" xr:uid="{00000000-0005-0000-0000-000029560000}"/>
    <cellStyle name="Normal 6 3 2 8 2 2 3 3 2 2" xfId="40360" xr:uid="{00000000-0005-0000-0000-00002A560000}"/>
    <cellStyle name="Normal 6 3 2 8 2 2 3 3 3" xfId="30342" xr:uid="{00000000-0005-0000-0000-00002B560000}"/>
    <cellStyle name="Normal 6 3 2 8 2 2 3 4" xfId="11331" xr:uid="{00000000-0005-0000-0000-00002C560000}"/>
    <cellStyle name="Normal 6 3 2 8 2 2 3 4 2" xfId="35600" xr:uid="{00000000-0005-0000-0000-00002D560000}"/>
    <cellStyle name="Normal 6 3 2 8 2 2 3 5" xfId="25004" xr:uid="{00000000-0005-0000-0000-00002E560000}"/>
    <cellStyle name="Normal 6 3 2 8 2 2 4" xfId="11332" xr:uid="{00000000-0005-0000-0000-00002F560000}"/>
    <cellStyle name="Normal 6 3 2 8 2 2 4 2" xfId="11333" xr:uid="{00000000-0005-0000-0000-000030560000}"/>
    <cellStyle name="Normal 6 3 2 8 2 2 4 2 2" xfId="40361" xr:uid="{00000000-0005-0000-0000-000031560000}"/>
    <cellStyle name="Normal 6 3 2 8 2 2 4 3" xfId="30343" xr:uid="{00000000-0005-0000-0000-000032560000}"/>
    <cellStyle name="Normal 6 3 2 8 2 2 5" xfId="11334" xr:uid="{00000000-0005-0000-0000-000033560000}"/>
    <cellStyle name="Normal 6 3 2 8 2 2 5 2" xfId="11335" xr:uid="{00000000-0005-0000-0000-000034560000}"/>
    <cellStyle name="Normal 6 3 2 8 2 2 5 2 2" xfId="40362" xr:uid="{00000000-0005-0000-0000-000035560000}"/>
    <cellStyle name="Normal 6 3 2 8 2 2 5 3" xfId="30344" xr:uid="{00000000-0005-0000-0000-000036560000}"/>
    <cellStyle name="Normal 6 3 2 8 2 2 6" xfId="11336" xr:uid="{00000000-0005-0000-0000-000037560000}"/>
    <cellStyle name="Normal 6 3 2 8 2 2 6 2" xfId="35598" xr:uid="{00000000-0005-0000-0000-000038560000}"/>
    <cellStyle name="Normal 6 3 2 8 2 2 7" xfId="25002" xr:uid="{00000000-0005-0000-0000-000039560000}"/>
    <cellStyle name="Normal 6 3 2 8 2 3" xfId="11337" xr:uid="{00000000-0005-0000-0000-00003A560000}"/>
    <cellStyle name="Normal 6 3 2 8 2 3 2" xfId="11338" xr:uid="{00000000-0005-0000-0000-00003B560000}"/>
    <cellStyle name="Normal 6 3 2 8 2 3 2 2" xfId="11339" xr:uid="{00000000-0005-0000-0000-00003C560000}"/>
    <cellStyle name="Normal 6 3 2 8 2 3 2 2 2" xfId="40363" xr:uid="{00000000-0005-0000-0000-00003D560000}"/>
    <cellStyle name="Normal 6 3 2 8 2 3 2 3" xfId="30345" xr:uid="{00000000-0005-0000-0000-00003E560000}"/>
    <cellStyle name="Normal 6 3 2 8 2 3 3" xfId="11340" xr:uid="{00000000-0005-0000-0000-00003F560000}"/>
    <cellStyle name="Normal 6 3 2 8 2 3 3 2" xfId="11341" xr:uid="{00000000-0005-0000-0000-000040560000}"/>
    <cellStyle name="Normal 6 3 2 8 2 3 3 2 2" xfId="40364" xr:uid="{00000000-0005-0000-0000-000041560000}"/>
    <cellStyle name="Normal 6 3 2 8 2 3 3 3" xfId="30346" xr:uid="{00000000-0005-0000-0000-000042560000}"/>
    <cellStyle name="Normal 6 3 2 8 2 3 4" xfId="11342" xr:uid="{00000000-0005-0000-0000-000043560000}"/>
    <cellStyle name="Normal 6 3 2 8 2 3 4 2" xfId="35601" xr:uid="{00000000-0005-0000-0000-000044560000}"/>
    <cellStyle name="Normal 6 3 2 8 2 3 5" xfId="25005" xr:uid="{00000000-0005-0000-0000-000045560000}"/>
    <cellStyle name="Normal 6 3 2 8 2 4" xfId="11343" xr:uid="{00000000-0005-0000-0000-000046560000}"/>
    <cellStyle name="Normal 6 3 2 8 2 4 2" xfId="11344" xr:uid="{00000000-0005-0000-0000-000047560000}"/>
    <cellStyle name="Normal 6 3 2 8 2 4 2 2" xfId="11345" xr:uid="{00000000-0005-0000-0000-000048560000}"/>
    <cellStyle name="Normal 6 3 2 8 2 4 2 2 2" xfId="40365" xr:uid="{00000000-0005-0000-0000-000049560000}"/>
    <cellStyle name="Normal 6 3 2 8 2 4 2 3" xfId="30347" xr:uid="{00000000-0005-0000-0000-00004A560000}"/>
    <cellStyle name="Normal 6 3 2 8 2 4 3" xfId="11346" xr:uid="{00000000-0005-0000-0000-00004B560000}"/>
    <cellStyle name="Normal 6 3 2 8 2 4 3 2" xfId="11347" xr:uid="{00000000-0005-0000-0000-00004C560000}"/>
    <cellStyle name="Normal 6 3 2 8 2 4 3 2 2" xfId="40366" xr:uid="{00000000-0005-0000-0000-00004D560000}"/>
    <cellStyle name="Normal 6 3 2 8 2 4 3 3" xfId="30348" xr:uid="{00000000-0005-0000-0000-00004E560000}"/>
    <cellStyle name="Normal 6 3 2 8 2 4 4" xfId="11348" xr:uid="{00000000-0005-0000-0000-00004F560000}"/>
    <cellStyle name="Normal 6 3 2 8 2 4 4 2" xfId="35602" xr:uid="{00000000-0005-0000-0000-000050560000}"/>
    <cellStyle name="Normal 6 3 2 8 2 4 5" xfId="25006" xr:uid="{00000000-0005-0000-0000-000051560000}"/>
    <cellStyle name="Normal 6 3 2 8 2 5" xfId="11349" xr:uid="{00000000-0005-0000-0000-000052560000}"/>
    <cellStyle name="Normal 6 3 2 8 2 5 2" xfId="11350" xr:uid="{00000000-0005-0000-0000-000053560000}"/>
    <cellStyle name="Normal 6 3 2 8 2 5 2 2" xfId="40367" xr:uid="{00000000-0005-0000-0000-000054560000}"/>
    <cellStyle name="Normal 6 3 2 8 2 5 3" xfId="30349" xr:uid="{00000000-0005-0000-0000-000055560000}"/>
    <cellStyle name="Normal 6 3 2 8 2 6" xfId="11351" xr:uid="{00000000-0005-0000-0000-000056560000}"/>
    <cellStyle name="Normal 6 3 2 8 2 6 2" xfId="11352" xr:uid="{00000000-0005-0000-0000-000057560000}"/>
    <cellStyle name="Normal 6 3 2 8 2 6 2 2" xfId="40368" xr:uid="{00000000-0005-0000-0000-000058560000}"/>
    <cellStyle name="Normal 6 3 2 8 2 6 3" xfId="30350" xr:uid="{00000000-0005-0000-0000-000059560000}"/>
    <cellStyle name="Normal 6 3 2 8 2 7" xfId="11353" xr:uid="{00000000-0005-0000-0000-00005A560000}"/>
    <cellStyle name="Normal 6 3 2 8 2 7 2" xfId="35597" xr:uid="{00000000-0005-0000-0000-00005B560000}"/>
    <cellStyle name="Normal 6 3 2 8 2 8" xfId="25001" xr:uid="{00000000-0005-0000-0000-00005C560000}"/>
    <cellStyle name="Normal 6 3 2 8 3" xfId="11354" xr:uid="{00000000-0005-0000-0000-00005D560000}"/>
    <cellStyle name="Normal 6 3 2 8 3 2" xfId="11355" xr:uid="{00000000-0005-0000-0000-00005E560000}"/>
    <cellStyle name="Normal 6 3 2 8 3 2 2" xfId="11356" xr:uid="{00000000-0005-0000-0000-00005F560000}"/>
    <cellStyle name="Normal 6 3 2 8 3 2 2 2" xfId="11357" xr:uid="{00000000-0005-0000-0000-000060560000}"/>
    <cellStyle name="Normal 6 3 2 8 3 2 2 2 2" xfId="11358" xr:uid="{00000000-0005-0000-0000-000061560000}"/>
    <cellStyle name="Normal 6 3 2 8 3 2 2 2 2 2" xfId="40369" xr:uid="{00000000-0005-0000-0000-000062560000}"/>
    <cellStyle name="Normal 6 3 2 8 3 2 2 2 3" xfId="30351" xr:uid="{00000000-0005-0000-0000-000063560000}"/>
    <cellStyle name="Normal 6 3 2 8 3 2 2 3" xfId="11359" xr:uid="{00000000-0005-0000-0000-000064560000}"/>
    <cellStyle name="Normal 6 3 2 8 3 2 2 3 2" xfId="11360" xr:uid="{00000000-0005-0000-0000-000065560000}"/>
    <cellStyle name="Normal 6 3 2 8 3 2 2 3 2 2" xfId="40370" xr:uid="{00000000-0005-0000-0000-000066560000}"/>
    <cellStyle name="Normal 6 3 2 8 3 2 2 3 3" xfId="30352" xr:uid="{00000000-0005-0000-0000-000067560000}"/>
    <cellStyle name="Normal 6 3 2 8 3 2 2 4" xfId="11361" xr:uid="{00000000-0005-0000-0000-000068560000}"/>
    <cellStyle name="Normal 6 3 2 8 3 2 2 4 2" xfId="35605" xr:uid="{00000000-0005-0000-0000-000069560000}"/>
    <cellStyle name="Normal 6 3 2 8 3 2 2 5" xfId="25009" xr:uid="{00000000-0005-0000-0000-00006A560000}"/>
    <cellStyle name="Normal 6 3 2 8 3 2 3" xfId="11362" xr:uid="{00000000-0005-0000-0000-00006B560000}"/>
    <cellStyle name="Normal 6 3 2 8 3 2 3 2" xfId="11363" xr:uid="{00000000-0005-0000-0000-00006C560000}"/>
    <cellStyle name="Normal 6 3 2 8 3 2 3 2 2" xfId="11364" xr:uid="{00000000-0005-0000-0000-00006D560000}"/>
    <cellStyle name="Normal 6 3 2 8 3 2 3 2 2 2" xfId="40371" xr:uid="{00000000-0005-0000-0000-00006E560000}"/>
    <cellStyle name="Normal 6 3 2 8 3 2 3 2 3" xfId="30353" xr:uid="{00000000-0005-0000-0000-00006F560000}"/>
    <cellStyle name="Normal 6 3 2 8 3 2 3 3" xfId="11365" xr:uid="{00000000-0005-0000-0000-000070560000}"/>
    <cellStyle name="Normal 6 3 2 8 3 2 3 3 2" xfId="11366" xr:uid="{00000000-0005-0000-0000-000071560000}"/>
    <cellStyle name="Normal 6 3 2 8 3 2 3 3 2 2" xfId="40372" xr:uid="{00000000-0005-0000-0000-000072560000}"/>
    <cellStyle name="Normal 6 3 2 8 3 2 3 3 3" xfId="30354" xr:uid="{00000000-0005-0000-0000-000073560000}"/>
    <cellStyle name="Normal 6 3 2 8 3 2 3 4" xfId="11367" xr:uid="{00000000-0005-0000-0000-000074560000}"/>
    <cellStyle name="Normal 6 3 2 8 3 2 3 4 2" xfId="35606" xr:uid="{00000000-0005-0000-0000-000075560000}"/>
    <cellStyle name="Normal 6 3 2 8 3 2 3 5" xfId="25010" xr:uid="{00000000-0005-0000-0000-000076560000}"/>
    <cellStyle name="Normal 6 3 2 8 3 2 4" xfId="11368" xr:uid="{00000000-0005-0000-0000-000077560000}"/>
    <cellStyle name="Normal 6 3 2 8 3 2 4 2" xfId="11369" xr:uid="{00000000-0005-0000-0000-000078560000}"/>
    <cellStyle name="Normal 6 3 2 8 3 2 4 2 2" xfId="40373" xr:uid="{00000000-0005-0000-0000-000079560000}"/>
    <cellStyle name="Normal 6 3 2 8 3 2 4 3" xfId="30355" xr:uid="{00000000-0005-0000-0000-00007A560000}"/>
    <cellStyle name="Normal 6 3 2 8 3 2 5" xfId="11370" xr:uid="{00000000-0005-0000-0000-00007B560000}"/>
    <cellStyle name="Normal 6 3 2 8 3 2 5 2" xfId="11371" xr:uid="{00000000-0005-0000-0000-00007C560000}"/>
    <cellStyle name="Normal 6 3 2 8 3 2 5 2 2" xfId="40374" xr:uid="{00000000-0005-0000-0000-00007D560000}"/>
    <cellStyle name="Normal 6 3 2 8 3 2 5 3" xfId="30356" xr:uid="{00000000-0005-0000-0000-00007E560000}"/>
    <cellStyle name="Normal 6 3 2 8 3 2 6" xfId="11372" xr:uid="{00000000-0005-0000-0000-00007F560000}"/>
    <cellStyle name="Normal 6 3 2 8 3 2 6 2" xfId="35604" xr:uid="{00000000-0005-0000-0000-000080560000}"/>
    <cellStyle name="Normal 6 3 2 8 3 2 7" xfId="25008" xr:uid="{00000000-0005-0000-0000-000081560000}"/>
    <cellStyle name="Normal 6 3 2 8 3 3" xfId="11373" xr:uid="{00000000-0005-0000-0000-000082560000}"/>
    <cellStyle name="Normal 6 3 2 8 3 3 2" xfId="11374" xr:uid="{00000000-0005-0000-0000-000083560000}"/>
    <cellStyle name="Normal 6 3 2 8 3 3 2 2" xfId="11375" xr:uid="{00000000-0005-0000-0000-000084560000}"/>
    <cellStyle name="Normal 6 3 2 8 3 3 2 2 2" xfId="40375" xr:uid="{00000000-0005-0000-0000-000085560000}"/>
    <cellStyle name="Normal 6 3 2 8 3 3 2 3" xfId="30357" xr:uid="{00000000-0005-0000-0000-000086560000}"/>
    <cellStyle name="Normal 6 3 2 8 3 3 3" xfId="11376" xr:uid="{00000000-0005-0000-0000-000087560000}"/>
    <cellStyle name="Normal 6 3 2 8 3 3 3 2" xfId="11377" xr:uid="{00000000-0005-0000-0000-000088560000}"/>
    <cellStyle name="Normal 6 3 2 8 3 3 3 2 2" xfId="40376" xr:uid="{00000000-0005-0000-0000-000089560000}"/>
    <cellStyle name="Normal 6 3 2 8 3 3 3 3" xfId="30358" xr:uid="{00000000-0005-0000-0000-00008A560000}"/>
    <cellStyle name="Normal 6 3 2 8 3 3 4" xfId="11378" xr:uid="{00000000-0005-0000-0000-00008B560000}"/>
    <cellStyle name="Normal 6 3 2 8 3 3 4 2" xfId="35607" xr:uid="{00000000-0005-0000-0000-00008C560000}"/>
    <cellStyle name="Normal 6 3 2 8 3 3 5" xfId="25011" xr:uid="{00000000-0005-0000-0000-00008D560000}"/>
    <cellStyle name="Normal 6 3 2 8 3 4" xfId="11379" xr:uid="{00000000-0005-0000-0000-00008E560000}"/>
    <cellStyle name="Normal 6 3 2 8 3 4 2" xfId="11380" xr:uid="{00000000-0005-0000-0000-00008F560000}"/>
    <cellStyle name="Normal 6 3 2 8 3 4 2 2" xfId="11381" xr:uid="{00000000-0005-0000-0000-000090560000}"/>
    <cellStyle name="Normal 6 3 2 8 3 4 2 2 2" xfId="40377" xr:uid="{00000000-0005-0000-0000-000091560000}"/>
    <cellStyle name="Normal 6 3 2 8 3 4 2 3" xfId="30359" xr:uid="{00000000-0005-0000-0000-000092560000}"/>
    <cellStyle name="Normal 6 3 2 8 3 4 3" xfId="11382" xr:uid="{00000000-0005-0000-0000-000093560000}"/>
    <cellStyle name="Normal 6 3 2 8 3 4 3 2" xfId="11383" xr:uid="{00000000-0005-0000-0000-000094560000}"/>
    <cellStyle name="Normal 6 3 2 8 3 4 3 2 2" xfId="40378" xr:uid="{00000000-0005-0000-0000-000095560000}"/>
    <cellStyle name="Normal 6 3 2 8 3 4 3 3" xfId="30360" xr:uid="{00000000-0005-0000-0000-000096560000}"/>
    <cellStyle name="Normal 6 3 2 8 3 4 4" xfId="11384" xr:uid="{00000000-0005-0000-0000-000097560000}"/>
    <cellStyle name="Normal 6 3 2 8 3 4 4 2" xfId="35608" xr:uid="{00000000-0005-0000-0000-000098560000}"/>
    <cellStyle name="Normal 6 3 2 8 3 4 5" xfId="25012" xr:uid="{00000000-0005-0000-0000-000099560000}"/>
    <cellStyle name="Normal 6 3 2 8 3 5" xfId="11385" xr:uid="{00000000-0005-0000-0000-00009A560000}"/>
    <cellStyle name="Normal 6 3 2 8 3 5 2" xfId="11386" xr:uid="{00000000-0005-0000-0000-00009B560000}"/>
    <cellStyle name="Normal 6 3 2 8 3 5 2 2" xfId="40379" xr:uid="{00000000-0005-0000-0000-00009C560000}"/>
    <cellStyle name="Normal 6 3 2 8 3 5 3" xfId="30361" xr:uid="{00000000-0005-0000-0000-00009D560000}"/>
    <cellStyle name="Normal 6 3 2 8 3 6" xfId="11387" xr:uid="{00000000-0005-0000-0000-00009E560000}"/>
    <cellStyle name="Normal 6 3 2 8 3 6 2" xfId="11388" xr:uid="{00000000-0005-0000-0000-00009F560000}"/>
    <cellStyle name="Normal 6 3 2 8 3 6 2 2" xfId="40380" xr:uid="{00000000-0005-0000-0000-0000A0560000}"/>
    <cellStyle name="Normal 6 3 2 8 3 6 3" xfId="30362" xr:uid="{00000000-0005-0000-0000-0000A1560000}"/>
    <cellStyle name="Normal 6 3 2 8 3 7" xfId="11389" xr:uid="{00000000-0005-0000-0000-0000A2560000}"/>
    <cellStyle name="Normal 6 3 2 8 3 7 2" xfId="35603" xr:uid="{00000000-0005-0000-0000-0000A3560000}"/>
    <cellStyle name="Normal 6 3 2 8 3 8" xfId="25007" xr:uid="{00000000-0005-0000-0000-0000A4560000}"/>
    <cellStyle name="Normal 6 3 2 8 4" xfId="11390" xr:uid="{00000000-0005-0000-0000-0000A5560000}"/>
    <cellStyle name="Normal 6 3 2 8 4 2" xfId="11391" xr:uid="{00000000-0005-0000-0000-0000A6560000}"/>
    <cellStyle name="Normal 6 3 2 8 4 2 2" xfId="11392" xr:uid="{00000000-0005-0000-0000-0000A7560000}"/>
    <cellStyle name="Normal 6 3 2 8 4 2 2 2" xfId="11393" xr:uid="{00000000-0005-0000-0000-0000A8560000}"/>
    <cellStyle name="Normal 6 3 2 8 4 2 2 2 2" xfId="40381" xr:uid="{00000000-0005-0000-0000-0000A9560000}"/>
    <cellStyle name="Normal 6 3 2 8 4 2 2 3" xfId="30363" xr:uid="{00000000-0005-0000-0000-0000AA560000}"/>
    <cellStyle name="Normal 6 3 2 8 4 2 3" xfId="11394" xr:uid="{00000000-0005-0000-0000-0000AB560000}"/>
    <cellStyle name="Normal 6 3 2 8 4 2 3 2" xfId="11395" xr:uid="{00000000-0005-0000-0000-0000AC560000}"/>
    <cellStyle name="Normal 6 3 2 8 4 2 3 2 2" xfId="40382" xr:uid="{00000000-0005-0000-0000-0000AD560000}"/>
    <cellStyle name="Normal 6 3 2 8 4 2 3 3" xfId="30364" xr:uid="{00000000-0005-0000-0000-0000AE560000}"/>
    <cellStyle name="Normal 6 3 2 8 4 2 4" xfId="11396" xr:uid="{00000000-0005-0000-0000-0000AF560000}"/>
    <cellStyle name="Normal 6 3 2 8 4 2 4 2" xfId="35610" xr:uid="{00000000-0005-0000-0000-0000B0560000}"/>
    <cellStyle name="Normal 6 3 2 8 4 2 5" xfId="25014" xr:uid="{00000000-0005-0000-0000-0000B1560000}"/>
    <cellStyle name="Normal 6 3 2 8 4 3" xfId="11397" xr:uid="{00000000-0005-0000-0000-0000B2560000}"/>
    <cellStyle name="Normal 6 3 2 8 4 3 2" xfId="11398" xr:uid="{00000000-0005-0000-0000-0000B3560000}"/>
    <cellStyle name="Normal 6 3 2 8 4 3 2 2" xfId="11399" xr:uid="{00000000-0005-0000-0000-0000B4560000}"/>
    <cellStyle name="Normal 6 3 2 8 4 3 2 2 2" xfId="40383" xr:uid="{00000000-0005-0000-0000-0000B5560000}"/>
    <cellStyle name="Normal 6 3 2 8 4 3 2 3" xfId="30365" xr:uid="{00000000-0005-0000-0000-0000B6560000}"/>
    <cellStyle name="Normal 6 3 2 8 4 3 3" xfId="11400" xr:uid="{00000000-0005-0000-0000-0000B7560000}"/>
    <cellStyle name="Normal 6 3 2 8 4 3 3 2" xfId="11401" xr:uid="{00000000-0005-0000-0000-0000B8560000}"/>
    <cellStyle name="Normal 6 3 2 8 4 3 3 2 2" xfId="40384" xr:uid="{00000000-0005-0000-0000-0000B9560000}"/>
    <cellStyle name="Normal 6 3 2 8 4 3 3 3" xfId="30366" xr:uid="{00000000-0005-0000-0000-0000BA560000}"/>
    <cellStyle name="Normal 6 3 2 8 4 3 4" xfId="11402" xr:uid="{00000000-0005-0000-0000-0000BB560000}"/>
    <cellStyle name="Normal 6 3 2 8 4 3 4 2" xfId="35611" xr:uid="{00000000-0005-0000-0000-0000BC560000}"/>
    <cellStyle name="Normal 6 3 2 8 4 3 5" xfId="25015" xr:uid="{00000000-0005-0000-0000-0000BD560000}"/>
    <cellStyle name="Normal 6 3 2 8 4 4" xfId="11403" xr:uid="{00000000-0005-0000-0000-0000BE560000}"/>
    <cellStyle name="Normal 6 3 2 8 4 4 2" xfId="11404" xr:uid="{00000000-0005-0000-0000-0000BF560000}"/>
    <cellStyle name="Normal 6 3 2 8 4 4 2 2" xfId="40385" xr:uid="{00000000-0005-0000-0000-0000C0560000}"/>
    <cellStyle name="Normal 6 3 2 8 4 4 3" xfId="30367" xr:uid="{00000000-0005-0000-0000-0000C1560000}"/>
    <cellStyle name="Normal 6 3 2 8 4 5" xfId="11405" xr:uid="{00000000-0005-0000-0000-0000C2560000}"/>
    <cellStyle name="Normal 6 3 2 8 4 5 2" xfId="11406" xr:uid="{00000000-0005-0000-0000-0000C3560000}"/>
    <cellStyle name="Normal 6 3 2 8 4 5 2 2" xfId="40386" xr:uid="{00000000-0005-0000-0000-0000C4560000}"/>
    <cellStyle name="Normal 6 3 2 8 4 5 3" xfId="30368" xr:uid="{00000000-0005-0000-0000-0000C5560000}"/>
    <cellStyle name="Normal 6 3 2 8 4 6" xfId="11407" xr:uid="{00000000-0005-0000-0000-0000C6560000}"/>
    <cellStyle name="Normal 6 3 2 8 4 6 2" xfId="35609" xr:uid="{00000000-0005-0000-0000-0000C7560000}"/>
    <cellStyle name="Normal 6 3 2 8 4 7" xfId="25013" xr:uid="{00000000-0005-0000-0000-0000C8560000}"/>
    <cellStyle name="Normal 6 3 2 8 5" xfId="11408" xr:uid="{00000000-0005-0000-0000-0000C9560000}"/>
    <cellStyle name="Normal 6 3 2 8 5 2" xfId="11409" xr:uid="{00000000-0005-0000-0000-0000CA560000}"/>
    <cellStyle name="Normal 6 3 2 8 5 2 2" xfId="11410" xr:uid="{00000000-0005-0000-0000-0000CB560000}"/>
    <cellStyle name="Normal 6 3 2 8 5 2 2 2" xfId="40387" xr:uid="{00000000-0005-0000-0000-0000CC560000}"/>
    <cellStyle name="Normal 6 3 2 8 5 2 3" xfId="30369" xr:uid="{00000000-0005-0000-0000-0000CD560000}"/>
    <cellStyle name="Normal 6 3 2 8 5 3" xfId="11411" xr:uid="{00000000-0005-0000-0000-0000CE560000}"/>
    <cellStyle name="Normal 6 3 2 8 5 3 2" xfId="11412" xr:uid="{00000000-0005-0000-0000-0000CF560000}"/>
    <cellStyle name="Normal 6 3 2 8 5 3 2 2" xfId="40388" xr:uid="{00000000-0005-0000-0000-0000D0560000}"/>
    <cellStyle name="Normal 6 3 2 8 5 3 3" xfId="30370" xr:uid="{00000000-0005-0000-0000-0000D1560000}"/>
    <cellStyle name="Normal 6 3 2 8 5 4" xfId="11413" xr:uid="{00000000-0005-0000-0000-0000D2560000}"/>
    <cellStyle name="Normal 6 3 2 8 5 4 2" xfId="35612" xr:uid="{00000000-0005-0000-0000-0000D3560000}"/>
    <cellStyle name="Normal 6 3 2 8 5 5" xfId="25016" xr:uid="{00000000-0005-0000-0000-0000D4560000}"/>
    <cellStyle name="Normal 6 3 2 8 6" xfId="11414" xr:uid="{00000000-0005-0000-0000-0000D5560000}"/>
    <cellStyle name="Normal 6 3 2 8 6 2" xfId="11415" xr:uid="{00000000-0005-0000-0000-0000D6560000}"/>
    <cellStyle name="Normal 6 3 2 8 6 2 2" xfId="11416" xr:uid="{00000000-0005-0000-0000-0000D7560000}"/>
    <cellStyle name="Normal 6 3 2 8 6 2 2 2" xfId="40389" xr:uid="{00000000-0005-0000-0000-0000D8560000}"/>
    <cellStyle name="Normal 6 3 2 8 6 2 3" xfId="30371" xr:uid="{00000000-0005-0000-0000-0000D9560000}"/>
    <cellStyle name="Normal 6 3 2 8 6 3" xfId="11417" xr:uid="{00000000-0005-0000-0000-0000DA560000}"/>
    <cellStyle name="Normal 6 3 2 8 6 3 2" xfId="11418" xr:uid="{00000000-0005-0000-0000-0000DB560000}"/>
    <cellStyle name="Normal 6 3 2 8 6 3 2 2" xfId="40390" xr:uid="{00000000-0005-0000-0000-0000DC560000}"/>
    <cellStyle name="Normal 6 3 2 8 6 3 3" xfId="30372" xr:uid="{00000000-0005-0000-0000-0000DD560000}"/>
    <cellStyle name="Normal 6 3 2 8 6 4" xfId="11419" xr:uid="{00000000-0005-0000-0000-0000DE560000}"/>
    <cellStyle name="Normal 6 3 2 8 6 4 2" xfId="35613" xr:uid="{00000000-0005-0000-0000-0000DF560000}"/>
    <cellStyle name="Normal 6 3 2 8 6 5" xfId="25017" xr:uid="{00000000-0005-0000-0000-0000E0560000}"/>
    <cellStyle name="Normal 6 3 2 8 7" xfId="11420" xr:uid="{00000000-0005-0000-0000-0000E1560000}"/>
    <cellStyle name="Normal 6 3 2 8 7 2" xfId="11421" xr:uid="{00000000-0005-0000-0000-0000E2560000}"/>
    <cellStyle name="Normal 6 3 2 8 7 2 2" xfId="40391" xr:uid="{00000000-0005-0000-0000-0000E3560000}"/>
    <cellStyle name="Normal 6 3 2 8 7 3" xfId="30373" xr:uid="{00000000-0005-0000-0000-0000E4560000}"/>
    <cellStyle name="Normal 6 3 2 8 8" xfId="11422" xr:uid="{00000000-0005-0000-0000-0000E5560000}"/>
    <cellStyle name="Normal 6 3 2 8 8 2" xfId="11423" xr:uid="{00000000-0005-0000-0000-0000E6560000}"/>
    <cellStyle name="Normal 6 3 2 8 8 2 2" xfId="40392" xr:uid="{00000000-0005-0000-0000-0000E7560000}"/>
    <cellStyle name="Normal 6 3 2 8 8 3" xfId="30374" xr:uid="{00000000-0005-0000-0000-0000E8560000}"/>
    <cellStyle name="Normal 6 3 2 8 9" xfId="11424" xr:uid="{00000000-0005-0000-0000-0000E9560000}"/>
    <cellStyle name="Normal 6 3 2 8 9 2" xfId="35596" xr:uid="{00000000-0005-0000-0000-0000EA560000}"/>
    <cellStyle name="Normal 6 3 2 9" xfId="11425" xr:uid="{00000000-0005-0000-0000-0000EB560000}"/>
    <cellStyle name="Normal 6 3 2 9 2" xfId="11426" xr:uid="{00000000-0005-0000-0000-0000EC560000}"/>
    <cellStyle name="Normal 6 3 2 9 2 2" xfId="11427" xr:uid="{00000000-0005-0000-0000-0000ED560000}"/>
    <cellStyle name="Normal 6 3 2 9 2 2 2" xfId="11428" xr:uid="{00000000-0005-0000-0000-0000EE560000}"/>
    <cellStyle name="Normal 6 3 2 9 2 2 2 2" xfId="11429" xr:uid="{00000000-0005-0000-0000-0000EF560000}"/>
    <cellStyle name="Normal 6 3 2 9 2 2 2 2 2" xfId="40393" xr:uid="{00000000-0005-0000-0000-0000F0560000}"/>
    <cellStyle name="Normal 6 3 2 9 2 2 2 3" xfId="30375" xr:uid="{00000000-0005-0000-0000-0000F1560000}"/>
    <cellStyle name="Normal 6 3 2 9 2 2 3" xfId="11430" xr:uid="{00000000-0005-0000-0000-0000F2560000}"/>
    <cellStyle name="Normal 6 3 2 9 2 2 3 2" xfId="11431" xr:uid="{00000000-0005-0000-0000-0000F3560000}"/>
    <cellStyle name="Normal 6 3 2 9 2 2 3 2 2" xfId="40394" xr:uid="{00000000-0005-0000-0000-0000F4560000}"/>
    <cellStyle name="Normal 6 3 2 9 2 2 3 3" xfId="30376" xr:uid="{00000000-0005-0000-0000-0000F5560000}"/>
    <cellStyle name="Normal 6 3 2 9 2 2 4" xfId="11432" xr:uid="{00000000-0005-0000-0000-0000F6560000}"/>
    <cellStyle name="Normal 6 3 2 9 2 2 4 2" xfId="35616" xr:uid="{00000000-0005-0000-0000-0000F7560000}"/>
    <cellStyle name="Normal 6 3 2 9 2 2 5" xfId="25020" xr:uid="{00000000-0005-0000-0000-0000F8560000}"/>
    <cellStyle name="Normal 6 3 2 9 2 3" xfId="11433" xr:uid="{00000000-0005-0000-0000-0000F9560000}"/>
    <cellStyle name="Normal 6 3 2 9 2 3 2" xfId="11434" xr:uid="{00000000-0005-0000-0000-0000FA560000}"/>
    <cellStyle name="Normal 6 3 2 9 2 3 2 2" xfId="11435" xr:uid="{00000000-0005-0000-0000-0000FB560000}"/>
    <cellStyle name="Normal 6 3 2 9 2 3 2 2 2" xfId="40395" xr:uid="{00000000-0005-0000-0000-0000FC560000}"/>
    <cellStyle name="Normal 6 3 2 9 2 3 2 3" xfId="30377" xr:uid="{00000000-0005-0000-0000-0000FD560000}"/>
    <cellStyle name="Normal 6 3 2 9 2 3 3" xfId="11436" xr:uid="{00000000-0005-0000-0000-0000FE560000}"/>
    <cellStyle name="Normal 6 3 2 9 2 3 3 2" xfId="11437" xr:uid="{00000000-0005-0000-0000-0000FF560000}"/>
    <cellStyle name="Normal 6 3 2 9 2 3 3 2 2" xfId="40396" xr:uid="{00000000-0005-0000-0000-000000570000}"/>
    <cellStyle name="Normal 6 3 2 9 2 3 3 3" xfId="30378" xr:uid="{00000000-0005-0000-0000-000001570000}"/>
    <cellStyle name="Normal 6 3 2 9 2 3 4" xfId="11438" xr:uid="{00000000-0005-0000-0000-000002570000}"/>
    <cellStyle name="Normal 6 3 2 9 2 3 4 2" xfId="35617" xr:uid="{00000000-0005-0000-0000-000003570000}"/>
    <cellStyle name="Normal 6 3 2 9 2 3 5" xfId="25021" xr:uid="{00000000-0005-0000-0000-000004570000}"/>
    <cellStyle name="Normal 6 3 2 9 2 4" xfId="11439" xr:uid="{00000000-0005-0000-0000-000005570000}"/>
    <cellStyle name="Normal 6 3 2 9 2 4 2" xfId="11440" xr:uid="{00000000-0005-0000-0000-000006570000}"/>
    <cellStyle name="Normal 6 3 2 9 2 4 2 2" xfId="40397" xr:uid="{00000000-0005-0000-0000-000007570000}"/>
    <cellStyle name="Normal 6 3 2 9 2 4 3" xfId="30379" xr:uid="{00000000-0005-0000-0000-000008570000}"/>
    <cellStyle name="Normal 6 3 2 9 2 5" xfId="11441" xr:uid="{00000000-0005-0000-0000-000009570000}"/>
    <cellStyle name="Normal 6 3 2 9 2 5 2" xfId="11442" xr:uid="{00000000-0005-0000-0000-00000A570000}"/>
    <cellStyle name="Normal 6 3 2 9 2 5 2 2" xfId="40398" xr:uid="{00000000-0005-0000-0000-00000B570000}"/>
    <cellStyle name="Normal 6 3 2 9 2 5 3" xfId="30380" xr:uid="{00000000-0005-0000-0000-00000C570000}"/>
    <cellStyle name="Normal 6 3 2 9 2 6" xfId="11443" xr:uid="{00000000-0005-0000-0000-00000D570000}"/>
    <cellStyle name="Normal 6 3 2 9 2 6 2" xfId="35615" xr:uid="{00000000-0005-0000-0000-00000E570000}"/>
    <cellStyle name="Normal 6 3 2 9 2 7" xfId="25019" xr:uid="{00000000-0005-0000-0000-00000F570000}"/>
    <cellStyle name="Normal 6 3 2 9 3" xfId="11444" xr:uid="{00000000-0005-0000-0000-000010570000}"/>
    <cellStyle name="Normal 6 3 2 9 3 2" xfId="11445" xr:uid="{00000000-0005-0000-0000-000011570000}"/>
    <cellStyle name="Normal 6 3 2 9 3 2 2" xfId="11446" xr:uid="{00000000-0005-0000-0000-000012570000}"/>
    <cellStyle name="Normal 6 3 2 9 3 2 2 2" xfId="40399" xr:uid="{00000000-0005-0000-0000-000013570000}"/>
    <cellStyle name="Normal 6 3 2 9 3 2 3" xfId="30381" xr:uid="{00000000-0005-0000-0000-000014570000}"/>
    <cellStyle name="Normal 6 3 2 9 3 3" xfId="11447" xr:uid="{00000000-0005-0000-0000-000015570000}"/>
    <cellStyle name="Normal 6 3 2 9 3 3 2" xfId="11448" xr:uid="{00000000-0005-0000-0000-000016570000}"/>
    <cellStyle name="Normal 6 3 2 9 3 3 2 2" xfId="40400" xr:uid="{00000000-0005-0000-0000-000017570000}"/>
    <cellStyle name="Normal 6 3 2 9 3 3 3" xfId="30382" xr:uid="{00000000-0005-0000-0000-000018570000}"/>
    <cellStyle name="Normal 6 3 2 9 3 4" xfId="11449" xr:uid="{00000000-0005-0000-0000-000019570000}"/>
    <cellStyle name="Normal 6 3 2 9 3 4 2" xfId="35618" xr:uid="{00000000-0005-0000-0000-00001A570000}"/>
    <cellStyle name="Normal 6 3 2 9 3 5" xfId="25022" xr:uid="{00000000-0005-0000-0000-00001B570000}"/>
    <cellStyle name="Normal 6 3 2 9 4" xfId="11450" xr:uid="{00000000-0005-0000-0000-00001C570000}"/>
    <cellStyle name="Normal 6 3 2 9 4 2" xfId="11451" xr:uid="{00000000-0005-0000-0000-00001D570000}"/>
    <cellStyle name="Normal 6 3 2 9 4 2 2" xfId="11452" xr:uid="{00000000-0005-0000-0000-00001E570000}"/>
    <cellStyle name="Normal 6 3 2 9 4 2 2 2" xfId="40401" xr:uid="{00000000-0005-0000-0000-00001F570000}"/>
    <cellStyle name="Normal 6 3 2 9 4 2 3" xfId="30383" xr:uid="{00000000-0005-0000-0000-000020570000}"/>
    <cellStyle name="Normal 6 3 2 9 4 3" xfId="11453" xr:uid="{00000000-0005-0000-0000-000021570000}"/>
    <cellStyle name="Normal 6 3 2 9 4 3 2" xfId="11454" xr:uid="{00000000-0005-0000-0000-000022570000}"/>
    <cellStyle name="Normal 6 3 2 9 4 3 2 2" xfId="40402" xr:uid="{00000000-0005-0000-0000-000023570000}"/>
    <cellStyle name="Normal 6 3 2 9 4 3 3" xfId="30384" xr:uid="{00000000-0005-0000-0000-000024570000}"/>
    <cellStyle name="Normal 6 3 2 9 4 4" xfId="11455" xr:uid="{00000000-0005-0000-0000-000025570000}"/>
    <cellStyle name="Normal 6 3 2 9 4 4 2" xfId="35619" xr:uid="{00000000-0005-0000-0000-000026570000}"/>
    <cellStyle name="Normal 6 3 2 9 4 5" xfId="25023" xr:uid="{00000000-0005-0000-0000-000027570000}"/>
    <cellStyle name="Normal 6 3 2 9 5" xfId="11456" xr:uid="{00000000-0005-0000-0000-000028570000}"/>
    <cellStyle name="Normal 6 3 2 9 5 2" xfId="11457" xr:uid="{00000000-0005-0000-0000-000029570000}"/>
    <cellStyle name="Normal 6 3 2 9 5 2 2" xfId="40403" xr:uid="{00000000-0005-0000-0000-00002A570000}"/>
    <cellStyle name="Normal 6 3 2 9 5 3" xfId="30385" xr:uid="{00000000-0005-0000-0000-00002B570000}"/>
    <cellStyle name="Normal 6 3 2 9 6" xfId="11458" xr:uid="{00000000-0005-0000-0000-00002C570000}"/>
    <cellStyle name="Normal 6 3 2 9 6 2" xfId="11459" xr:uid="{00000000-0005-0000-0000-00002D570000}"/>
    <cellStyle name="Normal 6 3 2 9 6 2 2" xfId="40404" xr:uid="{00000000-0005-0000-0000-00002E570000}"/>
    <cellStyle name="Normal 6 3 2 9 6 3" xfId="30386" xr:uid="{00000000-0005-0000-0000-00002F570000}"/>
    <cellStyle name="Normal 6 3 2 9 7" xfId="11460" xr:uid="{00000000-0005-0000-0000-000030570000}"/>
    <cellStyle name="Normal 6 3 2 9 7 2" xfId="35614" xr:uid="{00000000-0005-0000-0000-000031570000}"/>
    <cellStyle name="Normal 6 3 2 9 8" xfId="25018" xr:uid="{00000000-0005-0000-0000-000032570000}"/>
    <cellStyle name="Normal 6 3 20" xfId="11461" xr:uid="{00000000-0005-0000-0000-000033570000}"/>
    <cellStyle name="Normal 6 3 20 2" xfId="43900" xr:uid="{00000000-0005-0000-0000-000034570000}"/>
    <cellStyle name="Normal 6 3 21" xfId="11462" xr:uid="{00000000-0005-0000-0000-000035570000}"/>
    <cellStyle name="Normal 6 3 22" xfId="23144" xr:uid="{00000000-0005-0000-0000-000036570000}"/>
    <cellStyle name="Normal 6 3 3" xfId="11463" xr:uid="{00000000-0005-0000-0000-000037570000}"/>
    <cellStyle name="Normal 6 3 3 10" xfId="11464" xr:uid="{00000000-0005-0000-0000-000038570000}"/>
    <cellStyle name="Normal 6 3 3 10 2" xfId="11465" xr:uid="{00000000-0005-0000-0000-000039570000}"/>
    <cellStyle name="Normal 6 3 3 10 2 2" xfId="40405" xr:uid="{00000000-0005-0000-0000-00003A570000}"/>
    <cellStyle name="Normal 6 3 3 10 3" xfId="30387" xr:uid="{00000000-0005-0000-0000-00003B570000}"/>
    <cellStyle name="Normal 6 3 3 11" xfId="11466" xr:uid="{00000000-0005-0000-0000-00003C570000}"/>
    <cellStyle name="Normal 6 3 3 11 2" xfId="11467" xr:uid="{00000000-0005-0000-0000-00003D570000}"/>
    <cellStyle name="Normal 6 3 3 11 2 2" xfId="40406" xr:uid="{00000000-0005-0000-0000-00003E570000}"/>
    <cellStyle name="Normal 6 3 3 11 3" xfId="30388" xr:uid="{00000000-0005-0000-0000-00003F570000}"/>
    <cellStyle name="Normal 6 3 3 12" xfId="11468" xr:uid="{00000000-0005-0000-0000-000040570000}"/>
    <cellStyle name="Normal 6 3 3 12 2" xfId="35620" xr:uid="{00000000-0005-0000-0000-000041570000}"/>
    <cellStyle name="Normal 6 3 3 13" xfId="25024" xr:uid="{00000000-0005-0000-0000-000042570000}"/>
    <cellStyle name="Normal 6 3 3 14" xfId="44251" xr:uid="{00000000-0005-0000-0000-000043570000}"/>
    <cellStyle name="Normal 6 3 3 2" xfId="11469" xr:uid="{00000000-0005-0000-0000-000044570000}"/>
    <cellStyle name="Normal 6 3 3 2 10" xfId="11470" xr:uid="{00000000-0005-0000-0000-000045570000}"/>
    <cellStyle name="Normal 6 3 3 2 10 2" xfId="11471" xr:uid="{00000000-0005-0000-0000-000046570000}"/>
    <cellStyle name="Normal 6 3 3 2 10 2 2" xfId="40407" xr:uid="{00000000-0005-0000-0000-000047570000}"/>
    <cellStyle name="Normal 6 3 3 2 10 3" xfId="30389" xr:uid="{00000000-0005-0000-0000-000048570000}"/>
    <cellStyle name="Normal 6 3 3 2 11" xfId="11472" xr:uid="{00000000-0005-0000-0000-000049570000}"/>
    <cellStyle name="Normal 6 3 3 2 11 2" xfId="35621" xr:uid="{00000000-0005-0000-0000-00004A570000}"/>
    <cellStyle name="Normal 6 3 3 2 12" xfId="25025" xr:uid="{00000000-0005-0000-0000-00004B570000}"/>
    <cellStyle name="Normal 6 3 3 2 2" xfId="11473" xr:uid="{00000000-0005-0000-0000-00004C570000}"/>
    <cellStyle name="Normal 6 3 3 2 2 10" xfId="25026" xr:uid="{00000000-0005-0000-0000-00004D570000}"/>
    <cellStyle name="Normal 6 3 3 2 2 2" xfId="11474" xr:uid="{00000000-0005-0000-0000-00004E570000}"/>
    <cellStyle name="Normal 6 3 3 2 2 2 2" xfId="11475" xr:uid="{00000000-0005-0000-0000-00004F570000}"/>
    <cellStyle name="Normal 6 3 3 2 2 2 2 2" xfId="11476" xr:uid="{00000000-0005-0000-0000-000050570000}"/>
    <cellStyle name="Normal 6 3 3 2 2 2 2 2 2" xfId="11477" xr:uid="{00000000-0005-0000-0000-000051570000}"/>
    <cellStyle name="Normal 6 3 3 2 2 2 2 2 2 2" xfId="11478" xr:uid="{00000000-0005-0000-0000-000052570000}"/>
    <cellStyle name="Normal 6 3 3 2 2 2 2 2 2 2 2" xfId="40408" xr:uid="{00000000-0005-0000-0000-000053570000}"/>
    <cellStyle name="Normal 6 3 3 2 2 2 2 2 2 3" xfId="30390" xr:uid="{00000000-0005-0000-0000-000054570000}"/>
    <cellStyle name="Normal 6 3 3 2 2 2 2 2 3" xfId="11479" xr:uid="{00000000-0005-0000-0000-000055570000}"/>
    <cellStyle name="Normal 6 3 3 2 2 2 2 2 3 2" xfId="11480" xr:uid="{00000000-0005-0000-0000-000056570000}"/>
    <cellStyle name="Normal 6 3 3 2 2 2 2 2 3 2 2" xfId="40409" xr:uid="{00000000-0005-0000-0000-000057570000}"/>
    <cellStyle name="Normal 6 3 3 2 2 2 2 2 3 3" xfId="30391" xr:uid="{00000000-0005-0000-0000-000058570000}"/>
    <cellStyle name="Normal 6 3 3 2 2 2 2 2 4" xfId="11481" xr:uid="{00000000-0005-0000-0000-000059570000}"/>
    <cellStyle name="Normal 6 3 3 2 2 2 2 2 4 2" xfId="35625" xr:uid="{00000000-0005-0000-0000-00005A570000}"/>
    <cellStyle name="Normal 6 3 3 2 2 2 2 2 5" xfId="25029" xr:uid="{00000000-0005-0000-0000-00005B570000}"/>
    <cellStyle name="Normal 6 3 3 2 2 2 2 3" xfId="11482" xr:uid="{00000000-0005-0000-0000-00005C570000}"/>
    <cellStyle name="Normal 6 3 3 2 2 2 2 3 2" xfId="11483" xr:uid="{00000000-0005-0000-0000-00005D570000}"/>
    <cellStyle name="Normal 6 3 3 2 2 2 2 3 2 2" xfId="11484" xr:uid="{00000000-0005-0000-0000-00005E570000}"/>
    <cellStyle name="Normal 6 3 3 2 2 2 2 3 2 2 2" xfId="40410" xr:uid="{00000000-0005-0000-0000-00005F570000}"/>
    <cellStyle name="Normal 6 3 3 2 2 2 2 3 2 3" xfId="30392" xr:uid="{00000000-0005-0000-0000-000060570000}"/>
    <cellStyle name="Normal 6 3 3 2 2 2 2 3 3" xfId="11485" xr:uid="{00000000-0005-0000-0000-000061570000}"/>
    <cellStyle name="Normal 6 3 3 2 2 2 2 3 3 2" xfId="11486" xr:uid="{00000000-0005-0000-0000-000062570000}"/>
    <cellStyle name="Normal 6 3 3 2 2 2 2 3 3 2 2" xfId="40411" xr:uid="{00000000-0005-0000-0000-000063570000}"/>
    <cellStyle name="Normal 6 3 3 2 2 2 2 3 3 3" xfId="30393" xr:uid="{00000000-0005-0000-0000-000064570000}"/>
    <cellStyle name="Normal 6 3 3 2 2 2 2 3 4" xfId="11487" xr:uid="{00000000-0005-0000-0000-000065570000}"/>
    <cellStyle name="Normal 6 3 3 2 2 2 2 3 4 2" xfId="35626" xr:uid="{00000000-0005-0000-0000-000066570000}"/>
    <cellStyle name="Normal 6 3 3 2 2 2 2 3 5" xfId="25030" xr:uid="{00000000-0005-0000-0000-000067570000}"/>
    <cellStyle name="Normal 6 3 3 2 2 2 2 4" xfId="11488" xr:uid="{00000000-0005-0000-0000-000068570000}"/>
    <cellStyle name="Normal 6 3 3 2 2 2 2 4 2" xfId="11489" xr:uid="{00000000-0005-0000-0000-000069570000}"/>
    <cellStyle name="Normal 6 3 3 2 2 2 2 4 2 2" xfId="40412" xr:uid="{00000000-0005-0000-0000-00006A570000}"/>
    <cellStyle name="Normal 6 3 3 2 2 2 2 4 3" xfId="30394" xr:uid="{00000000-0005-0000-0000-00006B570000}"/>
    <cellStyle name="Normal 6 3 3 2 2 2 2 5" xfId="11490" xr:uid="{00000000-0005-0000-0000-00006C570000}"/>
    <cellStyle name="Normal 6 3 3 2 2 2 2 5 2" xfId="11491" xr:uid="{00000000-0005-0000-0000-00006D570000}"/>
    <cellStyle name="Normal 6 3 3 2 2 2 2 5 2 2" xfId="40413" xr:uid="{00000000-0005-0000-0000-00006E570000}"/>
    <cellStyle name="Normal 6 3 3 2 2 2 2 5 3" xfId="30395" xr:uid="{00000000-0005-0000-0000-00006F570000}"/>
    <cellStyle name="Normal 6 3 3 2 2 2 2 6" xfId="11492" xr:uid="{00000000-0005-0000-0000-000070570000}"/>
    <cellStyle name="Normal 6 3 3 2 2 2 2 6 2" xfId="35624" xr:uid="{00000000-0005-0000-0000-000071570000}"/>
    <cellStyle name="Normal 6 3 3 2 2 2 2 7" xfId="25028" xr:uid="{00000000-0005-0000-0000-000072570000}"/>
    <cellStyle name="Normal 6 3 3 2 2 2 3" xfId="11493" xr:uid="{00000000-0005-0000-0000-000073570000}"/>
    <cellStyle name="Normal 6 3 3 2 2 2 3 2" xfId="11494" xr:uid="{00000000-0005-0000-0000-000074570000}"/>
    <cellStyle name="Normal 6 3 3 2 2 2 3 2 2" xfId="11495" xr:uid="{00000000-0005-0000-0000-000075570000}"/>
    <cellStyle name="Normal 6 3 3 2 2 2 3 2 2 2" xfId="40414" xr:uid="{00000000-0005-0000-0000-000076570000}"/>
    <cellStyle name="Normal 6 3 3 2 2 2 3 2 3" xfId="30396" xr:uid="{00000000-0005-0000-0000-000077570000}"/>
    <cellStyle name="Normal 6 3 3 2 2 2 3 3" xfId="11496" xr:uid="{00000000-0005-0000-0000-000078570000}"/>
    <cellStyle name="Normal 6 3 3 2 2 2 3 3 2" xfId="11497" xr:uid="{00000000-0005-0000-0000-000079570000}"/>
    <cellStyle name="Normal 6 3 3 2 2 2 3 3 2 2" xfId="40415" xr:uid="{00000000-0005-0000-0000-00007A570000}"/>
    <cellStyle name="Normal 6 3 3 2 2 2 3 3 3" xfId="30397" xr:uid="{00000000-0005-0000-0000-00007B570000}"/>
    <cellStyle name="Normal 6 3 3 2 2 2 3 4" xfId="11498" xr:uid="{00000000-0005-0000-0000-00007C570000}"/>
    <cellStyle name="Normal 6 3 3 2 2 2 3 4 2" xfId="35627" xr:uid="{00000000-0005-0000-0000-00007D570000}"/>
    <cellStyle name="Normal 6 3 3 2 2 2 3 5" xfId="25031" xr:uid="{00000000-0005-0000-0000-00007E570000}"/>
    <cellStyle name="Normal 6 3 3 2 2 2 4" xfId="11499" xr:uid="{00000000-0005-0000-0000-00007F570000}"/>
    <cellStyle name="Normal 6 3 3 2 2 2 4 2" xfId="11500" xr:uid="{00000000-0005-0000-0000-000080570000}"/>
    <cellStyle name="Normal 6 3 3 2 2 2 4 2 2" xfId="11501" xr:uid="{00000000-0005-0000-0000-000081570000}"/>
    <cellStyle name="Normal 6 3 3 2 2 2 4 2 2 2" xfId="40416" xr:uid="{00000000-0005-0000-0000-000082570000}"/>
    <cellStyle name="Normal 6 3 3 2 2 2 4 2 3" xfId="30398" xr:uid="{00000000-0005-0000-0000-000083570000}"/>
    <cellStyle name="Normal 6 3 3 2 2 2 4 3" xfId="11502" xr:uid="{00000000-0005-0000-0000-000084570000}"/>
    <cellStyle name="Normal 6 3 3 2 2 2 4 3 2" xfId="11503" xr:uid="{00000000-0005-0000-0000-000085570000}"/>
    <cellStyle name="Normal 6 3 3 2 2 2 4 3 2 2" xfId="40417" xr:uid="{00000000-0005-0000-0000-000086570000}"/>
    <cellStyle name="Normal 6 3 3 2 2 2 4 3 3" xfId="30399" xr:uid="{00000000-0005-0000-0000-000087570000}"/>
    <cellStyle name="Normal 6 3 3 2 2 2 4 4" xfId="11504" xr:uid="{00000000-0005-0000-0000-000088570000}"/>
    <cellStyle name="Normal 6 3 3 2 2 2 4 4 2" xfId="35628" xr:uid="{00000000-0005-0000-0000-000089570000}"/>
    <cellStyle name="Normal 6 3 3 2 2 2 4 5" xfId="25032" xr:uid="{00000000-0005-0000-0000-00008A570000}"/>
    <cellStyle name="Normal 6 3 3 2 2 2 5" xfId="11505" xr:uid="{00000000-0005-0000-0000-00008B570000}"/>
    <cellStyle name="Normal 6 3 3 2 2 2 5 2" xfId="11506" xr:uid="{00000000-0005-0000-0000-00008C570000}"/>
    <cellStyle name="Normal 6 3 3 2 2 2 5 2 2" xfId="40418" xr:uid="{00000000-0005-0000-0000-00008D570000}"/>
    <cellStyle name="Normal 6 3 3 2 2 2 5 3" xfId="30400" xr:uid="{00000000-0005-0000-0000-00008E570000}"/>
    <cellStyle name="Normal 6 3 3 2 2 2 6" xfId="11507" xr:uid="{00000000-0005-0000-0000-00008F570000}"/>
    <cellStyle name="Normal 6 3 3 2 2 2 6 2" xfId="11508" xr:uid="{00000000-0005-0000-0000-000090570000}"/>
    <cellStyle name="Normal 6 3 3 2 2 2 6 2 2" xfId="40419" xr:uid="{00000000-0005-0000-0000-000091570000}"/>
    <cellStyle name="Normal 6 3 3 2 2 2 6 3" xfId="30401" xr:uid="{00000000-0005-0000-0000-000092570000}"/>
    <cellStyle name="Normal 6 3 3 2 2 2 7" xfId="11509" xr:uid="{00000000-0005-0000-0000-000093570000}"/>
    <cellStyle name="Normal 6 3 3 2 2 2 7 2" xfId="35623" xr:uid="{00000000-0005-0000-0000-000094570000}"/>
    <cellStyle name="Normal 6 3 3 2 2 2 8" xfId="25027" xr:uid="{00000000-0005-0000-0000-000095570000}"/>
    <cellStyle name="Normal 6 3 3 2 2 3" xfId="11510" xr:uid="{00000000-0005-0000-0000-000096570000}"/>
    <cellStyle name="Normal 6 3 3 2 2 3 2" xfId="11511" xr:uid="{00000000-0005-0000-0000-000097570000}"/>
    <cellStyle name="Normal 6 3 3 2 2 3 2 2" xfId="11512" xr:uid="{00000000-0005-0000-0000-000098570000}"/>
    <cellStyle name="Normal 6 3 3 2 2 3 2 2 2" xfId="11513" xr:uid="{00000000-0005-0000-0000-000099570000}"/>
    <cellStyle name="Normal 6 3 3 2 2 3 2 2 2 2" xfId="11514" xr:uid="{00000000-0005-0000-0000-00009A570000}"/>
    <cellStyle name="Normal 6 3 3 2 2 3 2 2 2 2 2" xfId="40420" xr:uid="{00000000-0005-0000-0000-00009B570000}"/>
    <cellStyle name="Normal 6 3 3 2 2 3 2 2 2 3" xfId="30402" xr:uid="{00000000-0005-0000-0000-00009C570000}"/>
    <cellStyle name="Normal 6 3 3 2 2 3 2 2 3" xfId="11515" xr:uid="{00000000-0005-0000-0000-00009D570000}"/>
    <cellStyle name="Normal 6 3 3 2 2 3 2 2 3 2" xfId="11516" xr:uid="{00000000-0005-0000-0000-00009E570000}"/>
    <cellStyle name="Normal 6 3 3 2 2 3 2 2 3 2 2" xfId="40421" xr:uid="{00000000-0005-0000-0000-00009F570000}"/>
    <cellStyle name="Normal 6 3 3 2 2 3 2 2 3 3" xfId="30403" xr:uid="{00000000-0005-0000-0000-0000A0570000}"/>
    <cellStyle name="Normal 6 3 3 2 2 3 2 2 4" xfId="11517" xr:uid="{00000000-0005-0000-0000-0000A1570000}"/>
    <cellStyle name="Normal 6 3 3 2 2 3 2 2 4 2" xfId="35631" xr:uid="{00000000-0005-0000-0000-0000A2570000}"/>
    <cellStyle name="Normal 6 3 3 2 2 3 2 2 5" xfId="25035" xr:uid="{00000000-0005-0000-0000-0000A3570000}"/>
    <cellStyle name="Normal 6 3 3 2 2 3 2 3" xfId="11518" xr:uid="{00000000-0005-0000-0000-0000A4570000}"/>
    <cellStyle name="Normal 6 3 3 2 2 3 2 3 2" xfId="11519" xr:uid="{00000000-0005-0000-0000-0000A5570000}"/>
    <cellStyle name="Normal 6 3 3 2 2 3 2 3 2 2" xfId="11520" xr:uid="{00000000-0005-0000-0000-0000A6570000}"/>
    <cellStyle name="Normal 6 3 3 2 2 3 2 3 2 2 2" xfId="40422" xr:uid="{00000000-0005-0000-0000-0000A7570000}"/>
    <cellStyle name="Normal 6 3 3 2 2 3 2 3 2 3" xfId="30404" xr:uid="{00000000-0005-0000-0000-0000A8570000}"/>
    <cellStyle name="Normal 6 3 3 2 2 3 2 3 3" xfId="11521" xr:uid="{00000000-0005-0000-0000-0000A9570000}"/>
    <cellStyle name="Normal 6 3 3 2 2 3 2 3 3 2" xfId="11522" xr:uid="{00000000-0005-0000-0000-0000AA570000}"/>
    <cellStyle name="Normal 6 3 3 2 2 3 2 3 3 2 2" xfId="40423" xr:uid="{00000000-0005-0000-0000-0000AB570000}"/>
    <cellStyle name="Normal 6 3 3 2 2 3 2 3 3 3" xfId="30405" xr:uid="{00000000-0005-0000-0000-0000AC570000}"/>
    <cellStyle name="Normal 6 3 3 2 2 3 2 3 4" xfId="11523" xr:uid="{00000000-0005-0000-0000-0000AD570000}"/>
    <cellStyle name="Normal 6 3 3 2 2 3 2 3 4 2" xfId="35632" xr:uid="{00000000-0005-0000-0000-0000AE570000}"/>
    <cellStyle name="Normal 6 3 3 2 2 3 2 3 5" xfId="25036" xr:uid="{00000000-0005-0000-0000-0000AF570000}"/>
    <cellStyle name="Normal 6 3 3 2 2 3 2 4" xfId="11524" xr:uid="{00000000-0005-0000-0000-0000B0570000}"/>
    <cellStyle name="Normal 6 3 3 2 2 3 2 4 2" xfId="11525" xr:uid="{00000000-0005-0000-0000-0000B1570000}"/>
    <cellStyle name="Normal 6 3 3 2 2 3 2 4 2 2" xfId="40424" xr:uid="{00000000-0005-0000-0000-0000B2570000}"/>
    <cellStyle name="Normal 6 3 3 2 2 3 2 4 3" xfId="30406" xr:uid="{00000000-0005-0000-0000-0000B3570000}"/>
    <cellStyle name="Normal 6 3 3 2 2 3 2 5" xfId="11526" xr:uid="{00000000-0005-0000-0000-0000B4570000}"/>
    <cellStyle name="Normal 6 3 3 2 2 3 2 5 2" xfId="11527" xr:uid="{00000000-0005-0000-0000-0000B5570000}"/>
    <cellStyle name="Normal 6 3 3 2 2 3 2 5 2 2" xfId="40425" xr:uid="{00000000-0005-0000-0000-0000B6570000}"/>
    <cellStyle name="Normal 6 3 3 2 2 3 2 5 3" xfId="30407" xr:uid="{00000000-0005-0000-0000-0000B7570000}"/>
    <cellStyle name="Normal 6 3 3 2 2 3 2 6" xfId="11528" xr:uid="{00000000-0005-0000-0000-0000B8570000}"/>
    <cellStyle name="Normal 6 3 3 2 2 3 2 6 2" xfId="35630" xr:uid="{00000000-0005-0000-0000-0000B9570000}"/>
    <cellStyle name="Normal 6 3 3 2 2 3 2 7" xfId="25034" xr:uid="{00000000-0005-0000-0000-0000BA570000}"/>
    <cellStyle name="Normal 6 3 3 2 2 3 3" xfId="11529" xr:uid="{00000000-0005-0000-0000-0000BB570000}"/>
    <cellStyle name="Normal 6 3 3 2 2 3 3 2" xfId="11530" xr:uid="{00000000-0005-0000-0000-0000BC570000}"/>
    <cellStyle name="Normal 6 3 3 2 2 3 3 2 2" xfId="11531" xr:uid="{00000000-0005-0000-0000-0000BD570000}"/>
    <cellStyle name="Normal 6 3 3 2 2 3 3 2 2 2" xfId="40426" xr:uid="{00000000-0005-0000-0000-0000BE570000}"/>
    <cellStyle name="Normal 6 3 3 2 2 3 3 2 3" xfId="30408" xr:uid="{00000000-0005-0000-0000-0000BF570000}"/>
    <cellStyle name="Normal 6 3 3 2 2 3 3 3" xfId="11532" xr:uid="{00000000-0005-0000-0000-0000C0570000}"/>
    <cellStyle name="Normal 6 3 3 2 2 3 3 3 2" xfId="11533" xr:uid="{00000000-0005-0000-0000-0000C1570000}"/>
    <cellStyle name="Normal 6 3 3 2 2 3 3 3 2 2" xfId="40427" xr:uid="{00000000-0005-0000-0000-0000C2570000}"/>
    <cellStyle name="Normal 6 3 3 2 2 3 3 3 3" xfId="30409" xr:uid="{00000000-0005-0000-0000-0000C3570000}"/>
    <cellStyle name="Normal 6 3 3 2 2 3 3 4" xfId="11534" xr:uid="{00000000-0005-0000-0000-0000C4570000}"/>
    <cellStyle name="Normal 6 3 3 2 2 3 3 4 2" xfId="35633" xr:uid="{00000000-0005-0000-0000-0000C5570000}"/>
    <cellStyle name="Normal 6 3 3 2 2 3 3 5" xfId="25037" xr:uid="{00000000-0005-0000-0000-0000C6570000}"/>
    <cellStyle name="Normal 6 3 3 2 2 3 4" xfId="11535" xr:uid="{00000000-0005-0000-0000-0000C7570000}"/>
    <cellStyle name="Normal 6 3 3 2 2 3 4 2" xfId="11536" xr:uid="{00000000-0005-0000-0000-0000C8570000}"/>
    <cellStyle name="Normal 6 3 3 2 2 3 4 2 2" xfId="11537" xr:uid="{00000000-0005-0000-0000-0000C9570000}"/>
    <cellStyle name="Normal 6 3 3 2 2 3 4 2 2 2" xfId="40428" xr:uid="{00000000-0005-0000-0000-0000CA570000}"/>
    <cellStyle name="Normal 6 3 3 2 2 3 4 2 3" xfId="30410" xr:uid="{00000000-0005-0000-0000-0000CB570000}"/>
    <cellStyle name="Normal 6 3 3 2 2 3 4 3" xfId="11538" xr:uid="{00000000-0005-0000-0000-0000CC570000}"/>
    <cellStyle name="Normal 6 3 3 2 2 3 4 3 2" xfId="11539" xr:uid="{00000000-0005-0000-0000-0000CD570000}"/>
    <cellStyle name="Normal 6 3 3 2 2 3 4 3 2 2" xfId="40429" xr:uid="{00000000-0005-0000-0000-0000CE570000}"/>
    <cellStyle name="Normal 6 3 3 2 2 3 4 3 3" xfId="30411" xr:uid="{00000000-0005-0000-0000-0000CF570000}"/>
    <cellStyle name="Normal 6 3 3 2 2 3 4 4" xfId="11540" xr:uid="{00000000-0005-0000-0000-0000D0570000}"/>
    <cellStyle name="Normal 6 3 3 2 2 3 4 4 2" xfId="35634" xr:uid="{00000000-0005-0000-0000-0000D1570000}"/>
    <cellStyle name="Normal 6 3 3 2 2 3 4 5" xfId="25038" xr:uid="{00000000-0005-0000-0000-0000D2570000}"/>
    <cellStyle name="Normal 6 3 3 2 2 3 5" xfId="11541" xr:uid="{00000000-0005-0000-0000-0000D3570000}"/>
    <cellStyle name="Normal 6 3 3 2 2 3 5 2" xfId="11542" xr:uid="{00000000-0005-0000-0000-0000D4570000}"/>
    <cellStyle name="Normal 6 3 3 2 2 3 5 2 2" xfId="40430" xr:uid="{00000000-0005-0000-0000-0000D5570000}"/>
    <cellStyle name="Normal 6 3 3 2 2 3 5 3" xfId="30412" xr:uid="{00000000-0005-0000-0000-0000D6570000}"/>
    <cellStyle name="Normal 6 3 3 2 2 3 6" xfId="11543" xr:uid="{00000000-0005-0000-0000-0000D7570000}"/>
    <cellStyle name="Normal 6 3 3 2 2 3 6 2" xfId="11544" xr:uid="{00000000-0005-0000-0000-0000D8570000}"/>
    <cellStyle name="Normal 6 3 3 2 2 3 6 2 2" xfId="40431" xr:uid="{00000000-0005-0000-0000-0000D9570000}"/>
    <cellStyle name="Normal 6 3 3 2 2 3 6 3" xfId="30413" xr:uid="{00000000-0005-0000-0000-0000DA570000}"/>
    <cellStyle name="Normal 6 3 3 2 2 3 7" xfId="11545" xr:uid="{00000000-0005-0000-0000-0000DB570000}"/>
    <cellStyle name="Normal 6 3 3 2 2 3 7 2" xfId="35629" xr:uid="{00000000-0005-0000-0000-0000DC570000}"/>
    <cellStyle name="Normal 6 3 3 2 2 3 8" xfId="25033" xr:uid="{00000000-0005-0000-0000-0000DD570000}"/>
    <cellStyle name="Normal 6 3 3 2 2 4" xfId="11546" xr:uid="{00000000-0005-0000-0000-0000DE570000}"/>
    <cellStyle name="Normal 6 3 3 2 2 4 2" xfId="11547" xr:uid="{00000000-0005-0000-0000-0000DF570000}"/>
    <cellStyle name="Normal 6 3 3 2 2 4 2 2" xfId="11548" xr:uid="{00000000-0005-0000-0000-0000E0570000}"/>
    <cellStyle name="Normal 6 3 3 2 2 4 2 2 2" xfId="11549" xr:uid="{00000000-0005-0000-0000-0000E1570000}"/>
    <cellStyle name="Normal 6 3 3 2 2 4 2 2 2 2" xfId="40432" xr:uid="{00000000-0005-0000-0000-0000E2570000}"/>
    <cellStyle name="Normal 6 3 3 2 2 4 2 2 3" xfId="30414" xr:uid="{00000000-0005-0000-0000-0000E3570000}"/>
    <cellStyle name="Normal 6 3 3 2 2 4 2 3" xfId="11550" xr:uid="{00000000-0005-0000-0000-0000E4570000}"/>
    <cellStyle name="Normal 6 3 3 2 2 4 2 3 2" xfId="11551" xr:uid="{00000000-0005-0000-0000-0000E5570000}"/>
    <cellStyle name="Normal 6 3 3 2 2 4 2 3 2 2" xfId="40433" xr:uid="{00000000-0005-0000-0000-0000E6570000}"/>
    <cellStyle name="Normal 6 3 3 2 2 4 2 3 3" xfId="30415" xr:uid="{00000000-0005-0000-0000-0000E7570000}"/>
    <cellStyle name="Normal 6 3 3 2 2 4 2 4" xfId="11552" xr:uid="{00000000-0005-0000-0000-0000E8570000}"/>
    <cellStyle name="Normal 6 3 3 2 2 4 2 4 2" xfId="35636" xr:uid="{00000000-0005-0000-0000-0000E9570000}"/>
    <cellStyle name="Normal 6 3 3 2 2 4 2 5" xfId="25040" xr:uid="{00000000-0005-0000-0000-0000EA570000}"/>
    <cellStyle name="Normal 6 3 3 2 2 4 3" xfId="11553" xr:uid="{00000000-0005-0000-0000-0000EB570000}"/>
    <cellStyle name="Normal 6 3 3 2 2 4 3 2" xfId="11554" xr:uid="{00000000-0005-0000-0000-0000EC570000}"/>
    <cellStyle name="Normal 6 3 3 2 2 4 3 2 2" xfId="11555" xr:uid="{00000000-0005-0000-0000-0000ED570000}"/>
    <cellStyle name="Normal 6 3 3 2 2 4 3 2 2 2" xfId="40434" xr:uid="{00000000-0005-0000-0000-0000EE570000}"/>
    <cellStyle name="Normal 6 3 3 2 2 4 3 2 3" xfId="30416" xr:uid="{00000000-0005-0000-0000-0000EF570000}"/>
    <cellStyle name="Normal 6 3 3 2 2 4 3 3" xfId="11556" xr:uid="{00000000-0005-0000-0000-0000F0570000}"/>
    <cellStyle name="Normal 6 3 3 2 2 4 3 3 2" xfId="11557" xr:uid="{00000000-0005-0000-0000-0000F1570000}"/>
    <cellStyle name="Normal 6 3 3 2 2 4 3 3 2 2" xfId="40435" xr:uid="{00000000-0005-0000-0000-0000F2570000}"/>
    <cellStyle name="Normal 6 3 3 2 2 4 3 3 3" xfId="30417" xr:uid="{00000000-0005-0000-0000-0000F3570000}"/>
    <cellStyle name="Normal 6 3 3 2 2 4 3 4" xfId="11558" xr:uid="{00000000-0005-0000-0000-0000F4570000}"/>
    <cellStyle name="Normal 6 3 3 2 2 4 3 4 2" xfId="35637" xr:uid="{00000000-0005-0000-0000-0000F5570000}"/>
    <cellStyle name="Normal 6 3 3 2 2 4 3 5" xfId="25041" xr:uid="{00000000-0005-0000-0000-0000F6570000}"/>
    <cellStyle name="Normal 6 3 3 2 2 4 4" xfId="11559" xr:uid="{00000000-0005-0000-0000-0000F7570000}"/>
    <cellStyle name="Normal 6 3 3 2 2 4 4 2" xfId="11560" xr:uid="{00000000-0005-0000-0000-0000F8570000}"/>
    <cellStyle name="Normal 6 3 3 2 2 4 4 2 2" xfId="40436" xr:uid="{00000000-0005-0000-0000-0000F9570000}"/>
    <cellStyle name="Normal 6 3 3 2 2 4 4 3" xfId="30418" xr:uid="{00000000-0005-0000-0000-0000FA570000}"/>
    <cellStyle name="Normal 6 3 3 2 2 4 5" xfId="11561" xr:uid="{00000000-0005-0000-0000-0000FB570000}"/>
    <cellStyle name="Normal 6 3 3 2 2 4 5 2" xfId="11562" xr:uid="{00000000-0005-0000-0000-0000FC570000}"/>
    <cellStyle name="Normal 6 3 3 2 2 4 5 2 2" xfId="40437" xr:uid="{00000000-0005-0000-0000-0000FD570000}"/>
    <cellStyle name="Normal 6 3 3 2 2 4 5 3" xfId="30419" xr:uid="{00000000-0005-0000-0000-0000FE570000}"/>
    <cellStyle name="Normal 6 3 3 2 2 4 6" xfId="11563" xr:uid="{00000000-0005-0000-0000-0000FF570000}"/>
    <cellStyle name="Normal 6 3 3 2 2 4 6 2" xfId="35635" xr:uid="{00000000-0005-0000-0000-000000580000}"/>
    <cellStyle name="Normal 6 3 3 2 2 4 7" xfId="25039" xr:uid="{00000000-0005-0000-0000-000001580000}"/>
    <cellStyle name="Normal 6 3 3 2 2 5" xfId="11564" xr:uid="{00000000-0005-0000-0000-000002580000}"/>
    <cellStyle name="Normal 6 3 3 2 2 5 2" xfId="11565" xr:uid="{00000000-0005-0000-0000-000003580000}"/>
    <cellStyle name="Normal 6 3 3 2 2 5 2 2" xfId="11566" xr:uid="{00000000-0005-0000-0000-000004580000}"/>
    <cellStyle name="Normal 6 3 3 2 2 5 2 2 2" xfId="40438" xr:uid="{00000000-0005-0000-0000-000005580000}"/>
    <cellStyle name="Normal 6 3 3 2 2 5 2 3" xfId="30420" xr:uid="{00000000-0005-0000-0000-000006580000}"/>
    <cellStyle name="Normal 6 3 3 2 2 5 3" xfId="11567" xr:uid="{00000000-0005-0000-0000-000007580000}"/>
    <cellStyle name="Normal 6 3 3 2 2 5 3 2" xfId="11568" xr:uid="{00000000-0005-0000-0000-000008580000}"/>
    <cellStyle name="Normal 6 3 3 2 2 5 3 2 2" xfId="40439" xr:uid="{00000000-0005-0000-0000-000009580000}"/>
    <cellStyle name="Normal 6 3 3 2 2 5 3 3" xfId="30421" xr:uid="{00000000-0005-0000-0000-00000A580000}"/>
    <cellStyle name="Normal 6 3 3 2 2 5 4" xfId="11569" xr:uid="{00000000-0005-0000-0000-00000B580000}"/>
    <cellStyle name="Normal 6 3 3 2 2 5 4 2" xfId="35638" xr:uid="{00000000-0005-0000-0000-00000C580000}"/>
    <cellStyle name="Normal 6 3 3 2 2 5 5" xfId="25042" xr:uid="{00000000-0005-0000-0000-00000D580000}"/>
    <cellStyle name="Normal 6 3 3 2 2 6" xfId="11570" xr:uid="{00000000-0005-0000-0000-00000E580000}"/>
    <cellStyle name="Normal 6 3 3 2 2 6 2" xfId="11571" xr:uid="{00000000-0005-0000-0000-00000F580000}"/>
    <cellStyle name="Normal 6 3 3 2 2 6 2 2" xfId="11572" xr:uid="{00000000-0005-0000-0000-000010580000}"/>
    <cellStyle name="Normal 6 3 3 2 2 6 2 2 2" xfId="40440" xr:uid="{00000000-0005-0000-0000-000011580000}"/>
    <cellStyle name="Normal 6 3 3 2 2 6 2 3" xfId="30422" xr:uid="{00000000-0005-0000-0000-000012580000}"/>
    <cellStyle name="Normal 6 3 3 2 2 6 3" xfId="11573" xr:uid="{00000000-0005-0000-0000-000013580000}"/>
    <cellStyle name="Normal 6 3 3 2 2 6 3 2" xfId="11574" xr:uid="{00000000-0005-0000-0000-000014580000}"/>
    <cellStyle name="Normal 6 3 3 2 2 6 3 2 2" xfId="40441" xr:uid="{00000000-0005-0000-0000-000015580000}"/>
    <cellStyle name="Normal 6 3 3 2 2 6 3 3" xfId="30423" xr:uid="{00000000-0005-0000-0000-000016580000}"/>
    <cellStyle name="Normal 6 3 3 2 2 6 4" xfId="11575" xr:uid="{00000000-0005-0000-0000-000017580000}"/>
    <cellStyle name="Normal 6 3 3 2 2 6 4 2" xfId="35639" xr:uid="{00000000-0005-0000-0000-000018580000}"/>
    <cellStyle name="Normal 6 3 3 2 2 6 5" xfId="25043" xr:uid="{00000000-0005-0000-0000-000019580000}"/>
    <cellStyle name="Normal 6 3 3 2 2 7" xfId="11576" xr:uid="{00000000-0005-0000-0000-00001A580000}"/>
    <cellStyle name="Normal 6 3 3 2 2 7 2" xfId="11577" xr:uid="{00000000-0005-0000-0000-00001B580000}"/>
    <cellStyle name="Normal 6 3 3 2 2 7 2 2" xfId="40442" xr:uid="{00000000-0005-0000-0000-00001C580000}"/>
    <cellStyle name="Normal 6 3 3 2 2 7 3" xfId="30424" xr:uid="{00000000-0005-0000-0000-00001D580000}"/>
    <cellStyle name="Normal 6 3 3 2 2 8" xfId="11578" xr:uid="{00000000-0005-0000-0000-00001E580000}"/>
    <cellStyle name="Normal 6 3 3 2 2 8 2" xfId="11579" xr:uid="{00000000-0005-0000-0000-00001F580000}"/>
    <cellStyle name="Normal 6 3 3 2 2 8 2 2" xfId="40443" xr:uid="{00000000-0005-0000-0000-000020580000}"/>
    <cellStyle name="Normal 6 3 3 2 2 8 3" xfId="30425" xr:uid="{00000000-0005-0000-0000-000021580000}"/>
    <cellStyle name="Normal 6 3 3 2 2 9" xfId="11580" xr:uid="{00000000-0005-0000-0000-000022580000}"/>
    <cellStyle name="Normal 6 3 3 2 2 9 2" xfId="35622" xr:uid="{00000000-0005-0000-0000-000023580000}"/>
    <cellStyle name="Normal 6 3 3 2 3" xfId="11581" xr:uid="{00000000-0005-0000-0000-000024580000}"/>
    <cellStyle name="Normal 6 3 3 2 3 2" xfId="11582" xr:uid="{00000000-0005-0000-0000-000025580000}"/>
    <cellStyle name="Normal 6 3 3 2 3 2 2" xfId="11583" xr:uid="{00000000-0005-0000-0000-000026580000}"/>
    <cellStyle name="Normal 6 3 3 2 3 2 2 2" xfId="11584" xr:uid="{00000000-0005-0000-0000-000027580000}"/>
    <cellStyle name="Normal 6 3 3 2 3 2 2 2 2" xfId="11585" xr:uid="{00000000-0005-0000-0000-000028580000}"/>
    <cellStyle name="Normal 6 3 3 2 3 2 2 2 2 2" xfId="40444" xr:uid="{00000000-0005-0000-0000-000029580000}"/>
    <cellStyle name="Normal 6 3 3 2 3 2 2 2 3" xfId="30426" xr:uid="{00000000-0005-0000-0000-00002A580000}"/>
    <cellStyle name="Normal 6 3 3 2 3 2 2 3" xfId="11586" xr:uid="{00000000-0005-0000-0000-00002B580000}"/>
    <cellStyle name="Normal 6 3 3 2 3 2 2 3 2" xfId="11587" xr:uid="{00000000-0005-0000-0000-00002C580000}"/>
    <cellStyle name="Normal 6 3 3 2 3 2 2 3 2 2" xfId="40445" xr:uid="{00000000-0005-0000-0000-00002D580000}"/>
    <cellStyle name="Normal 6 3 3 2 3 2 2 3 3" xfId="30427" xr:uid="{00000000-0005-0000-0000-00002E580000}"/>
    <cellStyle name="Normal 6 3 3 2 3 2 2 4" xfId="11588" xr:uid="{00000000-0005-0000-0000-00002F580000}"/>
    <cellStyle name="Normal 6 3 3 2 3 2 2 4 2" xfId="35642" xr:uid="{00000000-0005-0000-0000-000030580000}"/>
    <cellStyle name="Normal 6 3 3 2 3 2 2 5" xfId="25046" xr:uid="{00000000-0005-0000-0000-000031580000}"/>
    <cellStyle name="Normal 6 3 3 2 3 2 3" xfId="11589" xr:uid="{00000000-0005-0000-0000-000032580000}"/>
    <cellStyle name="Normal 6 3 3 2 3 2 3 2" xfId="11590" xr:uid="{00000000-0005-0000-0000-000033580000}"/>
    <cellStyle name="Normal 6 3 3 2 3 2 3 2 2" xfId="11591" xr:uid="{00000000-0005-0000-0000-000034580000}"/>
    <cellStyle name="Normal 6 3 3 2 3 2 3 2 2 2" xfId="40446" xr:uid="{00000000-0005-0000-0000-000035580000}"/>
    <cellStyle name="Normal 6 3 3 2 3 2 3 2 3" xfId="30428" xr:uid="{00000000-0005-0000-0000-000036580000}"/>
    <cellStyle name="Normal 6 3 3 2 3 2 3 3" xfId="11592" xr:uid="{00000000-0005-0000-0000-000037580000}"/>
    <cellStyle name="Normal 6 3 3 2 3 2 3 3 2" xfId="11593" xr:uid="{00000000-0005-0000-0000-000038580000}"/>
    <cellStyle name="Normal 6 3 3 2 3 2 3 3 2 2" xfId="40447" xr:uid="{00000000-0005-0000-0000-000039580000}"/>
    <cellStyle name="Normal 6 3 3 2 3 2 3 3 3" xfId="30429" xr:uid="{00000000-0005-0000-0000-00003A580000}"/>
    <cellStyle name="Normal 6 3 3 2 3 2 3 4" xfId="11594" xr:uid="{00000000-0005-0000-0000-00003B580000}"/>
    <cellStyle name="Normal 6 3 3 2 3 2 3 4 2" xfId="35643" xr:uid="{00000000-0005-0000-0000-00003C580000}"/>
    <cellStyle name="Normal 6 3 3 2 3 2 3 5" xfId="25047" xr:uid="{00000000-0005-0000-0000-00003D580000}"/>
    <cellStyle name="Normal 6 3 3 2 3 2 4" xfId="11595" xr:uid="{00000000-0005-0000-0000-00003E580000}"/>
    <cellStyle name="Normal 6 3 3 2 3 2 4 2" xfId="11596" xr:uid="{00000000-0005-0000-0000-00003F580000}"/>
    <cellStyle name="Normal 6 3 3 2 3 2 4 2 2" xfId="40448" xr:uid="{00000000-0005-0000-0000-000040580000}"/>
    <cellStyle name="Normal 6 3 3 2 3 2 4 3" xfId="30430" xr:uid="{00000000-0005-0000-0000-000041580000}"/>
    <cellStyle name="Normal 6 3 3 2 3 2 5" xfId="11597" xr:uid="{00000000-0005-0000-0000-000042580000}"/>
    <cellStyle name="Normal 6 3 3 2 3 2 5 2" xfId="11598" xr:uid="{00000000-0005-0000-0000-000043580000}"/>
    <cellStyle name="Normal 6 3 3 2 3 2 5 2 2" xfId="40449" xr:uid="{00000000-0005-0000-0000-000044580000}"/>
    <cellStyle name="Normal 6 3 3 2 3 2 5 3" xfId="30431" xr:uid="{00000000-0005-0000-0000-000045580000}"/>
    <cellStyle name="Normal 6 3 3 2 3 2 6" xfId="11599" xr:uid="{00000000-0005-0000-0000-000046580000}"/>
    <cellStyle name="Normal 6 3 3 2 3 2 6 2" xfId="35641" xr:uid="{00000000-0005-0000-0000-000047580000}"/>
    <cellStyle name="Normal 6 3 3 2 3 2 7" xfId="25045" xr:uid="{00000000-0005-0000-0000-000048580000}"/>
    <cellStyle name="Normal 6 3 3 2 3 3" xfId="11600" xr:uid="{00000000-0005-0000-0000-000049580000}"/>
    <cellStyle name="Normal 6 3 3 2 3 3 2" xfId="11601" xr:uid="{00000000-0005-0000-0000-00004A580000}"/>
    <cellStyle name="Normal 6 3 3 2 3 3 2 2" xfId="11602" xr:uid="{00000000-0005-0000-0000-00004B580000}"/>
    <cellStyle name="Normal 6 3 3 2 3 3 2 2 2" xfId="40450" xr:uid="{00000000-0005-0000-0000-00004C580000}"/>
    <cellStyle name="Normal 6 3 3 2 3 3 2 3" xfId="30432" xr:uid="{00000000-0005-0000-0000-00004D580000}"/>
    <cellStyle name="Normal 6 3 3 2 3 3 3" xfId="11603" xr:uid="{00000000-0005-0000-0000-00004E580000}"/>
    <cellStyle name="Normal 6 3 3 2 3 3 3 2" xfId="11604" xr:uid="{00000000-0005-0000-0000-00004F580000}"/>
    <cellStyle name="Normal 6 3 3 2 3 3 3 2 2" xfId="40451" xr:uid="{00000000-0005-0000-0000-000050580000}"/>
    <cellStyle name="Normal 6 3 3 2 3 3 3 3" xfId="30433" xr:uid="{00000000-0005-0000-0000-000051580000}"/>
    <cellStyle name="Normal 6 3 3 2 3 3 4" xfId="11605" xr:uid="{00000000-0005-0000-0000-000052580000}"/>
    <cellStyle name="Normal 6 3 3 2 3 3 4 2" xfId="35644" xr:uid="{00000000-0005-0000-0000-000053580000}"/>
    <cellStyle name="Normal 6 3 3 2 3 3 5" xfId="25048" xr:uid="{00000000-0005-0000-0000-000054580000}"/>
    <cellStyle name="Normal 6 3 3 2 3 4" xfId="11606" xr:uid="{00000000-0005-0000-0000-000055580000}"/>
    <cellStyle name="Normal 6 3 3 2 3 4 2" xfId="11607" xr:uid="{00000000-0005-0000-0000-000056580000}"/>
    <cellStyle name="Normal 6 3 3 2 3 4 2 2" xfId="11608" xr:uid="{00000000-0005-0000-0000-000057580000}"/>
    <cellStyle name="Normal 6 3 3 2 3 4 2 2 2" xfId="40452" xr:uid="{00000000-0005-0000-0000-000058580000}"/>
    <cellStyle name="Normal 6 3 3 2 3 4 2 3" xfId="30434" xr:uid="{00000000-0005-0000-0000-000059580000}"/>
    <cellStyle name="Normal 6 3 3 2 3 4 3" xfId="11609" xr:uid="{00000000-0005-0000-0000-00005A580000}"/>
    <cellStyle name="Normal 6 3 3 2 3 4 3 2" xfId="11610" xr:uid="{00000000-0005-0000-0000-00005B580000}"/>
    <cellStyle name="Normal 6 3 3 2 3 4 3 2 2" xfId="40453" xr:uid="{00000000-0005-0000-0000-00005C580000}"/>
    <cellStyle name="Normal 6 3 3 2 3 4 3 3" xfId="30435" xr:uid="{00000000-0005-0000-0000-00005D580000}"/>
    <cellStyle name="Normal 6 3 3 2 3 4 4" xfId="11611" xr:uid="{00000000-0005-0000-0000-00005E580000}"/>
    <cellStyle name="Normal 6 3 3 2 3 4 4 2" xfId="35645" xr:uid="{00000000-0005-0000-0000-00005F580000}"/>
    <cellStyle name="Normal 6 3 3 2 3 4 5" xfId="25049" xr:uid="{00000000-0005-0000-0000-000060580000}"/>
    <cellStyle name="Normal 6 3 3 2 3 5" xfId="11612" xr:uid="{00000000-0005-0000-0000-000061580000}"/>
    <cellStyle name="Normal 6 3 3 2 3 5 2" xfId="11613" xr:uid="{00000000-0005-0000-0000-000062580000}"/>
    <cellStyle name="Normal 6 3 3 2 3 5 2 2" xfId="40454" xr:uid="{00000000-0005-0000-0000-000063580000}"/>
    <cellStyle name="Normal 6 3 3 2 3 5 3" xfId="30436" xr:uid="{00000000-0005-0000-0000-000064580000}"/>
    <cellStyle name="Normal 6 3 3 2 3 6" xfId="11614" xr:uid="{00000000-0005-0000-0000-000065580000}"/>
    <cellStyle name="Normal 6 3 3 2 3 6 2" xfId="11615" xr:uid="{00000000-0005-0000-0000-000066580000}"/>
    <cellStyle name="Normal 6 3 3 2 3 6 2 2" xfId="40455" xr:uid="{00000000-0005-0000-0000-000067580000}"/>
    <cellStyle name="Normal 6 3 3 2 3 6 3" xfId="30437" xr:uid="{00000000-0005-0000-0000-000068580000}"/>
    <cellStyle name="Normal 6 3 3 2 3 7" xfId="11616" xr:uid="{00000000-0005-0000-0000-000069580000}"/>
    <cellStyle name="Normal 6 3 3 2 3 7 2" xfId="35640" xr:uid="{00000000-0005-0000-0000-00006A580000}"/>
    <cellStyle name="Normal 6 3 3 2 3 8" xfId="25044" xr:uid="{00000000-0005-0000-0000-00006B580000}"/>
    <cellStyle name="Normal 6 3 3 2 4" xfId="11617" xr:uid="{00000000-0005-0000-0000-00006C580000}"/>
    <cellStyle name="Normal 6 3 3 2 4 2" xfId="11618" xr:uid="{00000000-0005-0000-0000-00006D580000}"/>
    <cellStyle name="Normal 6 3 3 2 4 2 2" xfId="11619" xr:uid="{00000000-0005-0000-0000-00006E580000}"/>
    <cellStyle name="Normal 6 3 3 2 4 2 2 2" xfId="11620" xr:uid="{00000000-0005-0000-0000-00006F580000}"/>
    <cellStyle name="Normal 6 3 3 2 4 2 2 2 2" xfId="11621" xr:uid="{00000000-0005-0000-0000-000070580000}"/>
    <cellStyle name="Normal 6 3 3 2 4 2 2 2 2 2" xfId="40456" xr:uid="{00000000-0005-0000-0000-000071580000}"/>
    <cellStyle name="Normal 6 3 3 2 4 2 2 2 3" xfId="30438" xr:uid="{00000000-0005-0000-0000-000072580000}"/>
    <cellStyle name="Normal 6 3 3 2 4 2 2 3" xfId="11622" xr:uid="{00000000-0005-0000-0000-000073580000}"/>
    <cellStyle name="Normal 6 3 3 2 4 2 2 3 2" xfId="11623" xr:uid="{00000000-0005-0000-0000-000074580000}"/>
    <cellStyle name="Normal 6 3 3 2 4 2 2 3 2 2" xfId="40457" xr:uid="{00000000-0005-0000-0000-000075580000}"/>
    <cellStyle name="Normal 6 3 3 2 4 2 2 3 3" xfId="30439" xr:uid="{00000000-0005-0000-0000-000076580000}"/>
    <cellStyle name="Normal 6 3 3 2 4 2 2 4" xfId="11624" xr:uid="{00000000-0005-0000-0000-000077580000}"/>
    <cellStyle name="Normal 6 3 3 2 4 2 2 4 2" xfId="35648" xr:uid="{00000000-0005-0000-0000-000078580000}"/>
    <cellStyle name="Normal 6 3 3 2 4 2 2 5" xfId="25052" xr:uid="{00000000-0005-0000-0000-000079580000}"/>
    <cellStyle name="Normal 6 3 3 2 4 2 3" xfId="11625" xr:uid="{00000000-0005-0000-0000-00007A580000}"/>
    <cellStyle name="Normal 6 3 3 2 4 2 3 2" xfId="11626" xr:uid="{00000000-0005-0000-0000-00007B580000}"/>
    <cellStyle name="Normal 6 3 3 2 4 2 3 2 2" xfId="11627" xr:uid="{00000000-0005-0000-0000-00007C580000}"/>
    <cellStyle name="Normal 6 3 3 2 4 2 3 2 2 2" xfId="40458" xr:uid="{00000000-0005-0000-0000-00007D580000}"/>
    <cellStyle name="Normal 6 3 3 2 4 2 3 2 3" xfId="30440" xr:uid="{00000000-0005-0000-0000-00007E580000}"/>
    <cellStyle name="Normal 6 3 3 2 4 2 3 3" xfId="11628" xr:uid="{00000000-0005-0000-0000-00007F580000}"/>
    <cellStyle name="Normal 6 3 3 2 4 2 3 3 2" xfId="11629" xr:uid="{00000000-0005-0000-0000-000080580000}"/>
    <cellStyle name="Normal 6 3 3 2 4 2 3 3 2 2" xfId="40459" xr:uid="{00000000-0005-0000-0000-000081580000}"/>
    <cellStyle name="Normal 6 3 3 2 4 2 3 3 3" xfId="30441" xr:uid="{00000000-0005-0000-0000-000082580000}"/>
    <cellStyle name="Normal 6 3 3 2 4 2 3 4" xfId="11630" xr:uid="{00000000-0005-0000-0000-000083580000}"/>
    <cellStyle name="Normal 6 3 3 2 4 2 3 4 2" xfId="35649" xr:uid="{00000000-0005-0000-0000-000084580000}"/>
    <cellStyle name="Normal 6 3 3 2 4 2 3 5" xfId="25053" xr:uid="{00000000-0005-0000-0000-000085580000}"/>
    <cellStyle name="Normal 6 3 3 2 4 2 4" xfId="11631" xr:uid="{00000000-0005-0000-0000-000086580000}"/>
    <cellStyle name="Normal 6 3 3 2 4 2 4 2" xfId="11632" xr:uid="{00000000-0005-0000-0000-000087580000}"/>
    <cellStyle name="Normal 6 3 3 2 4 2 4 2 2" xfId="40460" xr:uid="{00000000-0005-0000-0000-000088580000}"/>
    <cellStyle name="Normal 6 3 3 2 4 2 4 3" xfId="30442" xr:uid="{00000000-0005-0000-0000-000089580000}"/>
    <cellStyle name="Normal 6 3 3 2 4 2 5" xfId="11633" xr:uid="{00000000-0005-0000-0000-00008A580000}"/>
    <cellStyle name="Normal 6 3 3 2 4 2 5 2" xfId="11634" xr:uid="{00000000-0005-0000-0000-00008B580000}"/>
    <cellStyle name="Normal 6 3 3 2 4 2 5 2 2" xfId="40461" xr:uid="{00000000-0005-0000-0000-00008C580000}"/>
    <cellStyle name="Normal 6 3 3 2 4 2 5 3" xfId="30443" xr:uid="{00000000-0005-0000-0000-00008D580000}"/>
    <cellStyle name="Normal 6 3 3 2 4 2 6" xfId="11635" xr:uid="{00000000-0005-0000-0000-00008E580000}"/>
    <cellStyle name="Normal 6 3 3 2 4 2 6 2" xfId="35647" xr:uid="{00000000-0005-0000-0000-00008F580000}"/>
    <cellStyle name="Normal 6 3 3 2 4 2 7" xfId="25051" xr:uid="{00000000-0005-0000-0000-000090580000}"/>
    <cellStyle name="Normal 6 3 3 2 4 3" xfId="11636" xr:uid="{00000000-0005-0000-0000-000091580000}"/>
    <cellStyle name="Normal 6 3 3 2 4 3 2" xfId="11637" xr:uid="{00000000-0005-0000-0000-000092580000}"/>
    <cellStyle name="Normal 6 3 3 2 4 3 2 2" xfId="11638" xr:uid="{00000000-0005-0000-0000-000093580000}"/>
    <cellStyle name="Normal 6 3 3 2 4 3 2 2 2" xfId="40462" xr:uid="{00000000-0005-0000-0000-000094580000}"/>
    <cellStyle name="Normal 6 3 3 2 4 3 2 3" xfId="30444" xr:uid="{00000000-0005-0000-0000-000095580000}"/>
    <cellStyle name="Normal 6 3 3 2 4 3 3" xfId="11639" xr:uid="{00000000-0005-0000-0000-000096580000}"/>
    <cellStyle name="Normal 6 3 3 2 4 3 3 2" xfId="11640" xr:uid="{00000000-0005-0000-0000-000097580000}"/>
    <cellStyle name="Normal 6 3 3 2 4 3 3 2 2" xfId="40463" xr:uid="{00000000-0005-0000-0000-000098580000}"/>
    <cellStyle name="Normal 6 3 3 2 4 3 3 3" xfId="30445" xr:uid="{00000000-0005-0000-0000-000099580000}"/>
    <cellStyle name="Normal 6 3 3 2 4 3 4" xfId="11641" xr:uid="{00000000-0005-0000-0000-00009A580000}"/>
    <cellStyle name="Normal 6 3 3 2 4 3 4 2" xfId="35650" xr:uid="{00000000-0005-0000-0000-00009B580000}"/>
    <cellStyle name="Normal 6 3 3 2 4 3 5" xfId="25054" xr:uid="{00000000-0005-0000-0000-00009C580000}"/>
    <cellStyle name="Normal 6 3 3 2 4 4" xfId="11642" xr:uid="{00000000-0005-0000-0000-00009D580000}"/>
    <cellStyle name="Normal 6 3 3 2 4 4 2" xfId="11643" xr:uid="{00000000-0005-0000-0000-00009E580000}"/>
    <cellStyle name="Normal 6 3 3 2 4 4 2 2" xfId="11644" xr:uid="{00000000-0005-0000-0000-00009F580000}"/>
    <cellStyle name="Normal 6 3 3 2 4 4 2 2 2" xfId="40464" xr:uid="{00000000-0005-0000-0000-0000A0580000}"/>
    <cellStyle name="Normal 6 3 3 2 4 4 2 3" xfId="30446" xr:uid="{00000000-0005-0000-0000-0000A1580000}"/>
    <cellStyle name="Normal 6 3 3 2 4 4 3" xfId="11645" xr:uid="{00000000-0005-0000-0000-0000A2580000}"/>
    <cellStyle name="Normal 6 3 3 2 4 4 3 2" xfId="11646" xr:uid="{00000000-0005-0000-0000-0000A3580000}"/>
    <cellStyle name="Normal 6 3 3 2 4 4 3 2 2" xfId="40465" xr:uid="{00000000-0005-0000-0000-0000A4580000}"/>
    <cellStyle name="Normal 6 3 3 2 4 4 3 3" xfId="30447" xr:uid="{00000000-0005-0000-0000-0000A5580000}"/>
    <cellStyle name="Normal 6 3 3 2 4 4 4" xfId="11647" xr:uid="{00000000-0005-0000-0000-0000A6580000}"/>
    <cellStyle name="Normal 6 3 3 2 4 4 4 2" xfId="35651" xr:uid="{00000000-0005-0000-0000-0000A7580000}"/>
    <cellStyle name="Normal 6 3 3 2 4 4 5" xfId="25055" xr:uid="{00000000-0005-0000-0000-0000A8580000}"/>
    <cellStyle name="Normal 6 3 3 2 4 5" xfId="11648" xr:uid="{00000000-0005-0000-0000-0000A9580000}"/>
    <cellStyle name="Normal 6 3 3 2 4 5 2" xfId="11649" xr:uid="{00000000-0005-0000-0000-0000AA580000}"/>
    <cellStyle name="Normal 6 3 3 2 4 5 2 2" xfId="40466" xr:uid="{00000000-0005-0000-0000-0000AB580000}"/>
    <cellStyle name="Normal 6 3 3 2 4 5 3" xfId="30448" xr:uid="{00000000-0005-0000-0000-0000AC580000}"/>
    <cellStyle name="Normal 6 3 3 2 4 6" xfId="11650" xr:uid="{00000000-0005-0000-0000-0000AD580000}"/>
    <cellStyle name="Normal 6 3 3 2 4 6 2" xfId="11651" xr:uid="{00000000-0005-0000-0000-0000AE580000}"/>
    <cellStyle name="Normal 6 3 3 2 4 6 2 2" xfId="40467" xr:uid="{00000000-0005-0000-0000-0000AF580000}"/>
    <cellStyle name="Normal 6 3 3 2 4 6 3" xfId="30449" xr:uid="{00000000-0005-0000-0000-0000B0580000}"/>
    <cellStyle name="Normal 6 3 3 2 4 7" xfId="11652" xr:uid="{00000000-0005-0000-0000-0000B1580000}"/>
    <cellStyle name="Normal 6 3 3 2 4 7 2" xfId="35646" xr:uid="{00000000-0005-0000-0000-0000B2580000}"/>
    <cellStyle name="Normal 6 3 3 2 4 8" xfId="25050" xr:uid="{00000000-0005-0000-0000-0000B3580000}"/>
    <cellStyle name="Normal 6 3 3 2 5" xfId="11653" xr:uid="{00000000-0005-0000-0000-0000B4580000}"/>
    <cellStyle name="Normal 6 3 3 2 5 2" xfId="11654" xr:uid="{00000000-0005-0000-0000-0000B5580000}"/>
    <cellStyle name="Normal 6 3 3 2 5 2 2" xfId="11655" xr:uid="{00000000-0005-0000-0000-0000B6580000}"/>
    <cellStyle name="Normal 6 3 3 2 5 2 2 2" xfId="11656" xr:uid="{00000000-0005-0000-0000-0000B7580000}"/>
    <cellStyle name="Normal 6 3 3 2 5 2 2 2 2" xfId="11657" xr:uid="{00000000-0005-0000-0000-0000B8580000}"/>
    <cellStyle name="Normal 6 3 3 2 5 2 2 2 2 2" xfId="40468" xr:uid="{00000000-0005-0000-0000-0000B9580000}"/>
    <cellStyle name="Normal 6 3 3 2 5 2 2 2 3" xfId="30450" xr:uid="{00000000-0005-0000-0000-0000BA580000}"/>
    <cellStyle name="Normal 6 3 3 2 5 2 2 3" xfId="11658" xr:uid="{00000000-0005-0000-0000-0000BB580000}"/>
    <cellStyle name="Normal 6 3 3 2 5 2 2 3 2" xfId="11659" xr:uid="{00000000-0005-0000-0000-0000BC580000}"/>
    <cellStyle name="Normal 6 3 3 2 5 2 2 3 2 2" xfId="40469" xr:uid="{00000000-0005-0000-0000-0000BD580000}"/>
    <cellStyle name="Normal 6 3 3 2 5 2 2 3 3" xfId="30451" xr:uid="{00000000-0005-0000-0000-0000BE580000}"/>
    <cellStyle name="Normal 6 3 3 2 5 2 2 4" xfId="11660" xr:uid="{00000000-0005-0000-0000-0000BF580000}"/>
    <cellStyle name="Normal 6 3 3 2 5 2 2 4 2" xfId="35654" xr:uid="{00000000-0005-0000-0000-0000C0580000}"/>
    <cellStyle name="Normal 6 3 3 2 5 2 2 5" xfId="25058" xr:uid="{00000000-0005-0000-0000-0000C1580000}"/>
    <cellStyle name="Normal 6 3 3 2 5 2 3" xfId="11661" xr:uid="{00000000-0005-0000-0000-0000C2580000}"/>
    <cellStyle name="Normal 6 3 3 2 5 2 3 2" xfId="11662" xr:uid="{00000000-0005-0000-0000-0000C3580000}"/>
    <cellStyle name="Normal 6 3 3 2 5 2 3 2 2" xfId="11663" xr:uid="{00000000-0005-0000-0000-0000C4580000}"/>
    <cellStyle name="Normal 6 3 3 2 5 2 3 2 2 2" xfId="40470" xr:uid="{00000000-0005-0000-0000-0000C5580000}"/>
    <cellStyle name="Normal 6 3 3 2 5 2 3 2 3" xfId="30452" xr:uid="{00000000-0005-0000-0000-0000C6580000}"/>
    <cellStyle name="Normal 6 3 3 2 5 2 3 3" xfId="11664" xr:uid="{00000000-0005-0000-0000-0000C7580000}"/>
    <cellStyle name="Normal 6 3 3 2 5 2 3 3 2" xfId="11665" xr:uid="{00000000-0005-0000-0000-0000C8580000}"/>
    <cellStyle name="Normal 6 3 3 2 5 2 3 3 2 2" xfId="40471" xr:uid="{00000000-0005-0000-0000-0000C9580000}"/>
    <cellStyle name="Normal 6 3 3 2 5 2 3 3 3" xfId="30453" xr:uid="{00000000-0005-0000-0000-0000CA580000}"/>
    <cellStyle name="Normal 6 3 3 2 5 2 3 4" xfId="11666" xr:uid="{00000000-0005-0000-0000-0000CB580000}"/>
    <cellStyle name="Normal 6 3 3 2 5 2 3 4 2" xfId="35655" xr:uid="{00000000-0005-0000-0000-0000CC580000}"/>
    <cellStyle name="Normal 6 3 3 2 5 2 3 5" xfId="25059" xr:uid="{00000000-0005-0000-0000-0000CD580000}"/>
    <cellStyle name="Normal 6 3 3 2 5 2 4" xfId="11667" xr:uid="{00000000-0005-0000-0000-0000CE580000}"/>
    <cellStyle name="Normal 6 3 3 2 5 2 4 2" xfId="11668" xr:uid="{00000000-0005-0000-0000-0000CF580000}"/>
    <cellStyle name="Normal 6 3 3 2 5 2 4 2 2" xfId="40472" xr:uid="{00000000-0005-0000-0000-0000D0580000}"/>
    <cellStyle name="Normal 6 3 3 2 5 2 4 3" xfId="30454" xr:uid="{00000000-0005-0000-0000-0000D1580000}"/>
    <cellStyle name="Normal 6 3 3 2 5 2 5" xfId="11669" xr:uid="{00000000-0005-0000-0000-0000D2580000}"/>
    <cellStyle name="Normal 6 3 3 2 5 2 5 2" xfId="11670" xr:uid="{00000000-0005-0000-0000-0000D3580000}"/>
    <cellStyle name="Normal 6 3 3 2 5 2 5 2 2" xfId="40473" xr:uid="{00000000-0005-0000-0000-0000D4580000}"/>
    <cellStyle name="Normal 6 3 3 2 5 2 5 3" xfId="30455" xr:uid="{00000000-0005-0000-0000-0000D5580000}"/>
    <cellStyle name="Normal 6 3 3 2 5 2 6" xfId="11671" xr:uid="{00000000-0005-0000-0000-0000D6580000}"/>
    <cellStyle name="Normal 6 3 3 2 5 2 6 2" xfId="35653" xr:uid="{00000000-0005-0000-0000-0000D7580000}"/>
    <cellStyle name="Normal 6 3 3 2 5 2 7" xfId="25057" xr:uid="{00000000-0005-0000-0000-0000D8580000}"/>
    <cellStyle name="Normal 6 3 3 2 5 3" xfId="11672" xr:uid="{00000000-0005-0000-0000-0000D9580000}"/>
    <cellStyle name="Normal 6 3 3 2 5 3 2" xfId="11673" xr:uid="{00000000-0005-0000-0000-0000DA580000}"/>
    <cellStyle name="Normal 6 3 3 2 5 3 2 2" xfId="11674" xr:uid="{00000000-0005-0000-0000-0000DB580000}"/>
    <cellStyle name="Normal 6 3 3 2 5 3 2 2 2" xfId="40474" xr:uid="{00000000-0005-0000-0000-0000DC580000}"/>
    <cellStyle name="Normal 6 3 3 2 5 3 2 3" xfId="30456" xr:uid="{00000000-0005-0000-0000-0000DD580000}"/>
    <cellStyle name="Normal 6 3 3 2 5 3 3" xfId="11675" xr:uid="{00000000-0005-0000-0000-0000DE580000}"/>
    <cellStyle name="Normal 6 3 3 2 5 3 3 2" xfId="11676" xr:uid="{00000000-0005-0000-0000-0000DF580000}"/>
    <cellStyle name="Normal 6 3 3 2 5 3 3 2 2" xfId="40475" xr:uid="{00000000-0005-0000-0000-0000E0580000}"/>
    <cellStyle name="Normal 6 3 3 2 5 3 3 3" xfId="30457" xr:uid="{00000000-0005-0000-0000-0000E1580000}"/>
    <cellStyle name="Normal 6 3 3 2 5 3 4" xfId="11677" xr:uid="{00000000-0005-0000-0000-0000E2580000}"/>
    <cellStyle name="Normal 6 3 3 2 5 3 4 2" xfId="35656" xr:uid="{00000000-0005-0000-0000-0000E3580000}"/>
    <cellStyle name="Normal 6 3 3 2 5 3 5" xfId="25060" xr:uid="{00000000-0005-0000-0000-0000E4580000}"/>
    <cellStyle name="Normal 6 3 3 2 5 4" xfId="11678" xr:uid="{00000000-0005-0000-0000-0000E5580000}"/>
    <cellStyle name="Normal 6 3 3 2 5 4 2" xfId="11679" xr:uid="{00000000-0005-0000-0000-0000E6580000}"/>
    <cellStyle name="Normal 6 3 3 2 5 4 2 2" xfId="11680" xr:uid="{00000000-0005-0000-0000-0000E7580000}"/>
    <cellStyle name="Normal 6 3 3 2 5 4 2 2 2" xfId="40476" xr:uid="{00000000-0005-0000-0000-0000E8580000}"/>
    <cellStyle name="Normal 6 3 3 2 5 4 2 3" xfId="30458" xr:uid="{00000000-0005-0000-0000-0000E9580000}"/>
    <cellStyle name="Normal 6 3 3 2 5 4 3" xfId="11681" xr:uid="{00000000-0005-0000-0000-0000EA580000}"/>
    <cellStyle name="Normal 6 3 3 2 5 4 3 2" xfId="11682" xr:uid="{00000000-0005-0000-0000-0000EB580000}"/>
    <cellStyle name="Normal 6 3 3 2 5 4 3 2 2" xfId="40477" xr:uid="{00000000-0005-0000-0000-0000EC580000}"/>
    <cellStyle name="Normal 6 3 3 2 5 4 3 3" xfId="30459" xr:uid="{00000000-0005-0000-0000-0000ED580000}"/>
    <cellStyle name="Normal 6 3 3 2 5 4 4" xfId="11683" xr:uid="{00000000-0005-0000-0000-0000EE580000}"/>
    <cellStyle name="Normal 6 3 3 2 5 4 4 2" xfId="35657" xr:uid="{00000000-0005-0000-0000-0000EF580000}"/>
    <cellStyle name="Normal 6 3 3 2 5 4 5" xfId="25061" xr:uid="{00000000-0005-0000-0000-0000F0580000}"/>
    <cellStyle name="Normal 6 3 3 2 5 5" xfId="11684" xr:uid="{00000000-0005-0000-0000-0000F1580000}"/>
    <cellStyle name="Normal 6 3 3 2 5 5 2" xfId="11685" xr:uid="{00000000-0005-0000-0000-0000F2580000}"/>
    <cellStyle name="Normal 6 3 3 2 5 5 2 2" xfId="40478" xr:uid="{00000000-0005-0000-0000-0000F3580000}"/>
    <cellStyle name="Normal 6 3 3 2 5 5 3" xfId="30460" xr:uid="{00000000-0005-0000-0000-0000F4580000}"/>
    <cellStyle name="Normal 6 3 3 2 5 6" xfId="11686" xr:uid="{00000000-0005-0000-0000-0000F5580000}"/>
    <cellStyle name="Normal 6 3 3 2 5 6 2" xfId="11687" xr:uid="{00000000-0005-0000-0000-0000F6580000}"/>
    <cellStyle name="Normal 6 3 3 2 5 6 2 2" xfId="40479" xr:uid="{00000000-0005-0000-0000-0000F7580000}"/>
    <cellStyle name="Normal 6 3 3 2 5 6 3" xfId="30461" xr:uid="{00000000-0005-0000-0000-0000F8580000}"/>
    <cellStyle name="Normal 6 3 3 2 5 7" xfId="11688" xr:uid="{00000000-0005-0000-0000-0000F9580000}"/>
    <cellStyle name="Normal 6 3 3 2 5 7 2" xfId="35652" xr:uid="{00000000-0005-0000-0000-0000FA580000}"/>
    <cellStyle name="Normal 6 3 3 2 5 8" xfId="25056" xr:uid="{00000000-0005-0000-0000-0000FB580000}"/>
    <cellStyle name="Normal 6 3 3 2 6" xfId="11689" xr:uid="{00000000-0005-0000-0000-0000FC580000}"/>
    <cellStyle name="Normal 6 3 3 2 6 2" xfId="11690" xr:uid="{00000000-0005-0000-0000-0000FD580000}"/>
    <cellStyle name="Normal 6 3 3 2 6 2 2" xfId="11691" xr:uid="{00000000-0005-0000-0000-0000FE580000}"/>
    <cellStyle name="Normal 6 3 3 2 6 2 2 2" xfId="11692" xr:uid="{00000000-0005-0000-0000-0000FF580000}"/>
    <cellStyle name="Normal 6 3 3 2 6 2 2 2 2" xfId="40480" xr:uid="{00000000-0005-0000-0000-000000590000}"/>
    <cellStyle name="Normal 6 3 3 2 6 2 2 3" xfId="30462" xr:uid="{00000000-0005-0000-0000-000001590000}"/>
    <cellStyle name="Normal 6 3 3 2 6 2 3" xfId="11693" xr:uid="{00000000-0005-0000-0000-000002590000}"/>
    <cellStyle name="Normal 6 3 3 2 6 2 3 2" xfId="11694" xr:uid="{00000000-0005-0000-0000-000003590000}"/>
    <cellStyle name="Normal 6 3 3 2 6 2 3 2 2" xfId="40481" xr:uid="{00000000-0005-0000-0000-000004590000}"/>
    <cellStyle name="Normal 6 3 3 2 6 2 3 3" xfId="30463" xr:uid="{00000000-0005-0000-0000-000005590000}"/>
    <cellStyle name="Normal 6 3 3 2 6 2 4" xfId="11695" xr:uid="{00000000-0005-0000-0000-000006590000}"/>
    <cellStyle name="Normal 6 3 3 2 6 2 4 2" xfId="35659" xr:uid="{00000000-0005-0000-0000-000007590000}"/>
    <cellStyle name="Normal 6 3 3 2 6 2 5" xfId="25063" xr:uid="{00000000-0005-0000-0000-000008590000}"/>
    <cellStyle name="Normal 6 3 3 2 6 3" xfId="11696" xr:uid="{00000000-0005-0000-0000-000009590000}"/>
    <cellStyle name="Normal 6 3 3 2 6 3 2" xfId="11697" xr:uid="{00000000-0005-0000-0000-00000A590000}"/>
    <cellStyle name="Normal 6 3 3 2 6 3 2 2" xfId="11698" xr:uid="{00000000-0005-0000-0000-00000B590000}"/>
    <cellStyle name="Normal 6 3 3 2 6 3 2 2 2" xfId="40482" xr:uid="{00000000-0005-0000-0000-00000C590000}"/>
    <cellStyle name="Normal 6 3 3 2 6 3 2 3" xfId="30464" xr:uid="{00000000-0005-0000-0000-00000D590000}"/>
    <cellStyle name="Normal 6 3 3 2 6 3 3" xfId="11699" xr:uid="{00000000-0005-0000-0000-00000E590000}"/>
    <cellStyle name="Normal 6 3 3 2 6 3 3 2" xfId="11700" xr:uid="{00000000-0005-0000-0000-00000F590000}"/>
    <cellStyle name="Normal 6 3 3 2 6 3 3 2 2" xfId="40483" xr:uid="{00000000-0005-0000-0000-000010590000}"/>
    <cellStyle name="Normal 6 3 3 2 6 3 3 3" xfId="30465" xr:uid="{00000000-0005-0000-0000-000011590000}"/>
    <cellStyle name="Normal 6 3 3 2 6 3 4" xfId="11701" xr:uid="{00000000-0005-0000-0000-000012590000}"/>
    <cellStyle name="Normal 6 3 3 2 6 3 4 2" xfId="35660" xr:uid="{00000000-0005-0000-0000-000013590000}"/>
    <cellStyle name="Normal 6 3 3 2 6 3 5" xfId="25064" xr:uid="{00000000-0005-0000-0000-000014590000}"/>
    <cellStyle name="Normal 6 3 3 2 6 4" xfId="11702" xr:uid="{00000000-0005-0000-0000-000015590000}"/>
    <cellStyle name="Normal 6 3 3 2 6 4 2" xfId="11703" xr:uid="{00000000-0005-0000-0000-000016590000}"/>
    <cellStyle name="Normal 6 3 3 2 6 4 2 2" xfId="40484" xr:uid="{00000000-0005-0000-0000-000017590000}"/>
    <cellStyle name="Normal 6 3 3 2 6 4 3" xfId="30466" xr:uid="{00000000-0005-0000-0000-000018590000}"/>
    <cellStyle name="Normal 6 3 3 2 6 5" xfId="11704" xr:uid="{00000000-0005-0000-0000-000019590000}"/>
    <cellStyle name="Normal 6 3 3 2 6 5 2" xfId="11705" xr:uid="{00000000-0005-0000-0000-00001A590000}"/>
    <cellStyle name="Normal 6 3 3 2 6 5 2 2" xfId="40485" xr:uid="{00000000-0005-0000-0000-00001B590000}"/>
    <cellStyle name="Normal 6 3 3 2 6 5 3" xfId="30467" xr:uid="{00000000-0005-0000-0000-00001C590000}"/>
    <cellStyle name="Normal 6 3 3 2 6 6" xfId="11706" xr:uid="{00000000-0005-0000-0000-00001D590000}"/>
    <cellStyle name="Normal 6 3 3 2 6 6 2" xfId="35658" xr:uid="{00000000-0005-0000-0000-00001E590000}"/>
    <cellStyle name="Normal 6 3 3 2 6 7" xfId="25062" xr:uid="{00000000-0005-0000-0000-00001F590000}"/>
    <cellStyle name="Normal 6 3 3 2 7" xfId="11707" xr:uid="{00000000-0005-0000-0000-000020590000}"/>
    <cellStyle name="Normal 6 3 3 2 7 2" xfId="11708" xr:uid="{00000000-0005-0000-0000-000021590000}"/>
    <cellStyle name="Normal 6 3 3 2 7 2 2" xfId="11709" xr:uid="{00000000-0005-0000-0000-000022590000}"/>
    <cellStyle name="Normal 6 3 3 2 7 2 2 2" xfId="40486" xr:uid="{00000000-0005-0000-0000-000023590000}"/>
    <cellStyle name="Normal 6 3 3 2 7 2 3" xfId="30468" xr:uid="{00000000-0005-0000-0000-000024590000}"/>
    <cellStyle name="Normal 6 3 3 2 7 3" xfId="11710" xr:uid="{00000000-0005-0000-0000-000025590000}"/>
    <cellStyle name="Normal 6 3 3 2 7 3 2" xfId="11711" xr:uid="{00000000-0005-0000-0000-000026590000}"/>
    <cellStyle name="Normal 6 3 3 2 7 3 2 2" xfId="40487" xr:uid="{00000000-0005-0000-0000-000027590000}"/>
    <cellStyle name="Normal 6 3 3 2 7 3 3" xfId="30469" xr:uid="{00000000-0005-0000-0000-000028590000}"/>
    <cellStyle name="Normal 6 3 3 2 7 4" xfId="11712" xr:uid="{00000000-0005-0000-0000-000029590000}"/>
    <cellStyle name="Normal 6 3 3 2 7 4 2" xfId="35661" xr:uid="{00000000-0005-0000-0000-00002A590000}"/>
    <cellStyle name="Normal 6 3 3 2 7 5" xfId="25065" xr:uid="{00000000-0005-0000-0000-00002B590000}"/>
    <cellStyle name="Normal 6 3 3 2 8" xfId="11713" xr:uid="{00000000-0005-0000-0000-00002C590000}"/>
    <cellStyle name="Normal 6 3 3 2 8 2" xfId="11714" xr:uid="{00000000-0005-0000-0000-00002D590000}"/>
    <cellStyle name="Normal 6 3 3 2 8 2 2" xfId="11715" xr:uid="{00000000-0005-0000-0000-00002E590000}"/>
    <cellStyle name="Normal 6 3 3 2 8 2 2 2" xfId="40488" xr:uid="{00000000-0005-0000-0000-00002F590000}"/>
    <cellStyle name="Normal 6 3 3 2 8 2 3" xfId="30470" xr:uid="{00000000-0005-0000-0000-000030590000}"/>
    <cellStyle name="Normal 6 3 3 2 8 3" xfId="11716" xr:uid="{00000000-0005-0000-0000-000031590000}"/>
    <cellStyle name="Normal 6 3 3 2 8 3 2" xfId="11717" xr:uid="{00000000-0005-0000-0000-000032590000}"/>
    <cellStyle name="Normal 6 3 3 2 8 3 2 2" xfId="40489" xr:uid="{00000000-0005-0000-0000-000033590000}"/>
    <cellStyle name="Normal 6 3 3 2 8 3 3" xfId="30471" xr:uid="{00000000-0005-0000-0000-000034590000}"/>
    <cellStyle name="Normal 6 3 3 2 8 4" xfId="11718" xr:uid="{00000000-0005-0000-0000-000035590000}"/>
    <cellStyle name="Normal 6 3 3 2 8 4 2" xfId="35662" xr:uid="{00000000-0005-0000-0000-000036590000}"/>
    <cellStyle name="Normal 6 3 3 2 8 5" xfId="25066" xr:uid="{00000000-0005-0000-0000-000037590000}"/>
    <cellStyle name="Normal 6 3 3 2 9" xfId="11719" xr:uid="{00000000-0005-0000-0000-000038590000}"/>
    <cellStyle name="Normal 6 3 3 2 9 2" xfId="11720" xr:uid="{00000000-0005-0000-0000-000039590000}"/>
    <cellStyle name="Normal 6 3 3 2 9 2 2" xfId="40490" xr:uid="{00000000-0005-0000-0000-00003A590000}"/>
    <cellStyle name="Normal 6 3 3 2 9 3" xfId="30472" xr:uid="{00000000-0005-0000-0000-00003B590000}"/>
    <cellStyle name="Normal 6 3 3 3" xfId="11721" xr:uid="{00000000-0005-0000-0000-00003C590000}"/>
    <cellStyle name="Normal 6 3 3 3 10" xfId="25067" xr:uid="{00000000-0005-0000-0000-00003D590000}"/>
    <cellStyle name="Normal 6 3 3 3 2" xfId="11722" xr:uid="{00000000-0005-0000-0000-00003E590000}"/>
    <cellStyle name="Normal 6 3 3 3 2 2" xfId="11723" xr:uid="{00000000-0005-0000-0000-00003F590000}"/>
    <cellStyle name="Normal 6 3 3 3 2 2 2" xfId="11724" xr:uid="{00000000-0005-0000-0000-000040590000}"/>
    <cellStyle name="Normal 6 3 3 3 2 2 2 2" xfId="11725" xr:uid="{00000000-0005-0000-0000-000041590000}"/>
    <cellStyle name="Normal 6 3 3 3 2 2 2 2 2" xfId="11726" xr:uid="{00000000-0005-0000-0000-000042590000}"/>
    <cellStyle name="Normal 6 3 3 3 2 2 2 2 2 2" xfId="40491" xr:uid="{00000000-0005-0000-0000-000043590000}"/>
    <cellStyle name="Normal 6 3 3 3 2 2 2 2 3" xfId="30473" xr:uid="{00000000-0005-0000-0000-000044590000}"/>
    <cellStyle name="Normal 6 3 3 3 2 2 2 3" xfId="11727" xr:uid="{00000000-0005-0000-0000-000045590000}"/>
    <cellStyle name="Normal 6 3 3 3 2 2 2 3 2" xfId="11728" xr:uid="{00000000-0005-0000-0000-000046590000}"/>
    <cellStyle name="Normal 6 3 3 3 2 2 2 3 2 2" xfId="40492" xr:uid="{00000000-0005-0000-0000-000047590000}"/>
    <cellStyle name="Normal 6 3 3 3 2 2 2 3 3" xfId="30474" xr:uid="{00000000-0005-0000-0000-000048590000}"/>
    <cellStyle name="Normal 6 3 3 3 2 2 2 4" xfId="11729" xr:uid="{00000000-0005-0000-0000-000049590000}"/>
    <cellStyle name="Normal 6 3 3 3 2 2 2 4 2" xfId="35666" xr:uid="{00000000-0005-0000-0000-00004A590000}"/>
    <cellStyle name="Normal 6 3 3 3 2 2 2 5" xfId="25070" xr:uid="{00000000-0005-0000-0000-00004B590000}"/>
    <cellStyle name="Normal 6 3 3 3 2 2 3" xfId="11730" xr:uid="{00000000-0005-0000-0000-00004C590000}"/>
    <cellStyle name="Normal 6 3 3 3 2 2 3 2" xfId="11731" xr:uid="{00000000-0005-0000-0000-00004D590000}"/>
    <cellStyle name="Normal 6 3 3 3 2 2 3 2 2" xfId="11732" xr:uid="{00000000-0005-0000-0000-00004E590000}"/>
    <cellStyle name="Normal 6 3 3 3 2 2 3 2 2 2" xfId="40493" xr:uid="{00000000-0005-0000-0000-00004F590000}"/>
    <cellStyle name="Normal 6 3 3 3 2 2 3 2 3" xfId="30475" xr:uid="{00000000-0005-0000-0000-000050590000}"/>
    <cellStyle name="Normal 6 3 3 3 2 2 3 3" xfId="11733" xr:uid="{00000000-0005-0000-0000-000051590000}"/>
    <cellStyle name="Normal 6 3 3 3 2 2 3 3 2" xfId="11734" xr:uid="{00000000-0005-0000-0000-000052590000}"/>
    <cellStyle name="Normal 6 3 3 3 2 2 3 3 2 2" xfId="40494" xr:uid="{00000000-0005-0000-0000-000053590000}"/>
    <cellStyle name="Normal 6 3 3 3 2 2 3 3 3" xfId="30476" xr:uid="{00000000-0005-0000-0000-000054590000}"/>
    <cellStyle name="Normal 6 3 3 3 2 2 3 4" xfId="11735" xr:uid="{00000000-0005-0000-0000-000055590000}"/>
    <cellStyle name="Normal 6 3 3 3 2 2 3 4 2" xfId="35667" xr:uid="{00000000-0005-0000-0000-000056590000}"/>
    <cellStyle name="Normal 6 3 3 3 2 2 3 5" xfId="25071" xr:uid="{00000000-0005-0000-0000-000057590000}"/>
    <cellStyle name="Normal 6 3 3 3 2 2 4" xfId="11736" xr:uid="{00000000-0005-0000-0000-000058590000}"/>
    <cellStyle name="Normal 6 3 3 3 2 2 4 2" xfId="11737" xr:uid="{00000000-0005-0000-0000-000059590000}"/>
    <cellStyle name="Normal 6 3 3 3 2 2 4 2 2" xfId="40495" xr:uid="{00000000-0005-0000-0000-00005A590000}"/>
    <cellStyle name="Normal 6 3 3 3 2 2 4 3" xfId="30477" xr:uid="{00000000-0005-0000-0000-00005B590000}"/>
    <cellStyle name="Normal 6 3 3 3 2 2 5" xfId="11738" xr:uid="{00000000-0005-0000-0000-00005C590000}"/>
    <cellStyle name="Normal 6 3 3 3 2 2 5 2" xfId="11739" xr:uid="{00000000-0005-0000-0000-00005D590000}"/>
    <cellStyle name="Normal 6 3 3 3 2 2 5 2 2" xfId="40496" xr:uid="{00000000-0005-0000-0000-00005E590000}"/>
    <cellStyle name="Normal 6 3 3 3 2 2 5 3" xfId="30478" xr:uid="{00000000-0005-0000-0000-00005F590000}"/>
    <cellStyle name="Normal 6 3 3 3 2 2 6" xfId="11740" xr:uid="{00000000-0005-0000-0000-000060590000}"/>
    <cellStyle name="Normal 6 3 3 3 2 2 6 2" xfId="35665" xr:uid="{00000000-0005-0000-0000-000061590000}"/>
    <cellStyle name="Normal 6 3 3 3 2 2 7" xfId="25069" xr:uid="{00000000-0005-0000-0000-000062590000}"/>
    <cellStyle name="Normal 6 3 3 3 2 3" xfId="11741" xr:uid="{00000000-0005-0000-0000-000063590000}"/>
    <cellStyle name="Normal 6 3 3 3 2 3 2" xfId="11742" xr:uid="{00000000-0005-0000-0000-000064590000}"/>
    <cellStyle name="Normal 6 3 3 3 2 3 2 2" xfId="11743" xr:uid="{00000000-0005-0000-0000-000065590000}"/>
    <cellStyle name="Normal 6 3 3 3 2 3 2 2 2" xfId="40497" xr:uid="{00000000-0005-0000-0000-000066590000}"/>
    <cellStyle name="Normal 6 3 3 3 2 3 2 3" xfId="30479" xr:uid="{00000000-0005-0000-0000-000067590000}"/>
    <cellStyle name="Normal 6 3 3 3 2 3 3" xfId="11744" xr:uid="{00000000-0005-0000-0000-000068590000}"/>
    <cellStyle name="Normal 6 3 3 3 2 3 3 2" xfId="11745" xr:uid="{00000000-0005-0000-0000-000069590000}"/>
    <cellStyle name="Normal 6 3 3 3 2 3 3 2 2" xfId="40498" xr:uid="{00000000-0005-0000-0000-00006A590000}"/>
    <cellStyle name="Normal 6 3 3 3 2 3 3 3" xfId="30480" xr:uid="{00000000-0005-0000-0000-00006B590000}"/>
    <cellStyle name="Normal 6 3 3 3 2 3 4" xfId="11746" xr:uid="{00000000-0005-0000-0000-00006C590000}"/>
    <cellStyle name="Normal 6 3 3 3 2 3 4 2" xfId="35668" xr:uid="{00000000-0005-0000-0000-00006D590000}"/>
    <cellStyle name="Normal 6 3 3 3 2 3 5" xfId="25072" xr:uid="{00000000-0005-0000-0000-00006E590000}"/>
    <cellStyle name="Normal 6 3 3 3 2 4" xfId="11747" xr:uid="{00000000-0005-0000-0000-00006F590000}"/>
    <cellStyle name="Normal 6 3 3 3 2 4 2" xfId="11748" xr:uid="{00000000-0005-0000-0000-000070590000}"/>
    <cellStyle name="Normal 6 3 3 3 2 4 2 2" xfId="11749" xr:uid="{00000000-0005-0000-0000-000071590000}"/>
    <cellStyle name="Normal 6 3 3 3 2 4 2 2 2" xfId="40499" xr:uid="{00000000-0005-0000-0000-000072590000}"/>
    <cellStyle name="Normal 6 3 3 3 2 4 2 3" xfId="30481" xr:uid="{00000000-0005-0000-0000-000073590000}"/>
    <cellStyle name="Normal 6 3 3 3 2 4 3" xfId="11750" xr:uid="{00000000-0005-0000-0000-000074590000}"/>
    <cellStyle name="Normal 6 3 3 3 2 4 3 2" xfId="11751" xr:uid="{00000000-0005-0000-0000-000075590000}"/>
    <cellStyle name="Normal 6 3 3 3 2 4 3 2 2" xfId="40500" xr:uid="{00000000-0005-0000-0000-000076590000}"/>
    <cellStyle name="Normal 6 3 3 3 2 4 3 3" xfId="30482" xr:uid="{00000000-0005-0000-0000-000077590000}"/>
    <cellStyle name="Normal 6 3 3 3 2 4 4" xfId="11752" xr:uid="{00000000-0005-0000-0000-000078590000}"/>
    <cellStyle name="Normal 6 3 3 3 2 4 4 2" xfId="35669" xr:uid="{00000000-0005-0000-0000-000079590000}"/>
    <cellStyle name="Normal 6 3 3 3 2 4 5" xfId="25073" xr:uid="{00000000-0005-0000-0000-00007A590000}"/>
    <cellStyle name="Normal 6 3 3 3 2 5" xfId="11753" xr:uid="{00000000-0005-0000-0000-00007B590000}"/>
    <cellStyle name="Normal 6 3 3 3 2 5 2" xfId="11754" xr:uid="{00000000-0005-0000-0000-00007C590000}"/>
    <cellStyle name="Normal 6 3 3 3 2 5 2 2" xfId="40501" xr:uid="{00000000-0005-0000-0000-00007D590000}"/>
    <cellStyle name="Normal 6 3 3 3 2 5 3" xfId="30483" xr:uid="{00000000-0005-0000-0000-00007E590000}"/>
    <cellStyle name="Normal 6 3 3 3 2 6" xfId="11755" xr:uid="{00000000-0005-0000-0000-00007F590000}"/>
    <cellStyle name="Normal 6 3 3 3 2 6 2" xfId="11756" xr:uid="{00000000-0005-0000-0000-000080590000}"/>
    <cellStyle name="Normal 6 3 3 3 2 6 2 2" xfId="40502" xr:uid="{00000000-0005-0000-0000-000081590000}"/>
    <cellStyle name="Normal 6 3 3 3 2 6 3" xfId="30484" xr:uid="{00000000-0005-0000-0000-000082590000}"/>
    <cellStyle name="Normal 6 3 3 3 2 7" xfId="11757" xr:uid="{00000000-0005-0000-0000-000083590000}"/>
    <cellStyle name="Normal 6 3 3 3 2 7 2" xfId="35664" xr:uid="{00000000-0005-0000-0000-000084590000}"/>
    <cellStyle name="Normal 6 3 3 3 2 8" xfId="25068" xr:uid="{00000000-0005-0000-0000-000085590000}"/>
    <cellStyle name="Normal 6 3 3 3 3" xfId="11758" xr:uid="{00000000-0005-0000-0000-000086590000}"/>
    <cellStyle name="Normal 6 3 3 3 3 2" xfId="11759" xr:uid="{00000000-0005-0000-0000-000087590000}"/>
    <cellStyle name="Normal 6 3 3 3 3 2 2" xfId="11760" xr:uid="{00000000-0005-0000-0000-000088590000}"/>
    <cellStyle name="Normal 6 3 3 3 3 2 2 2" xfId="11761" xr:uid="{00000000-0005-0000-0000-000089590000}"/>
    <cellStyle name="Normal 6 3 3 3 3 2 2 2 2" xfId="11762" xr:uid="{00000000-0005-0000-0000-00008A590000}"/>
    <cellStyle name="Normal 6 3 3 3 3 2 2 2 2 2" xfId="40503" xr:uid="{00000000-0005-0000-0000-00008B590000}"/>
    <cellStyle name="Normal 6 3 3 3 3 2 2 2 3" xfId="30485" xr:uid="{00000000-0005-0000-0000-00008C590000}"/>
    <cellStyle name="Normal 6 3 3 3 3 2 2 3" xfId="11763" xr:uid="{00000000-0005-0000-0000-00008D590000}"/>
    <cellStyle name="Normal 6 3 3 3 3 2 2 3 2" xfId="11764" xr:uid="{00000000-0005-0000-0000-00008E590000}"/>
    <cellStyle name="Normal 6 3 3 3 3 2 2 3 2 2" xfId="40504" xr:uid="{00000000-0005-0000-0000-00008F590000}"/>
    <cellStyle name="Normal 6 3 3 3 3 2 2 3 3" xfId="30486" xr:uid="{00000000-0005-0000-0000-000090590000}"/>
    <cellStyle name="Normal 6 3 3 3 3 2 2 4" xfId="11765" xr:uid="{00000000-0005-0000-0000-000091590000}"/>
    <cellStyle name="Normal 6 3 3 3 3 2 2 4 2" xfId="35672" xr:uid="{00000000-0005-0000-0000-000092590000}"/>
    <cellStyle name="Normal 6 3 3 3 3 2 2 5" xfId="25076" xr:uid="{00000000-0005-0000-0000-000093590000}"/>
    <cellStyle name="Normal 6 3 3 3 3 2 3" xfId="11766" xr:uid="{00000000-0005-0000-0000-000094590000}"/>
    <cellStyle name="Normal 6 3 3 3 3 2 3 2" xfId="11767" xr:uid="{00000000-0005-0000-0000-000095590000}"/>
    <cellStyle name="Normal 6 3 3 3 3 2 3 2 2" xfId="11768" xr:uid="{00000000-0005-0000-0000-000096590000}"/>
    <cellStyle name="Normal 6 3 3 3 3 2 3 2 2 2" xfId="40505" xr:uid="{00000000-0005-0000-0000-000097590000}"/>
    <cellStyle name="Normal 6 3 3 3 3 2 3 2 3" xfId="30487" xr:uid="{00000000-0005-0000-0000-000098590000}"/>
    <cellStyle name="Normal 6 3 3 3 3 2 3 3" xfId="11769" xr:uid="{00000000-0005-0000-0000-000099590000}"/>
    <cellStyle name="Normal 6 3 3 3 3 2 3 3 2" xfId="11770" xr:uid="{00000000-0005-0000-0000-00009A590000}"/>
    <cellStyle name="Normal 6 3 3 3 3 2 3 3 2 2" xfId="40506" xr:uid="{00000000-0005-0000-0000-00009B590000}"/>
    <cellStyle name="Normal 6 3 3 3 3 2 3 3 3" xfId="30488" xr:uid="{00000000-0005-0000-0000-00009C590000}"/>
    <cellStyle name="Normal 6 3 3 3 3 2 3 4" xfId="11771" xr:uid="{00000000-0005-0000-0000-00009D590000}"/>
    <cellStyle name="Normal 6 3 3 3 3 2 3 4 2" xfId="35673" xr:uid="{00000000-0005-0000-0000-00009E590000}"/>
    <cellStyle name="Normal 6 3 3 3 3 2 3 5" xfId="25077" xr:uid="{00000000-0005-0000-0000-00009F590000}"/>
    <cellStyle name="Normal 6 3 3 3 3 2 4" xfId="11772" xr:uid="{00000000-0005-0000-0000-0000A0590000}"/>
    <cellStyle name="Normal 6 3 3 3 3 2 4 2" xfId="11773" xr:uid="{00000000-0005-0000-0000-0000A1590000}"/>
    <cellStyle name="Normal 6 3 3 3 3 2 4 2 2" xfId="40507" xr:uid="{00000000-0005-0000-0000-0000A2590000}"/>
    <cellStyle name="Normal 6 3 3 3 3 2 4 3" xfId="30489" xr:uid="{00000000-0005-0000-0000-0000A3590000}"/>
    <cellStyle name="Normal 6 3 3 3 3 2 5" xfId="11774" xr:uid="{00000000-0005-0000-0000-0000A4590000}"/>
    <cellStyle name="Normal 6 3 3 3 3 2 5 2" xfId="11775" xr:uid="{00000000-0005-0000-0000-0000A5590000}"/>
    <cellStyle name="Normal 6 3 3 3 3 2 5 2 2" xfId="40508" xr:uid="{00000000-0005-0000-0000-0000A6590000}"/>
    <cellStyle name="Normal 6 3 3 3 3 2 5 3" xfId="30490" xr:uid="{00000000-0005-0000-0000-0000A7590000}"/>
    <cellStyle name="Normal 6 3 3 3 3 2 6" xfId="11776" xr:uid="{00000000-0005-0000-0000-0000A8590000}"/>
    <cellStyle name="Normal 6 3 3 3 3 2 6 2" xfId="35671" xr:uid="{00000000-0005-0000-0000-0000A9590000}"/>
    <cellStyle name="Normal 6 3 3 3 3 2 7" xfId="25075" xr:uid="{00000000-0005-0000-0000-0000AA590000}"/>
    <cellStyle name="Normal 6 3 3 3 3 3" xfId="11777" xr:uid="{00000000-0005-0000-0000-0000AB590000}"/>
    <cellStyle name="Normal 6 3 3 3 3 3 2" xfId="11778" xr:uid="{00000000-0005-0000-0000-0000AC590000}"/>
    <cellStyle name="Normal 6 3 3 3 3 3 2 2" xfId="11779" xr:uid="{00000000-0005-0000-0000-0000AD590000}"/>
    <cellStyle name="Normal 6 3 3 3 3 3 2 2 2" xfId="40509" xr:uid="{00000000-0005-0000-0000-0000AE590000}"/>
    <cellStyle name="Normal 6 3 3 3 3 3 2 3" xfId="30491" xr:uid="{00000000-0005-0000-0000-0000AF590000}"/>
    <cellStyle name="Normal 6 3 3 3 3 3 3" xfId="11780" xr:uid="{00000000-0005-0000-0000-0000B0590000}"/>
    <cellStyle name="Normal 6 3 3 3 3 3 3 2" xfId="11781" xr:uid="{00000000-0005-0000-0000-0000B1590000}"/>
    <cellStyle name="Normal 6 3 3 3 3 3 3 2 2" xfId="40510" xr:uid="{00000000-0005-0000-0000-0000B2590000}"/>
    <cellStyle name="Normal 6 3 3 3 3 3 3 3" xfId="30492" xr:uid="{00000000-0005-0000-0000-0000B3590000}"/>
    <cellStyle name="Normal 6 3 3 3 3 3 4" xfId="11782" xr:uid="{00000000-0005-0000-0000-0000B4590000}"/>
    <cellStyle name="Normal 6 3 3 3 3 3 4 2" xfId="35674" xr:uid="{00000000-0005-0000-0000-0000B5590000}"/>
    <cellStyle name="Normal 6 3 3 3 3 3 5" xfId="25078" xr:uid="{00000000-0005-0000-0000-0000B6590000}"/>
    <cellStyle name="Normal 6 3 3 3 3 4" xfId="11783" xr:uid="{00000000-0005-0000-0000-0000B7590000}"/>
    <cellStyle name="Normal 6 3 3 3 3 4 2" xfId="11784" xr:uid="{00000000-0005-0000-0000-0000B8590000}"/>
    <cellStyle name="Normal 6 3 3 3 3 4 2 2" xfId="11785" xr:uid="{00000000-0005-0000-0000-0000B9590000}"/>
    <cellStyle name="Normal 6 3 3 3 3 4 2 2 2" xfId="40511" xr:uid="{00000000-0005-0000-0000-0000BA590000}"/>
    <cellStyle name="Normal 6 3 3 3 3 4 2 3" xfId="30493" xr:uid="{00000000-0005-0000-0000-0000BB590000}"/>
    <cellStyle name="Normal 6 3 3 3 3 4 3" xfId="11786" xr:uid="{00000000-0005-0000-0000-0000BC590000}"/>
    <cellStyle name="Normal 6 3 3 3 3 4 3 2" xfId="11787" xr:uid="{00000000-0005-0000-0000-0000BD590000}"/>
    <cellStyle name="Normal 6 3 3 3 3 4 3 2 2" xfId="40512" xr:uid="{00000000-0005-0000-0000-0000BE590000}"/>
    <cellStyle name="Normal 6 3 3 3 3 4 3 3" xfId="30494" xr:uid="{00000000-0005-0000-0000-0000BF590000}"/>
    <cellStyle name="Normal 6 3 3 3 3 4 4" xfId="11788" xr:uid="{00000000-0005-0000-0000-0000C0590000}"/>
    <cellStyle name="Normal 6 3 3 3 3 4 4 2" xfId="35675" xr:uid="{00000000-0005-0000-0000-0000C1590000}"/>
    <cellStyle name="Normal 6 3 3 3 3 4 5" xfId="25079" xr:uid="{00000000-0005-0000-0000-0000C2590000}"/>
    <cellStyle name="Normal 6 3 3 3 3 5" xfId="11789" xr:uid="{00000000-0005-0000-0000-0000C3590000}"/>
    <cellStyle name="Normal 6 3 3 3 3 5 2" xfId="11790" xr:uid="{00000000-0005-0000-0000-0000C4590000}"/>
    <cellStyle name="Normal 6 3 3 3 3 5 2 2" xfId="40513" xr:uid="{00000000-0005-0000-0000-0000C5590000}"/>
    <cellStyle name="Normal 6 3 3 3 3 5 3" xfId="30495" xr:uid="{00000000-0005-0000-0000-0000C6590000}"/>
    <cellStyle name="Normal 6 3 3 3 3 6" xfId="11791" xr:uid="{00000000-0005-0000-0000-0000C7590000}"/>
    <cellStyle name="Normal 6 3 3 3 3 6 2" xfId="11792" xr:uid="{00000000-0005-0000-0000-0000C8590000}"/>
    <cellStyle name="Normal 6 3 3 3 3 6 2 2" xfId="40514" xr:uid="{00000000-0005-0000-0000-0000C9590000}"/>
    <cellStyle name="Normal 6 3 3 3 3 6 3" xfId="30496" xr:uid="{00000000-0005-0000-0000-0000CA590000}"/>
    <cellStyle name="Normal 6 3 3 3 3 7" xfId="11793" xr:uid="{00000000-0005-0000-0000-0000CB590000}"/>
    <cellStyle name="Normal 6 3 3 3 3 7 2" xfId="35670" xr:uid="{00000000-0005-0000-0000-0000CC590000}"/>
    <cellStyle name="Normal 6 3 3 3 3 8" xfId="25074" xr:uid="{00000000-0005-0000-0000-0000CD590000}"/>
    <cellStyle name="Normal 6 3 3 3 4" xfId="11794" xr:uid="{00000000-0005-0000-0000-0000CE590000}"/>
    <cellStyle name="Normal 6 3 3 3 4 2" xfId="11795" xr:uid="{00000000-0005-0000-0000-0000CF590000}"/>
    <cellStyle name="Normal 6 3 3 3 4 2 2" xfId="11796" xr:uid="{00000000-0005-0000-0000-0000D0590000}"/>
    <cellStyle name="Normal 6 3 3 3 4 2 2 2" xfId="11797" xr:uid="{00000000-0005-0000-0000-0000D1590000}"/>
    <cellStyle name="Normal 6 3 3 3 4 2 2 2 2" xfId="40515" xr:uid="{00000000-0005-0000-0000-0000D2590000}"/>
    <cellStyle name="Normal 6 3 3 3 4 2 2 3" xfId="30497" xr:uid="{00000000-0005-0000-0000-0000D3590000}"/>
    <cellStyle name="Normal 6 3 3 3 4 2 3" xfId="11798" xr:uid="{00000000-0005-0000-0000-0000D4590000}"/>
    <cellStyle name="Normal 6 3 3 3 4 2 3 2" xfId="11799" xr:uid="{00000000-0005-0000-0000-0000D5590000}"/>
    <cellStyle name="Normal 6 3 3 3 4 2 3 2 2" xfId="40516" xr:uid="{00000000-0005-0000-0000-0000D6590000}"/>
    <cellStyle name="Normal 6 3 3 3 4 2 3 3" xfId="30498" xr:uid="{00000000-0005-0000-0000-0000D7590000}"/>
    <cellStyle name="Normal 6 3 3 3 4 2 4" xfId="11800" xr:uid="{00000000-0005-0000-0000-0000D8590000}"/>
    <cellStyle name="Normal 6 3 3 3 4 2 4 2" xfId="35677" xr:uid="{00000000-0005-0000-0000-0000D9590000}"/>
    <cellStyle name="Normal 6 3 3 3 4 2 5" xfId="25081" xr:uid="{00000000-0005-0000-0000-0000DA590000}"/>
    <cellStyle name="Normal 6 3 3 3 4 3" xfId="11801" xr:uid="{00000000-0005-0000-0000-0000DB590000}"/>
    <cellStyle name="Normal 6 3 3 3 4 3 2" xfId="11802" xr:uid="{00000000-0005-0000-0000-0000DC590000}"/>
    <cellStyle name="Normal 6 3 3 3 4 3 2 2" xfId="11803" xr:uid="{00000000-0005-0000-0000-0000DD590000}"/>
    <cellStyle name="Normal 6 3 3 3 4 3 2 2 2" xfId="40517" xr:uid="{00000000-0005-0000-0000-0000DE590000}"/>
    <cellStyle name="Normal 6 3 3 3 4 3 2 3" xfId="30499" xr:uid="{00000000-0005-0000-0000-0000DF590000}"/>
    <cellStyle name="Normal 6 3 3 3 4 3 3" xfId="11804" xr:uid="{00000000-0005-0000-0000-0000E0590000}"/>
    <cellStyle name="Normal 6 3 3 3 4 3 3 2" xfId="11805" xr:uid="{00000000-0005-0000-0000-0000E1590000}"/>
    <cellStyle name="Normal 6 3 3 3 4 3 3 2 2" xfId="40518" xr:uid="{00000000-0005-0000-0000-0000E2590000}"/>
    <cellStyle name="Normal 6 3 3 3 4 3 3 3" xfId="30500" xr:uid="{00000000-0005-0000-0000-0000E3590000}"/>
    <cellStyle name="Normal 6 3 3 3 4 3 4" xfId="11806" xr:uid="{00000000-0005-0000-0000-0000E4590000}"/>
    <cellStyle name="Normal 6 3 3 3 4 3 4 2" xfId="35678" xr:uid="{00000000-0005-0000-0000-0000E5590000}"/>
    <cellStyle name="Normal 6 3 3 3 4 3 5" xfId="25082" xr:uid="{00000000-0005-0000-0000-0000E6590000}"/>
    <cellStyle name="Normal 6 3 3 3 4 4" xfId="11807" xr:uid="{00000000-0005-0000-0000-0000E7590000}"/>
    <cellStyle name="Normal 6 3 3 3 4 4 2" xfId="11808" xr:uid="{00000000-0005-0000-0000-0000E8590000}"/>
    <cellStyle name="Normal 6 3 3 3 4 4 2 2" xfId="40519" xr:uid="{00000000-0005-0000-0000-0000E9590000}"/>
    <cellStyle name="Normal 6 3 3 3 4 4 3" xfId="30501" xr:uid="{00000000-0005-0000-0000-0000EA590000}"/>
    <cellStyle name="Normal 6 3 3 3 4 5" xfId="11809" xr:uid="{00000000-0005-0000-0000-0000EB590000}"/>
    <cellStyle name="Normal 6 3 3 3 4 5 2" xfId="11810" xr:uid="{00000000-0005-0000-0000-0000EC590000}"/>
    <cellStyle name="Normal 6 3 3 3 4 5 2 2" xfId="40520" xr:uid="{00000000-0005-0000-0000-0000ED590000}"/>
    <cellStyle name="Normal 6 3 3 3 4 5 3" xfId="30502" xr:uid="{00000000-0005-0000-0000-0000EE590000}"/>
    <cellStyle name="Normal 6 3 3 3 4 6" xfId="11811" xr:uid="{00000000-0005-0000-0000-0000EF590000}"/>
    <cellStyle name="Normal 6 3 3 3 4 6 2" xfId="35676" xr:uid="{00000000-0005-0000-0000-0000F0590000}"/>
    <cellStyle name="Normal 6 3 3 3 4 7" xfId="25080" xr:uid="{00000000-0005-0000-0000-0000F1590000}"/>
    <cellStyle name="Normal 6 3 3 3 5" xfId="11812" xr:uid="{00000000-0005-0000-0000-0000F2590000}"/>
    <cellStyle name="Normal 6 3 3 3 5 2" xfId="11813" xr:uid="{00000000-0005-0000-0000-0000F3590000}"/>
    <cellStyle name="Normal 6 3 3 3 5 2 2" xfId="11814" xr:uid="{00000000-0005-0000-0000-0000F4590000}"/>
    <cellStyle name="Normal 6 3 3 3 5 2 2 2" xfId="40521" xr:uid="{00000000-0005-0000-0000-0000F5590000}"/>
    <cellStyle name="Normal 6 3 3 3 5 2 3" xfId="30503" xr:uid="{00000000-0005-0000-0000-0000F6590000}"/>
    <cellStyle name="Normal 6 3 3 3 5 3" xfId="11815" xr:uid="{00000000-0005-0000-0000-0000F7590000}"/>
    <cellStyle name="Normal 6 3 3 3 5 3 2" xfId="11816" xr:uid="{00000000-0005-0000-0000-0000F8590000}"/>
    <cellStyle name="Normal 6 3 3 3 5 3 2 2" xfId="40522" xr:uid="{00000000-0005-0000-0000-0000F9590000}"/>
    <cellStyle name="Normal 6 3 3 3 5 3 3" xfId="30504" xr:uid="{00000000-0005-0000-0000-0000FA590000}"/>
    <cellStyle name="Normal 6 3 3 3 5 4" xfId="11817" xr:uid="{00000000-0005-0000-0000-0000FB590000}"/>
    <cellStyle name="Normal 6 3 3 3 5 4 2" xfId="35679" xr:uid="{00000000-0005-0000-0000-0000FC590000}"/>
    <cellStyle name="Normal 6 3 3 3 5 5" xfId="25083" xr:uid="{00000000-0005-0000-0000-0000FD590000}"/>
    <cellStyle name="Normal 6 3 3 3 6" xfId="11818" xr:uid="{00000000-0005-0000-0000-0000FE590000}"/>
    <cellStyle name="Normal 6 3 3 3 6 2" xfId="11819" xr:uid="{00000000-0005-0000-0000-0000FF590000}"/>
    <cellStyle name="Normal 6 3 3 3 6 2 2" xfId="11820" xr:uid="{00000000-0005-0000-0000-0000005A0000}"/>
    <cellStyle name="Normal 6 3 3 3 6 2 2 2" xfId="40523" xr:uid="{00000000-0005-0000-0000-0000015A0000}"/>
    <cellStyle name="Normal 6 3 3 3 6 2 3" xfId="30505" xr:uid="{00000000-0005-0000-0000-0000025A0000}"/>
    <cellStyle name="Normal 6 3 3 3 6 3" xfId="11821" xr:uid="{00000000-0005-0000-0000-0000035A0000}"/>
    <cellStyle name="Normal 6 3 3 3 6 3 2" xfId="11822" xr:uid="{00000000-0005-0000-0000-0000045A0000}"/>
    <cellStyle name="Normal 6 3 3 3 6 3 2 2" xfId="40524" xr:uid="{00000000-0005-0000-0000-0000055A0000}"/>
    <cellStyle name="Normal 6 3 3 3 6 3 3" xfId="30506" xr:uid="{00000000-0005-0000-0000-0000065A0000}"/>
    <cellStyle name="Normal 6 3 3 3 6 4" xfId="11823" xr:uid="{00000000-0005-0000-0000-0000075A0000}"/>
    <cellStyle name="Normal 6 3 3 3 6 4 2" xfId="35680" xr:uid="{00000000-0005-0000-0000-0000085A0000}"/>
    <cellStyle name="Normal 6 3 3 3 6 5" xfId="25084" xr:uid="{00000000-0005-0000-0000-0000095A0000}"/>
    <cellStyle name="Normal 6 3 3 3 7" xfId="11824" xr:uid="{00000000-0005-0000-0000-00000A5A0000}"/>
    <cellStyle name="Normal 6 3 3 3 7 2" xfId="11825" xr:uid="{00000000-0005-0000-0000-00000B5A0000}"/>
    <cellStyle name="Normal 6 3 3 3 7 2 2" xfId="40525" xr:uid="{00000000-0005-0000-0000-00000C5A0000}"/>
    <cellStyle name="Normal 6 3 3 3 7 3" xfId="30507" xr:uid="{00000000-0005-0000-0000-00000D5A0000}"/>
    <cellStyle name="Normal 6 3 3 3 8" xfId="11826" xr:uid="{00000000-0005-0000-0000-00000E5A0000}"/>
    <cellStyle name="Normal 6 3 3 3 8 2" xfId="11827" xr:uid="{00000000-0005-0000-0000-00000F5A0000}"/>
    <cellStyle name="Normal 6 3 3 3 8 2 2" xfId="40526" xr:uid="{00000000-0005-0000-0000-0000105A0000}"/>
    <cellStyle name="Normal 6 3 3 3 8 3" xfId="30508" xr:uid="{00000000-0005-0000-0000-0000115A0000}"/>
    <cellStyle name="Normal 6 3 3 3 9" xfId="11828" xr:uid="{00000000-0005-0000-0000-0000125A0000}"/>
    <cellStyle name="Normal 6 3 3 3 9 2" xfId="35663" xr:uid="{00000000-0005-0000-0000-0000135A0000}"/>
    <cellStyle name="Normal 6 3 3 4" xfId="11829" xr:uid="{00000000-0005-0000-0000-0000145A0000}"/>
    <cellStyle name="Normal 6 3 3 4 10" xfId="25085" xr:uid="{00000000-0005-0000-0000-0000155A0000}"/>
    <cellStyle name="Normal 6 3 3 4 2" xfId="11830" xr:uid="{00000000-0005-0000-0000-0000165A0000}"/>
    <cellStyle name="Normal 6 3 3 4 2 2" xfId="11831" xr:uid="{00000000-0005-0000-0000-0000175A0000}"/>
    <cellStyle name="Normal 6 3 3 4 2 2 2" xfId="11832" xr:uid="{00000000-0005-0000-0000-0000185A0000}"/>
    <cellStyle name="Normal 6 3 3 4 2 2 2 2" xfId="11833" xr:uid="{00000000-0005-0000-0000-0000195A0000}"/>
    <cellStyle name="Normal 6 3 3 4 2 2 2 2 2" xfId="11834" xr:uid="{00000000-0005-0000-0000-00001A5A0000}"/>
    <cellStyle name="Normal 6 3 3 4 2 2 2 2 2 2" xfId="40527" xr:uid="{00000000-0005-0000-0000-00001B5A0000}"/>
    <cellStyle name="Normal 6 3 3 4 2 2 2 2 3" xfId="30509" xr:uid="{00000000-0005-0000-0000-00001C5A0000}"/>
    <cellStyle name="Normal 6 3 3 4 2 2 2 3" xfId="11835" xr:uid="{00000000-0005-0000-0000-00001D5A0000}"/>
    <cellStyle name="Normal 6 3 3 4 2 2 2 3 2" xfId="11836" xr:uid="{00000000-0005-0000-0000-00001E5A0000}"/>
    <cellStyle name="Normal 6 3 3 4 2 2 2 3 2 2" xfId="40528" xr:uid="{00000000-0005-0000-0000-00001F5A0000}"/>
    <cellStyle name="Normal 6 3 3 4 2 2 2 3 3" xfId="30510" xr:uid="{00000000-0005-0000-0000-0000205A0000}"/>
    <cellStyle name="Normal 6 3 3 4 2 2 2 4" xfId="11837" xr:uid="{00000000-0005-0000-0000-0000215A0000}"/>
    <cellStyle name="Normal 6 3 3 4 2 2 2 4 2" xfId="35684" xr:uid="{00000000-0005-0000-0000-0000225A0000}"/>
    <cellStyle name="Normal 6 3 3 4 2 2 2 5" xfId="25088" xr:uid="{00000000-0005-0000-0000-0000235A0000}"/>
    <cellStyle name="Normal 6 3 3 4 2 2 3" xfId="11838" xr:uid="{00000000-0005-0000-0000-0000245A0000}"/>
    <cellStyle name="Normal 6 3 3 4 2 2 3 2" xfId="11839" xr:uid="{00000000-0005-0000-0000-0000255A0000}"/>
    <cellStyle name="Normal 6 3 3 4 2 2 3 2 2" xfId="11840" xr:uid="{00000000-0005-0000-0000-0000265A0000}"/>
    <cellStyle name="Normal 6 3 3 4 2 2 3 2 2 2" xfId="40529" xr:uid="{00000000-0005-0000-0000-0000275A0000}"/>
    <cellStyle name="Normal 6 3 3 4 2 2 3 2 3" xfId="30511" xr:uid="{00000000-0005-0000-0000-0000285A0000}"/>
    <cellStyle name="Normal 6 3 3 4 2 2 3 3" xfId="11841" xr:uid="{00000000-0005-0000-0000-0000295A0000}"/>
    <cellStyle name="Normal 6 3 3 4 2 2 3 3 2" xfId="11842" xr:uid="{00000000-0005-0000-0000-00002A5A0000}"/>
    <cellStyle name="Normal 6 3 3 4 2 2 3 3 2 2" xfId="40530" xr:uid="{00000000-0005-0000-0000-00002B5A0000}"/>
    <cellStyle name="Normal 6 3 3 4 2 2 3 3 3" xfId="30512" xr:uid="{00000000-0005-0000-0000-00002C5A0000}"/>
    <cellStyle name="Normal 6 3 3 4 2 2 3 4" xfId="11843" xr:uid="{00000000-0005-0000-0000-00002D5A0000}"/>
    <cellStyle name="Normal 6 3 3 4 2 2 3 4 2" xfId="35685" xr:uid="{00000000-0005-0000-0000-00002E5A0000}"/>
    <cellStyle name="Normal 6 3 3 4 2 2 3 5" xfId="25089" xr:uid="{00000000-0005-0000-0000-00002F5A0000}"/>
    <cellStyle name="Normal 6 3 3 4 2 2 4" xfId="11844" xr:uid="{00000000-0005-0000-0000-0000305A0000}"/>
    <cellStyle name="Normal 6 3 3 4 2 2 4 2" xfId="11845" xr:uid="{00000000-0005-0000-0000-0000315A0000}"/>
    <cellStyle name="Normal 6 3 3 4 2 2 4 2 2" xfId="40531" xr:uid="{00000000-0005-0000-0000-0000325A0000}"/>
    <cellStyle name="Normal 6 3 3 4 2 2 4 3" xfId="30513" xr:uid="{00000000-0005-0000-0000-0000335A0000}"/>
    <cellStyle name="Normal 6 3 3 4 2 2 5" xfId="11846" xr:uid="{00000000-0005-0000-0000-0000345A0000}"/>
    <cellStyle name="Normal 6 3 3 4 2 2 5 2" xfId="11847" xr:uid="{00000000-0005-0000-0000-0000355A0000}"/>
    <cellStyle name="Normal 6 3 3 4 2 2 5 2 2" xfId="40532" xr:uid="{00000000-0005-0000-0000-0000365A0000}"/>
    <cellStyle name="Normal 6 3 3 4 2 2 5 3" xfId="30514" xr:uid="{00000000-0005-0000-0000-0000375A0000}"/>
    <cellStyle name="Normal 6 3 3 4 2 2 6" xfId="11848" xr:uid="{00000000-0005-0000-0000-0000385A0000}"/>
    <cellStyle name="Normal 6 3 3 4 2 2 6 2" xfId="35683" xr:uid="{00000000-0005-0000-0000-0000395A0000}"/>
    <cellStyle name="Normal 6 3 3 4 2 2 7" xfId="25087" xr:uid="{00000000-0005-0000-0000-00003A5A0000}"/>
    <cellStyle name="Normal 6 3 3 4 2 3" xfId="11849" xr:uid="{00000000-0005-0000-0000-00003B5A0000}"/>
    <cellStyle name="Normal 6 3 3 4 2 3 2" xfId="11850" xr:uid="{00000000-0005-0000-0000-00003C5A0000}"/>
    <cellStyle name="Normal 6 3 3 4 2 3 2 2" xfId="11851" xr:uid="{00000000-0005-0000-0000-00003D5A0000}"/>
    <cellStyle name="Normal 6 3 3 4 2 3 2 2 2" xfId="40533" xr:uid="{00000000-0005-0000-0000-00003E5A0000}"/>
    <cellStyle name="Normal 6 3 3 4 2 3 2 3" xfId="30515" xr:uid="{00000000-0005-0000-0000-00003F5A0000}"/>
    <cellStyle name="Normal 6 3 3 4 2 3 3" xfId="11852" xr:uid="{00000000-0005-0000-0000-0000405A0000}"/>
    <cellStyle name="Normal 6 3 3 4 2 3 3 2" xfId="11853" xr:uid="{00000000-0005-0000-0000-0000415A0000}"/>
    <cellStyle name="Normal 6 3 3 4 2 3 3 2 2" xfId="40534" xr:uid="{00000000-0005-0000-0000-0000425A0000}"/>
    <cellStyle name="Normal 6 3 3 4 2 3 3 3" xfId="30516" xr:uid="{00000000-0005-0000-0000-0000435A0000}"/>
    <cellStyle name="Normal 6 3 3 4 2 3 4" xfId="11854" xr:uid="{00000000-0005-0000-0000-0000445A0000}"/>
    <cellStyle name="Normal 6 3 3 4 2 3 4 2" xfId="35686" xr:uid="{00000000-0005-0000-0000-0000455A0000}"/>
    <cellStyle name="Normal 6 3 3 4 2 3 5" xfId="25090" xr:uid="{00000000-0005-0000-0000-0000465A0000}"/>
    <cellStyle name="Normal 6 3 3 4 2 4" xfId="11855" xr:uid="{00000000-0005-0000-0000-0000475A0000}"/>
    <cellStyle name="Normal 6 3 3 4 2 4 2" xfId="11856" xr:uid="{00000000-0005-0000-0000-0000485A0000}"/>
    <cellStyle name="Normal 6 3 3 4 2 4 2 2" xfId="11857" xr:uid="{00000000-0005-0000-0000-0000495A0000}"/>
    <cellStyle name="Normal 6 3 3 4 2 4 2 2 2" xfId="40535" xr:uid="{00000000-0005-0000-0000-00004A5A0000}"/>
    <cellStyle name="Normal 6 3 3 4 2 4 2 3" xfId="30517" xr:uid="{00000000-0005-0000-0000-00004B5A0000}"/>
    <cellStyle name="Normal 6 3 3 4 2 4 3" xfId="11858" xr:uid="{00000000-0005-0000-0000-00004C5A0000}"/>
    <cellStyle name="Normal 6 3 3 4 2 4 3 2" xfId="11859" xr:uid="{00000000-0005-0000-0000-00004D5A0000}"/>
    <cellStyle name="Normal 6 3 3 4 2 4 3 2 2" xfId="40536" xr:uid="{00000000-0005-0000-0000-00004E5A0000}"/>
    <cellStyle name="Normal 6 3 3 4 2 4 3 3" xfId="30518" xr:uid="{00000000-0005-0000-0000-00004F5A0000}"/>
    <cellStyle name="Normal 6 3 3 4 2 4 4" xfId="11860" xr:uid="{00000000-0005-0000-0000-0000505A0000}"/>
    <cellStyle name="Normal 6 3 3 4 2 4 4 2" xfId="35687" xr:uid="{00000000-0005-0000-0000-0000515A0000}"/>
    <cellStyle name="Normal 6 3 3 4 2 4 5" xfId="25091" xr:uid="{00000000-0005-0000-0000-0000525A0000}"/>
    <cellStyle name="Normal 6 3 3 4 2 5" xfId="11861" xr:uid="{00000000-0005-0000-0000-0000535A0000}"/>
    <cellStyle name="Normal 6 3 3 4 2 5 2" xfId="11862" xr:uid="{00000000-0005-0000-0000-0000545A0000}"/>
    <cellStyle name="Normal 6 3 3 4 2 5 2 2" xfId="40537" xr:uid="{00000000-0005-0000-0000-0000555A0000}"/>
    <cellStyle name="Normal 6 3 3 4 2 5 3" xfId="30519" xr:uid="{00000000-0005-0000-0000-0000565A0000}"/>
    <cellStyle name="Normal 6 3 3 4 2 6" xfId="11863" xr:uid="{00000000-0005-0000-0000-0000575A0000}"/>
    <cellStyle name="Normal 6 3 3 4 2 6 2" xfId="11864" xr:uid="{00000000-0005-0000-0000-0000585A0000}"/>
    <cellStyle name="Normal 6 3 3 4 2 6 2 2" xfId="40538" xr:uid="{00000000-0005-0000-0000-0000595A0000}"/>
    <cellStyle name="Normal 6 3 3 4 2 6 3" xfId="30520" xr:uid="{00000000-0005-0000-0000-00005A5A0000}"/>
    <cellStyle name="Normal 6 3 3 4 2 7" xfId="11865" xr:uid="{00000000-0005-0000-0000-00005B5A0000}"/>
    <cellStyle name="Normal 6 3 3 4 2 7 2" xfId="35682" xr:uid="{00000000-0005-0000-0000-00005C5A0000}"/>
    <cellStyle name="Normal 6 3 3 4 2 8" xfId="25086" xr:uid="{00000000-0005-0000-0000-00005D5A0000}"/>
    <cellStyle name="Normal 6 3 3 4 3" xfId="11866" xr:uid="{00000000-0005-0000-0000-00005E5A0000}"/>
    <cellStyle name="Normal 6 3 3 4 3 2" xfId="11867" xr:uid="{00000000-0005-0000-0000-00005F5A0000}"/>
    <cellStyle name="Normal 6 3 3 4 3 2 2" xfId="11868" xr:uid="{00000000-0005-0000-0000-0000605A0000}"/>
    <cellStyle name="Normal 6 3 3 4 3 2 2 2" xfId="11869" xr:uid="{00000000-0005-0000-0000-0000615A0000}"/>
    <cellStyle name="Normal 6 3 3 4 3 2 2 2 2" xfId="11870" xr:uid="{00000000-0005-0000-0000-0000625A0000}"/>
    <cellStyle name="Normal 6 3 3 4 3 2 2 2 2 2" xfId="40539" xr:uid="{00000000-0005-0000-0000-0000635A0000}"/>
    <cellStyle name="Normal 6 3 3 4 3 2 2 2 3" xfId="30521" xr:uid="{00000000-0005-0000-0000-0000645A0000}"/>
    <cellStyle name="Normal 6 3 3 4 3 2 2 3" xfId="11871" xr:uid="{00000000-0005-0000-0000-0000655A0000}"/>
    <cellStyle name="Normal 6 3 3 4 3 2 2 3 2" xfId="11872" xr:uid="{00000000-0005-0000-0000-0000665A0000}"/>
    <cellStyle name="Normal 6 3 3 4 3 2 2 3 2 2" xfId="40540" xr:uid="{00000000-0005-0000-0000-0000675A0000}"/>
    <cellStyle name="Normal 6 3 3 4 3 2 2 3 3" xfId="30522" xr:uid="{00000000-0005-0000-0000-0000685A0000}"/>
    <cellStyle name="Normal 6 3 3 4 3 2 2 4" xfId="11873" xr:uid="{00000000-0005-0000-0000-0000695A0000}"/>
    <cellStyle name="Normal 6 3 3 4 3 2 2 4 2" xfId="35690" xr:uid="{00000000-0005-0000-0000-00006A5A0000}"/>
    <cellStyle name="Normal 6 3 3 4 3 2 2 5" xfId="25094" xr:uid="{00000000-0005-0000-0000-00006B5A0000}"/>
    <cellStyle name="Normal 6 3 3 4 3 2 3" xfId="11874" xr:uid="{00000000-0005-0000-0000-00006C5A0000}"/>
    <cellStyle name="Normal 6 3 3 4 3 2 3 2" xfId="11875" xr:uid="{00000000-0005-0000-0000-00006D5A0000}"/>
    <cellStyle name="Normal 6 3 3 4 3 2 3 2 2" xfId="11876" xr:uid="{00000000-0005-0000-0000-00006E5A0000}"/>
    <cellStyle name="Normal 6 3 3 4 3 2 3 2 2 2" xfId="40541" xr:uid="{00000000-0005-0000-0000-00006F5A0000}"/>
    <cellStyle name="Normal 6 3 3 4 3 2 3 2 3" xfId="30523" xr:uid="{00000000-0005-0000-0000-0000705A0000}"/>
    <cellStyle name="Normal 6 3 3 4 3 2 3 3" xfId="11877" xr:uid="{00000000-0005-0000-0000-0000715A0000}"/>
    <cellStyle name="Normal 6 3 3 4 3 2 3 3 2" xfId="11878" xr:uid="{00000000-0005-0000-0000-0000725A0000}"/>
    <cellStyle name="Normal 6 3 3 4 3 2 3 3 2 2" xfId="40542" xr:uid="{00000000-0005-0000-0000-0000735A0000}"/>
    <cellStyle name="Normal 6 3 3 4 3 2 3 3 3" xfId="30524" xr:uid="{00000000-0005-0000-0000-0000745A0000}"/>
    <cellStyle name="Normal 6 3 3 4 3 2 3 4" xfId="11879" xr:uid="{00000000-0005-0000-0000-0000755A0000}"/>
    <cellStyle name="Normal 6 3 3 4 3 2 3 4 2" xfId="35691" xr:uid="{00000000-0005-0000-0000-0000765A0000}"/>
    <cellStyle name="Normal 6 3 3 4 3 2 3 5" xfId="25095" xr:uid="{00000000-0005-0000-0000-0000775A0000}"/>
    <cellStyle name="Normal 6 3 3 4 3 2 4" xfId="11880" xr:uid="{00000000-0005-0000-0000-0000785A0000}"/>
    <cellStyle name="Normal 6 3 3 4 3 2 4 2" xfId="11881" xr:uid="{00000000-0005-0000-0000-0000795A0000}"/>
    <cellStyle name="Normal 6 3 3 4 3 2 4 2 2" xfId="40543" xr:uid="{00000000-0005-0000-0000-00007A5A0000}"/>
    <cellStyle name="Normal 6 3 3 4 3 2 4 3" xfId="30525" xr:uid="{00000000-0005-0000-0000-00007B5A0000}"/>
    <cellStyle name="Normal 6 3 3 4 3 2 5" xfId="11882" xr:uid="{00000000-0005-0000-0000-00007C5A0000}"/>
    <cellStyle name="Normal 6 3 3 4 3 2 5 2" xfId="11883" xr:uid="{00000000-0005-0000-0000-00007D5A0000}"/>
    <cellStyle name="Normal 6 3 3 4 3 2 5 2 2" xfId="40544" xr:uid="{00000000-0005-0000-0000-00007E5A0000}"/>
    <cellStyle name="Normal 6 3 3 4 3 2 5 3" xfId="30526" xr:uid="{00000000-0005-0000-0000-00007F5A0000}"/>
    <cellStyle name="Normal 6 3 3 4 3 2 6" xfId="11884" xr:uid="{00000000-0005-0000-0000-0000805A0000}"/>
    <cellStyle name="Normal 6 3 3 4 3 2 6 2" xfId="35689" xr:uid="{00000000-0005-0000-0000-0000815A0000}"/>
    <cellStyle name="Normal 6 3 3 4 3 2 7" xfId="25093" xr:uid="{00000000-0005-0000-0000-0000825A0000}"/>
    <cellStyle name="Normal 6 3 3 4 3 3" xfId="11885" xr:uid="{00000000-0005-0000-0000-0000835A0000}"/>
    <cellStyle name="Normal 6 3 3 4 3 3 2" xfId="11886" xr:uid="{00000000-0005-0000-0000-0000845A0000}"/>
    <cellStyle name="Normal 6 3 3 4 3 3 2 2" xfId="11887" xr:uid="{00000000-0005-0000-0000-0000855A0000}"/>
    <cellStyle name="Normal 6 3 3 4 3 3 2 2 2" xfId="40545" xr:uid="{00000000-0005-0000-0000-0000865A0000}"/>
    <cellStyle name="Normal 6 3 3 4 3 3 2 3" xfId="30527" xr:uid="{00000000-0005-0000-0000-0000875A0000}"/>
    <cellStyle name="Normal 6 3 3 4 3 3 3" xfId="11888" xr:uid="{00000000-0005-0000-0000-0000885A0000}"/>
    <cellStyle name="Normal 6 3 3 4 3 3 3 2" xfId="11889" xr:uid="{00000000-0005-0000-0000-0000895A0000}"/>
    <cellStyle name="Normal 6 3 3 4 3 3 3 2 2" xfId="40546" xr:uid="{00000000-0005-0000-0000-00008A5A0000}"/>
    <cellStyle name="Normal 6 3 3 4 3 3 3 3" xfId="30528" xr:uid="{00000000-0005-0000-0000-00008B5A0000}"/>
    <cellStyle name="Normal 6 3 3 4 3 3 4" xfId="11890" xr:uid="{00000000-0005-0000-0000-00008C5A0000}"/>
    <cellStyle name="Normal 6 3 3 4 3 3 4 2" xfId="35692" xr:uid="{00000000-0005-0000-0000-00008D5A0000}"/>
    <cellStyle name="Normal 6 3 3 4 3 3 5" xfId="25096" xr:uid="{00000000-0005-0000-0000-00008E5A0000}"/>
    <cellStyle name="Normal 6 3 3 4 3 4" xfId="11891" xr:uid="{00000000-0005-0000-0000-00008F5A0000}"/>
    <cellStyle name="Normal 6 3 3 4 3 4 2" xfId="11892" xr:uid="{00000000-0005-0000-0000-0000905A0000}"/>
    <cellStyle name="Normal 6 3 3 4 3 4 2 2" xfId="11893" xr:uid="{00000000-0005-0000-0000-0000915A0000}"/>
    <cellStyle name="Normal 6 3 3 4 3 4 2 2 2" xfId="40547" xr:uid="{00000000-0005-0000-0000-0000925A0000}"/>
    <cellStyle name="Normal 6 3 3 4 3 4 2 3" xfId="30529" xr:uid="{00000000-0005-0000-0000-0000935A0000}"/>
    <cellStyle name="Normal 6 3 3 4 3 4 3" xfId="11894" xr:uid="{00000000-0005-0000-0000-0000945A0000}"/>
    <cellStyle name="Normal 6 3 3 4 3 4 3 2" xfId="11895" xr:uid="{00000000-0005-0000-0000-0000955A0000}"/>
    <cellStyle name="Normal 6 3 3 4 3 4 3 2 2" xfId="40548" xr:uid="{00000000-0005-0000-0000-0000965A0000}"/>
    <cellStyle name="Normal 6 3 3 4 3 4 3 3" xfId="30530" xr:uid="{00000000-0005-0000-0000-0000975A0000}"/>
    <cellStyle name="Normal 6 3 3 4 3 4 4" xfId="11896" xr:uid="{00000000-0005-0000-0000-0000985A0000}"/>
    <cellStyle name="Normal 6 3 3 4 3 4 4 2" xfId="35693" xr:uid="{00000000-0005-0000-0000-0000995A0000}"/>
    <cellStyle name="Normal 6 3 3 4 3 4 5" xfId="25097" xr:uid="{00000000-0005-0000-0000-00009A5A0000}"/>
    <cellStyle name="Normal 6 3 3 4 3 5" xfId="11897" xr:uid="{00000000-0005-0000-0000-00009B5A0000}"/>
    <cellStyle name="Normal 6 3 3 4 3 5 2" xfId="11898" xr:uid="{00000000-0005-0000-0000-00009C5A0000}"/>
    <cellStyle name="Normal 6 3 3 4 3 5 2 2" xfId="40549" xr:uid="{00000000-0005-0000-0000-00009D5A0000}"/>
    <cellStyle name="Normal 6 3 3 4 3 5 3" xfId="30531" xr:uid="{00000000-0005-0000-0000-00009E5A0000}"/>
    <cellStyle name="Normal 6 3 3 4 3 6" xfId="11899" xr:uid="{00000000-0005-0000-0000-00009F5A0000}"/>
    <cellStyle name="Normal 6 3 3 4 3 6 2" xfId="11900" xr:uid="{00000000-0005-0000-0000-0000A05A0000}"/>
    <cellStyle name="Normal 6 3 3 4 3 6 2 2" xfId="40550" xr:uid="{00000000-0005-0000-0000-0000A15A0000}"/>
    <cellStyle name="Normal 6 3 3 4 3 6 3" xfId="30532" xr:uid="{00000000-0005-0000-0000-0000A25A0000}"/>
    <cellStyle name="Normal 6 3 3 4 3 7" xfId="11901" xr:uid="{00000000-0005-0000-0000-0000A35A0000}"/>
    <cellStyle name="Normal 6 3 3 4 3 7 2" xfId="35688" xr:uid="{00000000-0005-0000-0000-0000A45A0000}"/>
    <cellStyle name="Normal 6 3 3 4 3 8" xfId="25092" xr:uid="{00000000-0005-0000-0000-0000A55A0000}"/>
    <cellStyle name="Normal 6 3 3 4 4" xfId="11902" xr:uid="{00000000-0005-0000-0000-0000A65A0000}"/>
    <cellStyle name="Normal 6 3 3 4 4 2" xfId="11903" xr:uid="{00000000-0005-0000-0000-0000A75A0000}"/>
    <cellStyle name="Normal 6 3 3 4 4 2 2" xfId="11904" xr:uid="{00000000-0005-0000-0000-0000A85A0000}"/>
    <cellStyle name="Normal 6 3 3 4 4 2 2 2" xfId="11905" xr:uid="{00000000-0005-0000-0000-0000A95A0000}"/>
    <cellStyle name="Normal 6 3 3 4 4 2 2 2 2" xfId="40551" xr:uid="{00000000-0005-0000-0000-0000AA5A0000}"/>
    <cellStyle name="Normal 6 3 3 4 4 2 2 3" xfId="30533" xr:uid="{00000000-0005-0000-0000-0000AB5A0000}"/>
    <cellStyle name="Normal 6 3 3 4 4 2 3" xfId="11906" xr:uid="{00000000-0005-0000-0000-0000AC5A0000}"/>
    <cellStyle name="Normal 6 3 3 4 4 2 3 2" xfId="11907" xr:uid="{00000000-0005-0000-0000-0000AD5A0000}"/>
    <cellStyle name="Normal 6 3 3 4 4 2 3 2 2" xfId="40552" xr:uid="{00000000-0005-0000-0000-0000AE5A0000}"/>
    <cellStyle name="Normal 6 3 3 4 4 2 3 3" xfId="30534" xr:uid="{00000000-0005-0000-0000-0000AF5A0000}"/>
    <cellStyle name="Normal 6 3 3 4 4 2 4" xfId="11908" xr:uid="{00000000-0005-0000-0000-0000B05A0000}"/>
    <cellStyle name="Normal 6 3 3 4 4 2 4 2" xfId="35695" xr:uid="{00000000-0005-0000-0000-0000B15A0000}"/>
    <cellStyle name="Normal 6 3 3 4 4 2 5" xfId="25099" xr:uid="{00000000-0005-0000-0000-0000B25A0000}"/>
    <cellStyle name="Normal 6 3 3 4 4 3" xfId="11909" xr:uid="{00000000-0005-0000-0000-0000B35A0000}"/>
    <cellStyle name="Normal 6 3 3 4 4 3 2" xfId="11910" xr:uid="{00000000-0005-0000-0000-0000B45A0000}"/>
    <cellStyle name="Normal 6 3 3 4 4 3 2 2" xfId="11911" xr:uid="{00000000-0005-0000-0000-0000B55A0000}"/>
    <cellStyle name="Normal 6 3 3 4 4 3 2 2 2" xfId="40553" xr:uid="{00000000-0005-0000-0000-0000B65A0000}"/>
    <cellStyle name="Normal 6 3 3 4 4 3 2 3" xfId="30535" xr:uid="{00000000-0005-0000-0000-0000B75A0000}"/>
    <cellStyle name="Normal 6 3 3 4 4 3 3" xfId="11912" xr:uid="{00000000-0005-0000-0000-0000B85A0000}"/>
    <cellStyle name="Normal 6 3 3 4 4 3 3 2" xfId="11913" xr:uid="{00000000-0005-0000-0000-0000B95A0000}"/>
    <cellStyle name="Normal 6 3 3 4 4 3 3 2 2" xfId="40554" xr:uid="{00000000-0005-0000-0000-0000BA5A0000}"/>
    <cellStyle name="Normal 6 3 3 4 4 3 3 3" xfId="30536" xr:uid="{00000000-0005-0000-0000-0000BB5A0000}"/>
    <cellStyle name="Normal 6 3 3 4 4 3 4" xfId="11914" xr:uid="{00000000-0005-0000-0000-0000BC5A0000}"/>
    <cellStyle name="Normal 6 3 3 4 4 3 4 2" xfId="35696" xr:uid="{00000000-0005-0000-0000-0000BD5A0000}"/>
    <cellStyle name="Normal 6 3 3 4 4 3 5" xfId="25100" xr:uid="{00000000-0005-0000-0000-0000BE5A0000}"/>
    <cellStyle name="Normal 6 3 3 4 4 4" xfId="11915" xr:uid="{00000000-0005-0000-0000-0000BF5A0000}"/>
    <cellStyle name="Normal 6 3 3 4 4 4 2" xfId="11916" xr:uid="{00000000-0005-0000-0000-0000C05A0000}"/>
    <cellStyle name="Normal 6 3 3 4 4 4 2 2" xfId="40555" xr:uid="{00000000-0005-0000-0000-0000C15A0000}"/>
    <cellStyle name="Normal 6 3 3 4 4 4 3" xfId="30537" xr:uid="{00000000-0005-0000-0000-0000C25A0000}"/>
    <cellStyle name="Normal 6 3 3 4 4 5" xfId="11917" xr:uid="{00000000-0005-0000-0000-0000C35A0000}"/>
    <cellStyle name="Normal 6 3 3 4 4 5 2" xfId="11918" xr:uid="{00000000-0005-0000-0000-0000C45A0000}"/>
    <cellStyle name="Normal 6 3 3 4 4 5 2 2" xfId="40556" xr:uid="{00000000-0005-0000-0000-0000C55A0000}"/>
    <cellStyle name="Normal 6 3 3 4 4 5 3" xfId="30538" xr:uid="{00000000-0005-0000-0000-0000C65A0000}"/>
    <cellStyle name="Normal 6 3 3 4 4 6" xfId="11919" xr:uid="{00000000-0005-0000-0000-0000C75A0000}"/>
    <cellStyle name="Normal 6 3 3 4 4 6 2" xfId="35694" xr:uid="{00000000-0005-0000-0000-0000C85A0000}"/>
    <cellStyle name="Normal 6 3 3 4 4 7" xfId="25098" xr:uid="{00000000-0005-0000-0000-0000C95A0000}"/>
    <cellStyle name="Normal 6 3 3 4 5" xfId="11920" xr:uid="{00000000-0005-0000-0000-0000CA5A0000}"/>
    <cellStyle name="Normal 6 3 3 4 5 2" xfId="11921" xr:uid="{00000000-0005-0000-0000-0000CB5A0000}"/>
    <cellStyle name="Normal 6 3 3 4 5 2 2" xfId="11922" xr:uid="{00000000-0005-0000-0000-0000CC5A0000}"/>
    <cellStyle name="Normal 6 3 3 4 5 2 2 2" xfId="40557" xr:uid="{00000000-0005-0000-0000-0000CD5A0000}"/>
    <cellStyle name="Normal 6 3 3 4 5 2 3" xfId="30539" xr:uid="{00000000-0005-0000-0000-0000CE5A0000}"/>
    <cellStyle name="Normal 6 3 3 4 5 3" xfId="11923" xr:uid="{00000000-0005-0000-0000-0000CF5A0000}"/>
    <cellStyle name="Normal 6 3 3 4 5 3 2" xfId="11924" xr:uid="{00000000-0005-0000-0000-0000D05A0000}"/>
    <cellStyle name="Normal 6 3 3 4 5 3 2 2" xfId="40558" xr:uid="{00000000-0005-0000-0000-0000D15A0000}"/>
    <cellStyle name="Normal 6 3 3 4 5 3 3" xfId="30540" xr:uid="{00000000-0005-0000-0000-0000D25A0000}"/>
    <cellStyle name="Normal 6 3 3 4 5 4" xfId="11925" xr:uid="{00000000-0005-0000-0000-0000D35A0000}"/>
    <cellStyle name="Normal 6 3 3 4 5 4 2" xfId="35697" xr:uid="{00000000-0005-0000-0000-0000D45A0000}"/>
    <cellStyle name="Normal 6 3 3 4 5 5" xfId="25101" xr:uid="{00000000-0005-0000-0000-0000D55A0000}"/>
    <cellStyle name="Normal 6 3 3 4 6" xfId="11926" xr:uid="{00000000-0005-0000-0000-0000D65A0000}"/>
    <cellStyle name="Normal 6 3 3 4 6 2" xfId="11927" xr:uid="{00000000-0005-0000-0000-0000D75A0000}"/>
    <cellStyle name="Normal 6 3 3 4 6 2 2" xfId="11928" xr:uid="{00000000-0005-0000-0000-0000D85A0000}"/>
    <cellStyle name="Normal 6 3 3 4 6 2 2 2" xfId="40559" xr:uid="{00000000-0005-0000-0000-0000D95A0000}"/>
    <cellStyle name="Normal 6 3 3 4 6 2 3" xfId="30541" xr:uid="{00000000-0005-0000-0000-0000DA5A0000}"/>
    <cellStyle name="Normal 6 3 3 4 6 3" xfId="11929" xr:uid="{00000000-0005-0000-0000-0000DB5A0000}"/>
    <cellStyle name="Normal 6 3 3 4 6 3 2" xfId="11930" xr:uid="{00000000-0005-0000-0000-0000DC5A0000}"/>
    <cellStyle name="Normal 6 3 3 4 6 3 2 2" xfId="40560" xr:uid="{00000000-0005-0000-0000-0000DD5A0000}"/>
    <cellStyle name="Normal 6 3 3 4 6 3 3" xfId="30542" xr:uid="{00000000-0005-0000-0000-0000DE5A0000}"/>
    <cellStyle name="Normal 6 3 3 4 6 4" xfId="11931" xr:uid="{00000000-0005-0000-0000-0000DF5A0000}"/>
    <cellStyle name="Normal 6 3 3 4 6 4 2" xfId="35698" xr:uid="{00000000-0005-0000-0000-0000E05A0000}"/>
    <cellStyle name="Normal 6 3 3 4 6 5" xfId="25102" xr:uid="{00000000-0005-0000-0000-0000E15A0000}"/>
    <cellStyle name="Normal 6 3 3 4 7" xfId="11932" xr:uid="{00000000-0005-0000-0000-0000E25A0000}"/>
    <cellStyle name="Normal 6 3 3 4 7 2" xfId="11933" xr:uid="{00000000-0005-0000-0000-0000E35A0000}"/>
    <cellStyle name="Normal 6 3 3 4 7 2 2" xfId="40561" xr:uid="{00000000-0005-0000-0000-0000E45A0000}"/>
    <cellStyle name="Normal 6 3 3 4 7 3" xfId="30543" xr:uid="{00000000-0005-0000-0000-0000E55A0000}"/>
    <cellStyle name="Normal 6 3 3 4 8" xfId="11934" xr:uid="{00000000-0005-0000-0000-0000E65A0000}"/>
    <cellStyle name="Normal 6 3 3 4 8 2" xfId="11935" xr:uid="{00000000-0005-0000-0000-0000E75A0000}"/>
    <cellStyle name="Normal 6 3 3 4 8 2 2" xfId="40562" xr:uid="{00000000-0005-0000-0000-0000E85A0000}"/>
    <cellStyle name="Normal 6 3 3 4 8 3" xfId="30544" xr:uid="{00000000-0005-0000-0000-0000E95A0000}"/>
    <cellStyle name="Normal 6 3 3 4 9" xfId="11936" xr:uid="{00000000-0005-0000-0000-0000EA5A0000}"/>
    <cellStyle name="Normal 6 3 3 4 9 2" xfId="35681" xr:uid="{00000000-0005-0000-0000-0000EB5A0000}"/>
    <cellStyle name="Normal 6 3 3 5" xfId="11937" xr:uid="{00000000-0005-0000-0000-0000EC5A0000}"/>
    <cellStyle name="Normal 6 3 3 5 2" xfId="11938" xr:uid="{00000000-0005-0000-0000-0000ED5A0000}"/>
    <cellStyle name="Normal 6 3 3 5 2 2" xfId="11939" xr:uid="{00000000-0005-0000-0000-0000EE5A0000}"/>
    <cellStyle name="Normal 6 3 3 5 2 2 2" xfId="11940" xr:uid="{00000000-0005-0000-0000-0000EF5A0000}"/>
    <cellStyle name="Normal 6 3 3 5 2 2 2 2" xfId="11941" xr:uid="{00000000-0005-0000-0000-0000F05A0000}"/>
    <cellStyle name="Normal 6 3 3 5 2 2 2 2 2" xfId="40563" xr:uid="{00000000-0005-0000-0000-0000F15A0000}"/>
    <cellStyle name="Normal 6 3 3 5 2 2 2 3" xfId="30545" xr:uid="{00000000-0005-0000-0000-0000F25A0000}"/>
    <cellStyle name="Normal 6 3 3 5 2 2 3" xfId="11942" xr:uid="{00000000-0005-0000-0000-0000F35A0000}"/>
    <cellStyle name="Normal 6 3 3 5 2 2 3 2" xfId="11943" xr:uid="{00000000-0005-0000-0000-0000F45A0000}"/>
    <cellStyle name="Normal 6 3 3 5 2 2 3 2 2" xfId="40564" xr:uid="{00000000-0005-0000-0000-0000F55A0000}"/>
    <cellStyle name="Normal 6 3 3 5 2 2 3 3" xfId="30546" xr:uid="{00000000-0005-0000-0000-0000F65A0000}"/>
    <cellStyle name="Normal 6 3 3 5 2 2 4" xfId="11944" xr:uid="{00000000-0005-0000-0000-0000F75A0000}"/>
    <cellStyle name="Normal 6 3 3 5 2 2 4 2" xfId="35701" xr:uid="{00000000-0005-0000-0000-0000F85A0000}"/>
    <cellStyle name="Normal 6 3 3 5 2 2 5" xfId="25105" xr:uid="{00000000-0005-0000-0000-0000F95A0000}"/>
    <cellStyle name="Normal 6 3 3 5 2 3" xfId="11945" xr:uid="{00000000-0005-0000-0000-0000FA5A0000}"/>
    <cellStyle name="Normal 6 3 3 5 2 3 2" xfId="11946" xr:uid="{00000000-0005-0000-0000-0000FB5A0000}"/>
    <cellStyle name="Normal 6 3 3 5 2 3 2 2" xfId="11947" xr:uid="{00000000-0005-0000-0000-0000FC5A0000}"/>
    <cellStyle name="Normal 6 3 3 5 2 3 2 2 2" xfId="40565" xr:uid="{00000000-0005-0000-0000-0000FD5A0000}"/>
    <cellStyle name="Normal 6 3 3 5 2 3 2 3" xfId="30547" xr:uid="{00000000-0005-0000-0000-0000FE5A0000}"/>
    <cellStyle name="Normal 6 3 3 5 2 3 3" xfId="11948" xr:uid="{00000000-0005-0000-0000-0000FF5A0000}"/>
    <cellStyle name="Normal 6 3 3 5 2 3 3 2" xfId="11949" xr:uid="{00000000-0005-0000-0000-0000005B0000}"/>
    <cellStyle name="Normal 6 3 3 5 2 3 3 2 2" xfId="40566" xr:uid="{00000000-0005-0000-0000-0000015B0000}"/>
    <cellStyle name="Normal 6 3 3 5 2 3 3 3" xfId="30548" xr:uid="{00000000-0005-0000-0000-0000025B0000}"/>
    <cellStyle name="Normal 6 3 3 5 2 3 4" xfId="11950" xr:uid="{00000000-0005-0000-0000-0000035B0000}"/>
    <cellStyle name="Normal 6 3 3 5 2 3 4 2" xfId="35702" xr:uid="{00000000-0005-0000-0000-0000045B0000}"/>
    <cellStyle name="Normal 6 3 3 5 2 3 5" xfId="25106" xr:uid="{00000000-0005-0000-0000-0000055B0000}"/>
    <cellStyle name="Normal 6 3 3 5 2 4" xfId="11951" xr:uid="{00000000-0005-0000-0000-0000065B0000}"/>
    <cellStyle name="Normal 6 3 3 5 2 4 2" xfId="11952" xr:uid="{00000000-0005-0000-0000-0000075B0000}"/>
    <cellStyle name="Normal 6 3 3 5 2 4 2 2" xfId="40567" xr:uid="{00000000-0005-0000-0000-0000085B0000}"/>
    <cellStyle name="Normal 6 3 3 5 2 4 3" xfId="30549" xr:uid="{00000000-0005-0000-0000-0000095B0000}"/>
    <cellStyle name="Normal 6 3 3 5 2 5" xfId="11953" xr:uid="{00000000-0005-0000-0000-00000A5B0000}"/>
    <cellStyle name="Normal 6 3 3 5 2 5 2" xfId="11954" xr:uid="{00000000-0005-0000-0000-00000B5B0000}"/>
    <cellStyle name="Normal 6 3 3 5 2 5 2 2" xfId="40568" xr:uid="{00000000-0005-0000-0000-00000C5B0000}"/>
    <cellStyle name="Normal 6 3 3 5 2 5 3" xfId="30550" xr:uid="{00000000-0005-0000-0000-00000D5B0000}"/>
    <cellStyle name="Normal 6 3 3 5 2 6" xfId="11955" xr:uid="{00000000-0005-0000-0000-00000E5B0000}"/>
    <cellStyle name="Normal 6 3 3 5 2 6 2" xfId="35700" xr:uid="{00000000-0005-0000-0000-00000F5B0000}"/>
    <cellStyle name="Normal 6 3 3 5 2 7" xfId="25104" xr:uid="{00000000-0005-0000-0000-0000105B0000}"/>
    <cellStyle name="Normal 6 3 3 5 3" xfId="11956" xr:uid="{00000000-0005-0000-0000-0000115B0000}"/>
    <cellStyle name="Normal 6 3 3 5 3 2" xfId="11957" xr:uid="{00000000-0005-0000-0000-0000125B0000}"/>
    <cellStyle name="Normal 6 3 3 5 3 2 2" xfId="11958" xr:uid="{00000000-0005-0000-0000-0000135B0000}"/>
    <cellStyle name="Normal 6 3 3 5 3 2 2 2" xfId="40569" xr:uid="{00000000-0005-0000-0000-0000145B0000}"/>
    <cellStyle name="Normal 6 3 3 5 3 2 3" xfId="30551" xr:uid="{00000000-0005-0000-0000-0000155B0000}"/>
    <cellStyle name="Normal 6 3 3 5 3 3" xfId="11959" xr:uid="{00000000-0005-0000-0000-0000165B0000}"/>
    <cellStyle name="Normal 6 3 3 5 3 3 2" xfId="11960" xr:uid="{00000000-0005-0000-0000-0000175B0000}"/>
    <cellStyle name="Normal 6 3 3 5 3 3 2 2" xfId="40570" xr:uid="{00000000-0005-0000-0000-0000185B0000}"/>
    <cellStyle name="Normal 6 3 3 5 3 3 3" xfId="30552" xr:uid="{00000000-0005-0000-0000-0000195B0000}"/>
    <cellStyle name="Normal 6 3 3 5 3 4" xfId="11961" xr:uid="{00000000-0005-0000-0000-00001A5B0000}"/>
    <cellStyle name="Normal 6 3 3 5 3 4 2" xfId="35703" xr:uid="{00000000-0005-0000-0000-00001B5B0000}"/>
    <cellStyle name="Normal 6 3 3 5 3 5" xfId="25107" xr:uid="{00000000-0005-0000-0000-00001C5B0000}"/>
    <cellStyle name="Normal 6 3 3 5 4" xfId="11962" xr:uid="{00000000-0005-0000-0000-00001D5B0000}"/>
    <cellStyle name="Normal 6 3 3 5 4 2" xfId="11963" xr:uid="{00000000-0005-0000-0000-00001E5B0000}"/>
    <cellStyle name="Normal 6 3 3 5 4 2 2" xfId="11964" xr:uid="{00000000-0005-0000-0000-00001F5B0000}"/>
    <cellStyle name="Normal 6 3 3 5 4 2 2 2" xfId="40571" xr:uid="{00000000-0005-0000-0000-0000205B0000}"/>
    <cellStyle name="Normal 6 3 3 5 4 2 3" xfId="30553" xr:uid="{00000000-0005-0000-0000-0000215B0000}"/>
    <cellStyle name="Normal 6 3 3 5 4 3" xfId="11965" xr:uid="{00000000-0005-0000-0000-0000225B0000}"/>
    <cellStyle name="Normal 6 3 3 5 4 3 2" xfId="11966" xr:uid="{00000000-0005-0000-0000-0000235B0000}"/>
    <cellStyle name="Normal 6 3 3 5 4 3 2 2" xfId="40572" xr:uid="{00000000-0005-0000-0000-0000245B0000}"/>
    <cellStyle name="Normal 6 3 3 5 4 3 3" xfId="30554" xr:uid="{00000000-0005-0000-0000-0000255B0000}"/>
    <cellStyle name="Normal 6 3 3 5 4 4" xfId="11967" xr:uid="{00000000-0005-0000-0000-0000265B0000}"/>
    <cellStyle name="Normal 6 3 3 5 4 4 2" xfId="35704" xr:uid="{00000000-0005-0000-0000-0000275B0000}"/>
    <cellStyle name="Normal 6 3 3 5 4 5" xfId="25108" xr:uid="{00000000-0005-0000-0000-0000285B0000}"/>
    <cellStyle name="Normal 6 3 3 5 5" xfId="11968" xr:uid="{00000000-0005-0000-0000-0000295B0000}"/>
    <cellStyle name="Normal 6 3 3 5 5 2" xfId="11969" xr:uid="{00000000-0005-0000-0000-00002A5B0000}"/>
    <cellStyle name="Normal 6 3 3 5 5 2 2" xfId="40573" xr:uid="{00000000-0005-0000-0000-00002B5B0000}"/>
    <cellStyle name="Normal 6 3 3 5 5 3" xfId="30555" xr:uid="{00000000-0005-0000-0000-00002C5B0000}"/>
    <cellStyle name="Normal 6 3 3 5 6" xfId="11970" xr:uid="{00000000-0005-0000-0000-00002D5B0000}"/>
    <cellStyle name="Normal 6 3 3 5 6 2" xfId="11971" xr:uid="{00000000-0005-0000-0000-00002E5B0000}"/>
    <cellStyle name="Normal 6 3 3 5 6 2 2" xfId="40574" xr:uid="{00000000-0005-0000-0000-00002F5B0000}"/>
    <cellStyle name="Normal 6 3 3 5 6 3" xfId="30556" xr:uid="{00000000-0005-0000-0000-0000305B0000}"/>
    <cellStyle name="Normal 6 3 3 5 7" xfId="11972" xr:uid="{00000000-0005-0000-0000-0000315B0000}"/>
    <cellStyle name="Normal 6 3 3 5 7 2" xfId="35699" xr:uid="{00000000-0005-0000-0000-0000325B0000}"/>
    <cellStyle name="Normal 6 3 3 5 8" xfId="25103" xr:uid="{00000000-0005-0000-0000-0000335B0000}"/>
    <cellStyle name="Normal 6 3 3 6" xfId="11973" xr:uid="{00000000-0005-0000-0000-0000345B0000}"/>
    <cellStyle name="Normal 6 3 3 6 2" xfId="11974" xr:uid="{00000000-0005-0000-0000-0000355B0000}"/>
    <cellStyle name="Normal 6 3 3 6 2 2" xfId="11975" xr:uid="{00000000-0005-0000-0000-0000365B0000}"/>
    <cellStyle name="Normal 6 3 3 6 2 2 2" xfId="11976" xr:uid="{00000000-0005-0000-0000-0000375B0000}"/>
    <cellStyle name="Normal 6 3 3 6 2 2 2 2" xfId="11977" xr:uid="{00000000-0005-0000-0000-0000385B0000}"/>
    <cellStyle name="Normal 6 3 3 6 2 2 2 2 2" xfId="40575" xr:uid="{00000000-0005-0000-0000-0000395B0000}"/>
    <cellStyle name="Normal 6 3 3 6 2 2 2 3" xfId="30557" xr:uid="{00000000-0005-0000-0000-00003A5B0000}"/>
    <cellStyle name="Normal 6 3 3 6 2 2 3" xfId="11978" xr:uid="{00000000-0005-0000-0000-00003B5B0000}"/>
    <cellStyle name="Normal 6 3 3 6 2 2 3 2" xfId="11979" xr:uid="{00000000-0005-0000-0000-00003C5B0000}"/>
    <cellStyle name="Normal 6 3 3 6 2 2 3 2 2" xfId="40576" xr:uid="{00000000-0005-0000-0000-00003D5B0000}"/>
    <cellStyle name="Normal 6 3 3 6 2 2 3 3" xfId="30558" xr:uid="{00000000-0005-0000-0000-00003E5B0000}"/>
    <cellStyle name="Normal 6 3 3 6 2 2 4" xfId="11980" xr:uid="{00000000-0005-0000-0000-00003F5B0000}"/>
    <cellStyle name="Normal 6 3 3 6 2 2 4 2" xfId="35707" xr:uid="{00000000-0005-0000-0000-0000405B0000}"/>
    <cellStyle name="Normal 6 3 3 6 2 2 5" xfId="25111" xr:uid="{00000000-0005-0000-0000-0000415B0000}"/>
    <cellStyle name="Normal 6 3 3 6 2 3" xfId="11981" xr:uid="{00000000-0005-0000-0000-0000425B0000}"/>
    <cellStyle name="Normal 6 3 3 6 2 3 2" xfId="11982" xr:uid="{00000000-0005-0000-0000-0000435B0000}"/>
    <cellStyle name="Normal 6 3 3 6 2 3 2 2" xfId="11983" xr:uid="{00000000-0005-0000-0000-0000445B0000}"/>
    <cellStyle name="Normal 6 3 3 6 2 3 2 2 2" xfId="40577" xr:uid="{00000000-0005-0000-0000-0000455B0000}"/>
    <cellStyle name="Normal 6 3 3 6 2 3 2 3" xfId="30559" xr:uid="{00000000-0005-0000-0000-0000465B0000}"/>
    <cellStyle name="Normal 6 3 3 6 2 3 3" xfId="11984" xr:uid="{00000000-0005-0000-0000-0000475B0000}"/>
    <cellStyle name="Normal 6 3 3 6 2 3 3 2" xfId="11985" xr:uid="{00000000-0005-0000-0000-0000485B0000}"/>
    <cellStyle name="Normal 6 3 3 6 2 3 3 2 2" xfId="40578" xr:uid="{00000000-0005-0000-0000-0000495B0000}"/>
    <cellStyle name="Normal 6 3 3 6 2 3 3 3" xfId="30560" xr:uid="{00000000-0005-0000-0000-00004A5B0000}"/>
    <cellStyle name="Normal 6 3 3 6 2 3 4" xfId="11986" xr:uid="{00000000-0005-0000-0000-00004B5B0000}"/>
    <cellStyle name="Normal 6 3 3 6 2 3 4 2" xfId="35708" xr:uid="{00000000-0005-0000-0000-00004C5B0000}"/>
    <cellStyle name="Normal 6 3 3 6 2 3 5" xfId="25112" xr:uid="{00000000-0005-0000-0000-00004D5B0000}"/>
    <cellStyle name="Normal 6 3 3 6 2 4" xfId="11987" xr:uid="{00000000-0005-0000-0000-00004E5B0000}"/>
    <cellStyle name="Normal 6 3 3 6 2 4 2" xfId="11988" xr:uid="{00000000-0005-0000-0000-00004F5B0000}"/>
    <cellStyle name="Normal 6 3 3 6 2 4 2 2" xfId="40579" xr:uid="{00000000-0005-0000-0000-0000505B0000}"/>
    <cellStyle name="Normal 6 3 3 6 2 4 3" xfId="30561" xr:uid="{00000000-0005-0000-0000-0000515B0000}"/>
    <cellStyle name="Normal 6 3 3 6 2 5" xfId="11989" xr:uid="{00000000-0005-0000-0000-0000525B0000}"/>
    <cellStyle name="Normal 6 3 3 6 2 5 2" xfId="11990" xr:uid="{00000000-0005-0000-0000-0000535B0000}"/>
    <cellStyle name="Normal 6 3 3 6 2 5 2 2" xfId="40580" xr:uid="{00000000-0005-0000-0000-0000545B0000}"/>
    <cellStyle name="Normal 6 3 3 6 2 5 3" xfId="30562" xr:uid="{00000000-0005-0000-0000-0000555B0000}"/>
    <cellStyle name="Normal 6 3 3 6 2 6" xfId="11991" xr:uid="{00000000-0005-0000-0000-0000565B0000}"/>
    <cellStyle name="Normal 6 3 3 6 2 6 2" xfId="35706" xr:uid="{00000000-0005-0000-0000-0000575B0000}"/>
    <cellStyle name="Normal 6 3 3 6 2 7" xfId="25110" xr:uid="{00000000-0005-0000-0000-0000585B0000}"/>
    <cellStyle name="Normal 6 3 3 6 3" xfId="11992" xr:uid="{00000000-0005-0000-0000-0000595B0000}"/>
    <cellStyle name="Normal 6 3 3 6 3 2" xfId="11993" xr:uid="{00000000-0005-0000-0000-00005A5B0000}"/>
    <cellStyle name="Normal 6 3 3 6 3 2 2" xfId="11994" xr:uid="{00000000-0005-0000-0000-00005B5B0000}"/>
    <cellStyle name="Normal 6 3 3 6 3 2 2 2" xfId="40581" xr:uid="{00000000-0005-0000-0000-00005C5B0000}"/>
    <cellStyle name="Normal 6 3 3 6 3 2 3" xfId="30563" xr:uid="{00000000-0005-0000-0000-00005D5B0000}"/>
    <cellStyle name="Normal 6 3 3 6 3 3" xfId="11995" xr:uid="{00000000-0005-0000-0000-00005E5B0000}"/>
    <cellStyle name="Normal 6 3 3 6 3 3 2" xfId="11996" xr:uid="{00000000-0005-0000-0000-00005F5B0000}"/>
    <cellStyle name="Normal 6 3 3 6 3 3 2 2" xfId="40582" xr:uid="{00000000-0005-0000-0000-0000605B0000}"/>
    <cellStyle name="Normal 6 3 3 6 3 3 3" xfId="30564" xr:uid="{00000000-0005-0000-0000-0000615B0000}"/>
    <cellStyle name="Normal 6 3 3 6 3 4" xfId="11997" xr:uid="{00000000-0005-0000-0000-0000625B0000}"/>
    <cellStyle name="Normal 6 3 3 6 3 4 2" xfId="35709" xr:uid="{00000000-0005-0000-0000-0000635B0000}"/>
    <cellStyle name="Normal 6 3 3 6 3 5" xfId="25113" xr:uid="{00000000-0005-0000-0000-0000645B0000}"/>
    <cellStyle name="Normal 6 3 3 6 4" xfId="11998" xr:uid="{00000000-0005-0000-0000-0000655B0000}"/>
    <cellStyle name="Normal 6 3 3 6 4 2" xfId="11999" xr:uid="{00000000-0005-0000-0000-0000665B0000}"/>
    <cellStyle name="Normal 6 3 3 6 4 2 2" xfId="12000" xr:uid="{00000000-0005-0000-0000-0000675B0000}"/>
    <cellStyle name="Normal 6 3 3 6 4 2 2 2" xfId="40583" xr:uid="{00000000-0005-0000-0000-0000685B0000}"/>
    <cellStyle name="Normal 6 3 3 6 4 2 3" xfId="30565" xr:uid="{00000000-0005-0000-0000-0000695B0000}"/>
    <cellStyle name="Normal 6 3 3 6 4 3" xfId="12001" xr:uid="{00000000-0005-0000-0000-00006A5B0000}"/>
    <cellStyle name="Normal 6 3 3 6 4 3 2" xfId="12002" xr:uid="{00000000-0005-0000-0000-00006B5B0000}"/>
    <cellStyle name="Normal 6 3 3 6 4 3 2 2" xfId="40584" xr:uid="{00000000-0005-0000-0000-00006C5B0000}"/>
    <cellStyle name="Normal 6 3 3 6 4 3 3" xfId="30566" xr:uid="{00000000-0005-0000-0000-00006D5B0000}"/>
    <cellStyle name="Normal 6 3 3 6 4 4" xfId="12003" xr:uid="{00000000-0005-0000-0000-00006E5B0000}"/>
    <cellStyle name="Normal 6 3 3 6 4 4 2" xfId="35710" xr:uid="{00000000-0005-0000-0000-00006F5B0000}"/>
    <cellStyle name="Normal 6 3 3 6 4 5" xfId="25114" xr:uid="{00000000-0005-0000-0000-0000705B0000}"/>
    <cellStyle name="Normal 6 3 3 6 5" xfId="12004" xr:uid="{00000000-0005-0000-0000-0000715B0000}"/>
    <cellStyle name="Normal 6 3 3 6 5 2" xfId="12005" xr:uid="{00000000-0005-0000-0000-0000725B0000}"/>
    <cellStyle name="Normal 6 3 3 6 5 2 2" xfId="40585" xr:uid="{00000000-0005-0000-0000-0000735B0000}"/>
    <cellStyle name="Normal 6 3 3 6 5 3" xfId="30567" xr:uid="{00000000-0005-0000-0000-0000745B0000}"/>
    <cellStyle name="Normal 6 3 3 6 6" xfId="12006" xr:uid="{00000000-0005-0000-0000-0000755B0000}"/>
    <cellStyle name="Normal 6 3 3 6 6 2" xfId="12007" xr:uid="{00000000-0005-0000-0000-0000765B0000}"/>
    <cellStyle name="Normal 6 3 3 6 6 2 2" xfId="40586" xr:uid="{00000000-0005-0000-0000-0000775B0000}"/>
    <cellStyle name="Normal 6 3 3 6 6 3" xfId="30568" xr:uid="{00000000-0005-0000-0000-0000785B0000}"/>
    <cellStyle name="Normal 6 3 3 6 7" xfId="12008" xr:uid="{00000000-0005-0000-0000-0000795B0000}"/>
    <cellStyle name="Normal 6 3 3 6 7 2" xfId="35705" xr:uid="{00000000-0005-0000-0000-00007A5B0000}"/>
    <cellStyle name="Normal 6 3 3 6 8" xfId="25109" xr:uid="{00000000-0005-0000-0000-00007B5B0000}"/>
    <cellStyle name="Normal 6 3 3 7" xfId="12009" xr:uid="{00000000-0005-0000-0000-00007C5B0000}"/>
    <cellStyle name="Normal 6 3 3 7 2" xfId="12010" xr:uid="{00000000-0005-0000-0000-00007D5B0000}"/>
    <cellStyle name="Normal 6 3 3 7 2 2" xfId="12011" xr:uid="{00000000-0005-0000-0000-00007E5B0000}"/>
    <cellStyle name="Normal 6 3 3 7 2 2 2" xfId="12012" xr:uid="{00000000-0005-0000-0000-00007F5B0000}"/>
    <cellStyle name="Normal 6 3 3 7 2 2 2 2" xfId="40587" xr:uid="{00000000-0005-0000-0000-0000805B0000}"/>
    <cellStyle name="Normal 6 3 3 7 2 2 3" xfId="30569" xr:uid="{00000000-0005-0000-0000-0000815B0000}"/>
    <cellStyle name="Normal 6 3 3 7 2 3" xfId="12013" xr:uid="{00000000-0005-0000-0000-0000825B0000}"/>
    <cellStyle name="Normal 6 3 3 7 2 3 2" xfId="12014" xr:uid="{00000000-0005-0000-0000-0000835B0000}"/>
    <cellStyle name="Normal 6 3 3 7 2 3 2 2" xfId="40588" xr:uid="{00000000-0005-0000-0000-0000845B0000}"/>
    <cellStyle name="Normal 6 3 3 7 2 3 3" xfId="30570" xr:uid="{00000000-0005-0000-0000-0000855B0000}"/>
    <cellStyle name="Normal 6 3 3 7 2 4" xfId="12015" xr:uid="{00000000-0005-0000-0000-0000865B0000}"/>
    <cellStyle name="Normal 6 3 3 7 2 4 2" xfId="35712" xr:uid="{00000000-0005-0000-0000-0000875B0000}"/>
    <cellStyle name="Normal 6 3 3 7 2 5" xfId="25116" xr:uid="{00000000-0005-0000-0000-0000885B0000}"/>
    <cellStyle name="Normal 6 3 3 7 3" xfId="12016" xr:uid="{00000000-0005-0000-0000-0000895B0000}"/>
    <cellStyle name="Normal 6 3 3 7 3 2" xfId="12017" xr:uid="{00000000-0005-0000-0000-00008A5B0000}"/>
    <cellStyle name="Normal 6 3 3 7 3 2 2" xfId="12018" xr:uid="{00000000-0005-0000-0000-00008B5B0000}"/>
    <cellStyle name="Normal 6 3 3 7 3 2 2 2" xfId="40589" xr:uid="{00000000-0005-0000-0000-00008C5B0000}"/>
    <cellStyle name="Normal 6 3 3 7 3 2 3" xfId="30571" xr:uid="{00000000-0005-0000-0000-00008D5B0000}"/>
    <cellStyle name="Normal 6 3 3 7 3 3" xfId="12019" xr:uid="{00000000-0005-0000-0000-00008E5B0000}"/>
    <cellStyle name="Normal 6 3 3 7 3 3 2" xfId="12020" xr:uid="{00000000-0005-0000-0000-00008F5B0000}"/>
    <cellStyle name="Normal 6 3 3 7 3 3 2 2" xfId="40590" xr:uid="{00000000-0005-0000-0000-0000905B0000}"/>
    <cellStyle name="Normal 6 3 3 7 3 3 3" xfId="30572" xr:uid="{00000000-0005-0000-0000-0000915B0000}"/>
    <cellStyle name="Normal 6 3 3 7 3 4" xfId="12021" xr:uid="{00000000-0005-0000-0000-0000925B0000}"/>
    <cellStyle name="Normal 6 3 3 7 3 4 2" xfId="35713" xr:uid="{00000000-0005-0000-0000-0000935B0000}"/>
    <cellStyle name="Normal 6 3 3 7 3 5" xfId="25117" xr:uid="{00000000-0005-0000-0000-0000945B0000}"/>
    <cellStyle name="Normal 6 3 3 7 4" xfId="12022" xr:uid="{00000000-0005-0000-0000-0000955B0000}"/>
    <cellStyle name="Normal 6 3 3 7 4 2" xfId="12023" xr:uid="{00000000-0005-0000-0000-0000965B0000}"/>
    <cellStyle name="Normal 6 3 3 7 4 2 2" xfId="40591" xr:uid="{00000000-0005-0000-0000-0000975B0000}"/>
    <cellStyle name="Normal 6 3 3 7 4 3" xfId="30573" xr:uid="{00000000-0005-0000-0000-0000985B0000}"/>
    <cellStyle name="Normal 6 3 3 7 5" xfId="12024" xr:uid="{00000000-0005-0000-0000-0000995B0000}"/>
    <cellStyle name="Normal 6 3 3 7 5 2" xfId="12025" xr:uid="{00000000-0005-0000-0000-00009A5B0000}"/>
    <cellStyle name="Normal 6 3 3 7 5 2 2" xfId="40592" xr:uid="{00000000-0005-0000-0000-00009B5B0000}"/>
    <cellStyle name="Normal 6 3 3 7 5 3" xfId="30574" xr:uid="{00000000-0005-0000-0000-00009C5B0000}"/>
    <cellStyle name="Normal 6 3 3 7 6" xfId="12026" xr:uid="{00000000-0005-0000-0000-00009D5B0000}"/>
    <cellStyle name="Normal 6 3 3 7 6 2" xfId="35711" xr:uid="{00000000-0005-0000-0000-00009E5B0000}"/>
    <cellStyle name="Normal 6 3 3 7 7" xfId="25115" xr:uid="{00000000-0005-0000-0000-00009F5B0000}"/>
    <cellStyle name="Normal 6 3 3 8" xfId="12027" xr:uid="{00000000-0005-0000-0000-0000A05B0000}"/>
    <cellStyle name="Normal 6 3 3 8 2" xfId="12028" xr:uid="{00000000-0005-0000-0000-0000A15B0000}"/>
    <cellStyle name="Normal 6 3 3 8 2 2" xfId="12029" xr:uid="{00000000-0005-0000-0000-0000A25B0000}"/>
    <cellStyle name="Normal 6 3 3 8 2 2 2" xfId="40593" xr:uid="{00000000-0005-0000-0000-0000A35B0000}"/>
    <cellStyle name="Normal 6 3 3 8 2 3" xfId="30575" xr:uid="{00000000-0005-0000-0000-0000A45B0000}"/>
    <cellStyle name="Normal 6 3 3 8 3" xfId="12030" xr:uid="{00000000-0005-0000-0000-0000A55B0000}"/>
    <cellStyle name="Normal 6 3 3 8 3 2" xfId="12031" xr:uid="{00000000-0005-0000-0000-0000A65B0000}"/>
    <cellStyle name="Normal 6 3 3 8 3 2 2" xfId="40594" xr:uid="{00000000-0005-0000-0000-0000A75B0000}"/>
    <cellStyle name="Normal 6 3 3 8 3 3" xfId="30576" xr:uid="{00000000-0005-0000-0000-0000A85B0000}"/>
    <cellStyle name="Normal 6 3 3 8 4" xfId="12032" xr:uid="{00000000-0005-0000-0000-0000A95B0000}"/>
    <cellStyle name="Normal 6 3 3 8 4 2" xfId="35714" xr:uid="{00000000-0005-0000-0000-0000AA5B0000}"/>
    <cellStyle name="Normal 6 3 3 8 5" xfId="25118" xr:uid="{00000000-0005-0000-0000-0000AB5B0000}"/>
    <cellStyle name="Normal 6 3 3 9" xfId="12033" xr:uid="{00000000-0005-0000-0000-0000AC5B0000}"/>
    <cellStyle name="Normal 6 3 3 9 2" xfId="12034" xr:uid="{00000000-0005-0000-0000-0000AD5B0000}"/>
    <cellStyle name="Normal 6 3 3 9 2 2" xfId="12035" xr:uid="{00000000-0005-0000-0000-0000AE5B0000}"/>
    <cellStyle name="Normal 6 3 3 9 2 2 2" xfId="40595" xr:uid="{00000000-0005-0000-0000-0000AF5B0000}"/>
    <cellStyle name="Normal 6 3 3 9 2 3" xfId="30577" xr:uid="{00000000-0005-0000-0000-0000B05B0000}"/>
    <cellStyle name="Normal 6 3 3 9 3" xfId="12036" xr:uid="{00000000-0005-0000-0000-0000B15B0000}"/>
    <cellStyle name="Normal 6 3 3 9 3 2" xfId="12037" xr:uid="{00000000-0005-0000-0000-0000B25B0000}"/>
    <cellStyle name="Normal 6 3 3 9 3 2 2" xfId="40596" xr:uid="{00000000-0005-0000-0000-0000B35B0000}"/>
    <cellStyle name="Normal 6 3 3 9 3 3" xfId="30578" xr:uid="{00000000-0005-0000-0000-0000B45B0000}"/>
    <cellStyle name="Normal 6 3 3 9 4" xfId="12038" xr:uid="{00000000-0005-0000-0000-0000B55B0000}"/>
    <cellStyle name="Normal 6 3 3 9 4 2" xfId="35715" xr:uid="{00000000-0005-0000-0000-0000B65B0000}"/>
    <cellStyle name="Normal 6 3 3 9 5" xfId="25119" xr:uid="{00000000-0005-0000-0000-0000B75B0000}"/>
    <cellStyle name="Normal 6 3 4" xfId="12039" xr:uid="{00000000-0005-0000-0000-0000B85B0000}"/>
    <cellStyle name="Normal 6 3 4 10" xfId="12040" xr:uid="{00000000-0005-0000-0000-0000B95B0000}"/>
    <cellStyle name="Normal 6 3 4 10 2" xfId="12041" xr:uid="{00000000-0005-0000-0000-0000BA5B0000}"/>
    <cellStyle name="Normal 6 3 4 10 2 2" xfId="40597" xr:uid="{00000000-0005-0000-0000-0000BB5B0000}"/>
    <cellStyle name="Normal 6 3 4 10 3" xfId="30579" xr:uid="{00000000-0005-0000-0000-0000BC5B0000}"/>
    <cellStyle name="Normal 6 3 4 11" xfId="12042" xr:uid="{00000000-0005-0000-0000-0000BD5B0000}"/>
    <cellStyle name="Normal 6 3 4 11 2" xfId="12043" xr:uid="{00000000-0005-0000-0000-0000BE5B0000}"/>
    <cellStyle name="Normal 6 3 4 11 2 2" xfId="40598" xr:uid="{00000000-0005-0000-0000-0000BF5B0000}"/>
    <cellStyle name="Normal 6 3 4 11 3" xfId="30580" xr:uid="{00000000-0005-0000-0000-0000C05B0000}"/>
    <cellStyle name="Normal 6 3 4 12" xfId="12044" xr:uid="{00000000-0005-0000-0000-0000C15B0000}"/>
    <cellStyle name="Normal 6 3 4 12 2" xfId="35716" xr:uid="{00000000-0005-0000-0000-0000C25B0000}"/>
    <cellStyle name="Normal 6 3 4 13" xfId="25120" xr:uid="{00000000-0005-0000-0000-0000C35B0000}"/>
    <cellStyle name="Normal 6 3 4 2" xfId="12045" xr:uid="{00000000-0005-0000-0000-0000C45B0000}"/>
    <cellStyle name="Normal 6 3 4 2 10" xfId="12046" xr:uid="{00000000-0005-0000-0000-0000C55B0000}"/>
    <cellStyle name="Normal 6 3 4 2 10 2" xfId="12047" xr:uid="{00000000-0005-0000-0000-0000C65B0000}"/>
    <cellStyle name="Normal 6 3 4 2 10 2 2" xfId="40599" xr:uid="{00000000-0005-0000-0000-0000C75B0000}"/>
    <cellStyle name="Normal 6 3 4 2 10 3" xfId="30581" xr:uid="{00000000-0005-0000-0000-0000C85B0000}"/>
    <cellStyle name="Normal 6 3 4 2 11" xfId="12048" xr:uid="{00000000-0005-0000-0000-0000C95B0000}"/>
    <cellStyle name="Normal 6 3 4 2 11 2" xfId="35717" xr:uid="{00000000-0005-0000-0000-0000CA5B0000}"/>
    <cellStyle name="Normal 6 3 4 2 12" xfId="25121" xr:uid="{00000000-0005-0000-0000-0000CB5B0000}"/>
    <cellStyle name="Normal 6 3 4 2 2" xfId="12049" xr:uid="{00000000-0005-0000-0000-0000CC5B0000}"/>
    <cellStyle name="Normal 6 3 4 2 2 10" xfId="25122" xr:uid="{00000000-0005-0000-0000-0000CD5B0000}"/>
    <cellStyle name="Normal 6 3 4 2 2 2" xfId="12050" xr:uid="{00000000-0005-0000-0000-0000CE5B0000}"/>
    <cellStyle name="Normal 6 3 4 2 2 2 2" xfId="12051" xr:uid="{00000000-0005-0000-0000-0000CF5B0000}"/>
    <cellStyle name="Normal 6 3 4 2 2 2 2 2" xfId="12052" xr:uid="{00000000-0005-0000-0000-0000D05B0000}"/>
    <cellStyle name="Normal 6 3 4 2 2 2 2 2 2" xfId="12053" xr:uid="{00000000-0005-0000-0000-0000D15B0000}"/>
    <cellStyle name="Normal 6 3 4 2 2 2 2 2 2 2" xfId="12054" xr:uid="{00000000-0005-0000-0000-0000D25B0000}"/>
    <cellStyle name="Normal 6 3 4 2 2 2 2 2 2 2 2" xfId="40600" xr:uid="{00000000-0005-0000-0000-0000D35B0000}"/>
    <cellStyle name="Normal 6 3 4 2 2 2 2 2 2 3" xfId="30582" xr:uid="{00000000-0005-0000-0000-0000D45B0000}"/>
    <cellStyle name="Normal 6 3 4 2 2 2 2 2 3" xfId="12055" xr:uid="{00000000-0005-0000-0000-0000D55B0000}"/>
    <cellStyle name="Normal 6 3 4 2 2 2 2 2 3 2" xfId="12056" xr:uid="{00000000-0005-0000-0000-0000D65B0000}"/>
    <cellStyle name="Normal 6 3 4 2 2 2 2 2 3 2 2" xfId="40601" xr:uid="{00000000-0005-0000-0000-0000D75B0000}"/>
    <cellStyle name="Normal 6 3 4 2 2 2 2 2 3 3" xfId="30583" xr:uid="{00000000-0005-0000-0000-0000D85B0000}"/>
    <cellStyle name="Normal 6 3 4 2 2 2 2 2 4" xfId="12057" xr:uid="{00000000-0005-0000-0000-0000D95B0000}"/>
    <cellStyle name="Normal 6 3 4 2 2 2 2 2 4 2" xfId="35721" xr:uid="{00000000-0005-0000-0000-0000DA5B0000}"/>
    <cellStyle name="Normal 6 3 4 2 2 2 2 2 5" xfId="25125" xr:uid="{00000000-0005-0000-0000-0000DB5B0000}"/>
    <cellStyle name="Normal 6 3 4 2 2 2 2 3" xfId="12058" xr:uid="{00000000-0005-0000-0000-0000DC5B0000}"/>
    <cellStyle name="Normal 6 3 4 2 2 2 2 3 2" xfId="12059" xr:uid="{00000000-0005-0000-0000-0000DD5B0000}"/>
    <cellStyle name="Normal 6 3 4 2 2 2 2 3 2 2" xfId="12060" xr:uid="{00000000-0005-0000-0000-0000DE5B0000}"/>
    <cellStyle name="Normal 6 3 4 2 2 2 2 3 2 2 2" xfId="40602" xr:uid="{00000000-0005-0000-0000-0000DF5B0000}"/>
    <cellStyle name="Normal 6 3 4 2 2 2 2 3 2 3" xfId="30584" xr:uid="{00000000-0005-0000-0000-0000E05B0000}"/>
    <cellStyle name="Normal 6 3 4 2 2 2 2 3 3" xfId="12061" xr:uid="{00000000-0005-0000-0000-0000E15B0000}"/>
    <cellStyle name="Normal 6 3 4 2 2 2 2 3 3 2" xfId="12062" xr:uid="{00000000-0005-0000-0000-0000E25B0000}"/>
    <cellStyle name="Normal 6 3 4 2 2 2 2 3 3 2 2" xfId="40603" xr:uid="{00000000-0005-0000-0000-0000E35B0000}"/>
    <cellStyle name="Normal 6 3 4 2 2 2 2 3 3 3" xfId="30585" xr:uid="{00000000-0005-0000-0000-0000E45B0000}"/>
    <cellStyle name="Normal 6 3 4 2 2 2 2 3 4" xfId="12063" xr:uid="{00000000-0005-0000-0000-0000E55B0000}"/>
    <cellStyle name="Normal 6 3 4 2 2 2 2 3 4 2" xfId="35722" xr:uid="{00000000-0005-0000-0000-0000E65B0000}"/>
    <cellStyle name="Normal 6 3 4 2 2 2 2 3 5" xfId="25126" xr:uid="{00000000-0005-0000-0000-0000E75B0000}"/>
    <cellStyle name="Normal 6 3 4 2 2 2 2 4" xfId="12064" xr:uid="{00000000-0005-0000-0000-0000E85B0000}"/>
    <cellStyle name="Normal 6 3 4 2 2 2 2 4 2" xfId="12065" xr:uid="{00000000-0005-0000-0000-0000E95B0000}"/>
    <cellStyle name="Normal 6 3 4 2 2 2 2 4 2 2" xfId="40604" xr:uid="{00000000-0005-0000-0000-0000EA5B0000}"/>
    <cellStyle name="Normal 6 3 4 2 2 2 2 4 3" xfId="30586" xr:uid="{00000000-0005-0000-0000-0000EB5B0000}"/>
    <cellStyle name="Normal 6 3 4 2 2 2 2 5" xfId="12066" xr:uid="{00000000-0005-0000-0000-0000EC5B0000}"/>
    <cellStyle name="Normal 6 3 4 2 2 2 2 5 2" xfId="12067" xr:uid="{00000000-0005-0000-0000-0000ED5B0000}"/>
    <cellStyle name="Normal 6 3 4 2 2 2 2 5 2 2" xfId="40605" xr:uid="{00000000-0005-0000-0000-0000EE5B0000}"/>
    <cellStyle name="Normal 6 3 4 2 2 2 2 5 3" xfId="30587" xr:uid="{00000000-0005-0000-0000-0000EF5B0000}"/>
    <cellStyle name="Normal 6 3 4 2 2 2 2 6" xfId="12068" xr:uid="{00000000-0005-0000-0000-0000F05B0000}"/>
    <cellStyle name="Normal 6 3 4 2 2 2 2 6 2" xfId="35720" xr:uid="{00000000-0005-0000-0000-0000F15B0000}"/>
    <cellStyle name="Normal 6 3 4 2 2 2 2 7" xfId="25124" xr:uid="{00000000-0005-0000-0000-0000F25B0000}"/>
    <cellStyle name="Normal 6 3 4 2 2 2 3" xfId="12069" xr:uid="{00000000-0005-0000-0000-0000F35B0000}"/>
    <cellStyle name="Normal 6 3 4 2 2 2 3 2" xfId="12070" xr:uid="{00000000-0005-0000-0000-0000F45B0000}"/>
    <cellStyle name="Normal 6 3 4 2 2 2 3 2 2" xfId="12071" xr:uid="{00000000-0005-0000-0000-0000F55B0000}"/>
    <cellStyle name="Normal 6 3 4 2 2 2 3 2 2 2" xfId="40606" xr:uid="{00000000-0005-0000-0000-0000F65B0000}"/>
    <cellStyle name="Normal 6 3 4 2 2 2 3 2 3" xfId="30588" xr:uid="{00000000-0005-0000-0000-0000F75B0000}"/>
    <cellStyle name="Normal 6 3 4 2 2 2 3 3" xfId="12072" xr:uid="{00000000-0005-0000-0000-0000F85B0000}"/>
    <cellStyle name="Normal 6 3 4 2 2 2 3 3 2" xfId="12073" xr:uid="{00000000-0005-0000-0000-0000F95B0000}"/>
    <cellStyle name="Normal 6 3 4 2 2 2 3 3 2 2" xfId="40607" xr:uid="{00000000-0005-0000-0000-0000FA5B0000}"/>
    <cellStyle name="Normal 6 3 4 2 2 2 3 3 3" xfId="30589" xr:uid="{00000000-0005-0000-0000-0000FB5B0000}"/>
    <cellStyle name="Normal 6 3 4 2 2 2 3 4" xfId="12074" xr:uid="{00000000-0005-0000-0000-0000FC5B0000}"/>
    <cellStyle name="Normal 6 3 4 2 2 2 3 4 2" xfId="35723" xr:uid="{00000000-0005-0000-0000-0000FD5B0000}"/>
    <cellStyle name="Normal 6 3 4 2 2 2 3 5" xfId="25127" xr:uid="{00000000-0005-0000-0000-0000FE5B0000}"/>
    <cellStyle name="Normal 6 3 4 2 2 2 4" xfId="12075" xr:uid="{00000000-0005-0000-0000-0000FF5B0000}"/>
    <cellStyle name="Normal 6 3 4 2 2 2 4 2" xfId="12076" xr:uid="{00000000-0005-0000-0000-0000005C0000}"/>
    <cellStyle name="Normal 6 3 4 2 2 2 4 2 2" xfId="12077" xr:uid="{00000000-0005-0000-0000-0000015C0000}"/>
    <cellStyle name="Normal 6 3 4 2 2 2 4 2 2 2" xfId="40608" xr:uid="{00000000-0005-0000-0000-0000025C0000}"/>
    <cellStyle name="Normal 6 3 4 2 2 2 4 2 3" xfId="30590" xr:uid="{00000000-0005-0000-0000-0000035C0000}"/>
    <cellStyle name="Normal 6 3 4 2 2 2 4 3" xfId="12078" xr:uid="{00000000-0005-0000-0000-0000045C0000}"/>
    <cellStyle name="Normal 6 3 4 2 2 2 4 3 2" xfId="12079" xr:uid="{00000000-0005-0000-0000-0000055C0000}"/>
    <cellStyle name="Normal 6 3 4 2 2 2 4 3 2 2" xfId="40609" xr:uid="{00000000-0005-0000-0000-0000065C0000}"/>
    <cellStyle name="Normal 6 3 4 2 2 2 4 3 3" xfId="30591" xr:uid="{00000000-0005-0000-0000-0000075C0000}"/>
    <cellStyle name="Normal 6 3 4 2 2 2 4 4" xfId="12080" xr:uid="{00000000-0005-0000-0000-0000085C0000}"/>
    <cellStyle name="Normal 6 3 4 2 2 2 4 4 2" xfId="35724" xr:uid="{00000000-0005-0000-0000-0000095C0000}"/>
    <cellStyle name="Normal 6 3 4 2 2 2 4 5" xfId="25128" xr:uid="{00000000-0005-0000-0000-00000A5C0000}"/>
    <cellStyle name="Normal 6 3 4 2 2 2 5" xfId="12081" xr:uid="{00000000-0005-0000-0000-00000B5C0000}"/>
    <cellStyle name="Normal 6 3 4 2 2 2 5 2" xfId="12082" xr:uid="{00000000-0005-0000-0000-00000C5C0000}"/>
    <cellStyle name="Normal 6 3 4 2 2 2 5 2 2" xfId="40610" xr:uid="{00000000-0005-0000-0000-00000D5C0000}"/>
    <cellStyle name="Normal 6 3 4 2 2 2 5 3" xfId="30592" xr:uid="{00000000-0005-0000-0000-00000E5C0000}"/>
    <cellStyle name="Normal 6 3 4 2 2 2 6" xfId="12083" xr:uid="{00000000-0005-0000-0000-00000F5C0000}"/>
    <cellStyle name="Normal 6 3 4 2 2 2 6 2" xfId="12084" xr:uid="{00000000-0005-0000-0000-0000105C0000}"/>
    <cellStyle name="Normal 6 3 4 2 2 2 6 2 2" xfId="40611" xr:uid="{00000000-0005-0000-0000-0000115C0000}"/>
    <cellStyle name="Normal 6 3 4 2 2 2 6 3" xfId="30593" xr:uid="{00000000-0005-0000-0000-0000125C0000}"/>
    <cellStyle name="Normal 6 3 4 2 2 2 7" xfId="12085" xr:uid="{00000000-0005-0000-0000-0000135C0000}"/>
    <cellStyle name="Normal 6 3 4 2 2 2 7 2" xfId="35719" xr:uid="{00000000-0005-0000-0000-0000145C0000}"/>
    <cellStyle name="Normal 6 3 4 2 2 2 8" xfId="25123" xr:uid="{00000000-0005-0000-0000-0000155C0000}"/>
    <cellStyle name="Normal 6 3 4 2 2 3" xfId="12086" xr:uid="{00000000-0005-0000-0000-0000165C0000}"/>
    <cellStyle name="Normal 6 3 4 2 2 3 2" xfId="12087" xr:uid="{00000000-0005-0000-0000-0000175C0000}"/>
    <cellStyle name="Normal 6 3 4 2 2 3 2 2" xfId="12088" xr:uid="{00000000-0005-0000-0000-0000185C0000}"/>
    <cellStyle name="Normal 6 3 4 2 2 3 2 2 2" xfId="12089" xr:uid="{00000000-0005-0000-0000-0000195C0000}"/>
    <cellStyle name="Normal 6 3 4 2 2 3 2 2 2 2" xfId="12090" xr:uid="{00000000-0005-0000-0000-00001A5C0000}"/>
    <cellStyle name="Normal 6 3 4 2 2 3 2 2 2 2 2" xfId="40612" xr:uid="{00000000-0005-0000-0000-00001B5C0000}"/>
    <cellStyle name="Normal 6 3 4 2 2 3 2 2 2 3" xfId="30594" xr:uid="{00000000-0005-0000-0000-00001C5C0000}"/>
    <cellStyle name="Normal 6 3 4 2 2 3 2 2 3" xfId="12091" xr:uid="{00000000-0005-0000-0000-00001D5C0000}"/>
    <cellStyle name="Normal 6 3 4 2 2 3 2 2 3 2" xfId="12092" xr:uid="{00000000-0005-0000-0000-00001E5C0000}"/>
    <cellStyle name="Normal 6 3 4 2 2 3 2 2 3 2 2" xfId="40613" xr:uid="{00000000-0005-0000-0000-00001F5C0000}"/>
    <cellStyle name="Normal 6 3 4 2 2 3 2 2 3 3" xfId="30595" xr:uid="{00000000-0005-0000-0000-0000205C0000}"/>
    <cellStyle name="Normal 6 3 4 2 2 3 2 2 4" xfId="12093" xr:uid="{00000000-0005-0000-0000-0000215C0000}"/>
    <cellStyle name="Normal 6 3 4 2 2 3 2 2 4 2" xfId="35727" xr:uid="{00000000-0005-0000-0000-0000225C0000}"/>
    <cellStyle name="Normal 6 3 4 2 2 3 2 2 5" xfId="25131" xr:uid="{00000000-0005-0000-0000-0000235C0000}"/>
    <cellStyle name="Normal 6 3 4 2 2 3 2 3" xfId="12094" xr:uid="{00000000-0005-0000-0000-0000245C0000}"/>
    <cellStyle name="Normal 6 3 4 2 2 3 2 3 2" xfId="12095" xr:uid="{00000000-0005-0000-0000-0000255C0000}"/>
    <cellStyle name="Normal 6 3 4 2 2 3 2 3 2 2" xfId="12096" xr:uid="{00000000-0005-0000-0000-0000265C0000}"/>
    <cellStyle name="Normal 6 3 4 2 2 3 2 3 2 2 2" xfId="40614" xr:uid="{00000000-0005-0000-0000-0000275C0000}"/>
    <cellStyle name="Normal 6 3 4 2 2 3 2 3 2 3" xfId="30596" xr:uid="{00000000-0005-0000-0000-0000285C0000}"/>
    <cellStyle name="Normal 6 3 4 2 2 3 2 3 3" xfId="12097" xr:uid="{00000000-0005-0000-0000-0000295C0000}"/>
    <cellStyle name="Normal 6 3 4 2 2 3 2 3 3 2" xfId="12098" xr:uid="{00000000-0005-0000-0000-00002A5C0000}"/>
    <cellStyle name="Normal 6 3 4 2 2 3 2 3 3 2 2" xfId="40615" xr:uid="{00000000-0005-0000-0000-00002B5C0000}"/>
    <cellStyle name="Normal 6 3 4 2 2 3 2 3 3 3" xfId="30597" xr:uid="{00000000-0005-0000-0000-00002C5C0000}"/>
    <cellStyle name="Normal 6 3 4 2 2 3 2 3 4" xfId="12099" xr:uid="{00000000-0005-0000-0000-00002D5C0000}"/>
    <cellStyle name="Normal 6 3 4 2 2 3 2 3 4 2" xfId="35728" xr:uid="{00000000-0005-0000-0000-00002E5C0000}"/>
    <cellStyle name="Normal 6 3 4 2 2 3 2 3 5" xfId="25132" xr:uid="{00000000-0005-0000-0000-00002F5C0000}"/>
    <cellStyle name="Normal 6 3 4 2 2 3 2 4" xfId="12100" xr:uid="{00000000-0005-0000-0000-0000305C0000}"/>
    <cellStyle name="Normal 6 3 4 2 2 3 2 4 2" xfId="12101" xr:uid="{00000000-0005-0000-0000-0000315C0000}"/>
    <cellStyle name="Normal 6 3 4 2 2 3 2 4 2 2" xfId="40616" xr:uid="{00000000-0005-0000-0000-0000325C0000}"/>
    <cellStyle name="Normal 6 3 4 2 2 3 2 4 3" xfId="30598" xr:uid="{00000000-0005-0000-0000-0000335C0000}"/>
    <cellStyle name="Normal 6 3 4 2 2 3 2 5" xfId="12102" xr:uid="{00000000-0005-0000-0000-0000345C0000}"/>
    <cellStyle name="Normal 6 3 4 2 2 3 2 5 2" xfId="12103" xr:uid="{00000000-0005-0000-0000-0000355C0000}"/>
    <cellStyle name="Normal 6 3 4 2 2 3 2 5 2 2" xfId="40617" xr:uid="{00000000-0005-0000-0000-0000365C0000}"/>
    <cellStyle name="Normal 6 3 4 2 2 3 2 5 3" xfId="30599" xr:uid="{00000000-0005-0000-0000-0000375C0000}"/>
    <cellStyle name="Normal 6 3 4 2 2 3 2 6" xfId="12104" xr:uid="{00000000-0005-0000-0000-0000385C0000}"/>
    <cellStyle name="Normal 6 3 4 2 2 3 2 6 2" xfId="35726" xr:uid="{00000000-0005-0000-0000-0000395C0000}"/>
    <cellStyle name="Normal 6 3 4 2 2 3 2 7" xfId="25130" xr:uid="{00000000-0005-0000-0000-00003A5C0000}"/>
    <cellStyle name="Normal 6 3 4 2 2 3 3" xfId="12105" xr:uid="{00000000-0005-0000-0000-00003B5C0000}"/>
    <cellStyle name="Normal 6 3 4 2 2 3 3 2" xfId="12106" xr:uid="{00000000-0005-0000-0000-00003C5C0000}"/>
    <cellStyle name="Normal 6 3 4 2 2 3 3 2 2" xfId="12107" xr:uid="{00000000-0005-0000-0000-00003D5C0000}"/>
    <cellStyle name="Normal 6 3 4 2 2 3 3 2 2 2" xfId="40618" xr:uid="{00000000-0005-0000-0000-00003E5C0000}"/>
    <cellStyle name="Normal 6 3 4 2 2 3 3 2 3" xfId="30600" xr:uid="{00000000-0005-0000-0000-00003F5C0000}"/>
    <cellStyle name="Normal 6 3 4 2 2 3 3 3" xfId="12108" xr:uid="{00000000-0005-0000-0000-0000405C0000}"/>
    <cellStyle name="Normal 6 3 4 2 2 3 3 3 2" xfId="12109" xr:uid="{00000000-0005-0000-0000-0000415C0000}"/>
    <cellStyle name="Normal 6 3 4 2 2 3 3 3 2 2" xfId="40619" xr:uid="{00000000-0005-0000-0000-0000425C0000}"/>
    <cellStyle name="Normal 6 3 4 2 2 3 3 3 3" xfId="30601" xr:uid="{00000000-0005-0000-0000-0000435C0000}"/>
    <cellStyle name="Normal 6 3 4 2 2 3 3 4" xfId="12110" xr:uid="{00000000-0005-0000-0000-0000445C0000}"/>
    <cellStyle name="Normal 6 3 4 2 2 3 3 4 2" xfId="35729" xr:uid="{00000000-0005-0000-0000-0000455C0000}"/>
    <cellStyle name="Normal 6 3 4 2 2 3 3 5" xfId="25133" xr:uid="{00000000-0005-0000-0000-0000465C0000}"/>
    <cellStyle name="Normal 6 3 4 2 2 3 4" xfId="12111" xr:uid="{00000000-0005-0000-0000-0000475C0000}"/>
    <cellStyle name="Normal 6 3 4 2 2 3 4 2" xfId="12112" xr:uid="{00000000-0005-0000-0000-0000485C0000}"/>
    <cellStyle name="Normal 6 3 4 2 2 3 4 2 2" xfId="12113" xr:uid="{00000000-0005-0000-0000-0000495C0000}"/>
    <cellStyle name="Normal 6 3 4 2 2 3 4 2 2 2" xfId="40620" xr:uid="{00000000-0005-0000-0000-00004A5C0000}"/>
    <cellStyle name="Normal 6 3 4 2 2 3 4 2 3" xfId="30602" xr:uid="{00000000-0005-0000-0000-00004B5C0000}"/>
    <cellStyle name="Normal 6 3 4 2 2 3 4 3" xfId="12114" xr:uid="{00000000-0005-0000-0000-00004C5C0000}"/>
    <cellStyle name="Normal 6 3 4 2 2 3 4 3 2" xfId="12115" xr:uid="{00000000-0005-0000-0000-00004D5C0000}"/>
    <cellStyle name="Normal 6 3 4 2 2 3 4 3 2 2" xfId="40621" xr:uid="{00000000-0005-0000-0000-00004E5C0000}"/>
    <cellStyle name="Normal 6 3 4 2 2 3 4 3 3" xfId="30603" xr:uid="{00000000-0005-0000-0000-00004F5C0000}"/>
    <cellStyle name="Normal 6 3 4 2 2 3 4 4" xfId="12116" xr:uid="{00000000-0005-0000-0000-0000505C0000}"/>
    <cellStyle name="Normal 6 3 4 2 2 3 4 4 2" xfId="35730" xr:uid="{00000000-0005-0000-0000-0000515C0000}"/>
    <cellStyle name="Normal 6 3 4 2 2 3 4 5" xfId="25134" xr:uid="{00000000-0005-0000-0000-0000525C0000}"/>
    <cellStyle name="Normal 6 3 4 2 2 3 5" xfId="12117" xr:uid="{00000000-0005-0000-0000-0000535C0000}"/>
    <cellStyle name="Normal 6 3 4 2 2 3 5 2" xfId="12118" xr:uid="{00000000-0005-0000-0000-0000545C0000}"/>
    <cellStyle name="Normal 6 3 4 2 2 3 5 2 2" xfId="40622" xr:uid="{00000000-0005-0000-0000-0000555C0000}"/>
    <cellStyle name="Normal 6 3 4 2 2 3 5 3" xfId="30604" xr:uid="{00000000-0005-0000-0000-0000565C0000}"/>
    <cellStyle name="Normal 6 3 4 2 2 3 6" xfId="12119" xr:uid="{00000000-0005-0000-0000-0000575C0000}"/>
    <cellStyle name="Normal 6 3 4 2 2 3 6 2" xfId="12120" xr:uid="{00000000-0005-0000-0000-0000585C0000}"/>
    <cellStyle name="Normal 6 3 4 2 2 3 6 2 2" xfId="40623" xr:uid="{00000000-0005-0000-0000-0000595C0000}"/>
    <cellStyle name="Normal 6 3 4 2 2 3 6 3" xfId="30605" xr:uid="{00000000-0005-0000-0000-00005A5C0000}"/>
    <cellStyle name="Normal 6 3 4 2 2 3 7" xfId="12121" xr:uid="{00000000-0005-0000-0000-00005B5C0000}"/>
    <cellStyle name="Normal 6 3 4 2 2 3 7 2" xfId="35725" xr:uid="{00000000-0005-0000-0000-00005C5C0000}"/>
    <cellStyle name="Normal 6 3 4 2 2 3 8" xfId="25129" xr:uid="{00000000-0005-0000-0000-00005D5C0000}"/>
    <cellStyle name="Normal 6 3 4 2 2 4" xfId="12122" xr:uid="{00000000-0005-0000-0000-00005E5C0000}"/>
    <cellStyle name="Normal 6 3 4 2 2 4 2" xfId="12123" xr:uid="{00000000-0005-0000-0000-00005F5C0000}"/>
    <cellStyle name="Normal 6 3 4 2 2 4 2 2" xfId="12124" xr:uid="{00000000-0005-0000-0000-0000605C0000}"/>
    <cellStyle name="Normal 6 3 4 2 2 4 2 2 2" xfId="12125" xr:uid="{00000000-0005-0000-0000-0000615C0000}"/>
    <cellStyle name="Normal 6 3 4 2 2 4 2 2 2 2" xfId="40624" xr:uid="{00000000-0005-0000-0000-0000625C0000}"/>
    <cellStyle name="Normal 6 3 4 2 2 4 2 2 3" xfId="30606" xr:uid="{00000000-0005-0000-0000-0000635C0000}"/>
    <cellStyle name="Normal 6 3 4 2 2 4 2 3" xfId="12126" xr:uid="{00000000-0005-0000-0000-0000645C0000}"/>
    <cellStyle name="Normal 6 3 4 2 2 4 2 3 2" xfId="12127" xr:uid="{00000000-0005-0000-0000-0000655C0000}"/>
    <cellStyle name="Normal 6 3 4 2 2 4 2 3 2 2" xfId="40625" xr:uid="{00000000-0005-0000-0000-0000665C0000}"/>
    <cellStyle name="Normal 6 3 4 2 2 4 2 3 3" xfId="30607" xr:uid="{00000000-0005-0000-0000-0000675C0000}"/>
    <cellStyle name="Normal 6 3 4 2 2 4 2 4" xfId="12128" xr:uid="{00000000-0005-0000-0000-0000685C0000}"/>
    <cellStyle name="Normal 6 3 4 2 2 4 2 4 2" xfId="35732" xr:uid="{00000000-0005-0000-0000-0000695C0000}"/>
    <cellStyle name="Normal 6 3 4 2 2 4 2 5" xfId="25136" xr:uid="{00000000-0005-0000-0000-00006A5C0000}"/>
    <cellStyle name="Normal 6 3 4 2 2 4 3" xfId="12129" xr:uid="{00000000-0005-0000-0000-00006B5C0000}"/>
    <cellStyle name="Normal 6 3 4 2 2 4 3 2" xfId="12130" xr:uid="{00000000-0005-0000-0000-00006C5C0000}"/>
    <cellStyle name="Normal 6 3 4 2 2 4 3 2 2" xfId="12131" xr:uid="{00000000-0005-0000-0000-00006D5C0000}"/>
    <cellStyle name="Normal 6 3 4 2 2 4 3 2 2 2" xfId="40626" xr:uid="{00000000-0005-0000-0000-00006E5C0000}"/>
    <cellStyle name="Normal 6 3 4 2 2 4 3 2 3" xfId="30608" xr:uid="{00000000-0005-0000-0000-00006F5C0000}"/>
    <cellStyle name="Normal 6 3 4 2 2 4 3 3" xfId="12132" xr:uid="{00000000-0005-0000-0000-0000705C0000}"/>
    <cellStyle name="Normal 6 3 4 2 2 4 3 3 2" xfId="12133" xr:uid="{00000000-0005-0000-0000-0000715C0000}"/>
    <cellStyle name="Normal 6 3 4 2 2 4 3 3 2 2" xfId="40627" xr:uid="{00000000-0005-0000-0000-0000725C0000}"/>
    <cellStyle name="Normal 6 3 4 2 2 4 3 3 3" xfId="30609" xr:uid="{00000000-0005-0000-0000-0000735C0000}"/>
    <cellStyle name="Normal 6 3 4 2 2 4 3 4" xfId="12134" xr:uid="{00000000-0005-0000-0000-0000745C0000}"/>
    <cellStyle name="Normal 6 3 4 2 2 4 3 4 2" xfId="35733" xr:uid="{00000000-0005-0000-0000-0000755C0000}"/>
    <cellStyle name="Normal 6 3 4 2 2 4 3 5" xfId="25137" xr:uid="{00000000-0005-0000-0000-0000765C0000}"/>
    <cellStyle name="Normal 6 3 4 2 2 4 4" xfId="12135" xr:uid="{00000000-0005-0000-0000-0000775C0000}"/>
    <cellStyle name="Normal 6 3 4 2 2 4 4 2" xfId="12136" xr:uid="{00000000-0005-0000-0000-0000785C0000}"/>
    <cellStyle name="Normal 6 3 4 2 2 4 4 2 2" xfId="40628" xr:uid="{00000000-0005-0000-0000-0000795C0000}"/>
    <cellStyle name="Normal 6 3 4 2 2 4 4 3" xfId="30610" xr:uid="{00000000-0005-0000-0000-00007A5C0000}"/>
    <cellStyle name="Normal 6 3 4 2 2 4 5" xfId="12137" xr:uid="{00000000-0005-0000-0000-00007B5C0000}"/>
    <cellStyle name="Normal 6 3 4 2 2 4 5 2" xfId="12138" xr:uid="{00000000-0005-0000-0000-00007C5C0000}"/>
    <cellStyle name="Normal 6 3 4 2 2 4 5 2 2" xfId="40629" xr:uid="{00000000-0005-0000-0000-00007D5C0000}"/>
    <cellStyle name="Normal 6 3 4 2 2 4 5 3" xfId="30611" xr:uid="{00000000-0005-0000-0000-00007E5C0000}"/>
    <cellStyle name="Normal 6 3 4 2 2 4 6" xfId="12139" xr:uid="{00000000-0005-0000-0000-00007F5C0000}"/>
    <cellStyle name="Normal 6 3 4 2 2 4 6 2" xfId="35731" xr:uid="{00000000-0005-0000-0000-0000805C0000}"/>
    <cellStyle name="Normal 6 3 4 2 2 4 7" xfId="25135" xr:uid="{00000000-0005-0000-0000-0000815C0000}"/>
    <cellStyle name="Normal 6 3 4 2 2 5" xfId="12140" xr:uid="{00000000-0005-0000-0000-0000825C0000}"/>
    <cellStyle name="Normal 6 3 4 2 2 5 2" xfId="12141" xr:uid="{00000000-0005-0000-0000-0000835C0000}"/>
    <cellStyle name="Normal 6 3 4 2 2 5 2 2" xfId="12142" xr:uid="{00000000-0005-0000-0000-0000845C0000}"/>
    <cellStyle name="Normal 6 3 4 2 2 5 2 2 2" xfId="40630" xr:uid="{00000000-0005-0000-0000-0000855C0000}"/>
    <cellStyle name="Normal 6 3 4 2 2 5 2 3" xfId="30612" xr:uid="{00000000-0005-0000-0000-0000865C0000}"/>
    <cellStyle name="Normal 6 3 4 2 2 5 3" xfId="12143" xr:uid="{00000000-0005-0000-0000-0000875C0000}"/>
    <cellStyle name="Normal 6 3 4 2 2 5 3 2" xfId="12144" xr:uid="{00000000-0005-0000-0000-0000885C0000}"/>
    <cellStyle name="Normal 6 3 4 2 2 5 3 2 2" xfId="40631" xr:uid="{00000000-0005-0000-0000-0000895C0000}"/>
    <cellStyle name="Normal 6 3 4 2 2 5 3 3" xfId="30613" xr:uid="{00000000-0005-0000-0000-00008A5C0000}"/>
    <cellStyle name="Normal 6 3 4 2 2 5 4" xfId="12145" xr:uid="{00000000-0005-0000-0000-00008B5C0000}"/>
    <cellStyle name="Normal 6 3 4 2 2 5 4 2" xfId="35734" xr:uid="{00000000-0005-0000-0000-00008C5C0000}"/>
    <cellStyle name="Normal 6 3 4 2 2 5 5" xfId="25138" xr:uid="{00000000-0005-0000-0000-00008D5C0000}"/>
    <cellStyle name="Normal 6 3 4 2 2 6" xfId="12146" xr:uid="{00000000-0005-0000-0000-00008E5C0000}"/>
    <cellStyle name="Normal 6 3 4 2 2 6 2" xfId="12147" xr:uid="{00000000-0005-0000-0000-00008F5C0000}"/>
    <cellStyle name="Normal 6 3 4 2 2 6 2 2" xfId="12148" xr:uid="{00000000-0005-0000-0000-0000905C0000}"/>
    <cellStyle name="Normal 6 3 4 2 2 6 2 2 2" xfId="40632" xr:uid="{00000000-0005-0000-0000-0000915C0000}"/>
    <cellStyle name="Normal 6 3 4 2 2 6 2 3" xfId="30614" xr:uid="{00000000-0005-0000-0000-0000925C0000}"/>
    <cellStyle name="Normal 6 3 4 2 2 6 3" xfId="12149" xr:uid="{00000000-0005-0000-0000-0000935C0000}"/>
    <cellStyle name="Normal 6 3 4 2 2 6 3 2" xfId="12150" xr:uid="{00000000-0005-0000-0000-0000945C0000}"/>
    <cellStyle name="Normal 6 3 4 2 2 6 3 2 2" xfId="40633" xr:uid="{00000000-0005-0000-0000-0000955C0000}"/>
    <cellStyle name="Normal 6 3 4 2 2 6 3 3" xfId="30615" xr:uid="{00000000-0005-0000-0000-0000965C0000}"/>
    <cellStyle name="Normal 6 3 4 2 2 6 4" xfId="12151" xr:uid="{00000000-0005-0000-0000-0000975C0000}"/>
    <cellStyle name="Normal 6 3 4 2 2 6 4 2" xfId="35735" xr:uid="{00000000-0005-0000-0000-0000985C0000}"/>
    <cellStyle name="Normal 6 3 4 2 2 6 5" xfId="25139" xr:uid="{00000000-0005-0000-0000-0000995C0000}"/>
    <cellStyle name="Normal 6 3 4 2 2 7" xfId="12152" xr:uid="{00000000-0005-0000-0000-00009A5C0000}"/>
    <cellStyle name="Normal 6 3 4 2 2 7 2" xfId="12153" xr:uid="{00000000-0005-0000-0000-00009B5C0000}"/>
    <cellStyle name="Normal 6 3 4 2 2 7 2 2" xfId="40634" xr:uid="{00000000-0005-0000-0000-00009C5C0000}"/>
    <cellStyle name="Normal 6 3 4 2 2 7 3" xfId="30616" xr:uid="{00000000-0005-0000-0000-00009D5C0000}"/>
    <cellStyle name="Normal 6 3 4 2 2 8" xfId="12154" xr:uid="{00000000-0005-0000-0000-00009E5C0000}"/>
    <cellStyle name="Normal 6 3 4 2 2 8 2" xfId="12155" xr:uid="{00000000-0005-0000-0000-00009F5C0000}"/>
    <cellStyle name="Normal 6 3 4 2 2 8 2 2" xfId="40635" xr:uid="{00000000-0005-0000-0000-0000A05C0000}"/>
    <cellStyle name="Normal 6 3 4 2 2 8 3" xfId="30617" xr:uid="{00000000-0005-0000-0000-0000A15C0000}"/>
    <cellStyle name="Normal 6 3 4 2 2 9" xfId="12156" xr:uid="{00000000-0005-0000-0000-0000A25C0000}"/>
    <cellStyle name="Normal 6 3 4 2 2 9 2" xfId="35718" xr:uid="{00000000-0005-0000-0000-0000A35C0000}"/>
    <cellStyle name="Normal 6 3 4 2 3" xfId="12157" xr:uid="{00000000-0005-0000-0000-0000A45C0000}"/>
    <cellStyle name="Normal 6 3 4 2 3 2" xfId="12158" xr:uid="{00000000-0005-0000-0000-0000A55C0000}"/>
    <cellStyle name="Normal 6 3 4 2 3 2 2" xfId="12159" xr:uid="{00000000-0005-0000-0000-0000A65C0000}"/>
    <cellStyle name="Normal 6 3 4 2 3 2 2 2" xfId="12160" xr:uid="{00000000-0005-0000-0000-0000A75C0000}"/>
    <cellStyle name="Normal 6 3 4 2 3 2 2 2 2" xfId="12161" xr:uid="{00000000-0005-0000-0000-0000A85C0000}"/>
    <cellStyle name="Normal 6 3 4 2 3 2 2 2 2 2" xfId="40636" xr:uid="{00000000-0005-0000-0000-0000A95C0000}"/>
    <cellStyle name="Normal 6 3 4 2 3 2 2 2 3" xfId="30618" xr:uid="{00000000-0005-0000-0000-0000AA5C0000}"/>
    <cellStyle name="Normal 6 3 4 2 3 2 2 3" xfId="12162" xr:uid="{00000000-0005-0000-0000-0000AB5C0000}"/>
    <cellStyle name="Normal 6 3 4 2 3 2 2 3 2" xfId="12163" xr:uid="{00000000-0005-0000-0000-0000AC5C0000}"/>
    <cellStyle name="Normal 6 3 4 2 3 2 2 3 2 2" xfId="40637" xr:uid="{00000000-0005-0000-0000-0000AD5C0000}"/>
    <cellStyle name="Normal 6 3 4 2 3 2 2 3 3" xfId="30619" xr:uid="{00000000-0005-0000-0000-0000AE5C0000}"/>
    <cellStyle name="Normal 6 3 4 2 3 2 2 4" xfId="12164" xr:uid="{00000000-0005-0000-0000-0000AF5C0000}"/>
    <cellStyle name="Normal 6 3 4 2 3 2 2 4 2" xfId="35738" xr:uid="{00000000-0005-0000-0000-0000B05C0000}"/>
    <cellStyle name="Normal 6 3 4 2 3 2 2 5" xfId="25142" xr:uid="{00000000-0005-0000-0000-0000B15C0000}"/>
    <cellStyle name="Normal 6 3 4 2 3 2 3" xfId="12165" xr:uid="{00000000-0005-0000-0000-0000B25C0000}"/>
    <cellStyle name="Normal 6 3 4 2 3 2 3 2" xfId="12166" xr:uid="{00000000-0005-0000-0000-0000B35C0000}"/>
    <cellStyle name="Normal 6 3 4 2 3 2 3 2 2" xfId="12167" xr:uid="{00000000-0005-0000-0000-0000B45C0000}"/>
    <cellStyle name="Normal 6 3 4 2 3 2 3 2 2 2" xfId="40638" xr:uid="{00000000-0005-0000-0000-0000B55C0000}"/>
    <cellStyle name="Normal 6 3 4 2 3 2 3 2 3" xfId="30620" xr:uid="{00000000-0005-0000-0000-0000B65C0000}"/>
    <cellStyle name="Normal 6 3 4 2 3 2 3 3" xfId="12168" xr:uid="{00000000-0005-0000-0000-0000B75C0000}"/>
    <cellStyle name="Normal 6 3 4 2 3 2 3 3 2" xfId="12169" xr:uid="{00000000-0005-0000-0000-0000B85C0000}"/>
    <cellStyle name="Normal 6 3 4 2 3 2 3 3 2 2" xfId="40639" xr:uid="{00000000-0005-0000-0000-0000B95C0000}"/>
    <cellStyle name="Normal 6 3 4 2 3 2 3 3 3" xfId="30621" xr:uid="{00000000-0005-0000-0000-0000BA5C0000}"/>
    <cellStyle name="Normal 6 3 4 2 3 2 3 4" xfId="12170" xr:uid="{00000000-0005-0000-0000-0000BB5C0000}"/>
    <cellStyle name="Normal 6 3 4 2 3 2 3 4 2" xfId="35739" xr:uid="{00000000-0005-0000-0000-0000BC5C0000}"/>
    <cellStyle name="Normal 6 3 4 2 3 2 3 5" xfId="25143" xr:uid="{00000000-0005-0000-0000-0000BD5C0000}"/>
    <cellStyle name="Normal 6 3 4 2 3 2 4" xfId="12171" xr:uid="{00000000-0005-0000-0000-0000BE5C0000}"/>
    <cellStyle name="Normal 6 3 4 2 3 2 4 2" xfId="12172" xr:uid="{00000000-0005-0000-0000-0000BF5C0000}"/>
    <cellStyle name="Normal 6 3 4 2 3 2 4 2 2" xfId="40640" xr:uid="{00000000-0005-0000-0000-0000C05C0000}"/>
    <cellStyle name="Normal 6 3 4 2 3 2 4 3" xfId="30622" xr:uid="{00000000-0005-0000-0000-0000C15C0000}"/>
    <cellStyle name="Normal 6 3 4 2 3 2 5" xfId="12173" xr:uid="{00000000-0005-0000-0000-0000C25C0000}"/>
    <cellStyle name="Normal 6 3 4 2 3 2 5 2" xfId="12174" xr:uid="{00000000-0005-0000-0000-0000C35C0000}"/>
    <cellStyle name="Normal 6 3 4 2 3 2 5 2 2" xfId="40641" xr:uid="{00000000-0005-0000-0000-0000C45C0000}"/>
    <cellStyle name="Normal 6 3 4 2 3 2 5 3" xfId="30623" xr:uid="{00000000-0005-0000-0000-0000C55C0000}"/>
    <cellStyle name="Normal 6 3 4 2 3 2 6" xfId="12175" xr:uid="{00000000-0005-0000-0000-0000C65C0000}"/>
    <cellStyle name="Normal 6 3 4 2 3 2 6 2" xfId="35737" xr:uid="{00000000-0005-0000-0000-0000C75C0000}"/>
    <cellStyle name="Normal 6 3 4 2 3 2 7" xfId="25141" xr:uid="{00000000-0005-0000-0000-0000C85C0000}"/>
    <cellStyle name="Normal 6 3 4 2 3 3" xfId="12176" xr:uid="{00000000-0005-0000-0000-0000C95C0000}"/>
    <cellStyle name="Normal 6 3 4 2 3 3 2" xfId="12177" xr:uid="{00000000-0005-0000-0000-0000CA5C0000}"/>
    <cellStyle name="Normal 6 3 4 2 3 3 2 2" xfId="12178" xr:uid="{00000000-0005-0000-0000-0000CB5C0000}"/>
    <cellStyle name="Normal 6 3 4 2 3 3 2 2 2" xfId="40642" xr:uid="{00000000-0005-0000-0000-0000CC5C0000}"/>
    <cellStyle name="Normal 6 3 4 2 3 3 2 3" xfId="30624" xr:uid="{00000000-0005-0000-0000-0000CD5C0000}"/>
    <cellStyle name="Normal 6 3 4 2 3 3 3" xfId="12179" xr:uid="{00000000-0005-0000-0000-0000CE5C0000}"/>
    <cellStyle name="Normal 6 3 4 2 3 3 3 2" xfId="12180" xr:uid="{00000000-0005-0000-0000-0000CF5C0000}"/>
    <cellStyle name="Normal 6 3 4 2 3 3 3 2 2" xfId="40643" xr:uid="{00000000-0005-0000-0000-0000D05C0000}"/>
    <cellStyle name="Normal 6 3 4 2 3 3 3 3" xfId="30625" xr:uid="{00000000-0005-0000-0000-0000D15C0000}"/>
    <cellStyle name="Normal 6 3 4 2 3 3 4" xfId="12181" xr:uid="{00000000-0005-0000-0000-0000D25C0000}"/>
    <cellStyle name="Normal 6 3 4 2 3 3 4 2" xfId="35740" xr:uid="{00000000-0005-0000-0000-0000D35C0000}"/>
    <cellStyle name="Normal 6 3 4 2 3 3 5" xfId="25144" xr:uid="{00000000-0005-0000-0000-0000D45C0000}"/>
    <cellStyle name="Normal 6 3 4 2 3 4" xfId="12182" xr:uid="{00000000-0005-0000-0000-0000D55C0000}"/>
    <cellStyle name="Normal 6 3 4 2 3 4 2" xfId="12183" xr:uid="{00000000-0005-0000-0000-0000D65C0000}"/>
    <cellStyle name="Normal 6 3 4 2 3 4 2 2" xfId="12184" xr:uid="{00000000-0005-0000-0000-0000D75C0000}"/>
    <cellStyle name="Normal 6 3 4 2 3 4 2 2 2" xfId="40644" xr:uid="{00000000-0005-0000-0000-0000D85C0000}"/>
    <cellStyle name="Normal 6 3 4 2 3 4 2 3" xfId="30626" xr:uid="{00000000-0005-0000-0000-0000D95C0000}"/>
    <cellStyle name="Normal 6 3 4 2 3 4 3" xfId="12185" xr:uid="{00000000-0005-0000-0000-0000DA5C0000}"/>
    <cellStyle name="Normal 6 3 4 2 3 4 3 2" xfId="12186" xr:uid="{00000000-0005-0000-0000-0000DB5C0000}"/>
    <cellStyle name="Normal 6 3 4 2 3 4 3 2 2" xfId="40645" xr:uid="{00000000-0005-0000-0000-0000DC5C0000}"/>
    <cellStyle name="Normal 6 3 4 2 3 4 3 3" xfId="30627" xr:uid="{00000000-0005-0000-0000-0000DD5C0000}"/>
    <cellStyle name="Normal 6 3 4 2 3 4 4" xfId="12187" xr:uid="{00000000-0005-0000-0000-0000DE5C0000}"/>
    <cellStyle name="Normal 6 3 4 2 3 4 4 2" xfId="35741" xr:uid="{00000000-0005-0000-0000-0000DF5C0000}"/>
    <cellStyle name="Normal 6 3 4 2 3 4 5" xfId="25145" xr:uid="{00000000-0005-0000-0000-0000E05C0000}"/>
    <cellStyle name="Normal 6 3 4 2 3 5" xfId="12188" xr:uid="{00000000-0005-0000-0000-0000E15C0000}"/>
    <cellStyle name="Normal 6 3 4 2 3 5 2" xfId="12189" xr:uid="{00000000-0005-0000-0000-0000E25C0000}"/>
    <cellStyle name="Normal 6 3 4 2 3 5 2 2" xfId="40646" xr:uid="{00000000-0005-0000-0000-0000E35C0000}"/>
    <cellStyle name="Normal 6 3 4 2 3 5 3" xfId="30628" xr:uid="{00000000-0005-0000-0000-0000E45C0000}"/>
    <cellStyle name="Normal 6 3 4 2 3 6" xfId="12190" xr:uid="{00000000-0005-0000-0000-0000E55C0000}"/>
    <cellStyle name="Normal 6 3 4 2 3 6 2" xfId="12191" xr:uid="{00000000-0005-0000-0000-0000E65C0000}"/>
    <cellStyle name="Normal 6 3 4 2 3 6 2 2" xfId="40647" xr:uid="{00000000-0005-0000-0000-0000E75C0000}"/>
    <cellStyle name="Normal 6 3 4 2 3 6 3" xfId="30629" xr:uid="{00000000-0005-0000-0000-0000E85C0000}"/>
    <cellStyle name="Normal 6 3 4 2 3 7" xfId="12192" xr:uid="{00000000-0005-0000-0000-0000E95C0000}"/>
    <cellStyle name="Normal 6 3 4 2 3 7 2" xfId="35736" xr:uid="{00000000-0005-0000-0000-0000EA5C0000}"/>
    <cellStyle name="Normal 6 3 4 2 3 8" xfId="25140" xr:uid="{00000000-0005-0000-0000-0000EB5C0000}"/>
    <cellStyle name="Normal 6 3 4 2 4" xfId="12193" xr:uid="{00000000-0005-0000-0000-0000EC5C0000}"/>
    <cellStyle name="Normal 6 3 4 2 4 2" xfId="12194" xr:uid="{00000000-0005-0000-0000-0000ED5C0000}"/>
    <cellStyle name="Normal 6 3 4 2 4 2 2" xfId="12195" xr:uid="{00000000-0005-0000-0000-0000EE5C0000}"/>
    <cellStyle name="Normal 6 3 4 2 4 2 2 2" xfId="12196" xr:uid="{00000000-0005-0000-0000-0000EF5C0000}"/>
    <cellStyle name="Normal 6 3 4 2 4 2 2 2 2" xfId="12197" xr:uid="{00000000-0005-0000-0000-0000F05C0000}"/>
    <cellStyle name="Normal 6 3 4 2 4 2 2 2 2 2" xfId="40648" xr:uid="{00000000-0005-0000-0000-0000F15C0000}"/>
    <cellStyle name="Normal 6 3 4 2 4 2 2 2 3" xfId="30630" xr:uid="{00000000-0005-0000-0000-0000F25C0000}"/>
    <cellStyle name="Normal 6 3 4 2 4 2 2 3" xfId="12198" xr:uid="{00000000-0005-0000-0000-0000F35C0000}"/>
    <cellStyle name="Normal 6 3 4 2 4 2 2 3 2" xfId="12199" xr:uid="{00000000-0005-0000-0000-0000F45C0000}"/>
    <cellStyle name="Normal 6 3 4 2 4 2 2 3 2 2" xfId="40649" xr:uid="{00000000-0005-0000-0000-0000F55C0000}"/>
    <cellStyle name="Normal 6 3 4 2 4 2 2 3 3" xfId="30631" xr:uid="{00000000-0005-0000-0000-0000F65C0000}"/>
    <cellStyle name="Normal 6 3 4 2 4 2 2 4" xfId="12200" xr:uid="{00000000-0005-0000-0000-0000F75C0000}"/>
    <cellStyle name="Normal 6 3 4 2 4 2 2 4 2" xfId="35744" xr:uid="{00000000-0005-0000-0000-0000F85C0000}"/>
    <cellStyle name="Normal 6 3 4 2 4 2 2 5" xfId="25148" xr:uid="{00000000-0005-0000-0000-0000F95C0000}"/>
    <cellStyle name="Normal 6 3 4 2 4 2 3" xfId="12201" xr:uid="{00000000-0005-0000-0000-0000FA5C0000}"/>
    <cellStyle name="Normal 6 3 4 2 4 2 3 2" xfId="12202" xr:uid="{00000000-0005-0000-0000-0000FB5C0000}"/>
    <cellStyle name="Normal 6 3 4 2 4 2 3 2 2" xfId="12203" xr:uid="{00000000-0005-0000-0000-0000FC5C0000}"/>
    <cellStyle name="Normal 6 3 4 2 4 2 3 2 2 2" xfId="40650" xr:uid="{00000000-0005-0000-0000-0000FD5C0000}"/>
    <cellStyle name="Normal 6 3 4 2 4 2 3 2 3" xfId="30632" xr:uid="{00000000-0005-0000-0000-0000FE5C0000}"/>
    <cellStyle name="Normal 6 3 4 2 4 2 3 3" xfId="12204" xr:uid="{00000000-0005-0000-0000-0000FF5C0000}"/>
    <cellStyle name="Normal 6 3 4 2 4 2 3 3 2" xfId="12205" xr:uid="{00000000-0005-0000-0000-0000005D0000}"/>
    <cellStyle name="Normal 6 3 4 2 4 2 3 3 2 2" xfId="40651" xr:uid="{00000000-0005-0000-0000-0000015D0000}"/>
    <cellStyle name="Normal 6 3 4 2 4 2 3 3 3" xfId="30633" xr:uid="{00000000-0005-0000-0000-0000025D0000}"/>
    <cellStyle name="Normal 6 3 4 2 4 2 3 4" xfId="12206" xr:uid="{00000000-0005-0000-0000-0000035D0000}"/>
    <cellStyle name="Normal 6 3 4 2 4 2 3 4 2" xfId="35745" xr:uid="{00000000-0005-0000-0000-0000045D0000}"/>
    <cellStyle name="Normal 6 3 4 2 4 2 3 5" xfId="25149" xr:uid="{00000000-0005-0000-0000-0000055D0000}"/>
    <cellStyle name="Normal 6 3 4 2 4 2 4" xfId="12207" xr:uid="{00000000-0005-0000-0000-0000065D0000}"/>
    <cellStyle name="Normal 6 3 4 2 4 2 4 2" xfId="12208" xr:uid="{00000000-0005-0000-0000-0000075D0000}"/>
    <cellStyle name="Normal 6 3 4 2 4 2 4 2 2" xfId="40652" xr:uid="{00000000-0005-0000-0000-0000085D0000}"/>
    <cellStyle name="Normal 6 3 4 2 4 2 4 3" xfId="30634" xr:uid="{00000000-0005-0000-0000-0000095D0000}"/>
    <cellStyle name="Normal 6 3 4 2 4 2 5" xfId="12209" xr:uid="{00000000-0005-0000-0000-00000A5D0000}"/>
    <cellStyle name="Normal 6 3 4 2 4 2 5 2" xfId="12210" xr:uid="{00000000-0005-0000-0000-00000B5D0000}"/>
    <cellStyle name="Normal 6 3 4 2 4 2 5 2 2" xfId="40653" xr:uid="{00000000-0005-0000-0000-00000C5D0000}"/>
    <cellStyle name="Normal 6 3 4 2 4 2 5 3" xfId="30635" xr:uid="{00000000-0005-0000-0000-00000D5D0000}"/>
    <cellStyle name="Normal 6 3 4 2 4 2 6" xfId="12211" xr:uid="{00000000-0005-0000-0000-00000E5D0000}"/>
    <cellStyle name="Normal 6 3 4 2 4 2 6 2" xfId="35743" xr:uid="{00000000-0005-0000-0000-00000F5D0000}"/>
    <cellStyle name="Normal 6 3 4 2 4 2 7" xfId="25147" xr:uid="{00000000-0005-0000-0000-0000105D0000}"/>
    <cellStyle name="Normal 6 3 4 2 4 3" xfId="12212" xr:uid="{00000000-0005-0000-0000-0000115D0000}"/>
    <cellStyle name="Normal 6 3 4 2 4 3 2" xfId="12213" xr:uid="{00000000-0005-0000-0000-0000125D0000}"/>
    <cellStyle name="Normal 6 3 4 2 4 3 2 2" xfId="12214" xr:uid="{00000000-0005-0000-0000-0000135D0000}"/>
    <cellStyle name="Normal 6 3 4 2 4 3 2 2 2" xfId="40654" xr:uid="{00000000-0005-0000-0000-0000145D0000}"/>
    <cellStyle name="Normal 6 3 4 2 4 3 2 3" xfId="30636" xr:uid="{00000000-0005-0000-0000-0000155D0000}"/>
    <cellStyle name="Normal 6 3 4 2 4 3 3" xfId="12215" xr:uid="{00000000-0005-0000-0000-0000165D0000}"/>
    <cellStyle name="Normal 6 3 4 2 4 3 3 2" xfId="12216" xr:uid="{00000000-0005-0000-0000-0000175D0000}"/>
    <cellStyle name="Normal 6 3 4 2 4 3 3 2 2" xfId="40655" xr:uid="{00000000-0005-0000-0000-0000185D0000}"/>
    <cellStyle name="Normal 6 3 4 2 4 3 3 3" xfId="30637" xr:uid="{00000000-0005-0000-0000-0000195D0000}"/>
    <cellStyle name="Normal 6 3 4 2 4 3 4" xfId="12217" xr:uid="{00000000-0005-0000-0000-00001A5D0000}"/>
    <cellStyle name="Normal 6 3 4 2 4 3 4 2" xfId="35746" xr:uid="{00000000-0005-0000-0000-00001B5D0000}"/>
    <cellStyle name="Normal 6 3 4 2 4 3 5" xfId="25150" xr:uid="{00000000-0005-0000-0000-00001C5D0000}"/>
    <cellStyle name="Normal 6 3 4 2 4 4" xfId="12218" xr:uid="{00000000-0005-0000-0000-00001D5D0000}"/>
    <cellStyle name="Normal 6 3 4 2 4 4 2" xfId="12219" xr:uid="{00000000-0005-0000-0000-00001E5D0000}"/>
    <cellStyle name="Normal 6 3 4 2 4 4 2 2" xfId="12220" xr:uid="{00000000-0005-0000-0000-00001F5D0000}"/>
    <cellStyle name="Normal 6 3 4 2 4 4 2 2 2" xfId="40656" xr:uid="{00000000-0005-0000-0000-0000205D0000}"/>
    <cellStyle name="Normal 6 3 4 2 4 4 2 3" xfId="30638" xr:uid="{00000000-0005-0000-0000-0000215D0000}"/>
    <cellStyle name="Normal 6 3 4 2 4 4 3" xfId="12221" xr:uid="{00000000-0005-0000-0000-0000225D0000}"/>
    <cellStyle name="Normal 6 3 4 2 4 4 3 2" xfId="12222" xr:uid="{00000000-0005-0000-0000-0000235D0000}"/>
    <cellStyle name="Normal 6 3 4 2 4 4 3 2 2" xfId="40657" xr:uid="{00000000-0005-0000-0000-0000245D0000}"/>
    <cellStyle name="Normal 6 3 4 2 4 4 3 3" xfId="30639" xr:uid="{00000000-0005-0000-0000-0000255D0000}"/>
    <cellStyle name="Normal 6 3 4 2 4 4 4" xfId="12223" xr:uid="{00000000-0005-0000-0000-0000265D0000}"/>
    <cellStyle name="Normal 6 3 4 2 4 4 4 2" xfId="35747" xr:uid="{00000000-0005-0000-0000-0000275D0000}"/>
    <cellStyle name="Normal 6 3 4 2 4 4 5" xfId="25151" xr:uid="{00000000-0005-0000-0000-0000285D0000}"/>
    <cellStyle name="Normal 6 3 4 2 4 5" xfId="12224" xr:uid="{00000000-0005-0000-0000-0000295D0000}"/>
    <cellStyle name="Normal 6 3 4 2 4 5 2" xfId="12225" xr:uid="{00000000-0005-0000-0000-00002A5D0000}"/>
    <cellStyle name="Normal 6 3 4 2 4 5 2 2" xfId="40658" xr:uid="{00000000-0005-0000-0000-00002B5D0000}"/>
    <cellStyle name="Normal 6 3 4 2 4 5 3" xfId="30640" xr:uid="{00000000-0005-0000-0000-00002C5D0000}"/>
    <cellStyle name="Normal 6 3 4 2 4 6" xfId="12226" xr:uid="{00000000-0005-0000-0000-00002D5D0000}"/>
    <cellStyle name="Normal 6 3 4 2 4 6 2" xfId="12227" xr:uid="{00000000-0005-0000-0000-00002E5D0000}"/>
    <cellStyle name="Normal 6 3 4 2 4 6 2 2" xfId="40659" xr:uid="{00000000-0005-0000-0000-00002F5D0000}"/>
    <cellStyle name="Normal 6 3 4 2 4 6 3" xfId="30641" xr:uid="{00000000-0005-0000-0000-0000305D0000}"/>
    <cellStyle name="Normal 6 3 4 2 4 7" xfId="12228" xr:uid="{00000000-0005-0000-0000-0000315D0000}"/>
    <cellStyle name="Normal 6 3 4 2 4 7 2" xfId="35742" xr:uid="{00000000-0005-0000-0000-0000325D0000}"/>
    <cellStyle name="Normal 6 3 4 2 4 8" xfId="25146" xr:uid="{00000000-0005-0000-0000-0000335D0000}"/>
    <cellStyle name="Normal 6 3 4 2 5" xfId="12229" xr:uid="{00000000-0005-0000-0000-0000345D0000}"/>
    <cellStyle name="Normal 6 3 4 2 5 2" xfId="12230" xr:uid="{00000000-0005-0000-0000-0000355D0000}"/>
    <cellStyle name="Normal 6 3 4 2 5 2 2" xfId="12231" xr:uid="{00000000-0005-0000-0000-0000365D0000}"/>
    <cellStyle name="Normal 6 3 4 2 5 2 2 2" xfId="12232" xr:uid="{00000000-0005-0000-0000-0000375D0000}"/>
    <cellStyle name="Normal 6 3 4 2 5 2 2 2 2" xfId="12233" xr:uid="{00000000-0005-0000-0000-0000385D0000}"/>
    <cellStyle name="Normal 6 3 4 2 5 2 2 2 2 2" xfId="40660" xr:uid="{00000000-0005-0000-0000-0000395D0000}"/>
    <cellStyle name="Normal 6 3 4 2 5 2 2 2 3" xfId="30642" xr:uid="{00000000-0005-0000-0000-00003A5D0000}"/>
    <cellStyle name="Normal 6 3 4 2 5 2 2 3" xfId="12234" xr:uid="{00000000-0005-0000-0000-00003B5D0000}"/>
    <cellStyle name="Normal 6 3 4 2 5 2 2 3 2" xfId="12235" xr:uid="{00000000-0005-0000-0000-00003C5D0000}"/>
    <cellStyle name="Normal 6 3 4 2 5 2 2 3 2 2" xfId="40661" xr:uid="{00000000-0005-0000-0000-00003D5D0000}"/>
    <cellStyle name="Normal 6 3 4 2 5 2 2 3 3" xfId="30643" xr:uid="{00000000-0005-0000-0000-00003E5D0000}"/>
    <cellStyle name="Normal 6 3 4 2 5 2 2 4" xfId="12236" xr:uid="{00000000-0005-0000-0000-00003F5D0000}"/>
    <cellStyle name="Normal 6 3 4 2 5 2 2 4 2" xfId="35750" xr:uid="{00000000-0005-0000-0000-0000405D0000}"/>
    <cellStyle name="Normal 6 3 4 2 5 2 2 5" xfId="25154" xr:uid="{00000000-0005-0000-0000-0000415D0000}"/>
    <cellStyle name="Normal 6 3 4 2 5 2 3" xfId="12237" xr:uid="{00000000-0005-0000-0000-0000425D0000}"/>
    <cellStyle name="Normal 6 3 4 2 5 2 3 2" xfId="12238" xr:uid="{00000000-0005-0000-0000-0000435D0000}"/>
    <cellStyle name="Normal 6 3 4 2 5 2 3 2 2" xfId="12239" xr:uid="{00000000-0005-0000-0000-0000445D0000}"/>
    <cellStyle name="Normal 6 3 4 2 5 2 3 2 2 2" xfId="40662" xr:uid="{00000000-0005-0000-0000-0000455D0000}"/>
    <cellStyle name="Normal 6 3 4 2 5 2 3 2 3" xfId="30644" xr:uid="{00000000-0005-0000-0000-0000465D0000}"/>
    <cellStyle name="Normal 6 3 4 2 5 2 3 3" xfId="12240" xr:uid="{00000000-0005-0000-0000-0000475D0000}"/>
    <cellStyle name="Normal 6 3 4 2 5 2 3 3 2" xfId="12241" xr:uid="{00000000-0005-0000-0000-0000485D0000}"/>
    <cellStyle name="Normal 6 3 4 2 5 2 3 3 2 2" xfId="40663" xr:uid="{00000000-0005-0000-0000-0000495D0000}"/>
    <cellStyle name="Normal 6 3 4 2 5 2 3 3 3" xfId="30645" xr:uid="{00000000-0005-0000-0000-00004A5D0000}"/>
    <cellStyle name="Normal 6 3 4 2 5 2 3 4" xfId="12242" xr:uid="{00000000-0005-0000-0000-00004B5D0000}"/>
    <cellStyle name="Normal 6 3 4 2 5 2 3 4 2" xfId="35751" xr:uid="{00000000-0005-0000-0000-00004C5D0000}"/>
    <cellStyle name="Normal 6 3 4 2 5 2 3 5" xfId="25155" xr:uid="{00000000-0005-0000-0000-00004D5D0000}"/>
    <cellStyle name="Normal 6 3 4 2 5 2 4" xfId="12243" xr:uid="{00000000-0005-0000-0000-00004E5D0000}"/>
    <cellStyle name="Normal 6 3 4 2 5 2 4 2" xfId="12244" xr:uid="{00000000-0005-0000-0000-00004F5D0000}"/>
    <cellStyle name="Normal 6 3 4 2 5 2 4 2 2" xfId="40664" xr:uid="{00000000-0005-0000-0000-0000505D0000}"/>
    <cellStyle name="Normal 6 3 4 2 5 2 4 3" xfId="30646" xr:uid="{00000000-0005-0000-0000-0000515D0000}"/>
    <cellStyle name="Normal 6 3 4 2 5 2 5" xfId="12245" xr:uid="{00000000-0005-0000-0000-0000525D0000}"/>
    <cellStyle name="Normal 6 3 4 2 5 2 5 2" xfId="12246" xr:uid="{00000000-0005-0000-0000-0000535D0000}"/>
    <cellStyle name="Normal 6 3 4 2 5 2 5 2 2" xfId="40665" xr:uid="{00000000-0005-0000-0000-0000545D0000}"/>
    <cellStyle name="Normal 6 3 4 2 5 2 5 3" xfId="30647" xr:uid="{00000000-0005-0000-0000-0000555D0000}"/>
    <cellStyle name="Normal 6 3 4 2 5 2 6" xfId="12247" xr:uid="{00000000-0005-0000-0000-0000565D0000}"/>
    <cellStyle name="Normal 6 3 4 2 5 2 6 2" xfId="35749" xr:uid="{00000000-0005-0000-0000-0000575D0000}"/>
    <cellStyle name="Normal 6 3 4 2 5 2 7" xfId="25153" xr:uid="{00000000-0005-0000-0000-0000585D0000}"/>
    <cellStyle name="Normal 6 3 4 2 5 3" xfId="12248" xr:uid="{00000000-0005-0000-0000-0000595D0000}"/>
    <cellStyle name="Normal 6 3 4 2 5 3 2" xfId="12249" xr:uid="{00000000-0005-0000-0000-00005A5D0000}"/>
    <cellStyle name="Normal 6 3 4 2 5 3 2 2" xfId="12250" xr:uid="{00000000-0005-0000-0000-00005B5D0000}"/>
    <cellStyle name="Normal 6 3 4 2 5 3 2 2 2" xfId="40666" xr:uid="{00000000-0005-0000-0000-00005C5D0000}"/>
    <cellStyle name="Normal 6 3 4 2 5 3 2 3" xfId="30648" xr:uid="{00000000-0005-0000-0000-00005D5D0000}"/>
    <cellStyle name="Normal 6 3 4 2 5 3 3" xfId="12251" xr:uid="{00000000-0005-0000-0000-00005E5D0000}"/>
    <cellStyle name="Normal 6 3 4 2 5 3 3 2" xfId="12252" xr:uid="{00000000-0005-0000-0000-00005F5D0000}"/>
    <cellStyle name="Normal 6 3 4 2 5 3 3 2 2" xfId="40667" xr:uid="{00000000-0005-0000-0000-0000605D0000}"/>
    <cellStyle name="Normal 6 3 4 2 5 3 3 3" xfId="30649" xr:uid="{00000000-0005-0000-0000-0000615D0000}"/>
    <cellStyle name="Normal 6 3 4 2 5 3 4" xfId="12253" xr:uid="{00000000-0005-0000-0000-0000625D0000}"/>
    <cellStyle name="Normal 6 3 4 2 5 3 4 2" xfId="35752" xr:uid="{00000000-0005-0000-0000-0000635D0000}"/>
    <cellStyle name="Normal 6 3 4 2 5 3 5" xfId="25156" xr:uid="{00000000-0005-0000-0000-0000645D0000}"/>
    <cellStyle name="Normal 6 3 4 2 5 4" xfId="12254" xr:uid="{00000000-0005-0000-0000-0000655D0000}"/>
    <cellStyle name="Normal 6 3 4 2 5 4 2" xfId="12255" xr:uid="{00000000-0005-0000-0000-0000665D0000}"/>
    <cellStyle name="Normal 6 3 4 2 5 4 2 2" xfId="12256" xr:uid="{00000000-0005-0000-0000-0000675D0000}"/>
    <cellStyle name="Normal 6 3 4 2 5 4 2 2 2" xfId="40668" xr:uid="{00000000-0005-0000-0000-0000685D0000}"/>
    <cellStyle name="Normal 6 3 4 2 5 4 2 3" xfId="30650" xr:uid="{00000000-0005-0000-0000-0000695D0000}"/>
    <cellStyle name="Normal 6 3 4 2 5 4 3" xfId="12257" xr:uid="{00000000-0005-0000-0000-00006A5D0000}"/>
    <cellStyle name="Normal 6 3 4 2 5 4 3 2" xfId="12258" xr:uid="{00000000-0005-0000-0000-00006B5D0000}"/>
    <cellStyle name="Normal 6 3 4 2 5 4 3 2 2" xfId="40669" xr:uid="{00000000-0005-0000-0000-00006C5D0000}"/>
    <cellStyle name="Normal 6 3 4 2 5 4 3 3" xfId="30651" xr:uid="{00000000-0005-0000-0000-00006D5D0000}"/>
    <cellStyle name="Normal 6 3 4 2 5 4 4" xfId="12259" xr:uid="{00000000-0005-0000-0000-00006E5D0000}"/>
    <cellStyle name="Normal 6 3 4 2 5 4 4 2" xfId="35753" xr:uid="{00000000-0005-0000-0000-00006F5D0000}"/>
    <cellStyle name="Normal 6 3 4 2 5 4 5" xfId="25157" xr:uid="{00000000-0005-0000-0000-0000705D0000}"/>
    <cellStyle name="Normal 6 3 4 2 5 5" xfId="12260" xr:uid="{00000000-0005-0000-0000-0000715D0000}"/>
    <cellStyle name="Normal 6 3 4 2 5 5 2" xfId="12261" xr:uid="{00000000-0005-0000-0000-0000725D0000}"/>
    <cellStyle name="Normal 6 3 4 2 5 5 2 2" xfId="40670" xr:uid="{00000000-0005-0000-0000-0000735D0000}"/>
    <cellStyle name="Normal 6 3 4 2 5 5 3" xfId="30652" xr:uid="{00000000-0005-0000-0000-0000745D0000}"/>
    <cellStyle name="Normal 6 3 4 2 5 6" xfId="12262" xr:uid="{00000000-0005-0000-0000-0000755D0000}"/>
    <cellStyle name="Normal 6 3 4 2 5 6 2" xfId="12263" xr:uid="{00000000-0005-0000-0000-0000765D0000}"/>
    <cellStyle name="Normal 6 3 4 2 5 6 2 2" xfId="40671" xr:uid="{00000000-0005-0000-0000-0000775D0000}"/>
    <cellStyle name="Normal 6 3 4 2 5 6 3" xfId="30653" xr:uid="{00000000-0005-0000-0000-0000785D0000}"/>
    <cellStyle name="Normal 6 3 4 2 5 7" xfId="12264" xr:uid="{00000000-0005-0000-0000-0000795D0000}"/>
    <cellStyle name="Normal 6 3 4 2 5 7 2" xfId="35748" xr:uid="{00000000-0005-0000-0000-00007A5D0000}"/>
    <cellStyle name="Normal 6 3 4 2 5 8" xfId="25152" xr:uid="{00000000-0005-0000-0000-00007B5D0000}"/>
    <cellStyle name="Normal 6 3 4 2 6" xfId="12265" xr:uid="{00000000-0005-0000-0000-00007C5D0000}"/>
    <cellStyle name="Normal 6 3 4 2 6 2" xfId="12266" xr:uid="{00000000-0005-0000-0000-00007D5D0000}"/>
    <cellStyle name="Normal 6 3 4 2 6 2 2" xfId="12267" xr:uid="{00000000-0005-0000-0000-00007E5D0000}"/>
    <cellStyle name="Normal 6 3 4 2 6 2 2 2" xfId="12268" xr:uid="{00000000-0005-0000-0000-00007F5D0000}"/>
    <cellStyle name="Normal 6 3 4 2 6 2 2 2 2" xfId="40672" xr:uid="{00000000-0005-0000-0000-0000805D0000}"/>
    <cellStyle name="Normal 6 3 4 2 6 2 2 3" xfId="30654" xr:uid="{00000000-0005-0000-0000-0000815D0000}"/>
    <cellStyle name="Normal 6 3 4 2 6 2 3" xfId="12269" xr:uid="{00000000-0005-0000-0000-0000825D0000}"/>
    <cellStyle name="Normal 6 3 4 2 6 2 3 2" xfId="12270" xr:uid="{00000000-0005-0000-0000-0000835D0000}"/>
    <cellStyle name="Normal 6 3 4 2 6 2 3 2 2" xfId="40673" xr:uid="{00000000-0005-0000-0000-0000845D0000}"/>
    <cellStyle name="Normal 6 3 4 2 6 2 3 3" xfId="30655" xr:uid="{00000000-0005-0000-0000-0000855D0000}"/>
    <cellStyle name="Normal 6 3 4 2 6 2 4" xfId="12271" xr:uid="{00000000-0005-0000-0000-0000865D0000}"/>
    <cellStyle name="Normal 6 3 4 2 6 2 4 2" xfId="35755" xr:uid="{00000000-0005-0000-0000-0000875D0000}"/>
    <cellStyle name="Normal 6 3 4 2 6 2 5" xfId="25159" xr:uid="{00000000-0005-0000-0000-0000885D0000}"/>
    <cellStyle name="Normal 6 3 4 2 6 3" xfId="12272" xr:uid="{00000000-0005-0000-0000-0000895D0000}"/>
    <cellStyle name="Normal 6 3 4 2 6 3 2" xfId="12273" xr:uid="{00000000-0005-0000-0000-00008A5D0000}"/>
    <cellStyle name="Normal 6 3 4 2 6 3 2 2" xfId="12274" xr:uid="{00000000-0005-0000-0000-00008B5D0000}"/>
    <cellStyle name="Normal 6 3 4 2 6 3 2 2 2" xfId="40674" xr:uid="{00000000-0005-0000-0000-00008C5D0000}"/>
    <cellStyle name="Normal 6 3 4 2 6 3 2 3" xfId="30656" xr:uid="{00000000-0005-0000-0000-00008D5D0000}"/>
    <cellStyle name="Normal 6 3 4 2 6 3 3" xfId="12275" xr:uid="{00000000-0005-0000-0000-00008E5D0000}"/>
    <cellStyle name="Normal 6 3 4 2 6 3 3 2" xfId="12276" xr:uid="{00000000-0005-0000-0000-00008F5D0000}"/>
    <cellStyle name="Normal 6 3 4 2 6 3 3 2 2" xfId="40675" xr:uid="{00000000-0005-0000-0000-0000905D0000}"/>
    <cellStyle name="Normal 6 3 4 2 6 3 3 3" xfId="30657" xr:uid="{00000000-0005-0000-0000-0000915D0000}"/>
    <cellStyle name="Normal 6 3 4 2 6 3 4" xfId="12277" xr:uid="{00000000-0005-0000-0000-0000925D0000}"/>
    <cellStyle name="Normal 6 3 4 2 6 3 4 2" xfId="35756" xr:uid="{00000000-0005-0000-0000-0000935D0000}"/>
    <cellStyle name="Normal 6 3 4 2 6 3 5" xfId="25160" xr:uid="{00000000-0005-0000-0000-0000945D0000}"/>
    <cellStyle name="Normal 6 3 4 2 6 4" xfId="12278" xr:uid="{00000000-0005-0000-0000-0000955D0000}"/>
    <cellStyle name="Normal 6 3 4 2 6 4 2" xfId="12279" xr:uid="{00000000-0005-0000-0000-0000965D0000}"/>
    <cellStyle name="Normal 6 3 4 2 6 4 2 2" xfId="40676" xr:uid="{00000000-0005-0000-0000-0000975D0000}"/>
    <cellStyle name="Normal 6 3 4 2 6 4 3" xfId="30658" xr:uid="{00000000-0005-0000-0000-0000985D0000}"/>
    <cellStyle name="Normal 6 3 4 2 6 5" xfId="12280" xr:uid="{00000000-0005-0000-0000-0000995D0000}"/>
    <cellStyle name="Normal 6 3 4 2 6 5 2" xfId="12281" xr:uid="{00000000-0005-0000-0000-00009A5D0000}"/>
    <cellStyle name="Normal 6 3 4 2 6 5 2 2" xfId="40677" xr:uid="{00000000-0005-0000-0000-00009B5D0000}"/>
    <cellStyle name="Normal 6 3 4 2 6 5 3" xfId="30659" xr:uid="{00000000-0005-0000-0000-00009C5D0000}"/>
    <cellStyle name="Normal 6 3 4 2 6 6" xfId="12282" xr:uid="{00000000-0005-0000-0000-00009D5D0000}"/>
    <cellStyle name="Normal 6 3 4 2 6 6 2" xfId="35754" xr:uid="{00000000-0005-0000-0000-00009E5D0000}"/>
    <cellStyle name="Normal 6 3 4 2 6 7" xfId="25158" xr:uid="{00000000-0005-0000-0000-00009F5D0000}"/>
    <cellStyle name="Normal 6 3 4 2 7" xfId="12283" xr:uid="{00000000-0005-0000-0000-0000A05D0000}"/>
    <cellStyle name="Normal 6 3 4 2 7 2" xfId="12284" xr:uid="{00000000-0005-0000-0000-0000A15D0000}"/>
    <cellStyle name="Normal 6 3 4 2 7 2 2" xfId="12285" xr:uid="{00000000-0005-0000-0000-0000A25D0000}"/>
    <cellStyle name="Normal 6 3 4 2 7 2 2 2" xfId="40678" xr:uid="{00000000-0005-0000-0000-0000A35D0000}"/>
    <cellStyle name="Normal 6 3 4 2 7 2 3" xfId="30660" xr:uid="{00000000-0005-0000-0000-0000A45D0000}"/>
    <cellStyle name="Normal 6 3 4 2 7 3" xfId="12286" xr:uid="{00000000-0005-0000-0000-0000A55D0000}"/>
    <cellStyle name="Normal 6 3 4 2 7 3 2" xfId="12287" xr:uid="{00000000-0005-0000-0000-0000A65D0000}"/>
    <cellStyle name="Normal 6 3 4 2 7 3 2 2" xfId="40679" xr:uid="{00000000-0005-0000-0000-0000A75D0000}"/>
    <cellStyle name="Normal 6 3 4 2 7 3 3" xfId="30661" xr:uid="{00000000-0005-0000-0000-0000A85D0000}"/>
    <cellStyle name="Normal 6 3 4 2 7 4" xfId="12288" xr:uid="{00000000-0005-0000-0000-0000A95D0000}"/>
    <cellStyle name="Normal 6 3 4 2 7 4 2" xfId="35757" xr:uid="{00000000-0005-0000-0000-0000AA5D0000}"/>
    <cellStyle name="Normal 6 3 4 2 7 5" xfId="25161" xr:uid="{00000000-0005-0000-0000-0000AB5D0000}"/>
    <cellStyle name="Normal 6 3 4 2 8" xfId="12289" xr:uid="{00000000-0005-0000-0000-0000AC5D0000}"/>
    <cellStyle name="Normal 6 3 4 2 8 2" xfId="12290" xr:uid="{00000000-0005-0000-0000-0000AD5D0000}"/>
    <cellStyle name="Normal 6 3 4 2 8 2 2" xfId="12291" xr:uid="{00000000-0005-0000-0000-0000AE5D0000}"/>
    <cellStyle name="Normal 6 3 4 2 8 2 2 2" xfId="40680" xr:uid="{00000000-0005-0000-0000-0000AF5D0000}"/>
    <cellStyle name="Normal 6 3 4 2 8 2 3" xfId="30662" xr:uid="{00000000-0005-0000-0000-0000B05D0000}"/>
    <cellStyle name="Normal 6 3 4 2 8 3" xfId="12292" xr:uid="{00000000-0005-0000-0000-0000B15D0000}"/>
    <cellStyle name="Normal 6 3 4 2 8 3 2" xfId="12293" xr:uid="{00000000-0005-0000-0000-0000B25D0000}"/>
    <cellStyle name="Normal 6 3 4 2 8 3 2 2" xfId="40681" xr:uid="{00000000-0005-0000-0000-0000B35D0000}"/>
    <cellStyle name="Normal 6 3 4 2 8 3 3" xfId="30663" xr:uid="{00000000-0005-0000-0000-0000B45D0000}"/>
    <cellStyle name="Normal 6 3 4 2 8 4" xfId="12294" xr:uid="{00000000-0005-0000-0000-0000B55D0000}"/>
    <cellStyle name="Normal 6 3 4 2 8 4 2" xfId="35758" xr:uid="{00000000-0005-0000-0000-0000B65D0000}"/>
    <cellStyle name="Normal 6 3 4 2 8 5" xfId="25162" xr:uid="{00000000-0005-0000-0000-0000B75D0000}"/>
    <cellStyle name="Normal 6 3 4 2 9" xfId="12295" xr:uid="{00000000-0005-0000-0000-0000B85D0000}"/>
    <cellStyle name="Normal 6 3 4 2 9 2" xfId="12296" xr:uid="{00000000-0005-0000-0000-0000B95D0000}"/>
    <cellStyle name="Normal 6 3 4 2 9 2 2" xfId="40682" xr:uid="{00000000-0005-0000-0000-0000BA5D0000}"/>
    <cellStyle name="Normal 6 3 4 2 9 3" xfId="30664" xr:uid="{00000000-0005-0000-0000-0000BB5D0000}"/>
    <cellStyle name="Normal 6 3 4 3" xfId="12297" xr:uid="{00000000-0005-0000-0000-0000BC5D0000}"/>
    <cellStyle name="Normal 6 3 4 3 10" xfId="25163" xr:uid="{00000000-0005-0000-0000-0000BD5D0000}"/>
    <cellStyle name="Normal 6 3 4 3 2" xfId="12298" xr:uid="{00000000-0005-0000-0000-0000BE5D0000}"/>
    <cellStyle name="Normal 6 3 4 3 2 2" xfId="12299" xr:uid="{00000000-0005-0000-0000-0000BF5D0000}"/>
    <cellStyle name="Normal 6 3 4 3 2 2 2" xfId="12300" xr:uid="{00000000-0005-0000-0000-0000C05D0000}"/>
    <cellStyle name="Normal 6 3 4 3 2 2 2 2" xfId="12301" xr:uid="{00000000-0005-0000-0000-0000C15D0000}"/>
    <cellStyle name="Normal 6 3 4 3 2 2 2 2 2" xfId="12302" xr:uid="{00000000-0005-0000-0000-0000C25D0000}"/>
    <cellStyle name="Normal 6 3 4 3 2 2 2 2 2 2" xfId="40683" xr:uid="{00000000-0005-0000-0000-0000C35D0000}"/>
    <cellStyle name="Normal 6 3 4 3 2 2 2 2 3" xfId="30665" xr:uid="{00000000-0005-0000-0000-0000C45D0000}"/>
    <cellStyle name="Normal 6 3 4 3 2 2 2 3" xfId="12303" xr:uid="{00000000-0005-0000-0000-0000C55D0000}"/>
    <cellStyle name="Normal 6 3 4 3 2 2 2 3 2" xfId="12304" xr:uid="{00000000-0005-0000-0000-0000C65D0000}"/>
    <cellStyle name="Normal 6 3 4 3 2 2 2 3 2 2" xfId="40684" xr:uid="{00000000-0005-0000-0000-0000C75D0000}"/>
    <cellStyle name="Normal 6 3 4 3 2 2 2 3 3" xfId="30666" xr:uid="{00000000-0005-0000-0000-0000C85D0000}"/>
    <cellStyle name="Normal 6 3 4 3 2 2 2 4" xfId="12305" xr:uid="{00000000-0005-0000-0000-0000C95D0000}"/>
    <cellStyle name="Normal 6 3 4 3 2 2 2 4 2" xfId="35762" xr:uid="{00000000-0005-0000-0000-0000CA5D0000}"/>
    <cellStyle name="Normal 6 3 4 3 2 2 2 5" xfId="25166" xr:uid="{00000000-0005-0000-0000-0000CB5D0000}"/>
    <cellStyle name="Normal 6 3 4 3 2 2 3" xfId="12306" xr:uid="{00000000-0005-0000-0000-0000CC5D0000}"/>
    <cellStyle name="Normal 6 3 4 3 2 2 3 2" xfId="12307" xr:uid="{00000000-0005-0000-0000-0000CD5D0000}"/>
    <cellStyle name="Normal 6 3 4 3 2 2 3 2 2" xfId="12308" xr:uid="{00000000-0005-0000-0000-0000CE5D0000}"/>
    <cellStyle name="Normal 6 3 4 3 2 2 3 2 2 2" xfId="40685" xr:uid="{00000000-0005-0000-0000-0000CF5D0000}"/>
    <cellStyle name="Normal 6 3 4 3 2 2 3 2 3" xfId="30667" xr:uid="{00000000-0005-0000-0000-0000D05D0000}"/>
    <cellStyle name="Normal 6 3 4 3 2 2 3 3" xfId="12309" xr:uid="{00000000-0005-0000-0000-0000D15D0000}"/>
    <cellStyle name="Normal 6 3 4 3 2 2 3 3 2" xfId="12310" xr:uid="{00000000-0005-0000-0000-0000D25D0000}"/>
    <cellStyle name="Normal 6 3 4 3 2 2 3 3 2 2" xfId="40686" xr:uid="{00000000-0005-0000-0000-0000D35D0000}"/>
    <cellStyle name="Normal 6 3 4 3 2 2 3 3 3" xfId="30668" xr:uid="{00000000-0005-0000-0000-0000D45D0000}"/>
    <cellStyle name="Normal 6 3 4 3 2 2 3 4" xfId="12311" xr:uid="{00000000-0005-0000-0000-0000D55D0000}"/>
    <cellStyle name="Normal 6 3 4 3 2 2 3 4 2" xfId="35763" xr:uid="{00000000-0005-0000-0000-0000D65D0000}"/>
    <cellStyle name="Normal 6 3 4 3 2 2 3 5" xfId="25167" xr:uid="{00000000-0005-0000-0000-0000D75D0000}"/>
    <cellStyle name="Normal 6 3 4 3 2 2 4" xfId="12312" xr:uid="{00000000-0005-0000-0000-0000D85D0000}"/>
    <cellStyle name="Normal 6 3 4 3 2 2 4 2" xfId="12313" xr:uid="{00000000-0005-0000-0000-0000D95D0000}"/>
    <cellStyle name="Normal 6 3 4 3 2 2 4 2 2" xfId="40687" xr:uid="{00000000-0005-0000-0000-0000DA5D0000}"/>
    <cellStyle name="Normal 6 3 4 3 2 2 4 3" xfId="30669" xr:uid="{00000000-0005-0000-0000-0000DB5D0000}"/>
    <cellStyle name="Normal 6 3 4 3 2 2 5" xfId="12314" xr:uid="{00000000-0005-0000-0000-0000DC5D0000}"/>
    <cellStyle name="Normal 6 3 4 3 2 2 5 2" xfId="12315" xr:uid="{00000000-0005-0000-0000-0000DD5D0000}"/>
    <cellStyle name="Normal 6 3 4 3 2 2 5 2 2" xfId="40688" xr:uid="{00000000-0005-0000-0000-0000DE5D0000}"/>
    <cellStyle name="Normal 6 3 4 3 2 2 5 3" xfId="30670" xr:uid="{00000000-0005-0000-0000-0000DF5D0000}"/>
    <cellStyle name="Normal 6 3 4 3 2 2 6" xfId="12316" xr:uid="{00000000-0005-0000-0000-0000E05D0000}"/>
    <cellStyle name="Normal 6 3 4 3 2 2 6 2" xfId="35761" xr:uid="{00000000-0005-0000-0000-0000E15D0000}"/>
    <cellStyle name="Normal 6 3 4 3 2 2 7" xfId="25165" xr:uid="{00000000-0005-0000-0000-0000E25D0000}"/>
    <cellStyle name="Normal 6 3 4 3 2 3" xfId="12317" xr:uid="{00000000-0005-0000-0000-0000E35D0000}"/>
    <cellStyle name="Normal 6 3 4 3 2 3 2" xfId="12318" xr:uid="{00000000-0005-0000-0000-0000E45D0000}"/>
    <cellStyle name="Normal 6 3 4 3 2 3 2 2" xfId="12319" xr:uid="{00000000-0005-0000-0000-0000E55D0000}"/>
    <cellStyle name="Normal 6 3 4 3 2 3 2 2 2" xfId="40689" xr:uid="{00000000-0005-0000-0000-0000E65D0000}"/>
    <cellStyle name="Normal 6 3 4 3 2 3 2 3" xfId="30671" xr:uid="{00000000-0005-0000-0000-0000E75D0000}"/>
    <cellStyle name="Normal 6 3 4 3 2 3 3" xfId="12320" xr:uid="{00000000-0005-0000-0000-0000E85D0000}"/>
    <cellStyle name="Normal 6 3 4 3 2 3 3 2" xfId="12321" xr:uid="{00000000-0005-0000-0000-0000E95D0000}"/>
    <cellStyle name="Normal 6 3 4 3 2 3 3 2 2" xfId="40690" xr:uid="{00000000-0005-0000-0000-0000EA5D0000}"/>
    <cellStyle name="Normal 6 3 4 3 2 3 3 3" xfId="30672" xr:uid="{00000000-0005-0000-0000-0000EB5D0000}"/>
    <cellStyle name="Normal 6 3 4 3 2 3 4" xfId="12322" xr:uid="{00000000-0005-0000-0000-0000EC5D0000}"/>
    <cellStyle name="Normal 6 3 4 3 2 3 4 2" xfId="35764" xr:uid="{00000000-0005-0000-0000-0000ED5D0000}"/>
    <cellStyle name="Normal 6 3 4 3 2 3 5" xfId="25168" xr:uid="{00000000-0005-0000-0000-0000EE5D0000}"/>
    <cellStyle name="Normal 6 3 4 3 2 4" xfId="12323" xr:uid="{00000000-0005-0000-0000-0000EF5D0000}"/>
    <cellStyle name="Normal 6 3 4 3 2 4 2" xfId="12324" xr:uid="{00000000-0005-0000-0000-0000F05D0000}"/>
    <cellStyle name="Normal 6 3 4 3 2 4 2 2" xfId="12325" xr:uid="{00000000-0005-0000-0000-0000F15D0000}"/>
    <cellStyle name="Normal 6 3 4 3 2 4 2 2 2" xfId="40691" xr:uid="{00000000-0005-0000-0000-0000F25D0000}"/>
    <cellStyle name="Normal 6 3 4 3 2 4 2 3" xfId="30673" xr:uid="{00000000-0005-0000-0000-0000F35D0000}"/>
    <cellStyle name="Normal 6 3 4 3 2 4 3" xfId="12326" xr:uid="{00000000-0005-0000-0000-0000F45D0000}"/>
    <cellStyle name="Normal 6 3 4 3 2 4 3 2" xfId="12327" xr:uid="{00000000-0005-0000-0000-0000F55D0000}"/>
    <cellStyle name="Normal 6 3 4 3 2 4 3 2 2" xfId="40692" xr:uid="{00000000-0005-0000-0000-0000F65D0000}"/>
    <cellStyle name="Normal 6 3 4 3 2 4 3 3" xfId="30674" xr:uid="{00000000-0005-0000-0000-0000F75D0000}"/>
    <cellStyle name="Normal 6 3 4 3 2 4 4" xfId="12328" xr:uid="{00000000-0005-0000-0000-0000F85D0000}"/>
    <cellStyle name="Normal 6 3 4 3 2 4 4 2" xfId="35765" xr:uid="{00000000-0005-0000-0000-0000F95D0000}"/>
    <cellStyle name="Normal 6 3 4 3 2 4 5" xfId="25169" xr:uid="{00000000-0005-0000-0000-0000FA5D0000}"/>
    <cellStyle name="Normal 6 3 4 3 2 5" xfId="12329" xr:uid="{00000000-0005-0000-0000-0000FB5D0000}"/>
    <cellStyle name="Normal 6 3 4 3 2 5 2" xfId="12330" xr:uid="{00000000-0005-0000-0000-0000FC5D0000}"/>
    <cellStyle name="Normal 6 3 4 3 2 5 2 2" xfId="40693" xr:uid="{00000000-0005-0000-0000-0000FD5D0000}"/>
    <cellStyle name="Normal 6 3 4 3 2 5 3" xfId="30675" xr:uid="{00000000-0005-0000-0000-0000FE5D0000}"/>
    <cellStyle name="Normal 6 3 4 3 2 6" xfId="12331" xr:uid="{00000000-0005-0000-0000-0000FF5D0000}"/>
    <cellStyle name="Normal 6 3 4 3 2 6 2" xfId="12332" xr:uid="{00000000-0005-0000-0000-0000005E0000}"/>
    <cellStyle name="Normal 6 3 4 3 2 6 2 2" xfId="40694" xr:uid="{00000000-0005-0000-0000-0000015E0000}"/>
    <cellStyle name="Normal 6 3 4 3 2 6 3" xfId="30676" xr:uid="{00000000-0005-0000-0000-0000025E0000}"/>
    <cellStyle name="Normal 6 3 4 3 2 7" xfId="12333" xr:uid="{00000000-0005-0000-0000-0000035E0000}"/>
    <cellStyle name="Normal 6 3 4 3 2 7 2" xfId="35760" xr:uid="{00000000-0005-0000-0000-0000045E0000}"/>
    <cellStyle name="Normal 6 3 4 3 2 8" xfId="25164" xr:uid="{00000000-0005-0000-0000-0000055E0000}"/>
    <cellStyle name="Normal 6 3 4 3 3" xfId="12334" xr:uid="{00000000-0005-0000-0000-0000065E0000}"/>
    <cellStyle name="Normal 6 3 4 3 3 2" xfId="12335" xr:uid="{00000000-0005-0000-0000-0000075E0000}"/>
    <cellStyle name="Normal 6 3 4 3 3 2 2" xfId="12336" xr:uid="{00000000-0005-0000-0000-0000085E0000}"/>
    <cellStyle name="Normal 6 3 4 3 3 2 2 2" xfId="12337" xr:uid="{00000000-0005-0000-0000-0000095E0000}"/>
    <cellStyle name="Normal 6 3 4 3 3 2 2 2 2" xfId="12338" xr:uid="{00000000-0005-0000-0000-00000A5E0000}"/>
    <cellStyle name="Normal 6 3 4 3 3 2 2 2 2 2" xfId="40695" xr:uid="{00000000-0005-0000-0000-00000B5E0000}"/>
    <cellStyle name="Normal 6 3 4 3 3 2 2 2 3" xfId="30677" xr:uid="{00000000-0005-0000-0000-00000C5E0000}"/>
    <cellStyle name="Normal 6 3 4 3 3 2 2 3" xfId="12339" xr:uid="{00000000-0005-0000-0000-00000D5E0000}"/>
    <cellStyle name="Normal 6 3 4 3 3 2 2 3 2" xfId="12340" xr:uid="{00000000-0005-0000-0000-00000E5E0000}"/>
    <cellStyle name="Normal 6 3 4 3 3 2 2 3 2 2" xfId="40696" xr:uid="{00000000-0005-0000-0000-00000F5E0000}"/>
    <cellStyle name="Normal 6 3 4 3 3 2 2 3 3" xfId="30678" xr:uid="{00000000-0005-0000-0000-0000105E0000}"/>
    <cellStyle name="Normal 6 3 4 3 3 2 2 4" xfId="12341" xr:uid="{00000000-0005-0000-0000-0000115E0000}"/>
    <cellStyle name="Normal 6 3 4 3 3 2 2 4 2" xfId="35768" xr:uid="{00000000-0005-0000-0000-0000125E0000}"/>
    <cellStyle name="Normal 6 3 4 3 3 2 2 5" xfId="25172" xr:uid="{00000000-0005-0000-0000-0000135E0000}"/>
    <cellStyle name="Normal 6 3 4 3 3 2 3" xfId="12342" xr:uid="{00000000-0005-0000-0000-0000145E0000}"/>
    <cellStyle name="Normal 6 3 4 3 3 2 3 2" xfId="12343" xr:uid="{00000000-0005-0000-0000-0000155E0000}"/>
    <cellStyle name="Normal 6 3 4 3 3 2 3 2 2" xfId="12344" xr:uid="{00000000-0005-0000-0000-0000165E0000}"/>
    <cellStyle name="Normal 6 3 4 3 3 2 3 2 2 2" xfId="40697" xr:uid="{00000000-0005-0000-0000-0000175E0000}"/>
    <cellStyle name="Normal 6 3 4 3 3 2 3 2 3" xfId="30679" xr:uid="{00000000-0005-0000-0000-0000185E0000}"/>
    <cellStyle name="Normal 6 3 4 3 3 2 3 3" xfId="12345" xr:uid="{00000000-0005-0000-0000-0000195E0000}"/>
    <cellStyle name="Normal 6 3 4 3 3 2 3 3 2" xfId="12346" xr:uid="{00000000-0005-0000-0000-00001A5E0000}"/>
    <cellStyle name="Normal 6 3 4 3 3 2 3 3 2 2" xfId="40698" xr:uid="{00000000-0005-0000-0000-00001B5E0000}"/>
    <cellStyle name="Normal 6 3 4 3 3 2 3 3 3" xfId="30680" xr:uid="{00000000-0005-0000-0000-00001C5E0000}"/>
    <cellStyle name="Normal 6 3 4 3 3 2 3 4" xfId="12347" xr:uid="{00000000-0005-0000-0000-00001D5E0000}"/>
    <cellStyle name="Normal 6 3 4 3 3 2 3 4 2" xfId="35769" xr:uid="{00000000-0005-0000-0000-00001E5E0000}"/>
    <cellStyle name="Normal 6 3 4 3 3 2 3 5" xfId="25173" xr:uid="{00000000-0005-0000-0000-00001F5E0000}"/>
    <cellStyle name="Normal 6 3 4 3 3 2 4" xfId="12348" xr:uid="{00000000-0005-0000-0000-0000205E0000}"/>
    <cellStyle name="Normal 6 3 4 3 3 2 4 2" xfId="12349" xr:uid="{00000000-0005-0000-0000-0000215E0000}"/>
    <cellStyle name="Normal 6 3 4 3 3 2 4 2 2" xfId="40699" xr:uid="{00000000-0005-0000-0000-0000225E0000}"/>
    <cellStyle name="Normal 6 3 4 3 3 2 4 3" xfId="30681" xr:uid="{00000000-0005-0000-0000-0000235E0000}"/>
    <cellStyle name="Normal 6 3 4 3 3 2 5" xfId="12350" xr:uid="{00000000-0005-0000-0000-0000245E0000}"/>
    <cellStyle name="Normal 6 3 4 3 3 2 5 2" xfId="12351" xr:uid="{00000000-0005-0000-0000-0000255E0000}"/>
    <cellStyle name="Normal 6 3 4 3 3 2 5 2 2" xfId="40700" xr:uid="{00000000-0005-0000-0000-0000265E0000}"/>
    <cellStyle name="Normal 6 3 4 3 3 2 5 3" xfId="30682" xr:uid="{00000000-0005-0000-0000-0000275E0000}"/>
    <cellStyle name="Normal 6 3 4 3 3 2 6" xfId="12352" xr:uid="{00000000-0005-0000-0000-0000285E0000}"/>
    <cellStyle name="Normal 6 3 4 3 3 2 6 2" xfId="35767" xr:uid="{00000000-0005-0000-0000-0000295E0000}"/>
    <cellStyle name="Normal 6 3 4 3 3 2 7" xfId="25171" xr:uid="{00000000-0005-0000-0000-00002A5E0000}"/>
    <cellStyle name="Normal 6 3 4 3 3 3" xfId="12353" xr:uid="{00000000-0005-0000-0000-00002B5E0000}"/>
    <cellStyle name="Normal 6 3 4 3 3 3 2" xfId="12354" xr:uid="{00000000-0005-0000-0000-00002C5E0000}"/>
    <cellStyle name="Normal 6 3 4 3 3 3 2 2" xfId="12355" xr:uid="{00000000-0005-0000-0000-00002D5E0000}"/>
    <cellStyle name="Normal 6 3 4 3 3 3 2 2 2" xfId="40701" xr:uid="{00000000-0005-0000-0000-00002E5E0000}"/>
    <cellStyle name="Normal 6 3 4 3 3 3 2 3" xfId="30683" xr:uid="{00000000-0005-0000-0000-00002F5E0000}"/>
    <cellStyle name="Normal 6 3 4 3 3 3 3" xfId="12356" xr:uid="{00000000-0005-0000-0000-0000305E0000}"/>
    <cellStyle name="Normal 6 3 4 3 3 3 3 2" xfId="12357" xr:uid="{00000000-0005-0000-0000-0000315E0000}"/>
    <cellStyle name="Normal 6 3 4 3 3 3 3 2 2" xfId="40702" xr:uid="{00000000-0005-0000-0000-0000325E0000}"/>
    <cellStyle name="Normal 6 3 4 3 3 3 3 3" xfId="30684" xr:uid="{00000000-0005-0000-0000-0000335E0000}"/>
    <cellStyle name="Normal 6 3 4 3 3 3 4" xfId="12358" xr:uid="{00000000-0005-0000-0000-0000345E0000}"/>
    <cellStyle name="Normal 6 3 4 3 3 3 4 2" xfId="35770" xr:uid="{00000000-0005-0000-0000-0000355E0000}"/>
    <cellStyle name="Normal 6 3 4 3 3 3 5" xfId="25174" xr:uid="{00000000-0005-0000-0000-0000365E0000}"/>
    <cellStyle name="Normal 6 3 4 3 3 4" xfId="12359" xr:uid="{00000000-0005-0000-0000-0000375E0000}"/>
    <cellStyle name="Normal 6 3 4 3 3 4 2" xfId="12360" xr:uid="{00000000-0005-0000-0000-0000385E0000}"/>
    <cellStyle name="Normal 6 3 4 3 3 4 2 2" xfId="12361" xr:uid="{00000000-0005-0000-0000-0000395E0000}"/>
    <cellStyle name="Normal 6 3 4 3 3 4 2 2 2" xfId="40703" xr:uid="{00000000-0005-0000-0000-00003A5E0000}"/>
    <cellStyle name="Normal 6 3 4 3 3 4 2 3" xfId="30685" xr:uid="{00000000-0005-0000-0000-00003B5E0000}"/>
    <cellStyle name="Normal 6 3 4 3 3 4 3" xfId="12362" xr:uid="{00000000-0005-0000-0000-00003C5E0000}"/>
    <cellStyle name="Normal 6 3 4 3 3 4 3 2" xfId="12363" xr:uid="{00000000-0005-0000-0000-00003D5E0000}"/>
    <cellStyle name="Normal 6 3 4 3 3 4 3 2 2" xfId="40704" xr:uid="{00000000-0005-0000-0000-00003E5E0000}"/>
    <cellStyle name="Normal 6 3 4 3 3 4 3 3" xfId="30686" xr:uid="{00000000-0005-0000-0000-00003F5E0000}"/>
    <cellStyle name="Normal 6 3 4 3 3 4 4" xfId="12364" xr:uid="{00000000-0005-0000-0000-0000405E0000}"/>
    <cellStyle name="Normal 6 3 4 3 3 4 4 2" xfId="35771" xr:uid="{00000000-0005-0000-0000-0000415E0000}"/>
    <cellStyle name="Normal 6 3 4 3 3 4 5" xfId="25175" xr:uid="{00000000-0005-0000-0000-0000425E0000}"/>
    <cellStyle name="Normal 6 3 4 3 3 5" xfId="12365" xr:uid="{00000000-0005-0000-0000-0000435E0000}"/>
    <cellStyle name="Normal 6 3 4 3 3 5 2" xfId="12366" xr:uid="{00000000-0005-0000-0000-0000445E0000}"/>
    <cellStyle name="Normal 6 3 4 3 3 5 2 2" xfId="40705" xr:uid="{00000000-0005-0000-0000-0000455E0000}"/>
    <cellStyle name="Normal 6 3 4 3 3 5 3" xfId="30687" xr:uid="{00000000-0005-0000-0000-0000465E0000}"/>
    <cellStyle name="Normal 6 3 4 3 3 6" xfId="12367" xr:uid="{00000000-0005-0000-0000-0000475E0000}"/>
    <cellStyle name="Normal 6 3 4 3 3 6 2" xfId="12368" xr:uid="{00000000-0005-0000-0000-0000485E0000}"/>
    <cellStyle name="Normal 6 3 4 3 3 6 2 2" xfId="40706" xr:uid="{00000000-0005-0000-0000-0000495E0000}"/>
    <cellStyle name="Normal 6 3 4 3 3 6 3" xfId="30688" xr:uid="{00000000-0005-0000-0000-00004A5E0000}"/>
    <cellStyle name="Normal 6 3 4 3 3 7" xfId="12369" xr:uid="{00000000-0005-0000-0000-00004B5E0000}"/>
    <cellStyle name="Normal 6 3 4 3 3 7 2" xfId="35766" xr:uid="{00000000-0005-0000-0000-00004C5E0000}"/>
    <cellStyle name="Normal 6 3 4 3 3 8" xfId="25170" xr:uid="{00000000-0005-0000-0000-00004D5E0000}"/>
    <cellStyle name="Normal 6 3 4 3 4" xfId="12370" xr:uid="{00000000-0005-0000-0000-00004E5E0000}"/>
    <cellStyle name="Normal 6 3 4 3 4 2" xfId="12371" xr:uid="{00000000-0005-0000-0000-00004F5E0000}"/>
    <cellStyle name="Normal 6 3 4 3 4 2 2" xfId="12372" xr:uid="{00000000-0005-0000-0000-0000505E0000}"/>
    <cellStyle name="Normal 6 3 4 3 4 2 2 2" xfId="12373" xr:uid="{00000000-0005-0000-0000-0000515E0000}"/>
    <cellStyle name="Normal 6 3 4 3 4 2 2 2 2" xfId="40707" xr:uid="{00000000-0005-0000-0000-0000525E0000}"/>
    <cellStyle name="Normal 6 3 4 3 4 2 2 3" xfId="30689" xr:uid="{00000000-0005-0000-0000-0000535E0000}"/>
    <cellStyle name="Normal 6 3 4 3 4 2 3" xfId="12374" xr:uid="{00000000-0005-0000-0000-0000545E0000}"/>
    <cellStyle name="Normal 6 3 4 3 4 2 3 2" xfId="12375" xr:uid="{00000000-0005-0000-0000-0000555E0000}"/>
    <cellStyle name="Normal 6 3 4 3 4 2 3 2 2" xfId="40708" xr:uid="{00000000-0005-0000-0000-0000565E0000}"/>
    <cellStyle name="Normal 6 3 4 3 4 2 3 3" xfId="30690" xr:uid="{00000000-0005-0000-0000-0000575E0000}"/>
    <cellStyle name="Normal 6 3 4 3 4 2 4" xfId="12376" xr:uid="{00000000-0005-0000-0000-0000585E0000}"/>
    <cellStyle name="Normal 6 3 4 3 4 2 4 2" xfId="35773" xr:uid="{00000000-0005-0000-0000-0000595E0000}"/>
    <cellStyle name="Normal 6 3 4 3 4 2 5" xfId="25177" xr:uid="{00000000-0005-0000-0000-00005A5E0000}"/>
    <cellStyle name="Normal 6 3 4 3 4 3" xfId="12377" xr:uid="{00000000-0005-0000-0000-00005B5E0000}"/>
    <cellStyle name="Normal 6 3 4 3 4 3 2" xfId="12378" xr:uid="{00000000-0005-0000-0000-00005C5E0000}"/>
    <cellStyle name="Normal 6 3 4 3 4 3 2 2" xfId="12379" xr:uid="{00000000-0005-0000-0000-00005D5E0000}"/>
    <cellStyle name="Normal 6 3 4 3 4 3 2 2 2" xfId="40709" xr:uid="{00000000-0005-0000-0000-00005E5E0000}"/>
    <cellStyle name="Normal 6 3 4 3 4 3 2 3" xfId="30691" xr:uid="{00000000-0005-0000-0000-00005F5E0000}"/>
    <cellStyle name="Normal 6 3 4 3 4 3 3" xfId="12380" xr:uid="{00000000-0005-0000-0000-0000605E0000}"/>
    <cellStyle name="Normal 6 3 4 3 4 3 3 2" xfId="12381" xr:uid="{00000000-0005-0000-0000-0000615E0000}"/>
    <cellStyle name="Normal 6 3 4 3 4 3 3 2 2" xfId="40710" xr:uid="{00000000-0005-0000-0000-0000625E0000}"/>
    <cellStyle name="Normal 6 3 4 3 4 3 3 3" xfId="30692" xr:uid="{00000000-0005-0000-0000-0000635E0000}"/>
    <cellStyle name="Normal 6 3 4 3 4 3 4" xfId="12382" xr:uid="{00000000-0005-0000-0000-0000645E0000}"/>
    <cellStyle name="Normal 6 3 4 3 4 3 4 2" xfId="35774" xr:uid="{00000000-0005-0000-0000-0000655E0000}"/>
    <cellStyle name="Normal 6 3 4 3 4 3 5" xfId="25178" xr:uid="{00000000-0005-0000-0000-0000665E0000}"/>
    <cellStyle name="Normal 6 3 4 3 4 4" xfId="12383" xr:uid="{00000000-0005-0000-0000-0000675E0000}"/>
    <cellStyle name="Normal 6 3 4 3 4 4 2" xfId="12384" xr:uid="{00000000-0005-0000-0000-0000685E0000}"/>
    <cellStyle name="Normal 6 3 4 3 4 4 2 2" xfId="40711" xr:uid="{00000000-0005-0000-0000-0000695E0000}"/>
    <cellStyle name="Normal 6 3 4 3 4 4 3" xfId="30693" xr:uid="{00000000-0005-0000-0000-00006A5E0000}"/>
    <cellStyle name="Normal 6 3 4 3 4 5" xfId="12385" xr:uid="{00000000-0005-0000-0000-00006B5E0000}"/>
    <cellStyle name="Normal 6 3 4 3 4 5 2" xfId="12386" xr:uid="{00000000-0005-0000-0000-00006C5E0000}"/>
    <cellStyle name="Normal 6 3 4 3 4 5 2 2" xfId="40712" xr:uid="{00000000-0005-0000-0000-00006D5E0000}"/>
    <cellStyle name="Normal 6 3 4 3 4 5 3" xfId="30694" xr:uid="{00000000-0005-0000-0000-00006E5E0000}"/>
    <cellStyle name="Normal 6 3 4 3 4 6" xfId="12387" xr:uid="{00000000-0005-0000-0000-00006F5E0000}"/>
    <cellStyle name="Normal 6 3 4 3 4 6 2" xfId="35772" xr:uid="{00000000-0005-0000-0000-0000705E0000}"/>
    <cellStyle name="Normal 6 3 4 3 4 7" xfId="25176" xr:uid="{00000000-0005-0000-0000-0000715E0000}"/>
    <cellStyle name="Normal 6 3 4 3 5" xfId="12388" xr:uid="{00000000-0005-0000-0000-0000725E0000}"/>
    <cellStyle name="Normal 6 3 4 3 5 2" xfId="12389" xr:uid="{00000000-0005-0000-0000-0000735E0000}"/>
    <cellStyle name="Normal 6 3 4 3 5 2 2" xfId="12390" xr:uid="{00000000-0005-0000-0000-0000745E0000}"/>
    <cellStyle name="Normal 6 3 4 3 5 2 2 2" xfId="40713" xr:uid="{00000000-0005-0000-0000-0000755E0000}"/>
    <cellStyle name="Normal 6 3 4 3 5 2 3" xfId="30695" xr:uid="{00000000-0005-0000-0000-0000765E0000}"/>
    <cellStyle name="Normal 6 3 4 3 5 3" xfId="12391" xr:uid="{00000000-0005-0000-0000-0000775E0000}"/>
    <cellStyle name="Normal 6 3 4 3 5 3 2" xfId="12392" xr:uid="{00000000-0005-0000-0000-0000785E0000}"/>
    <cellStyle name="Normal 6 3 4 3 5 3 2 2" xfId="40714" xr:uid="{00000000-0005-0000-0000-0000795E0000}"/>
    <cellStyle name="Normal 6 3 4 3 5 3 3" xfId="30696" xr:uid="{00000000-0005-0000-0000-00007A5E0000}"/>
    <cellStyle name="Normal 6 3 4 3 5 4" xfId="12393" xr:uid="{00000000-0005-0000-0000-00007B5E0000}"/>
    <cellStyle name="Normal 6 3 4 3 5 4 2" xfId="35775" xr:uid="{00000000-0005-0000-0000-00007C5E0000}"/>
    <cellStyle name="Normal 6 3 4 3 5 5" xfId="25179" xr:uid="{00000000-0005-0000-0000-00007D5E0000}"/>
    <cellStyle name="Normal 6 3 4 3 6" xfId="12394" xr:uid="{00000000-0005-0000-0000-00007E5E0000}"/>
    <cellStyle name="Normal 6 3 4 3 6 2" xfId="12395" xr:uid="{00000000-0005-0000-0000-00007F5E0000}"/>
    <cellStyle name="Normal 6 3 4 3 6 2 2" xfId="12396" xr:uid="{00000000-0005-0000-0000-0000805E0000}"/>
    <cellStyle name="Normal 6 3 4 3 6 2 2 2" xfId="40715" xr:uid="{00000000-0005-0000-0000-0000815E0000}"/>
    <cellStyle name="Normal 6 3 4 3 6 2 3" xfId="30697" xr:uid="{00000000-0005-0000-0000-0000825E0000}"/>
    <cellStyle name="Normal 6 3 4 3 6 3" xfId="12397" xr:uid="{00000000-0005-0000-0000-0000835E0000}"/>
    <cellStyle name="Normal 6 3 4 3 6 3 2" xfId="12398" xr:uid="{00000000-0005-0000-0000-0000845E0000}"/>
    <cellStyle name="Normal 6 3 4 3 6 3 2 2" xfId="40716" xr:uid="{00000000-0005-0000-0000-0000855E0000}"/>
    <cellStyle name="Normal 6 3 4 3 6 3 3" xfId="30698" xr:uid="{00000000-0005-0000-0000-0000865E0000}"/>
    <cellStyle name="Normal 6 3 4 3 6 4" xfId="12399" xr:uid="{00000000-0005-0000-0000-0000875E0000}"/>
    <cellStyle name="Normal 6 3 4 3 6 4 2" xfId="35776" xr:uid="{00000000-0005-0000-0000-0000885E0000}"/>
    <cellStyle name="Normal 6 3 4 3 6 5" xfId="25180" xr:uid="{00000000-0005-0000-0000-0000895E0000}"/>
    <cellStyle name="Normal 6 3 4 3 7" xfId="12400" xr:uid="{00000000-0005-0000-0000-00008A5E0000}"/>
    <cellStyle name="Normal 6 3 4 3 7 2" xfId="12401" xr:uid="{00000000-0005-0000-0000-00008B5E0000}"/>
    <cellStyle name="Normal 6 3 4 3 7 2 2" xfId="40717" xr:uid="{00000000-0005-0000-0000-00008C5E0000}"/>
    <cellStyle name="Normal 6 3 4 3 7 3" xfId="30699" xr:uid="{00000000-0005-0000-0000-00008D5E0000}"/>
    <cellStyle name="Normal 6 3 4 3 8" xfId="12402" xr:uid="{00000000-0005-0000-0000-00008E5E0000}"/>
    <cellStyle name="Normal 6 3 4 3 8 2" xfId="12403" xr:uid="{00000000-0005-0000-0000-00008F5E0000}"/>
    <cellStyle name="Normal 6 3 4 3 8 2 2" xfId="40718" xr:uid="{00000000-0005-0000-0000-0000905E0000}"/>
    <cellStyle name="Normal 6 3 4 3 8 3" xfId="30700" xr:uid="{00000000-0005-0000-0000-0000915E0000}"/>
    <cellStyle name="Normal 6 3 4 3 9" xfId="12404" xr:uid="{00000000-0005-0000-0000-0000925E0000}"/>
    <cellStyle name="Normal 6 3 4 3 9 2" xfId="35759" xr:uid="{00000000-0005-0000-0000-0000935E0000}"/>
    <cellStyle name="Normal 6 3 4 4" xfId="12405" xr:uid="{00000000-0005-0000-0000-0000945E0000}"/>
    <cellStyle name="Normal 6 3 4 4 2" xfId="12406" xr:uid="{00000000-0005-0000-0000-0000955E0000}"/>
    <cellStyle name="Normal 6 3 4 4 2 2" xfId="12407" xr:uid="{00000000-0005-0000-0000-0000965E0000}"/>
    <cellStyle name="Normal 6 3 4 4 2 2 2" xfId="12408" xr:uid="{00000000-0005-0000-0000-0000975E0000}"/>
    <cellStyle name="Normal 6 3 4 4 2 2 2 2" xfId="12409" xr:uid="{00000000-0005-0000-0000-0000985E0000}"/>
    <cellStyle name="Normal 6 3 4 4 2 2 2 2 2" xfId="40719" xr:uid="{00000000-0005-0000-0000-0000995E0000}"/>
    <cellStyle name="Normal 6 3 4 4 2 2 2 3" xfId="30701" xr:uid="{00000000-0005-0000-0000-00009A5E0000}"/>
    <cellStyle name="Normal 6 3 4 4 2 2 3" xfId="12410" xr:uid="{00000000-0005-0000-0000-00009B5E0000}"/>
    <cellStyle name="Normal 6 3 4 4 2 2 3 2" xfId="12411" xr:uid="{00000000-0005-0000-0000-00009C5E0000}"/>
    <cellStyle name="Normal 6 3 4 4 2 2 3 2 2" xfId="40720" xr:uid="{00000000-0005-0000-0000-00009D5E0000}"/>
    <cellStyle name="Normal 6 3 4 4 2 2 3 3" xfId="30702" xr:uid="{00000000-0005-0000-0000-00009E5E0000}"/>
    <cellStyle name="Normal 6 3 4 4 2 2 4" xfId="12412" xr:uid="{00000000-0005-0000-0000-00009F5E0000}"/>
    <cellStyle name="Normal 6 3 4 4 2 2 4 2" xfId="35779" xr:uid="{00000000-0005-0000-0000-0000A05E0000}"/>
    <cellStyle name="Normal 6 3 4 4 2 2 5" xfId="25183" xr:uid="{00000000-0005-0000-0000-0000A15E0000}"/>
    <cellStyle name="Normal 6 3 4 4 2 3" xfId="12413" xr:uid="{00000000-0005-0000-0000-0000A25E0000}"/>
    <cellStyle name="Normal 6 3 4 4 2 3 2" xfId="12414" xr:uid="{00000000-0005-0000-0000-0000A35E0000}"/>
    <cellStyle name="Normal 6 3 4 4 2 3 2 2" xfId="12415" xr:uid="{00000000-0005-0000-0000-0000A45E0000}"/>
    <cellStyle name="Normal 6 3 4 4 2 3 2 2 2" xfId="40721" xr:uid="{00000000-0005-0000-0000-0000A55E0000}"/>
    <cellStyle name="Normal 6 3 4 4 2 3 2 3" xfId="30703" xr:uid="{00000000-0005-0000-0000-0000A65E0000}"/>
    <cellStyle name="Normal 6 3 4 4 2 3 3" xfId="12416" xr:uid="{00000000-0005-0000-0000-0000A75E0000}"/>
    <cellStyle name="Normal 6 3 4 4 2 3 3 2" xfId="12417" xr:uid="{00000000-0005-0000-0000-0000A85E0000}"/>
    <cellStyle name="Normal 6 3 4 4 2 3 3 2 2" xfId="40722" xr:uid="{00000000-0005-0000-0000-0000A95E0000}"/>
    <cellStyle name="Normal 6 3 4 4 2 3 3 3" xfId="30704" xr:uid="{00000000-0005-0000-0000-0000AA5E0000}"/>
    <cellStyle name="Normal 6 3 4 4 2 3 4" xfId="12418" xr:uid="{00000000-0005-0000-0000-0000AB5E0000}"/>
    <cellStyle name="Normal 6 3 4 4 2 3 4 2" xfId="35780" xr:uid="{00000000-0005-0000-0000-0000AC5E0000}"/>
    <cellStyle name="Normal 6 3 4 4 2 3 5" xfId="25184" xr:uid="{00000000-0005-0000-0000-0000AD5E0000}"/>
    <cellStyle name="Normal 6 3 4 4 2 4" xfId="12419" xr:uid="{00000000-0005-0000-0000-0000AE5E0000}"/>
    <cellStyle name="Normal 6 3 4 4 2 4 2" xfId="12420" xr:uid="{00000000-0005-0000-0000-0000AF5E0000}"/>
    <cellStyle name="Normal 6 3 4 4 2 4 2 2" xfId="40723" xr:uid="{00000000-0005-0000-0000-0000B05E0000}"/>
    <cellStyle name="Normal 6 3 4 4 2 4 3" xfId="30705" xr:uid="{00000000-0005-0000-0000-0000B15E0000}"/>
    <cellStyle name="Normal 6 3 4 4 2 5" xfId="12421" xr:uid="{00000000-0005-0000-0000-0000B25E0000}"/>
    <cellStyle name="Normal 6 3 4 4 2 5 2" xfId="12422" xr:uid="{00000000-0005-0000-0000-0000B35E0000}"/>
    <cellStyle name="Normal 6 3 4 4 2 5 2 2" xfId="40724" xr:uid="{00000000-0005-0000-0000-0000B45E0000}"/>
    <cellStyle name="Normal 6 3 4 4 2 5 3" xfId="30706" xr:uid="{00000000-0005-0000-0000-0000B55E0000}"/>
    <cellStyle name="Normal 6 3 4 4 2 6" xfId="12423" xr:uid="{00000000-0005-0000-0000-0000B65E0000}"/>
    <cellStyle name="Normal 6 3 4 4 2 6 2" xfId="35778" xr:uid="{00000000-0005-0000-0000-0000B75E0000}"/>
    <cellStyle name="Normal 6 3 4 4 2 7" xfId="25182" xr:uid="{00000000-0005-0000-0000-0000B85E0000}"/>
    <cellStyle name="Normal 6 3 4 4 3" xfId="12424" xr:uid="{00000000-0005-0000-0000-0000B95E0000}"/>
    <cellStyle name="Normal 6 3 4 4 3 2" xfId="12425" xr:uid="{00000000-0005-0000-0000-0000BA5E0000}"/>
    <cellStyle name="Normal 6 3 4 4 3 2 2" xfId="12426" xr:uid="{00000000-0005-0000-0000-0000BB5E0000}"/>
    <cellStyle name="Normal 6 3 4 4 3 2 2 2" xfId="40725" xr:uid="{00000000-0005-0000-0000-0000BC5E0000}"/>
    <cellStyle name="Normal 6 3 4 4 3 2 3" xfId="30707" xr:uid="{00000000-0005-0000-0000-0000BD5E0000}"/>
    <cellStyle name="Normal 6 3 4 4 3 3" xfId="12427" xr:uid="{00000000-0005-0000-0000-0000BE5E0000}"/>
    <cellStyle name="Normal 6 3 4 4 3 3 2" xfId="12428" xr:uid="{00000000-0005-0000-0000-0000BF5E0000}"/>
    <cellStyle name="Normal 6 3 4 4 3 3 2 2" xfId="40726" xr:uid="{00000000-0005-0000-0000-0000C05E0000}"/>
    <cellStyle name="Normal 6 3 4 4 3 3 3" xfId="30708" xr:uid="{00000000-0005-0000-0000-0000C15E0000}"/>
    <cellStyle name="Normal 6 3 4 4 3 4" xfId="12429" xr:uid="{00000000-0005-0000-0000-0000C25E0000}"/>
    <cellStyle name="Normal 6 3 4 4 3 4 2" xfId="35781" xr:uid="{00000000-0005-0000-0000-0000C35E0000}"/>
    <cellStyle name="Normal 6 3 4 4 3 5" xfId="25185" xr:uid="{00000000-0005-0000-0000-0000C45E0000}"/>
    <cellStyle name="Normal 6 3 4 4 4" xfId="12430" xr:uid="{00000000-0005-0000-0000-0000C55E0000}"/>
    <cellStyle name="Normal 6 3 4 4 4 2" xfId="12431" xr:uid="{00000000-0005-0000-0000-0000C65E0000}"/>
    <cellStyle name="Normal 6 3 4 4 4 2 2" xfId="12432" xr:uid="{00000000-0005-0000-0000-0000C75E0000}"/>
    <cellStyle name="Normal 6 3 4 4 4 2 2 2" xfId="40727" xr:uid="{00000000-0005-0000-0000-0000C85E0000}"/>
    <cellStyle name="Normal 6 3 4 4 4 2 3" xfId="30709" xr:uid="{00000000-0005-0000-0000-0000C95E0000}"/>
    <cellStyle name="Normal 6 3 4 4 4 3" xfId="12433" xr:uid="{00000000-0005-0000-0000-0000CA5E0000}"/>
    <cellStyle name="Normal 6 3 4 4 4 3 2" xfId="12434" xr:uid="{00000000-0005-0000-0000-0000CB5E0000}"/>
    <cellStyle name="Normal 6 3 4 4 4 3 2 2" xfId="40728" xr:uid="{00000000-0005-0000-0000-0000CC5E0000}"/>
    <cellStyle name="Normal 6 3 4 4 4 3 3" xfId="30710" xr:uid="{00000000-0005-0000-0000-0000CD5E0000}"/>
    <cellStyle name="Normal 6 3 4 4 4 4" xfId="12435" xr:uid="{00000000-0005-0000-0000-0000CE5E0000}"/>
    <cellStyle name="Normal 6 3 4 4 4 4 2" xfId="35782" xr:uid="{00000000-0005-0000-0000-0000CF5E0000}"/>
    <cellStyle name="Normal 6 3 4 4 4 5" xfId="25186" xr:uid="{00000000-0005-0000-0000-0000D05E0000}"/>
    <cellStyle name="Normal 6 3 4 4 5" xfId="12436" xr:uid="{00000000-0005-0000-0000-0000D15E0000}"/>
    <cellStyle name="Normal 6 3 4 4 5 2" xfId="12437" xr:uid="{00000000-0005-0000-0000-0000D25E0000}"/>
    <cellStyle name="Normal 6 3 4 4 5 2 2" xfId="40729" xr:uid="{00000000-0005-0000-0000-0000D35E0000}"/>
    <cellStyle name="Normal 6 3 4 4 5 3" xfId="30711" xr:uid="{00000000-0005-0000-0000-0000D45E0000}"/>
    <cellStyle name="Normal 6 3 4 4 6" xfId="12438" xr:uid="{00000000-0005-0000-0000-0000D55E0000}"/>
    <cellStyle name="Normal 6 3 4 4 6 2" xfId="12439" xr:uid="{00000000-0005-0000-0000-0000D65E0000}"/>
    <cellStyle name="Normal 6 3 4 4 6 2 2" xfId="40730" xr:uid="{00000000-0005-0000-0000-0000D75E0000}"/>
    <cellStyle name="Normal 6 3 4 4 6 3" xfId="30712" xr:uid="{00000000-0005-0000-0000-0000D85E0000}"/>
    <cellStyle name="Normal 6 3 4 4 7" xfId="12440" xr:uid="{00000000-0005-0000-0000-0000D95E0000}"/>
    <cellStyle name="Normal 6 3 4 4 7 2" xfId="35777" xr:uid="{00000000-0005-0000-0000-0000DA5E0000}"/>
    <cellStyle name="Normal 6 3 4 4 8" xfId="25181" xr:uid="{00000000-0005-0000-0000-0000DB5E0000}"/>
    <cellStyle name="Normal 6 3 4 5" xfId="12441" xr:uid="{00000000-0005-0000-0000-0000DC5E0000}"/>
    <cellStyle name="Normal 6 3 4 5 2" xfId="12442" xr:uid="{00000000-0005-0000-0000-0000DD5E0000}"/>
    <cellStyle name="Normal 6 3 4 5 2 2" xfId="12443" xr:uid="{00000000-0005-0000-0000-0000DE5E0000}"/>
    <cellStyle name="Normal 6 3 4 5 2 2 2" xfId="12444" xr:uid="{00000000-0005-0000-0000-0000DF5E0000}"/>
    <cellStyle name="Normal 6 3 4 5 2 2 2 2" xfId="12445" xr:uid="{00000000-0005-0000-0000-0000E05E0000}"/>
    <cellStyle name="Normal 6 3 4 5 2 2 2 2 2" xfId="40731" xr:uid="{00000000-0005-0000-0000-0000E15E0000}"/>
    <cellStyle name="Normal 6 3 4 5 2 2 2 3" xfId="30713" xr:uid="{00000000-0005-0000-0000-0000E25E0000}"/>
    <cellStyle name="Normal 6 3 4 5 2 2 3" xfId="12446" xr:uid="{00000000-0005-0000-0000-0000E35E0000}"/>
    <cellStyle name="Normal 6 3 4 5 2 2 3 2" xfId="12447" xr:uid="{00000000-0005-0000-0000-0000E45E0000}"/>
    <cellStyle name="Normal 6 3 4 5 2 2 3 2 2" xfId="40732" xr:uid="{00000000-0005-0000-0000-0000E55E0000}"/>
    <cellStyle name="Normal 6 3 4 5 2 2 3 3" xfId="30714" xr:uid="{00000000-0005-0000-0000-0000E65E0000}"/>
    <cellStyle name="Normal 6 3 4 5 2 2 4" xfId="12448" xr:uid="{00000000-0005-0000-0000-0000E75E0000}"/>
    <cellStyle name="Normal 6 3 4 5 2 2 4 2" xfId="35785" xr:uid="{00000000-0005-0000-0000-0000E85E0000}"/>
    <cellStyle name="Normal 6 3 4 5 2 2 5" xfId="25189" xr:uid="{00000000-0005-0000-0000-0000E95E0000}"/>
    <cellStyle name="Normal 6 3 4 5 2 3" xfId="12449" xr:uid="{00000000-0005-0000-0000-0000EA5E0000}"/>
    <cellStyle name="Normal 6 3 4 5 2 3 2" xfId="12450" xr:uid="{00000000-0005-0000-0000-0000EB5E0000}"/>
    <cellStyle name="Normal 6 3 4 5 2 3 2 2" xfId="12451" xr:uid="{00000000-0005-0000-0000-0000EC5E0000}"/>
    <cellStyle name="Normal 6 3 4 5 2 3 2 2 2" xfId="40733" xr:uid="{00000000-0005-0000-0000-0000ED5E0000}"/>
    <cellStyle name="Normal 6 3 4 5 2 3 2 3" xfId="30715" xr:uid="{00000000-0005-0000-0000-0000EE5E0000}"/>
    <cellStyle name="Normal 6 3 4 5 2 3 3" xfId="12452" xr:uid="{00000000-0005-0000-0000-0000EF5E0000}"/>
    <cellStyle name="Normal 6 3 4 5 2 3 3 2" xfId="12453" xr:uid="{00000000-0005-0000-0000-0000F05E0000}"/>
    <cellStyle name="Normal 6 3 4 5 2 3 3 2 2" xfId="40734" xr:uid="{00000000-0005-0000-0000-0000F15E0000}"/>
    <cellStyle name="Normal 6 3 4 5 2 3 3 3" xfId="30716" xr:uid="{00000000-0005-0000-0000-0000F25E0000}"/>
    <cellStyle name="Normal 6 3 4 5 2 3 4" xfId="12454" xr:uid="{00000000-0005-0000-0000-0000F35E0000}"/>
    <cellStyle name="Normal 6 3 4 5 2 3 4 2" xfId="35786" xr:uid="{00000000-0005-0000-0000-0000F45E0000}"/>
    <cellStyle name="Normal 6 3 4 5 2 3 5" xfId="25190" xr:uid="{00000000-0005-0000-0000-0000F55E0000}"/>
    <cellStyle name="Normal 6 3 4 5 2 4" xfId="12455" xr:uid="{00000000-0005-0000-0000-0000F65E0000}"/>
    <cellStyle name="Normal 6 3 4 5 2 4 2" xfId="12456" xr:uid="{00000000-0005-0000-0000-0000F75E0000}"/>
    <cellStyle name="Normal 6 3 4 5 2 4 2 2" xfId="40735" xr:uid="{00000000-0005-0000-0000-0000F85E0000}"/>
    <cellStyle name="Normal 6 3 4 5 2 4 3" xfId="30717" xr:uid="{00000000-0005-0000-0000-0000F95E0000}"/>
    <cellStyle name="Normal 6 3 4 5 2 5" xfId="12457" xr:uid="{00000000-0005-0000-0000-0000FA5E0000}"/>
    <cellStyle name="Normal 6 3 4 5 2 5 2" xfId="12458" xr:uid="{00000000-0005-0000-0000-0000FB5E0000}"/>
    <cellStyle name="Normal 6 3 4 5 2 5 2 2" xfId="40736" xr:uid="{00000000-0005-0000-0000-0000FC5E0000}"/>
    <cellStyle name="Normal 6 3 4 5 2 5 3" xfId="30718" xr:uid="{00000000-0005-0000-0000-0000FD5E0000}"/>
    <cellStyle name="Normal 6 3 4 5 2 6" xfId="12459" xr:uid="{00000000-0005-0000-0000-0000FE5E0000}"/>
    <cellStyle name="Normal 6 3 4 5 2 6 2" xfId="35784" xr:uid="{00000000-0005-0000-0000-0000FF5E0000}"/>
    <cellStyle name="Normal 6 3 4 5 2 7" xfId="25188" xr:uid="{00000000-0005-0000-0000-0000005F0000}"/>
    <cellStyle name="Normal 6 3 4 5 3" xfId="12460" xr:uid="{00000000-0005-0000-0000-0000015F0000}"/>
    <cellStyle name="Normal 6 3 4 5 3 2" xfId="12461" xr:uid="{00000000-0005-0000-0000-0000025F0000}"/>
    <cellStyle name="Normal 6 3 4 5 3 2 2" xfId="12462" xr:uid="{00000000-0005-0000-0000-0000035F0000}"/>
    <cellStyle name="Normal 6 3 4 5 3 2 2 2" xfId="40737" xr:uid="{00000000-0005-0000-0000-0000045F0000}"/>
    <cellStyle name="Normal 6 3 4 5 3 2 3" xfId="30719" xr:uid="{00000000-0005-0000-0000-0000055F0000}"/>
    <cellStyle name="Normal 6 3 4 5 3 3" xfId="12463" xr:uid="{00000000-0005-0000-0000-0000065F0000}"/>
    <cellStyle name="Normal 6 3 4 5 3 3 2" xfId="12464" xr:uid="{00000000-0005-0000-0000-0000075F0000}"/>
    <cellStyle name="Normal 6 3 4 5 3 3 2 2" xfId="40738" xr:uid="{00000000-0005-0000-0000-0000085F0000}"/>
    <cellStyle name="Normal 6 3 4 5 3 3 3" xfId="30720" xr:uid="{00000000-0005-0000-0000-0000095F0000}"/>
    <cellStyle name="Normal 6 3 4 5 3 4" xfId="12465" xr:uid="{00000000-0005-0000-0000-00000A5F0000}"/>
    <cellStyle name="Normal 6 3 4 5 3 4 2" xfId="35787" xr:uid="{00000000-0005-0000-0000-00000B5F0000}"/>
    <cellStyle name="Normal 6 3 4 5 3 5" xfId="25191" xr:uid="{00000000-0005-0000-0000-00000C5F0000}"/>
    <cellStyle name="Normal 6 3 4 5 4" xfId="12466" xr:uid="{00000000-0005-0000-0000-00000D5F0000}"/>
    <cellStyle name="Normal 6 3 4 5 4 2" xfId="12467" xr:uid="{00000000-0005-0000-0000-00000E5F0000}"/>
    <cellStyle name="Normal 6 3 4 5 4 2 2" xfId="12468" xr:uid="{00000000-0005-0000-0000-00000F5F0000}"/>
    <cellStyle name="Normal 6 3 4 5 4 2 2 2" xfId="40739" xr:uid="{00000000-0005-0000-0000-0000105F0000}"/>
    <cellStyle name="Normal 6 3 4 5 4 2 3" xfId="30721" xr:uid="{00000000-0005-0000-0000-0000115F0000}"/>
    <cellStyle name="Normal 6 3 4 5 4 3" xfId="12469" xr:uid="{00000000-0005-0000-0000-0000125F0000}"/>
    <cellStyle name="Normal 6 3 4 5 4 3 2" xfId="12470" xr:uid="{00000000-0005-0000-0000-0000135F0000}"/>
    <cellStyle name="Normal 6 3 4 5 4 3 2 2" xfId="40740" xr:uid="{00000000-0005-0000-0000-0000145F0000}"/>
    <cellStyle name="Normal 6 3 4 5 4 3 3" xfId="30722" xr:uid="{00000000-0005-0000-0000-0000155F0000}"/>
    <cellStyle name="Normal 6 3 4 5 4 4" xfId="12471" xr:uid="{00000000-0005-0000-0000-0000165F0000}"/>
    <cellStyle name="Normal 6 3 4 5 4 4 2" xfId="35788" xr:uid="{00000000-0005-0000-0000-0000175F0000}"/>
    <cellStyle name="Normal 6 3 4 5 4 5" xfId="25192" xr:uid="{00000000-0005-0000-0000-0000185F0000}"/>
    <cellStyle name="Normal 6 3 4 5 5" xfId="12472" xr:uid="{00000000-0005-0000-0000-0000195F0000}"/>
    <cellStyle name="Normal 6 3 4 5 5 2" xfId="12473" xr:uid="{00000000-0005-0000-0000-00001A5F0000}"/>
    <cellStyle name="Normal 6 3 4 5 5 2 2" xfId="40741" xr:uid="{00000000-0005-0000-0000-00001B5F0000}"/>
    <cellStyle name="Normal 6 3 4 5 5 3" xfId="30723" xr:uid="{00000000-0005-0000-0000-00001C5F0000}"/>
    <cellStyle name="Normal 6 3 4 5 6" xfId="12474" xr:uid="{00000000-0005-0000-0000-00001D5F0000}"/>
    <cellStyle name="Normal 6 3 4 5 6 2" xfId="12475" xr:uid="{00000000-0005-0000-0000-00001E5F0000}"/>
    <cellStyle name="Normal 6 3 4 5 6 2 2" xfId="40742" xr:uid="{00000000-0005-0000-0000-00001F5F0000}"/>
    <cellStyle name="Normal 6 3 4 5 6 3" xfId="30724" xr:uid="{00000000-0005-0000-0000-0000205F0000}"/>
    <cellStyle name="Normal 6 3 4 5 7" xfId="12476" xr:uid="{00000000-0005-0000-0000-0000215F0000}"/>
    <cellStyle name="Normal 6 3 4 5 7 2" xfId="35783" xr:uid="{00000000-0005-0000-0000-0000225F0000}"/>
    <cellStyle name="Normal 6 3 4 5 8" xfId="25187" xr:uid="{00000000-0005-0000-0000-0000235F0000}"/>
    <cellStyle name="Normal 6 3 4 6" xfId="12477" xr:uid="{00000000-0005-0000-0000-0000245F0000}"/>
    <cellStyle name="Normal 6 3 4 6 2" xfId="12478" xr:uid="{00000000-0005-0000-0000-0000255F0000}"/>
    <cellStyle name="Normal 6 3 4 6 2 2" xfId="12479" xr:uid="{00000000-0005-0000-0000-0000265F0000}"/>
    <cellStyle name="Normal 6 3 4 6 2 2 2" xfId="12480" xr:uid="{00000000-0005-0000-0000-0000275F0000}"/>
    <cellStyle name="Normal 6 3 4 6 2 2 2 2" xfId="12481" xr:uid="{00000000-0005-0000-0000-0000285F0000}"/>
    <cellStyle name="Normal 6 3 4 6 2 2 2 2 2" xfId="40743" xr:uid="{00000000-0005-0000-0000-0000295F0000}"/>
    <cellStyle name="Normal 6 3 4 6 2 2 2 3" xfId="30725" xr:uid="{00000000-0005-0000-0000-00002A5F0000}"/>
    <cellStyle name="Normal 6 3 4 6 2 2 3" xfId="12482" xr:uid="{00000000-0005-0000-0000-00002B5F0000}"/>
    <cellStyle name="Normal 6 3 4 6 2 2 3 2" xfId="12483" xr:uid="{00000000-0005-0000-0000-00002C5F0000}"/>
    <cellStyle name="Normal 6 3 4 6 2 2 3 2 2" xfId="40744" xr:uid="{00000000-0005-0000-0000-00002D5F0000}"/>
    <cellStyle name="Normal 6 3 4 6 2 2 3 3" xfId="30726" xr:uid="{00000000-0005-0000-0000-00002E5F0000}"/>
    <cellStyle name="Normal 6 3 4 6 2 2 4" xfId="12484" xr:uid="{00000000-0005-0000-0000-00002F5F0000}"/>
    <cellStyle name="Normal 6 3 4 6 2 2 4 2" xfId="35791" xr:uid="{00000000-0005-0000-0000-0000305F0000}"/>
    <cellStyle name="Normal 6 3 4 6 2 2 5" xfId="25195" xr:uid="{00000000-0005-0000-0000-0000315F0000}"/>
    <cellStyle name="Normal 6 3 4 6 2 3" xfId="12485" xr:uid="{00000000-0005-0000-0000-0000325F0000}"/>
    <cellStyle name="Normal 6 3 4 6 2 3 2" xfId="12486" xr:uid="{00000000-0005-0000-0000-0000335F0000}"/>
    <cellStyle name="Normal 6 3 4 6 2 3 2 2" xfId="12487" xr:uid="{00000000-0005-0000-0000-0000345F0000}"/>
    <cellStyle name="Normal 6 3 4 6 2 3 2 2 2" xfId="40745" xr:uid="{00000000-0005-0000-0000-0000355F0000}"/>
    <cellStyle name="Normal 6 3 4 6 2 3 2 3" xfId="30727" xr:uid="{00000000-0005-0000-0000-0000365F0000}"/>
    <cellStyle name="Normal 6 3 4 6 2 3 3" xfId="12488" xr:uid="{00000000-0005-0000-0000-0000375F0000}"/>
    <cellStyle name="Normal 6 3 4 6 2 3 3 2" xfId="12489" xr:uid="{00000000-0005-0000-0000-0000385F0000}"/>
    <cellStyle name="Normal 6 3 4 6 2 3 3 2 2" xfId="40746" xr:uid="{00000000-0005-0000-0000-0000395F0000}"/>
    <cellStyle name="Normal 6 3 4 6 2 3 3 3" xfId="30728" xr:uid="{00000000-0005-0000-0000-00003A5F0000}"/>
    <cellStyle name="Normal 6 3 4 6 2 3 4" xfId="12490" xr:uid="{00000000-0005-0000-0000-00003B5F0000}"/>
    <cellStyle name="Normal 6 3 4 6 2 3 4 2" xfId="35792" xr:uid="{00000000-0005-0000-0000-00003C5F0000}"/>
    <cellStyle name="Normal 6 3 4 6 2 3 5" xfId="25196" xr:uid="{00000000-0005-0000-0000-00003D5F0000}"/>
    <cellStyle name="Normal 6 3 4 6 2 4" xfId="12491" xr:uid="{00000000-0005-0000-0000-00003E5F0000}"/>
    <cellStyle name="Normal 6 3 4 6 2 4 2" xfId="12492" xr:uid="{00000000-0005-0000-0000-00003F5F0000}"/>
    <cellStyle name="Normal 6 3 4 6 2 4 2 2" xfId="40747" xr:uid="{00000000-0005-0000-0000-0000405F0000}"/>
    <cellStyle name="Normal 6 3 4 6 2 4 3" xfId="30729" xr:uid="{00000000-0005-0000-0000-0000415F0000}"/>
    <cellStyle name="Normal 6 3 4 6 2 5" xfId="12493" xr:uid="{00000000-0005-0000-0000-0000425F0000}"/>
    <cellStyle name="Normal 6 3 4 6 2 5 2" xfId="12494" xr:uid="{00000000-0005-0000-0000-0000435F0000}"/>
    <cellStyle name="Normal 6 3 4 6 2 5 2 2" xfId="40748" xr:uid="{00000000-0005-0000-0000-0000445F0000}"/>
    <cellStyle name="Normal 6 3 4 6 2 5 3" xfId="30730" xr:uid="{00000000-0005-0000-0000-0000455F0000}"/>
    <cellStyle name="Normal 6 3 4 6 2 6" xfId="12495" xr:uid="{00000000-0005-0000-0000-0000465F0000}"/>
    <cellStyle name="Normal 6 3 4 6 2 6 2" xfId="35790" xr:uid="{00000000-0005-0000-0000-0000475F0000}"/>
    <cellStyle name="Normal 6 3 4 6 2 7" xfId="25194" xr:uid="{00000000-0005-0000-0000-0000485F0000}"/>
    <cellStyle name="Normal 6 3 4 6 3" xfId="12496" xr:uid="{00000000-0005-0000-0000-0000495F0000}"/>
    <cellStyle name="Normal 6 3 4 6 3 2" xfId="12497" xr:uid="{00000000-0005-0000-0000-00004A5F0000}"/>
    <cellStyle name="Normal 6 3 4 6 3 2 2" xfId="12498" xr:uid="{00000000-0005-0000-0000-00004B5F0000}"/>
    <cellStyle name="Normal 6 3 4 6 3 2 2 2" xfId="40749" xr:uid="{00000000-0005-0000-0000-00004C5F0000}"/>
    <cellStyle name="Normal 6 3 4 6 3 2 3" xfId="30731" xr:uid="{00000000-0005-0000-0000-00004D5F0000}"/>
    <cellStyle name="Normal 6 3 4 6 3 3" xfId="12499" xr:uid="{00000000-0005-0000-0000-00004E5F0000}"/>
    <cellStyle name="Normal 6 3 4 6 3 3 2" xfId="12500" xr:uid="{00000000-0005-0000-0000-00004F5F0000}"/>
    <cellStyle name="Normal 6 3 4 6 3 3 2 2" xfId="40750" xr:uid="{00000000-0005-0000-0000-0000505F0000}"/>
    <cellStyle name="Normal 6 3 4 6 3 3 3" xfId="30732" xr:uid="{00000000-0005-0000-0000-0000515F0000}"/>
    <cellStyle name="Normal 6 3 4 6 3 4" xfId="12501" xr:uid="{00000000-0005-0000-0000-0000525F0000}"/>
    <cellStyle name="Normal 6 3 4 6 3 4 2" xfId="35793" xr:uid="{00000000-0005-0000-0000-0000535F0000}"/>
    <cellStyle name="Normal 6 3 4 6 3 5" xfId="25197" xr:uid="{00000000-0005-0000-0000-0000545F0000}"/>
    <cellStyle name="Normal 6 3 4 6 4" xfId="12502" xr:uid="{00000000-0005-0000-0000-0000555F0000}"/>
    <cellStyle name="Normal 6 3 4 6 4 2" xfId="12503" xr:uid="{00000000-0005-0000-0000-0000565F0000}"/>
    <cellStyle name="Normal 6 3 4 6 4 2 2" xfId="12504" xr:uid="{00000000-0005-0000-0000-0000575F0000}"/>
    <cellStyle name="Normal 6 3 4 6 4 2 2 2" xfId="40751" xr:uid="{00000000-0005-0000-0000-0000585F0000}"/>
    <cellStyle name="Normal 6 3 4 6 4 2 3" xfId="30733" xr:uid="{00000000-0005-0000-0000-0000595F0000}"/>
    <cellStyle name="Normal 6 3 4 6 4 3" xfId="12505" xr:uid="{00000000-0005-0000-0000-00005A5F0000}"/>
    <cellStyle name="Normal 6 3 4 6 4 3 2" xfId="12506" xr:uid="{00000000-0005-0000-0000-00005B5F0000}"/>
    <cellStyle name="Normal 6 3 4 6 4 3 2 2" xfId="40752" xr:uid="{00000000-0005-0000-0000-00005C5F0000}"/>
    <cellStyle name="Normal 6 3 4 6 4 3 3" xfId="30734" xr:uid="{00000000-0005-0000-0000-00005D5F0000}"/>
    <cellStyle name="Normal 6 3 4 6 4 4" xfId="12507" xr:uid="{00000000-0005-0000-0000-00005E5F0000}"/>
    <cellStyle name="Normal 6 3 4 6 4 4 2" xfId="35794" xr:uid="{00000000-0005-0000-0000-00005F5F0000}"/>
    <cellStyle name="Normal 6 3 4 6 4 5" xfId="25198" xr:uid="{00000000-0005-0000-0000-0000605F0000}"/>
    <cellStyle name="Normal 6 3 4 6 5" xfId="12508" xr:uid="{00000000-0005-0000-0000-0000615F0000}"/>
    <cellStyle name="Normal 6 3 4 6 5 2" xfId="12509" xr:uid="{00000000-0005-0000-0000-0000625F0000}"/>
    <cellStyle name="Normal 6 3 4 6 5 2 2" xfId="40753" xr:uid="{00000000-0005-0000-0000-0000635F0000}"/>
    <cellStyle name="Normal 6 3 4 6 5 3" xfId="30735" xr:uid="{00000000-0005-0000-0000-0000645F0000}"/>
    <cellStyle name="Normal 6 3 4 6 6" xfId="12510" xr:uid="{00000000-0005-0000-0000-0000655F0000}"/>
    <cellStyle name="Normal 6 3 4 6 6 2" xfId="12511" xr:uid="{00000000-0005-0000-0000-0000665F0000}"/>
    <cellStyle name="Normal 6 3 4 6 6 2 2" xfId="40754" xr:uid="{00000000-0005-0000-0000-0000675F0000}"/>
    <cellStyle name="Normal 6 3 4 6 6 3" xfId="30736" xr:uid="{00000000-0005-0000-0000-0000685F0000}"/>
    <cellStyle name="Normal 6 3 4 6 7" xfId="12512" xr:uid="{00000000-0005-0000-0000-0000695F0000}"/>
    <cellStyle name="Normal 6 3 4 6 7 2" xfId="35789" xr:uid="{00000000-0005-0000-0000-00006A5F0000}"/>
    <cellStyle name="Normal 6 3 4 6 8" xfId="25193" xr:uid="{00000000-0005-0000-0000-00006B5F0000}"/>
    <cellStyle name="Normal 6 3 4 7" xfId="12513" xr:uid="{00000000-0005-0000-0000-00006C5F0000}"/>
    <cellStyle name="Normal 6 3 4 7 2" xfId="12514" xr:uid="{00000000-0005-0000-0000-00006D5F0000}"/>
    <cellStyle name="Normal 6 3 4 7 2 2" xfId="12515" xr:uid="{00000000-0005-0000-0000-00006E5F0000}"/>
    <cellStyle name="Normal 6 3 4 7 2 2 2" xfId="12516" xr:uid="{00000000-0005-0000-0000-00006F5F0000}"/>
    <cellStyle name="Normal 6 3 4 7 2 2 2 2" xfId="40755" xr:uid="{00000000-0005-0000-0000-0000705F0000}"/>
    <cellStyle name="Normal 6 3 4 7 2 2 3" xfId="30737" xr:uid="{00000000-0005-0000-0000-0000715F0000}"/>
    <cellStyle name="Normal 6 3 4 7 2 3" xfId="12517" xr:uid="{00000000-0005-0000-0000-0000725F0000}"/>
    <cellStyle name="Normal 6 3 4 7 2 3 2" xfId="12518" xr:uid="{00000000-0005-0000-0000-0000735F0000}"/>
    <cellStyle name="Normal 6 3 4 7 2 3 2 2" xfId="40756" xr:uid="{00000000-0005-0000-0000-0000745F0000}"/>
    <cellStyle name="Normal 6 3 4 7 2 3 3" xfId="30738" xr:uid="{00000000-0005-0000-0000-0000755F0000}"/>
    <cellStyle name="Normal 6 3 4 7 2 4" xfId="12519" xr:uid="{00000000-0005-0000-0000-0000765F0000}"/>
    <cellStyle name="Normal 6 3 4 7 2 4 2" xfId="35796" xr:uid="{00000000-0005-0000-0000-0000775F0000}"/>
    <cellStyle name="Normal 6 3 4 7 2 5" xfId="25200" xr:uid="{00000000-0005-0000-0000-0000785F0000}"/>
    <cellStyle name="Normal 6 3 4 7 3" xfId="12520" xr:uid="{00000000-0005-0000-0000-0000795F0000}"/>
    <cellStyle name="Normal 6 3 4 7 3 2" xfId="12521" xr:uid="{00000000-0005-0000-0000-00007A5F0000}"/>
    <cellStyle name="Normal 6 3 4 7 3 2 2" xfId="12522" xr:uid="{00000000-0005-0000-0000-00007B5F0000}"/>
    <cellStyle name="Normal 6 3 4 7 3 2 2 2" xfId="40757" xr:uid="{00000000-0005-0000-0000-00007C5F0000}"/>
    <cellStyle name="Normal 6 3 4 7 3 2 3" xfId="30739" xr:uid="{00000000-0005-0000-0000-00007D5F0000}"/>
    <cellStyle name="Normal 6 3 4 7 3 3" xfId="12523" xr:uid="{00000000-0005-0000-0000-00007E5F0000}"/>
    <cellStyle name="Normal 6 3 4 7 3 3 2" xfId="12524" xr:uid="{00000000-0005-0000-0000-00007F5F0000}"/>
    <cellStyle name="Normal 6 3 4 7 3 3 2 2" xfId="40758" xr:uid="{00000000-0005-0000-0000-0000805F0000}"/>
    <cellStyle name="Normal 6 3 4 7 3 3 3" xfId="30740" xr:uid="{00000000-0005-0000-0000-0000815F0000}"/>
    <cellStyle name="Normal 6 3 4 7 3 4" xfId="12525" xr:uid="{00000000-0005-0000-0000-0000825F0000}"/>
    <cellStyle name="Normal 6 3 4 7 3 4 2" xfId="35797" xr:uid="{00000000-0005-0000-0000-0000835F0000}"/>
    <cellStyle name="Normal 6 3 4 7 3 5" xfId="25201" xr:uid="{00000000-0005-0000-0000-0000845F0000}"/>
    <cellStyle name="Normal 6 3 4 7 4" xfId="12526" xr:uid="{00000000-0005-0000-0000-0000855F0000}"/>
    <cellStyle name="Normal 6 3 4 7 4 2" xfId="12527" xr:uid="{00000000-0005-0000-0000-0000865F0000}"/>
    <cellStyle name="Normal 6 3 4 7 4 2 2" xfId="40759" xr:uid="{00000000-0005-0000-0000-0000875F0000}"/>
    <cellStyle name="Normal 6 3 4 7 4 3" xfId="30741" xr:uid="{00000000-0005-0000-0000-0000885F0000}"/>
    <cellStyle name="Normal 6 3 4 7 5" xfId="12528" xr:uid="{00000000-0005-0000-0000-0000895F0000}"/>
    <cellStyle name="Normal 6 3 4 7 5 2" xfId="12529" xr:uid="{00000000-0005-0000-0000-00008A5F0000}"/>
    <cellStyle name="Normal 6 3 4 7 5 2 2" xfId="40760" xr:uid="{00000000-0005-0000-0000-00008B5F0000}"/>
    <cellStyle name="Normal 6 3 4 7 5 3" xfId="30742" xr:uid="{00000000-0005-0000-0000-00008C5F0000}"/>
    <cellStyle name="Normal 6 3 4 7 6" xfId="12530" xr:uid="{00000000-0005-0000-0000-00008D5F0000}"/>
    <cellStyle name="Normal 6 3 4 7 6 2" xfId="35795" xr:uid="{00000000-0005-0000-0000-00008E5F0000}"/>
    <cellStyle name="Normal 6 3 4 7 7" xfId="25199" xr:uid="{00000000-0005-0000-0000-00008F5F0000}"/>
    <cellStyle name="Normal 6 3 4 8" xfId="12531" xr:uid="{00000000-0005-0000-0000-0000905F0000}"/>
    <cellStyle name="Normal 6 3 4 8 2" xfId="12532" xr:uid="{00000000-0005-0000-0000-0000915F0000}"/>
    <cellStyle name="Normal 6 3 4 8 2 2" xfId="12533" xr:uid="{00000000-0005-0000-0000-0000925F0000}"/>
    <cellStyle name="Normal 6 3 4 8 2 2 2" xfId="40761" xr:uid="{00000000-0005-0000-0000-0000935F0000}"/>
    <cellStyle name="Normal 6 3 4 8 2 3" xfId="30743" xr:uid="{00000000-0005-0000-0000-0000945F0000}"/>
    <cellStyle name="Normal 6 3 4 8 3" xfId="12534" xr:uid="{00000000-0005-0000-0000-0000955F0000}"/>
    <cellStyle name="Normal 6 3 4 8 3 2" xfId="12535" xr:uid="{00000000-0005-0000-0000-0000965F0000}"/>
    <cellStyle name="Normal 6 3 4 8 3 2 2" xfId="40762" xr:uid="{00000000-0005-0000-0000-0000975F0000}"/>
    <cellStyle name="Normal 6 3 4 8 3 3" xfId="30744" xr:uid="{00000000-0005-0000-0000-0000985F0000}"/>
    <cellStyle name="Normal 6 3 4 8 4" xfId="12536" xr:uid="{00000000-0005-0000-0000-0000995F0000}"/>
    <cellStyle name="Normal 6 3 4 8 4 2" xfId="35798" xr:uid="{00000000-0005-0000-0000-00009A5F0000}"/>
    <cellStyle name="Normal 6 3 4 8 5" xfId="25202" xr:uid="{00000000-0005-0000-0000-00009B5F0000}"/>
    <cellStyle name="Normal 6 3 4 9" xfId="12537" xr:uid="{00000000-0005-0000-0000-00009C5F0000}"/>
    <cellStyle name="Normal 6 3 4 9 2" xfId="12538" xr:uid="{00000000-0005-0000-0000-00009D5F0000}"/>
    <cellStyle name="Normal 6 3 4 9 2 2" xfId="12539" xr:uid="{00000000-0005-0000-0000-00009E5F0000}"/>
    <cellStyle name="Normal 6 3 4 9 2 2 2" xfId="40763" xr:uid="{00000000-0005-0000-0000-00009F5F0000}"/>
    <cellStyle name="Normal 6 3 4 9 2 3" xfId="30745" xr:uid="{00000000-0005-0000-0000-0000A05F0000}"/>
    <cellStyle name="Normal 6 3 4 9 3" xfId="12540" xr:uid="{00000000-0005-0000-0000-0000A15F0000}"/>
    <cellStyle name="Normal 6 3 4 9 3 2" xfId="12541" xr:uid="{00000000-0005-0000-0000-0000A25F0000}"/>
    <cellStyle name="Normal 6 3 4 9 3 2 2" xfId="40764" xr:uid="{00000000-0005-0000-0000-0000A35F0000}"/>
    <cellStyle name="Normal 6 3 4 9 3 3" xfId="30746" xr:uid="{00000000-0005-0000-0000-0000A45F0000}"/>
    <cellStyle name="Normal 6 3 4 9 4" xfId="12542" xr:uid="{00000000-0005-0000-0000-0000A55F0000}"/>
    <cellStyle name="Normal 6 3 4 9 4 2" xfId="35799" xr:uid="{00000000-0005-0000-0000-0000A65F0000}"/>
    <cellStyle name="Normal 6 3 4 9 5" xfId="25203" xr:uid="{00000000-0005-0000-0000-0000A75F0000}"/>
    <cellStyle name="Normal 6 3 5" xfId="12543" xr:uid="{00000000-0005-0000-0000-0000A85F0000}"/>
    <cellStyle name="Normal 6 3 5 10" xfId="12544" xr:uid="{00000000-0005-0000-0000-0000A95F0000}"/>
    <cellStyle name="Normal 6 3 5 10 2" xfId="12545" xr:uid="{00000000-0005-0000-0000-0000AA5F0000}"/>
    <cellStyle name="Normal 6 3 5 10 2 2" xfId="40765" xr:uid="{00000000-0005-0000-0000-0000AB5F0000}"/>
    <cellStyle name="Normal 6 3 5 10 3" xfId="30747" xr:uid="{00000000-0005-0000-0000-0000AC5F0000}"/>
    <cellStyle name="Normal 6 3 5 11" xfId="12546" xr:uid="{00000000-0005-0000-0000-0000AD5F0000}"/>
    <cellStyle name="Normal 6 3 5 11 2" xfId="12547" xr:uid="{00000000-0005-0000-0000-0000AE5F0000}"/>
    <cellStyle name="Normal 6 3 5 11 2 2" xfId="40766" xr:uid="{00000000-0005-0000-0000-0000AF5F0000}"/>
    <cellStyle name="Normal 6 3 5 11 3" xfId="30748" xr:uid="{00000000-0005-0000-0000-0000B05F0000}"/>
    <cellStyle name="Normal 6 3 5 12" xfId="12548" xr:uid="{00000000-0005-0000-0000-0000B15F0000}"/>
    <cellStyle name="Normal 6 3 5 12 2" xfId="35800" xr:uid="{00000000-0005-0000-0000-0000B25F0000}"/>
    <cellStyle name="Normal 6 3 5 13" xfId="25204" xr:uid="{00000000-0005-0000-0000-0000B35F0000}"/>
    <cellStyle name="Normal 6 3 5 2" xfId="12549" xr:uid="{00000000-0005-0000-0000-0000B45F0000}"/>
    <cellStyle name="Normal 6 3 5 2 10" xfId="12550" xr:uid="{00000000-0005-0000-0000-0000B55F0000}"/>
    <cellStyle name="Normal 6 3 5 2 10 2" xfId="12551" xr:uid="{00000000-0005-0000-0000-0000B65F0000}"/>
    <cellStyle name="Normal 6 3 5 2 10 2 2" xfId="40767" xr:uid="{00000000-0005-0000-0000-0000B75F0000}"/>
    <cellStyle name="Normal 6 3 5 2 10 3" xfId="30749" xr:uid="{00000000-0005-0000-0000-0000B85F0000}"/>
    <cellStyle name="Normal 6 3 5 2 11" xfId="12552" xr:uid="{00000000-0005-0000-0000-0000B95F0000}"/>
    <cellStyle name="Normal 6 3 5 2 11 2" xfId="35801" xr:uid="{00000000-0005-0000-0000-0000BA5F0000}"/>
    <cellStyle name="Normal 6 3 5 2 12" xfId="25205" xr:uid="{00000000-0005-0000-0000-0000BB5F0000}"/>
    <cellStyle name="Normal 6 3 5 2 2" xfId="12553" xr:uid="{00000000-0005-0000-0000-0000BC5F0000}"/>
    <cellStyle name="Normal 6 3 5 2 2 10" xfId="25206" xr:uid="{00000000-0005-0000-0000-0000BD5F0000}"/>
    <cellStyle name="Normal 6 3 5 2 2 2" xfId="12554" xr:uid="{00000000-0005-0000-0000-0000BE5F0000}"/>
    <cellStyle name="Normal 6 3 5 2 2 2 2" xfId="12555" xr:uid="{00000000-0005-0000-0000-0000BF5F0000}"/>
    <cellStyle name="Normal 6 3 5 2 2 2 2 2" xfId="12556" xr:uid="{00000000-0005-0000-0000-0000C05F0000}"/>
    <cellStyle name="Normal 6 3 5 2 2 2 2 2 2" xfId="12557" xr:uid="{00000000-0005-0000-0000-0000C15F0000}"/>
    <cellStyle name="Normal 6 3 5 2 2 2 2 2 2 2" xfId="12558" xr:uid="{00000000-0005-0000-0000-0000C25F0000}"/>
    <cellStyle name="Normal 6 3 5 2 2 2 2 2 2 2 2" xfId="40768" xr:uid="{00000000-0005-0000-0000-0000C35F0000}"/>
    <cellStyle name="Normal 6 3 5 2 2 2 2 2 2 3" xfId="30750" xr:uid="{00000000-0005-0000-0000-0000C45F0000}"/>
    <cellStyle name="Normal 6 3 5 2 2 2 2 2 3" xfId="12559" xr:uid="{00000000-0005-0000-0000-0000C55F0000}"/>
    <cellStyle name="Normal 6 3 5 2 2 2 2 2 3 2" xfId="12560" xr:uid="{00000000-0005-0000-0000-0000C65F0000}"/>
    <cellStyle name="Normal 6 3 5 2 2 2 2 2 3 2 2" xfId="40769" xr:uid="{00000000-0005-0000-0000-0000C75F0000}"/>
    <cellStyle name="Normal 6 3 5 2 2 2 2 2 3 3" xfId="30751" xr:uid="{00000000-0005-0000-0000-0000C85F0000}"/>
    <cellStyle name="Normal 6 3 5 2 2 2 2 2 4" xfId="12561" xr:uid="{00000000-0005-0000-0000-0000C95F0000}"/>
    <cellStyle name="Normal 6 3 5 2 2 2 2 2 4 2" xfId="35805" xr:uid="{00000000-0005-0000-0000-0000CA5F0000}"/>
    <cellStyle name="Normal 6 3 5 2 2 2 2 2 5" xfId="25209" xr:uid="{00000000-0005-0000-0000-0000CB5F0000}"/>
    <cellStyle name="Normal 6 3 5 2 2 2 2 3" xfId="12562" xr:uid="{00000000-0005-0000-0000-0000CC5F0000}"/>
    <cellStyle name="Normal 6 3 5 2 2 2 2 3 2" xfId="12563" xr:uid="{00000000-0005-0000-0000-0000CD5F0000}"/>
    <cellStyle name="Normal 6 3 5 2 2 2 2 3 2 2" xfId="12564" xr:uid="{00000000-0005-0000-0000-0000CE5F0000}"/>
    <cellStyle name="Normal 6 3 5 2 2 2 2 3 2 2 2" xfId="40770" xr:uid="{00000000-0005-0000-0000-0000CF5F0000}"/>
    <cellStyle name="Normal 6 3 5 2 2 2 2 3 2 3" xfId="30752" xr:uid="{00000000-0005-0000-0000-0000D05F0000}"/>
    <cellStyle name="Normal 6 3 5 2 2 2 2 3 3" xfId="12565" xr:uid="{00000000-0005-0000-0000-0000D15F0000}"/>
    <cellStyle name="Normal 6 3 5 2 2 2 2 3 3 2" xfId="12566" xr:uid="{00000000-0005-0000-0000-0000D25F0000}"/>
    <cellStyle name="Normal 6 3 5 2 2 2 2 3 3 2 2" xfId="40771" xr:uid="{00000000-0005-0000-0000-0000D35F0000}"/>
    <cellStyle name="Normal 6 3 5 2 2 2 2 3 3 3" xfId="30753" xr:uid="{00000000-0005-0000-0000-0000D45F0000}"/>
    <cellStyle name="Normal 6 3 5 2 2 2 2 3 4" xfId="12567" xr:uid="{00000000-0005-0000-0000-0000D55F0000}"/>
    <cellStyle name="Normal 6 3 5 2 2 2 2 3 4 2" xfId="35806" xr:uid="{00000000-0005-0000-0000-0000D65F0000}"/>
    <cellStyle name="Normal 6 3 5 2 2 2 2 3 5" xfId="25210" xr:uid="{00000000-0005-0000-0000-0000D75F0000}"/>
    <cellStyle name="Normal 6 3 5 2 2 2 2 4" xfId="12568" xr:uid="{00000000-0005-0000-0000-0000D85F0000}"/>
    <cellStyle name="Normal 6 3 5 2 2 2 2 4 2" xfId="12569" xr:uid="{00000000-0005-0000-0000-0000D95F0000}"/>
    <cellStyle name="Normal 6 3 5 2 2 2 2 4 2 2" xfId="40772" xr:uid="{00000000-0005-0000-0000-0000DA5F0000}"/>
    <cellStyle name="Normal 6 3 5 2 2 2 2 4 3" xfId="30754" xr:uid="{00000000-0005-0000-0000-0000DB5F0000}"/>
    <cellStyle name="Normal 6 3 5 2 2 2 2 5" xfId="12570" xr:uid="{00000000-0005-0000-0000-0000DC5F0000}"/>
    <cellStyle name="Normal 6 3 5 2 2 2 2 5 2" xfId="12571" xr:uid="{00000000-0005-0000-0000-0000DD5F0000}"/>
    <cellStyle name="Normal 6 3 5 2 2 2 2 5 2 2" xfId="40773" xr:uid="{00000000-0005-0000-0000-0000DE5F0000}"/>
    <cellStyle name="Normal 6 3 5 2 2 2 2 5 3" xfId="30755" xr:uid="{00000000-0005-0000-0000-0000DF5F0000}"/>
    <cellStyle name="Normal 6 3 5 2 2 2 2 6" xfId="12572" xr:uid="{00000000-0005-0000-0000-0000E05F0000}"/>
    <cellStyle name="Normal 6 3 5 2 2 2 2 6 2" xfId="35804" xr:uid="{00000000-0005-0000-0000-0000E15F0000}"/>
    <cellStyle name="Normal 6 3 5 2 2 2 2 7" xfId="25208" xr:uid="{00000000-0005-0000-0000-0000E25F0000}"/>
    <cellStyle name="Normal 6 3 5 2 2 2 3" xfId="12573" xr:uid="{00000000-0005-0000-0000-0000E35F0000}"/>
    <cellStyle name="Normal 6 3 5 2 2 2 3 2" xfId="12574" xr:uid="{00000000-0005-0000-0000-0000E45F0000}"/>
    <cellStyle name="Normal 6 3 5 2 2 2 3 2 2" xfId="12575" xr:uid="{00000000-0005-0000-0000-0000E55F0000}"/>
    <cellStyle name="Normal 6 3 5 2 2 2 3 2 2 2" xfId="40774" xr:uid="{00000000-0005-0000-0000-0000E65F0000}"/>
    <cellStyle name="Normal 6 3 5 2 2 2 3 2 3" xfId="30756" xr:uid="{00000000-0005-0000-0000-0000E75F0000}"/>
    <cellStyle name="Normal 6 3 5 2 2 2 3 3" xfId="12576" xr:uid="{00000000-0005-0000-0000-0000E85F0000}"/>
    <cellStyle name="Normal 6 3 5 2 2 2 3 3 2" xfId="12577" xr:uid="{00000000-0005-0000-0000-0000E95F0000}"/>
    <cellStyle name="Normal 6 3 5 2 2 2 3 3 2 2" xfId="40775" xr:uid="{00000000-0005-0000-0000-0000EA5F0000}"/>
    <cellStyle name="Normal 6 3 5 2 2 2 3 3 3" xfId="30757" xr:uid="{00000000-0005-0000-0000-0000EB5F0000}"/>
    <cellStyle name="Normal 6 3 5 2 2 2 3 4" xfId="12578" xr:uid="{00000000-0005-0000-0000-0000EC5F0000}"/>
    <cellStyle name="Normal 6 3 5 2 2 2 3 4 2" xfId="35807" xr:uid="{00000000-0005-0000-0000-0000ED5F0000}"/>
    <cellStyle name="Normal 6 3 5 2 2 2 3 5" xfId="25211" xr:uid="{00000000-0005-0000-0000-0000EE5F0000}"/>
    <cellStyle name="Normal 6 3 5 2 2 2 4" xfId="12579" xr:uid="{00000000-0005-0000-0000-0000EF5F0000}"/>
    <cellStyle name="Normal 6 3 5 2 2 2 4 2" xfId="12580" xr:uid="{00000000-0005-0000-0000-0000F05F0000}"/>
    <cellStyle name="Normal 6 3 5 2 2 2 4 2 2" xfId="12581" xr:uid="{00000000-0005-0000-0000-0000F15F0000}"/>
    <cellStyle name="Normal 6 3 5 2 2 2 4 2 2 2" xfId="40776" xr:uid="{00000000-0005-0000-0000-0000F25F0000}"/>
    <cellStyle name="Normal 6 3 5 2 2 2 4 2 3" xfId="30758" xr:uid="{00000000-0005-0000-0000-0000F35F0000}"/>
    <cellStyle name="Normal 6 3 5 2 2 2 4 3" xfId="12582" xr:uid="{00000000-0005-0000-0000-0000F45F0000}"/>
    <cellStyle name="Normal 6 3 5 2 2 2 4 3 2" xfId="12583" xr:uid="{00000000-0005-0000-0000-0000F55F0000}"/>
    <cellStyle name="Normal 6 3 5 2 2 2 4 3 2 2" xfId="40777" xr:uid="{00000000-0005-0000-0000-0000F65F0000}"/>
    <cellStyle name="Normal 6 3 5 2 2 2 4 3 3" xfId="30759" xr:uid="{00000000-0005-0000-0000-0000F75F0000}"/>
    <cellStyle name="Normal 6 3 5 2 2 2 4 4" xfId="12584" xr:uid="{00000000-0005-0000-0000-0000F85F0000}"/>
    <cellStyle name="Normal 6 3 5 2 2 2 4 4 2" xfId="35808" xr:uid="{00000000-0005-0000-0000-0000F95F0000}"/>
    <cellStyle name="Normal 6 3 5 2 2 2 4 5" xfId="25212" xr:uid="{00000000-0005-0000-0000-0000FA5F0000}"/>
    <cellStyle name="Normal 6 3 5 2 2 2 5" xfId="12585" xr:uid="{00000000-0005-0000-0000-0000FB5F0000}"/>
    <cellStyle name="Normal 6 3 5 2 2 2 5 2" xfId="12586" xr:uid="{00000000-0005-0000-0000-0000FC5F0000}"/>
    <cellStyle name="Normal 6 3 5 2 2 2 5 2 2" xfId="40778" xr:uid="{00000000-0005-0000-0000-0000FD5F0000}"/>
    <cellStyle name="Normal 6 3 5 2 2 2 5 3" xfId="30760" xr:uid="{00000000-0005-0000-0000-0000FE5F0000}"/>
    <cellStyle name="Normal 6 3 5 2 2 2 6" xfId="12587" xr:uid="{00000000-0005-0000-0000-0000FF5F0000}"/>
    <cellStyle name="Normal 6 3 5 2 2 2 6 2" xfId="12588" xr:uid="{00000000-0005-0000-0000-000000600000}"/>
    <cellStyle name="Normal 6 3 5 2 2 2 6 2 2" xfId="40779" xr:uid="{00000000-0005-0000-0000-000001600000}"/>
    <cellStyle name="Normal 6 3 5 2 2 2 6 3" xfId="30761" xr:uid="{00000000-0005-0000-0000-000002600000}"/>
    <cellStyle name="Normal 6 3 5 2 2 2 7" xfId="12589" xr:uid="{00000000-0005-0000-0000-000003600000}"/>
    <cellStyle name="Normal 6 3 5 2 2 2 7 2" xfId="35803" xr:uid="{00000000-0005-0000-0000-000004600000}"/>
    <cellStyle name="Normal 6 3 5 2 2 2 8" xfId="25207" xr:uid="{00000000-0005-0000-0000-000005600000}"/>
    <cellStyle name="Normal 6 3 5 2 2 3" xfId="12590" xr:uid="{00000000-0005-0000-0000-000006600000}"/>
    <cellStyle name="Normal 6 3 5 2 2 3 2" xfId="12591" xr:uid="{00000000-0005-0000-0000-000007600000}"/>
    <cellStyle name="Normal 6 3 5 2 2 3 2 2" xfId="12592" xr:uid="{00000000-0005-0000-0000-000008600000}"/>
    <cellStyle name="Normal 6 3 5 2 2 3 2 2 2" xfId="12593" xr:uid="{00000000-0005-0000-0000-000009600000}"/>
    <cellStyle name="Normal 6 3 5 2 2 3 2 2 2 2" xfId="12594" xr:uid="{00000000-0005-0000-0000-00000A600000}"/>
    <cellStyle name="Normal 6 3 5 2 2 3 2 2 2 2 2" xfId="40780" xr:uid="{00000000-0005-0000-0000-00000B600000}"/>
    <cellStyle name="Normal 6 3 5 2 2 3 2 2 2 3" xfId="30762" xr:uid="{00000000-0005-0000-0000-00000C600000}"/>
    <cellStyle name="Normal 6 3 5 2 2 3 2 2 3" xfId="12595" xr:uid="{00000000-0005-0000-0000-00000D600000}"/>
    <cellStyle name="Normal 6 3 5 2 2 3 2 2 3 2" xfId="12596" xr:uid="{00000000-0005-0000-0000-00000E600000}"/>
    <cellStyle name="Normal 6 3 5 2 2 3 2 2 3 2 2" xfId="40781" xr:uid="{00000000-0005-0000-0000-00000F600000}"/>
    <cellStyle name="Normal 6 3 5 2 2 3 2 2 3 3" xfId="30763" xr:uid="{00000000-0005-0000-0000-000010600000}"/>
    <cellStyle name="Normal 6 3 5 2 2 3 2 2 4" xfId="12597" xr:uid="{00000000-0005-0000-0000-000011600000}"/>
    <cellStyle name="Normal 6 3 5 2 2 3 2 2 4 2" xfId="35811" xr:uid="{00000000-0005-0000-0000-000012600000}"/>
    <cellStyle name="Normal 6 3 5 2 2 3 2 2 5" xfId="25215" xr:uid="{00000000-0005-0000-0000-000013600000}"/>
    <cellStyle name="Normal 6 3 5 2 2 3 2 3" xfId="12598" xr:uid="{00000000-0005-0000-0000-000014600000}"/>
    <cellStyle name="Normal 6 3 5 2 2 3 2 3 2" xfId="12599" xr:uid="{00000000-0005-0000-0000-000015600000}"/>
    <cellStyle name="Normal 6 3 5 2 2 3 2 3 2 2" xfId="12600" xr:uid="{00000000-0005-0000-0000-000016600000}"/>
    <cellStyle name="Normal 6 3 5 2 2 3 2 3 2 2 2" xfId="40782" xr:uid="{00000000-0005-0000-0000-000017600000}"/>
    <cellStyle name="Normal 6 3 5 2 2 3 2 3 2 3" xfId="30764" xr:uid="{00000000-0005-0000-0000-000018600000}"/>
    <cellStyle name="Normal 6 3 5 2 2 3 2 3 3" xfId="12601" xr:uid="{00000000-0005-0000-0000-000019600000}"/>
    <cellStyle name="Normal 6 3 5 2 2 3 2 3 3 2" xfId="12602" xr:uid="{00000000-0005-0000-0000-00001A600000}"/>
    <cellStyle name="Normal 6 3 5 2 2 3 2 3 3 2 2" xfId="40783" xr:uid="{00000000-0005-0000-0000-00001B600000}"/>
    <cellStyle name="Normal 6 3 5 2 2 3 2 3 3 3" xfId="30765" xr:uid="{00000000-0005-0000-0000-00001C600000}"/>
    <cellStyle name="Normal 6 3 5 2 2 3 2 3 4" xfId="12603" xr:uid="{00000000-0005-0000-0000-00001D600000}"/>
    <cellStyle name="Normal 6 3 5 2 2 3 2 3 4 2" xfId="35812" xr:uid="{00000000-0005-0000-0000-00001E600000}"/>
    <cellStyle name="Normal 6 3 5 2 2 3 2 3 5" xfId="25216" xr:uid="{00000000-0005-0000-0000-00001F600000}"/>
    <cellStyle name="Normal 6 3 5 2 2 3 2 4" xfId="12604" xr:uid="{00000000-0005-0000-0000-000020600000}"/>
    <cellStyle name="Normal 6 3 5 2 2 3 2 4 2" xfId="12605" xr:uid="{00000000-0005-0000-0000-000021600000}"/>
    <cellStyle name="Normal 6 3 5 2 2 3 2 4 2 2" xfId="40784" xr:uid="{00000000-0005-0000-0000-000022600000}"/>
    <cellStyle name="Normal 6 3 5 2 2 3 2 4 3" xfId="30766" xr:uid="{00000000-0005-0000-0000-000023600000}"/>
    <cellStyle name="Normal 6 3 5 2 2 3 2 5" xfId="12606" xr:uid="{00000000-0005-0000-0000-000024600000}"/>
    <cellStyle name="Normal 6 3 5 2 2 3 2 5 2" xfId="12607" xr:uid="{00000000-0005-0000-0000-000025600000}"/>
    <cellStyle name="Normal 6 3 5 2 2 3 2 5 2 2" xfId="40785" xr:uid="{00000000-0005-0000-0000-000026600000}"/>
    <cellStyle name="Normal 6 3 5 2 2 3 2 5 3" xfId="30767" xr:uid="{00000000-0005-0000-0000-000027600000}"/>
    <cellStyle name="Normal 6 3 5 2 2 3 2 6" xfId="12608" xr:uid="{00000000-0005-0000-0000-000028600000}"/>
    <cellStyle name="Normal 6 3 5 2 2 3 2 6 2" xfId="35810" xr:uid="{00000000-0005-0000-0000-000029600000}"/>
    <cellStyle name="Normal 6 3 5 2 2 3 2 7" xfId="25214" xr:uid="{00000000-0005-0000-0000-00002A600000}"/>
    <cellStyle name="Normal 6 3 5 2 2 3 3" xfId="12609" xr:uid="{00000000-0005-0000-0000-00002B600000}"/>
    <cellStyle name="Normal 6 3 5 2 2 3 3 2" xfId="12610" xr:uid="{00000000-0005-0000-0000-00002C600000}"/>
    <cellStyle name="Normal 6 3 5 2 2 3 3 2 2" xfId="12611" xr:uid="{00000000-0005-0000-0000-00002D600000}"/>
    <cellStyle name="Normal 6 3 5 2 2 3 3 2 2 2" xfId="40786" xr:uid="{00000000-0005-0000-0000-00002E600000}"/>
    <cellStyle name="Normal 6 3 5 2 2 3 3 2 3" xfId="30768" xr:uid="{00000000-0005-0000-0000-00002F600000}"/>
    <cellStyle name="Normal 6 3 5 2 2 3 3 3" xfId="12612" xr:uid="{00000000-0005-0000-0000-000030600000}"/>
    <cellStyle name="Normal 6 3 5 2 2 3 3 3 2" xfId="12613" xr:uid="{00000000-0005-0000-0000-000031600000}"/>
    <cellStyle name="Normal 6 3 5 2 2 3 3 3 2 2" xfId="40787" xr:uid="{00000000-0005-0000-0000-000032600000}"/>
    <cellStyle name="Normal 6 3 5 2 2 3 3 3 3" xfId="30769" xr:uid="{00000000-0005-0000-0000-000033600000}"/>
    <cellStyle name="Normal 6 3 5 2 2 3 3 4" xfId="12614" xr:uid="{00000000-0005-0000-0000-000034600000}"/>
    <cellStyle name="Normal 6 3 5 2 2 3 3 4 2" xfId="35813" xr:uid="{00000000-0005-0000-0000-000035600000}"/>
    <cellStyle name="Normal 6 3 5 2 2 3 3 5" xfId="25217" xr:uid="{00000000-0005-0000-0000-000036600000}"/>
    <cellStyle name="Normal 6 3 5 2 2 3 4" xfId="12615" xr:uid="{00000000-0005-0000-0000-000037600000}"/>
    <cellStyle name="Normal 6 3 5 2 2 3 4 2" xfId="12616" xr:uid="{00000000-0005-0000-0000-000038600000}"/>
    <cellStyle name="Normal 6 3 5 2 2 3 4 2 2" xfId="12617" xr:uid="{00000000-0005-0000-0000-000039600000}"/>
    <cellStyle name="Normal 6 3 5 2 2 3 4 2 2 2" xfId="40788" xr:uid="{00000000-0005-0000-0000-00003A600000}"/>
    <cellStyle name="Normal 6 3 5 2 2 3 4 2 3" xfId="30770" xr:uid="{00000000-0005-0000-0000-00003B600000}"/>
    <cellStyle name="Normal 6 3 5 2 2 3 4 3" xfId="12618" xr:uid="{00000000-0005-0000-0000-00003C600000}"/>
    <cellStyle name="Normal 6 3 5 2 2 3 4 3 2" xfId="12619" xr:uid="{00000000-0005-0000-0000-00003D600000}"/>
    <cellStyle name="Normal 6 3 5 2 2 3 4 3 2 2" xfId="40789" xr:uid="{00000000-0005-0000-0000-00003E600000}"/>
    <cellStyle name="Normal 6 3 5 2 2 3 4 3 3" xfId="30771" xr:uid="{00000000-0005-0000-0000-00003F600000}"/>
    <cellStyle name="Normal 6 3 5 2 2 3 4 4" xfId="12620" xr:uid="{00000000-0005-0000-0000-000040600000}"/>
    <cellStyle name="Normal 6 3 5 2 2 3 4 4 2" xfId="35814" xr:uid="{00000000-0005-0000-0000-000041600000}"/>
    <cellStyle name="Normal 6 3 5 2 2 3 4 5" xfId="25218" xr:uid="{00000000-0005-0000-0000-000042600000}"/>
    <cellStyle name="Normal 6 3 5 2 2 3 5" xfId="12621" xr:uid="{00000000-0005-0000-0000-000043600000}"/>
    <cellStyle name="Normal 6 3 5 2 2 3 5 2" xfId="12622" xr:uid="{00000000-0005-0000-0000-000044600000}"/>
    <cellStyle name="Normal 6 3 5 2 2 3 5 2 2" xfId="40790" xr:uid="{00000000-0005-0000-0000-000045600000}"/>
    <cellStyle name="Normal 6 3 5 2 2 3 5 3" xfId="30772" xr:uid="{00000000-0005-0000-0000-000046600000}"/>
    <cellStyle name="Normal 6 3 5 2 2 3 6" xfId="12623" xr:uid="{00000000-0005-0000-0000-000047600000}"/>
    <cellStyle name="Normal 6 3 5 2 2 3 6 2" xfId="12624" xr:uid="{00000000-0005-0000-0000-000048600000}"/>
    <cellStyle name="Normal 6 3 5 2 2 3 6 2 2" xfId="40791" xr:uid="{00000000-0005-0000-0000-000049600000}"/>
    <cellStyle name="Normal 6 3 5 2 2 3 6 3" xfId="30773" xr:uid="{00000000-0005-0000-0000-00004A600000}"/>
    <cellStyle name="Normal 6 3 5 2 2 3 7" xfId="12625" xr:uid="{00000000-0005-0000-0000-00004B600000}"/>
    <cellStyle name="Normal 6 3 5 2 2 3 7 2" xfId="35809" xr:uid="{00000000-0005-0000-0000-00004C600000}"/>
    <cellStyle name="Normal 6 3 5 2 2 3 8" xfId="25213" xr:uid="{00000000-0005-0000-0000-00004D600000}"/>
    <cellStyle name="Normal 6 3 5 2 2 4" xfId="12626" xr:uid="{00000000-0005-0000-0000-00004E600000}"/>
    <cellStyle name="Normal 6 3 5 2 2 4 2" xfId="12627" xr:uid="{00000000-0005-0000-0000-00004F600000}"/>
    <cellStyle name="Normal 6 3 5 2 2 4 2 2" xfId="12628" xr:uid="{00000000-0005-0000-0000-000050600000}"/>
    <cellStyle name="Normal 6 3 5 2 2 4 2 2 2" xfId="12629" xr:uid="{00000000-0005-0000-0000-000051600000}"/>
    <cellStyle name="Normal 6 3 5 2 2 4 2 2 2 2" xfId="40792" xr:uid="{00000000-0005-0000-0000-000052600000}"/>
    <cellStyle name="Normal 6 3 5 2 2 4 2 2 3" xfId="30774" xr:uid="{00000000-0005-0000-0000-000053600000}"/>
    <cellStyle name="Normal 6 3 5 2 2 4 2 3" xfId="12630" xr:uid="{00000000-0005-0000-0000-000054600000}"/>
    <cellStyle name="Normal 6 3 5 2 2 4 2 3 2" xfId="12631" xr:uid="{00000000-0005-0000-0000-000055600000}"/>
    <cellStyle name="Normal 6 3 5 2 2 4 2 3 2 2" xfId="40793" xr:uid="{00000000-0005-0000-0000-000056600000}"/>
    <cellStyle name="Normal 6 3 5 2 2 4 2 3 3" xfId="30775" xr:uid="{00000000-0005-0000-0000-000057600000}"/>
    <cellStyle name="Normal 6 3 5 2 2 4 2 4" xfId="12632" xr:uid="{00000000-0005-0000-0000-000058600000}"/>
    <cellStyle name="Normal 6 3 5 2 2 4 2 4 2" xfId="35816" xr:uid="{00000000-0005-0000-0000-000059600000}"/>
    <cellStyle name="Normal 6 3 5 2 2 4 2 5" xfId="25220" xr:uid="{00000000-0005-0000-0000-00005A600000}"/>
    <cellStyle name="Normal 6 3 5 2 2 4 3" xfId="12633" xr:uid="{00000000-0005-0000-0000-00005B600000}"/>
    <cellStyle name="Normal 6 3 5 2 2 4 3 2" xfId="12634" xr:uid="{00000000-0005-0000-0000-00005C600000}"/>
    <cellStyle name="Normal 6 3 5 2 2 4 3 2 2" xfId="12635" xr:uid="{00000000-0005-0000-0000-00005D600000}"/>
    <cellStyle name="Normal 6 3 5 2 2 4 3 2 2 2" xfId="40794" xr:uid="{00000000-0005-0000-0000-00005E600000}"/>
    <cellStyle name="Normal 6 3 5 2 2 4 3 2 3" xfId="30776" xr:uid="{00000000-0005-0000-0000-00005F600000}"/>
    <cellStyle name="Normal 6 3 5 2 2 4 3 3" xfId="12636" xr:uid="{00000000-0005-0000-0000-000060600000}"/>
    <cellStyle name="Normal 6 3 5 2 2 4 3 3 2" xfId="12637" xr:uid="{00000000-0005-0000-0000-000061600000}"/>
    <cellStyle name="Normal 6 3 5 2 2 4 3 3 2 2" xfId="40795" xr:uid="{00000000-0005-0000-0000-000062600000}"/>
    <cellStyle name="Normal 6 3 5 2 2 4 3 3 3" xfId="30777" xr:uid="{00000000-0005-0000-0000-000063600000}"/>
    <cellStyle name="Normal 6 3 5 2 2 4 3 4" xfId="12638" xr:uid="{00000000-0005-0000-0000-000064600000}"/>
    <cellStyle name="Normal 6 3 5 2 2 4 3 4 2" xfId="35817" xr:uid="{00000000-0005-0000-0000-000065600000}"/>
    <cellStyle name="Normal 6 3 5 2 2 4 3 5" xfId="25221" xr:uid="{00000000-0005-0000-0000-000066600000}"/>
    <cellStyle name="Normal 6 3 5 2 2 4 4" xfId="12639" xr:uid="{00000000-0005-0000-0000-000067600000}"/>
    <cellStyle name="Normal 6 3 5 2 2 4 4 2" xfId="12640" xr:uid="{00000000-0005-0000-0000-000068600000}"/>
    <cellStyle name="Normal 6 3 5 2 2 4 4 2 2" xfId="40796" xr:uid="{00000000-0005-0000-0000-000069600000}"/>
    <cellStyle name="Normal 6 3 5 2 2 4 4 3" xfId="30778" xr:uid="{00000000-0005-0000-0000-00006A600000}"/>
    <cellStyle name="Normal 6 3 5 2 2 4 5" xfId="12641" xr:uid="{00000000-0005-0000-0000-00006B600000}"/>
    <cellStyle name="Normal 6 3 5 2 2 4 5 2" xfId="12642" xr:uid="{00000000-0005-0000-0000-00006C600000}"/>
    <cellStyle name="Normal 6 3 5 2 2 4 5 2 2" xfId="40797" xr:uid="{00000000-0005-0000-0000-00006D600000}"/>
    <cellStyle name="Normal 6 3 5 2 2 4 5 3" xfId="30779" xr:uid="{00000000-0005-0000-0000-00006E600000}"/>
    <cellStyle name="Normal 6 3 5 2 2 4 6" xfId="12643" xr:uid="{00000000-0005-0000-0000-00006F600000}"/>
    <cellStyle name="Normal 6 3 5 2 2 4 6 2" xfId="35815" xr:uid="{00000000-0005-0000-0000-000070600000}"/>
    <cellStyle name="Normal 6 3 5 2 2 4 7" xfId="25219" xr:uid="{00000000-0005-0000-0000-000071600000}"/>
    <cellStyle name="Normal 6 3 5 2 2 5" xfId="12644" xr:uid="{00000000-0005-0000-0000-000072600000}"/>
    <cellStyle name="Normal 6 3 5 2 2 5 2" xfId="12645" xr:uid="{00000000-0005-0000-0000-000073600000}"/>
    <cellStyle name="Normal 6 3 5 2 2 5 2 2" xfId="12646" xr:uid="{00000000-0005-0000-0000-000074600000}"/>
    <cellStyle name="Normal 6 3 5 2 2 5 2 2 2" xfId="40798" xr:uid="{00000000-0005-0000-0000-000075600000}"/>
    <cellStyle name="Normal 6 3 5 2 2 5 2 3" xfId="30780" xr:uid="{00000000-0005-0000-0000-000076600000}"/>
    <cellStyle name="Normal 6 3 5 2 2 5 3" xfId="12647" xr:uid="{00000000-0005-0000-0000-000077600000}"/>
    <cellStyle name="Normal 6 3 5 2 2 5 3 2" xfId="12648" xr:uid="{00000000-0005-0000-0000-000078600000}"/>
    <cellStyle name="Normal 6 3 5 2 2 5 3 2 2" xfId="40799" xr:uid="{00000000-0005-0000-0000-000079600000}"/>
    <cellStyle name="Normal 6 3 5 2 2 5 3 3" xfId="30781" xr:uid="{00000000-0005-0000-0000-00007A600000}"/>
    <cellStyle name="Normal 6 3 5 2 2 5 4" xfId="12649" xr:uid="{00000000-0005-0000-0000-00007B600000}"/>
    <cellStyle name="Normal 6 3 5 2 2 5 4 2" xfId="35818" xr:uid="{00000000-0005-0000-0000-00007C600000}"/>
    <cellStyle name="Normal 6 3 5 2 2 5 5" xfId="25222" xr:uid="{00000000-0005-0000-0000-00007D600000}"/>
    <cellStyle name="Normal 6 3 5 2 2 6" xfId="12650" xr:uid="{00000000-0005-0000-0000-00007E600000}"/>
    <cellStyle name="Normal 6 3 5 2 2 6 2" xfId="12651" xr:uid="{00000000-0005-0000-0000-00007F600000}"/>
    <cellStyle name="Normal 6 3 5 2 2 6 2 2" xfId="12652" xr:uid="{00000000-0005-0000-0000-000080600000}"/>
    <cellStyle name="Normal 6 3 5 2 2 6 2 2 2" xfId="40800" xr:uid="{00000000-0005-0000-0000-000081600000}"/>
    <cellStyle name="Normal 6 3 5 2 2 6 2 3" xfId="30782" xr:uid="{00000000-0005-0000-0000-000082600000}"/>
    <cellStyle name="Normal 6 3 5 2 2 6 3" xfId="12653" xr:uid="{00000000-0005-0000-0000-000083600000}"/>
    <cellStyle name="Normal 6 3 5 2 2 6 3 2" xfId="12654" xr:uid="{00000000-0005-0000-0000-000084600000}"/>
    <cellStyle name="Normal 6 3 5 2 2 6 3 2 2" xfId="40801" xr:uid="{00000000-0005-0000-0000-000085600000}"/>
    <cellStyle name="Normal 6 3 5 2 2 6 3 3" xfId="30783" xr:uid="{00000000-0005-0000-0000-000086600000}"/>
    <cellStyle name="Normal 6 3 5 2 2 6 4" xfId="12655" xr:uid="{00000000-0005-0000-0000-000087600000}"/>
    <cellStyle name="Normal 6 3 5 2 2 6 4 2" xfId="35819" xr:uid="{00000000-0005-0000-0000-000088600000}"/>
    <cellStyle name="Normal 6 3 5 2 2 6 5" xfId="25223" xr:uid="{00000000-0005-0000-0000-000089600000}"/>
    <cellStyle name="Normal 6 3 5 2 2 7" xfId="12656" xr:uid="{00000000-0005-0000-0000-00008A600000}"/>
    <cellStyle name="Normal 6 3 5 2 2 7 2" xfId="12657" xr:uid="{00000000-0005-0000-0000-00008B600000}"/>
    <cellStyle name="Normal 6 3 5 2 2 7 2 2" xfId="40802" xr:uid="{00000000-0005-0000-0000-00008C600000}"/>
    <cellStyle name="Normal 6 3 5 2 2 7 3" xfId="30784" xr:uid="{00000000-0005-0000-0000-00008D600000}"/>
    <cellStyle name="Normal 6 3 5 2 2 8" xfId="12658" xr:uid="{00000000-0005-0000-0000-00008E600000}"/>
    <cellStyle name="Normal 6 3 5 2 2 8 2" xfId="12659" xr:uid="{00000000-0005-0000-0000-00008F600000}"/>
    <cellStyle name="Normal 6 3 5 2 2 8 2 2" xfId="40803" xr:uid="{00000000-0005-0000-0000-000090600000}"/>
    <cellStyle name="Normal 6 3 5 2 2 8 3" xfId="30785" xr:uid="{00000000-0005-0000-0000-000091600000}"/>
    <cellStyle name="Normal 6 3 5 2 2 9" xfId="12660" xr:uid="{00000000-0005-0000-0000-000092600000}"/>
    <cellStyle name="Normal 6 3 5 2 2 9 2" xfId="35802" xr:uid="{00000000-0005-0000-0000-000093600000}"/>
    <cellStyle name="Normal 6 3 5 2 3" xfId="12661" xr:uid="{00000000-0005-0000-0000-000094600000}"/>
    <cellStyle name="Normal 6 3 5 2 3 2" xfId="12662" xr:uid="{00000000-0005-0000-0000-000095600000}"/>
    <cellStyle name="Normal 6 3 5 2 3 2 2" xfId="12663" xr:uid="{00000000-0005-0000-0000-000096600000}"/>
    <cellStyle name="Normal 6 3 5 2 3 2 2 2" xfId="12664" xr:uid="{00000000-0005-0000-0000-000097600000}"/>
    <cellStyle name="Normal 6 3 5 2 3 2 2 2 2" xfId="12665" xr:uid="{00000000-0005-0000-0000-000098600000}"/>
    <cellStyle name="Normal 6 3 5 2 3 2 2 2 2 2" xfId="40804" xr:uid="{00000000-0005-0000-0000-000099600000}"/>
    <cellStyle name="Normal 6 3 5 2 3 2 2 2 3" xfId="30786" xr:uid="{00000000-0005-0000-0000-00009A600000}"/>
    <cellStyle name="Normal 6 3 5 2 3 2 2 3" xfId="12666" xr:uid="{00000000-0005-0000-0000-00009B600000}"/>
    <cellStyle name="Normal 6 3 5 2 3 2 2 3 2" xfId="12667" xr:uid="{00000000-0005-0000-0000-00009C600000}"/>
    <cellStyle name="Normal 6 3 5 2 3 2 2 3 2 2" xfId="40805" xr:uid="{00000000-0005-0000-0000-00009D600000}"/>
    <cellStyle name="Normal 6 3 5 2 3 2 2 3 3" xfId="30787" xr:uid="{00000000-0005-0000-0000-00009E600000}"/>
    <cellStyle name="Normal 6 3 5 2 3 2 2 4" xfId="12668" xr:uid="{00000000-0005-0000-0000-00009F600000}"/>
    <cellStyle name="Normal 6 3 5 2 3 2 2 4 2" xfId="35822" xr:uid="{00000000-0005-0000-0000-0000A0600000}"/>
    <cellStyle name="Normal 6 3 5 2 3 2 2 5" xfId="25226" xr:uid="{00000000-0005-0000-0000-0000A1600000}"/>
    <cellStyle name="Normal 6 3 5 2 3 2 3" xfId="12669" xr:uid="{00000000-0005-0000-0000-0000A2600000}"/>
    <cellStyle name="Normal 6 3 5 2 3 2 3 2" xfId="12670" xr:uid="{00000000-0005-0000-0000-0000A3600000}"/>
    <cellStyle name="Normal 6 3 5 2 3 2 3 2 2" xfId="12671" xr:uid="{00000000-0005-0000-0000-0000A4600000}"/>
    <cellStyle name="Normal 6 3 5 2 3 2 3 2 2 2" xfId="40806" xr:uid="{00000000-0005-0000-0000-0000A5600000}"/>
    <cellStyle name="Normal 6 3 5 2 3 2 3 2 3" xfId="30788" xr:uid="{00000000-0005-0000-0000-0000A6600000}"/>
    <cellStyle name="Normal 6 3 5 2 3 2 3 3" xfId="12672" xr:uid="{00000000-0005-0000-0000-0000A7600000}"/>
    <cellStyle name="Normal 6 3 5 2 3 2 3 3 2" xfId="12673" xr:uid="{00000000-0005-0000-0000-0000A8600000}"/>
    <cellStyle name="Normal 6 3 5 2 3 2 3 3 2 2" xfId="40807" xr:uid="{00000000-0005-0000-0000-0000A9600000}"/>
    <cellStyle name="Normal 6 3 5 2 3 2 3 3 3" xfId="30789" xr:uid="{00000000-0005-0000-0000-0000AA600000}"/>
    <cellStyle name="Normal 6 3 5 2 3 2 3 4" xfId="12674" xr:uid="{00000000-0005-0000-0000-0000AB600000}"/>
    <cellStyle name="Normal 6 3 5 2 3 2 3 4 2" xfId="35823" xr:uid="{00000000-0005-0000-0000-0000AC600000}"/>
    <cellStyle name="Normal 6 3 5 2 3 2 3 5" xfId="25227" xr:uid="{00000000-0005-0000-0000-0000AD600000}"/>
    <cellStyle name="Normal 6 3 5 2 3 2 4" xfId="12675" xr:uid="{00000000-0005-0000-0000-0000AE600000}"/>
    <cellStyle name="Normal 6 3 5 2 3 2 4 2" xfId="12676" xr:uid="{00000000-0005-0000-0000-0000AF600000}"/>
    <cellStyle name="Normal 6 3 5 2 3 2 4 2 2" xfId="40808" xr:uid="{00000000-0005-0000-0000-0000B0600000}"/>
    <cellStyle name="Normal 6 3 5 2 3 2 4 3" xfId="30790" xr:uid="{00000000-0005-0000-0000-0000B1600000}"/>
    <cellStyle name="Normal 6 3 5 2 3 2 5" xfId="12677" xr:uid="{00000000-0005-0000-0000-0000B2600000}"/>
    <cellStyle name="Normal 6 3 5 2 3 2 5 2" xfId="12678" xr:uid="{00000000-0005-0000-0000-0000B3600000}"/>
    <cellStyle name="Normal 6 3 5 2 3 2 5 2 2" xfId="40809" xr:uid="{00000000-0005-0000-0000-0000B4600000}"/>
    <cellStyle name="Normal 6 3 5 2 3 2 5 3" xfId="30791" xr:uid="{00000000-0005-0000-0000-0000B5600000}"/>
    <cellStyle name="Normal 6 3 5 2 3 2 6" xfId="12679" xr:uid="{00000000-0005-0000-0000-0000B6600000}"/>
    <cellStyle name="Normal 6 3 5 2 3 2 6 2" xfId="35821" xr:uid="{00000000-0005-0000-0000-0000B7600000}"/>
    <cellStyle name="Normal 6 3 5 2 3 2 7" xfId="25225" xr:uid="{00000000-0005-0000-0000-0000B8600000}"/>
    <cellStyle name="Normal 6 3 5 2 3 3" xfId="12680" xr:uid="{00000000-0005-0000-0000-0000B9600000}"/>
    <cellStyle name="Normal 6 3 5 2 3 3 2" xfId="12681" xr:uid="{00000000-0005-0000-0000-0000BA600000}"/>
    <cellStyle name="Normal 6 3 5 2 3 3 2 2" xfId="12682" xr:uid="{00000000-0005-0000-0000-0000BB600000}"/>
    <cellStyle name="Normal 6 3 5 2 3 3 2 2 2" xfId="40810" xr:uid="{00000000-0005-0000-0000-0000BC600000}"/>
    <cellStyle name="Normal 6 3 5 2 3 3 2 3" xfId="30792" xr:uid="{00000000-0005-0000-0000-0000BD600000}"/>
    <cellStyle name="Normal 6 3 5 2 3 3 3" xfId="12683" xr:uid="{00000000-0005-0000-0000-0000BE600000}"/>
    <cellStyle name="Normal 6 3 5 2 3 3 3 2" xfId="12684" xr:uid="{00000000-0005-0000-0000-0000BF600000}"/>
    <cellStyle name="Normal 6 3 5 2 3 3 3 2 2" xfId="40811" xr:uid="{00000000-0005-0000-0000-0000C0600000}"/>
    <cellStyle name="Normal 6 3 5 2 3 3 3 3" xfId="30793" xr:uid="{00000000-0005-0000-0000-0000C1600000}"/>
    <cellStyle name="Normal 6 3 5 2 3 3 4" xfId="12685" xr:uid="{00000000-0005-0000-0000-0000C2600000}"/>
    <cellStyle name="Normal 6 3 5 2 3 3 4 2" xfId="35824" xr:uid="{00000000-0005-0000-0000-0000C3600000}"/>
    <cellStyle name="Normal 6 3 5 2 3 3 5" xfId="25228" xr:uid="{00000000-0005-0000-0000-0000C4600000}"/>
    <cellStyle name="Normal 6 3 5 2 3 4" xfId="12686" xr:uid="{00000000-0005-0000-0000-0000C5600000}"/>
    <cellStyle name="Normal 6 3 5 2 3 4 2" xfId="12687" xr:uid="{00000000-0005-0000-0000-0000C6600000}"/>
    <cellStyle name="Normal 6 3 5 2 3 4 2 2" xfId="12688" xr:uid="{00000000-0005-0000-0000-0000C7600000}"/>
    <cellStyle name="Normal 6 3 5 2 3 4 2 2 2" xfId="40812" xr:uid="{00000000-0005-0000-0000-0000C8600000}"/>
    <cellStyle name="Normal 6 3 5 2 3 4 2 3" xfId="30794" xr:uid="{00000000-0005-0000-0000-0000C9600000}"/>
    <cellStyle name="Normal 6 3 5 2 3 4 3" xfId="12689" xr:uid="{00000000-0005-0000-0000-0000CA600000}"/>
    <cellStyle name="Normal 6 3 5 2 3 4 3 2" xfId="12690" xr:uid="{00000000-0005-0000-0000-0000CB600000}"/>
    <cellStyle name="Normal 6 3 5 2 3 4 3 2 2" xfId="40813" xr:uid="{00000000-0005-0000-0000-0000CC600000}"/>
    <cellStyle name="Normal 6 3 5 2 3 4 3 3" xfId="30795" xr:uid="{00000000-0005-0000-0000-0000CD600000}"/>
    <cellStyle name="Normal 6 3 5 2 3 4 4" xfId="12691" xr:uid="{00000000-0005-0000-0000-0000CE600000}"/>
    <cellStyle name="Normal 6 3 5 2 3 4 4 2" xfId="35825" xr:uid="{00000000-0005-0000-0000-0000CF600000}"/>
    <cellStyle name="Normal 6 3 5 2 3 4 5" xfId="25229" xr:uid="{00000000-0005-0000-0000-0000D0600000}"/>
    <cellStyle name="Normal 6 3 5 2 3 5" xfId="12692" xr:uid="{00000000-0005-0000-0000-0000D1600000}"/>
    <cellStyle name="Normal 6 3 5 2 3 5 2" xfId="12693" xr:uid="{00000000-0005-0000-0000-0000D2600000}"/>
    <cellStyle name="Normal 6 3 5 2 3 5 2 2" xfId="40814" xr:uid="{00000000-0005-0000-0000-0000D3600000}"/>
    <cellStyle name="Normal 6 3 5 2 3 5 3" xfId="30796" xr:uid="{00000000-0005-0000-0000-0000D4600000}"/>
    <cellStyle name="Normal 6 3 5 2 3 6" xfId="12694" xr:uid="{00000000-0005-0000-0000-0000D5600000}"/>
    <cellStyle name="Normal 6 3 5 2 3 6 2" xfId="12695" xr:uid="{00000000-0005-0000-0000-0000D6600000}"/>
    <cellStyle name="Normal 6 3 5 2 3 6 2 2" xfId="40815" xr:uid="{00000000-0005-0000-0000-0000D7600000}"/>
    <cellStyle name="Normal 6 3 5 2 3 6 3" xfId="30797" xr:uid="{00000000-0005-0000-0000-0000D8600000}"/>
    <cellStyle name="Normal 6 3 5 2 3 7" xfId="12696" xr:uid="{00000000-0005-0000-0000-0000D9600000}"/>
    <cellStyle name="Normal 6 3 5 2 3 7 2" xfId="35820" xr:uid="{00000000-0005-0000-0000-0000DA600000}"/>
    <cellStyle name="Normal 6 3 5 2 3 8" xfId="25224" xr:uid="{00000000-0005-0000-0000-0000DB600000}"/>
    <cellStyle name="Normal 6 3 5 2 4" xfId="12697" xr:uid="{00000000-0005-0000-0000-0000DC600000}"/>
    <cellStyle name="Normal 6 3 5 2 4 2" xfId="12698" xr:uid="{00000000-0005-0000-0000-0000DD600000}"/>
    <cellStyle name="Normal 6 3 5 2 4 2 2" xfId="12699" xr:uid="{00000000-0005-0000-0000-0000DE600000}"/>
    <cellStyle name="Normal 6 3 5 2 4 2 2 2" xfId="12700" xr:uid="{00000000-0005-0000-0000-0000DF600000}"/>
    <cellStyle name="Normal 6 3 5 2 4 2 2 2 2" xfId="12701" xr:uid="{00000000-0005-0000-0000-0000E0600000}"/>
    <cellStyle name="Normal 6 3 5 2 4 2 2 2 2 2" xfId="40816" xr:uid="{00000000-0005-0000-0000-0000E1600000}"/>
    <cellStyle name="Normal 6 3 5 2 4 2 2 2 3" xfId="30798" xr:uid="{00000000-0005-0000-0000-0000E2600000}"/>
    <cellStyle name="Normal 6 3 5 2 4 2 2 3" xfId="12702" xr:uid="{00000000-0005-0000-0000-0000E3600000}"/>
    <cellStyle name="Normal 6 3 5 2 4 2 2 3 2" xfId="12703" xr:uid="{00000000-0005-0000-0000-0000E4600000}"/>
    <cellStyle name="Normal 6 3 5 2 4 2 2 3 2 2" xfId="40817" xr:uid="{00000000-0005-0000-0000-0000E5600000}"/>
    <cellStyle name="Normal 6 3 5 2 4 2 2 3 3" xfId="30799" xr:uid="{00000000-0005-0000-0000-0000E6600000}"/>
    <cellStyle name="Normal 6 3 5 2 4 2 2 4" xfId="12704" xr:uid="{00000000-0005-0000-0000-0000E7600000}"/>
    <cellStyle name="Normal 6 3 5 2 4 2 2 4 2" xfId="35828" xr:uid="{00000000-0005-0000-0000-0000E8600000}"/>
    <cellStyle name="Normal 6 3 5 2 4 2 2 5" xfId="25232" xr:uid="{00000000-0005-0000-0000-0000E9600000}"/>
    <cellStyle name="Normal 6 3 5 2 4 2 3" xfId="12705" xr:uid="{00000000-0005-0000-0000-0000EA600000}"/>
    <cellStyle name="Normal 6 3 5 2 4 2 3 2" xfId="12706" xr:uid="{00000000-0005-0000-0000-0000EB600000}"/>
    <cellStyle name="Normal 6 3 5 2 4 2 3 2 2" xfId="12707" xr:uid="{00000000-0005-0000-0000-0000EC600000}"/>
    <cellStyle name="Normal 6 3 5 2 4 2 3 2 2 2" xfId="40818" xr:uid="{00000000-0005-0000-0000-0000ED600000}"/>
    <cellStyle name="Normal 6 3 5 2 4 2 3 2 3" xfId="30800" xr:uid="{00000000-0005-0000-0000-0000EE600000}"/>
    <cellStyle name="Normal 6 3 5 2 4 2 3 3" xfId="12708" xr:uid="{00000000-0005-0000-0000-0000EF600000}"/>
    <cellStyle name="Normal 6 3 5 2 4 2 3 3 2" xfId="12709" xr:uid="{00000000-0005-0000-0000-0000F0600000}"/>
    <cellStyle name="Normal 6 3 5 2 4 2 3 3 2 2" xfId="40819" xr:uid="{00000000-0005-0000-0000-0000F1600000}"/>
    <cellStyle name="Normal 6 3 5 2 4 2 3 3 3" xfId="30801" xr:uid="{00000000-0005-0000-0000-0000F2600000}"/>
    <cellStyle name="Normal 6 3 5 2 4 2 3 4" xfId="12710" xr:uid="{00000000-0005-0000-0000-0000F3600000}"/>
    <cellStyle name="Normal 6 3 5 2 4 2 3 4 2" xfId="35829" xr:uid="{00000000-0005-0000-0000-0000F4600000}"/>
    <cellStyle name="Normal 6 3 5 2 4 2 3 5" xfId="25233" xr:uid="{00000000-0005-0000-0000-0000F5600000}"/>
    <cellStyle name="Normal 6 3 5 2 4 2 4" xfId="12711" xr:uid="{00000000-0005-0000-0000-0000F6600000}"/>
    <cellStyle name="Normal 6 3 5 2 4 2 4 2" xfId="12712" xr:uid="{00000000-0005-0000-0000-0000F7600000}"/>
    <cellStyle name="Normal 6 3 5 2 4 2 4 2 2" xfId="40820" xr:uid="{00000000-0005-0000-0000-0000F8600000}"/>
    <cellStyle name="Normal 6 3 5 2 4 2 4 3" xfId="30802" xr:uid="{00000000-0005-0000-0000-0000F9600000}"/>
    <cellStyle name="Normal 6 3 5 2 4 2 5" xfId="12713" xr:uid="{00000000-0005-0000-0000-0000FA600000}"/>
    <cellStyle name="Normal 6 3 5 2 4 2 5 2" xfId="12714" xr:uid="{00000000-0005-0000-0000-0000FB600000}"/>
    <cellStyle name="Normal 6 3 5 2 4 2 5 2 2" xfId="40821" xr:uid="{00000000-0005-0000-0000-0000FC600000}"/>
    <cellStyle name="Normal 6 3 5 2 4 2 5 3" xfId="30803" xr:uid="{00000000-0005-0000-0000-0000FD600000}"/>
    <cellStyle name="Normal 6 3 5 2 4 2 6" xfId="12715" xr:uid="{00000000-0005-0000-0000-0000FE600000}"/>
    <cellStyle name="Normal 6 3 5 2 4 2 6 2" xfId="35827" xr:uid="{00000000-0005-0000-0000-0000FF600000}"/>
    <cellStyle name="Normal 6 3 5 2 4 2 7" xfId="25231" xr:uid="{00000000-0005-0000-0000-000000610000}"/>
    <cellStyle name="Normal 6 3 5 2 4 3" xfId="12716" xr:uid="{00000000-0005-0000-0000-000001610000}"/>
    <cellStyle name="Normal 6 3 5 2 4 3 2" xfId="12717" xr:uid="{00000000-0005-0000-0000-000002610000}"/>
    <cellStyle name="Normal 6 3 5 2 4 3 2 2" xfId="12718" xr:uid="{00000000-0005-0000-0000-000003610000}"/>
    <cellStyle name="Normal 6 3 5 2 4 3 2 2 2" xfId="40822" xr:uid="{00000000-0005-0000-0000-000004610000}"/>
    <cellStyle name="Normal 6 3 5 2 4 3 2 3" xfId="30804" xr:uid="{00000000-0005-0000-0000-000005610000}"/>
    <cellStyle name="Normal 6 3 5 2 4 3 3" xfId="12719" xr:uid="{00000000-0005-0000-0000-000006610000}"/>
    <cellStyle name="Normal 6 3 5 2 4 3 3 2" xfId="12720" xr:uid="{00000000-0005-0000-0000-000007610000}"/>
    <cellStyle name="Normal 6 3 5 2 4 3 3 2 2" xfId="40823" xr:uid="{00000000-0005-0000-0000-000008610000}"/>
    <cellStyle name="Normal 6 3 5 2 4 3 3 3" xfId="30805" xr:uid="{00000000-0005-0000-0000-000009610000}"/>
    <cellStyle name="Normal 6 3 5 2 4 3 4" xfId="12721" xr:uid="{00000000-0005-0000-0000-00000A610000}"/>
    <cellStyle name="Normal 6 3 5 2 4 3 4 2" xfId="35830" xr:uid="{00000000-0005-0000-0000-00000B610000}"/>
    <cellStyle name="Normal 6 3 5 2 4 3 5" xfId="25234" xr:uid="{00000000-0005-0000-0000-00000C610000}"/>
    <cellStyle name="Normal 6 3 5 2 4 4" xfId="12722" xr:uid="{00000000-0005-0000-0000-00000D610000}"/>
    <cellStyle name="Normal 6 3 5 2 4 4 2" xfId="12723" xr:uid="{00000000-0005-0000-0000-00000E610000}"/>
    <cellStyle name="Normal 6 3 5 2 4 4 2 2" xfId="12724" xr:uid="{00000000-0005-0000-0000-00000F610000}"/>
    <cellStyle name="Normal 6 3 5 2 4 4 2 2 2" xfId="40824" xr:uid="{00000000-0005-0000-0000-000010610000}"/>
    <cellStyle name="Normal 6 3 5 2 4 4 2 3" xfId="30806" xr:uid="{00000000-0005-0000-0000-000011610000}"/>
    <cellStyle name="Normal 6 3 5 2 4 4 3" xfId="12725" xr:uid="{00000000-0005-0000-0000-000012610000}"/>
    <cellStyle name="Normal 6 3 5 2 4 4 3 2" xfId="12726" xr:uid="{00000000-0005-0000-0000-000013610000}"/>
    <cellStyle name="Normal 6 3 5 2 4 4 3 2 2" xfId="40825" xr:uid="{00000000-0005-0000-0000-000014610000}"/>
    <cellStyle name="Normal 6 3 5 2 4 4 3 3" xfId="30807" xr:uid="{00000000-0005-0000-0000-000015610000}"/>
    <cellStyle name="Normal 6 3 5 2 4 4 4" xfId="12727" xr:uid="{00000000-0005-0000-0000-000016610000}"/>
    <cellStyle name="Normal 6 3 5 2 4 4 4 2" xfId="35831" xr:uid="{00000000-0005-0000-0000-000017610000}"/>
    <cellStyle name="Normal 6 3 5 2 4 4 5" xfId="25235" xr:uid="{00000000-0005-0000-0000-000018610000}"/>
    <cellStyle name="Normal 6 3 5 2 4 5" xfId="12728" xr:uid="{00000000-0005-0000-0000-000019610000}"/>
    <cellStyle name="Normal 6 3 5 2 4 5 2" xfId="12729" xr:uid="{00000000-0005-0000-0000-00001A610000}"/>
    <cellStyle name="Normal 6 3 5 2 4 5 2 2" xfId="40826" xr:uid="{00000000-0005-0000-0000-00001B610000}"/>
    <cellStyle name="Normal 6 3 5 2 4 5 3" xfId="30808" xr:uid="{00000000-0005-0000-0000-00001C610000}"/>
    <cellStyle name="Normal 6 3 5 2 4 6" xfId="12730" xr:uid="{00000000-0005-0000-0000-00001D610000}"/>
    <cellStyle name="Normal 6 3 5 2 4 6 2" xfId="12731" xr:uid="{00000000-0005-0000-0000-00001E610000}"/>
    <cellStyle name="Normal 6 3 5 2 4 6 2 2" xfId="40827" xr:uid="{00000000-0005-0000-0000-00001F610000}"/>
    <cellStyle name="Normal 6 3 5 2 4 6 3" xfId="30809" xr:uid="{00000000-0005-0000-0000-000020610000}"/>
    <cellStyle name="Normal 6 3 5 2 4 7" xfId="12732" xr:uid="{00000000-0005-0000-0000-000021610000}"/>
    <cellStyle name="Normal 6 3 5 2 4 7 2" xfId="35826" xr:uid="{00000000-0005-0000-0000-000022610000}"/>
    <cellStyle name="Normal 6 3 5 2 4 8" xfId="25230" xr:uid="{00000000-0005-0000-0000-000023610000}"/>
    <cellStyle name="Normal 6 3 5 2 5" xfId="12733" xr:uid="{00000000-0005-0000-0000-000024610000}"/>
    <cellStyle name="Normal 6 3 5 2 5 2" xfId="12734" xr:uid="{00000000-0005-0000-0000-000025610000}"/>
    <cellStyle name="Normal 6 3 5 2 5 2 2" xfId="12735" xr:uid="{00000000-0005-0000-0000-000026610000}"/>
    <cellStyle name="Normal 6 3 5 2 5 2 2 2" xfId="12736" xr:uid="{00000000-0005-0000-0000-000027610000}"/>
    <cellStyle name="Normal 6 3 5 2 5 2 2 2 2" xfId="12737" xr:uid="{00000000-0005-0000-0000-000028610000}"/>
    <cellStyle name="Normal 6 3 5 2 5 2 2 2 2 2" xfId="40828" xr:uid="{00000000-0005-0000-0000-000029610000}"/>
    <cellStyle name="Normal 6 3 5 2 5 2 2 2 3" xfId="30810" xr:uid="{00000000-0005-0000-0000-00002A610000}"/>
    <cellStyle name="Normal 6 3 5 2 5 2 2 3" xfId="12738" xr:uid="{00000000-0005-0000-0000-00002B610000}"/>
    <cellStyle name="Normal 6 3 5 2 5 2 2 3 2" xfId="12739" xr:uid="{00000000-0005-0000-0000-00002C610000}"/>
    <cellStyle name="Normal 6 3 5 2 5 2 2 3 2 2" xfId="40829" xr:uid="{00000000-0005-0000-0000-00002D610000}"/>
    <cellStyle name="Normal 6 3 5 2 5 2 2 3 3" xfId="30811" xr:uid="{00000000-0005-0000-0000-00002E610000}"/>
    <cellStyle name="Normal 6 3 5 2 5 2 2 4" xfId="12740" xr:uid="{00000000-0005-0000-0000-00002F610000}"/>
    <cellStyle name="Normal 6 3 5 2 5 2 2 4 2" xfId="35834" xr:uid="{00000000-0005-0000-0000-000030610000}"/>
    <cellStyle name="Normal 6 3 5 2 5 2 2 5" xfId="25238" xr:uid="{00000000-0005-0000-0000-000031610000}"/>
    <cellStyle name="Normal 6 3 5 2 5 2 3" xfId="12741" xr:uid="{00000000-0005-0000-0000-000032610000}"/>
    <cellStyle name="Normal 6 3 5 2 5 2 3 2" xfId="12742" xr:uid="{00000000-0005-0000-0000-000033610000}"/>
    <cellStyle name="Normal 6 3 5 2 5 2 3 2 2" xfId="12743" xr:uid="{00000000-0005-0000-0000-000034610000}"/>
    <cellStyle name="Normal 6 3 5 2 5 2 3 2 2 2" xfId="40830" xr:uid="{00000000-0005-0000-0000-000035610000}"/>
    <cellStyle name="Normal 6 3 5 2 5 2 3 2 3" xfId="30812" xr:uid="{00000000-0005-0000-0000-000036610000}"/>
    <cellStyle name="Normal 6 3 5 2 5 2 3 3" xfId="12744" xr:uid="{00000000-0005-0000-0000-000037610000}"/>
    <cellStyle name="Normal 6 3 5 2 5 2 3 3 2" xfId="12745" xr:uid="{00000000-0005-0000-0000-000038610000}"/>
    <cellStyle name="Normal 6 3 5 2 5 2 3 3 2 2" xfId="40831" xr:uid="{00000000-0005-0000-0000-000039610000}"/>
    <cellStyle name="Normal 6 3 5 2 5 2 3 3 3" xfId="30813" xr:uid="{00000000-0005-0000-0000-00003A610000}"/>
    <cellStyle name="Normal 6 3 5 2 5 2 3 4" xfId="12746" xr:uid="{00000000-0005-0000-0000-00003B610000}"/>
    <cellStyle name="Normal 6 3 5 2 5 2 3 4 2" xfId="35835" xr:uid="{00000000-0005-0000-0000-00003C610000}"/>
    <cellStyle name="Normal 6 3 5 2 5 2 3 5" xfId="25239" xr:uid="{00000000-0005-0000-0000-00003D610000}"/>
    <cellStyle name="Normal 6 3 5 2 5 2 4" xfId="12747" xr:uid="{00000000-0005-0000-0000-00003E610000}"/>
    <cellStyle name="Normal 6 3 5 2 5 2 4 2" xfId="12748" xr:uid="{00000000-0005-0000-0000-00003F610000}"/>
    <cellStyle name="Normal 6 3 5 2 5 2 4 2 2" xfId="40832" xr:uid="{00000000-0005-0000-0000-000040610000}"/>
    <cellStyle name="Normal 6 3 5 2 5 2 4 3" xfId="30814" xr:uid="{00000000-0005-0000-0000-000041610000}"/>
    <cellStyle name="Normal 6 3 5 2 5 2 5" xfId="12749" xr:uid="{00000000-0005-0000-0000-000042610000}"/>
    <cellStyle name="Normal 6 3 5 2 5 2 5 2" xfId="12750" xr:uid="{00000000-0005-0000-0000-000043610000}"/>
    <cellStyle name="Normal 6 3 5 2 5 2 5 2 2" xfId="40833" xr:uid="{00000000-0005-0000-0000-000044610000}"/>
    <cellStyle name="Normal 6 3 5 2 5 2 5 3" xfId="30815" xr:uid="{00000000-0005-0000-0000-000045610000}"/>
    <cellStyle name="Normal 6 3 5 2 5 2 6" xfId="12751" xr:uid="{00000000-0005-0000-0000-000046610000}"/>
    <cellStyle name="Normal 6 3 5 2 5 2 6 2" xfId="35833" xr:uid="{00000000-0005-0000-0000-000047610000}"/>
    <cellStyle name="Normal 6 3 5 2 5 2 7" xfId="25237" xr:uid="{00000000-0005-0000-0000-000048610000}"/>
    <cellStyle name="Normal 6 3 5 2 5 3" xfId="12752" xr:uid="{00000000-0005-0000-0000-000049610000}"/>
    <cellStyle name="Normal 6 3 5 2 5 3 2" xfId="12753" xr:uid="{00000000-0005-0000-0000-00004A610000}"/>
    <cellStyle name="Normal 6 3 5 2 5 3 2 2" xfId="12754" xr:uid="{00000000-0005-0000-0000-00004B610000}"/>
    <cellStyle name="Normal 6 3 5 2 5 3 2 2 2" xfId="40834" xr:uid="{00000000-0005-0000-0000-00004C610000}"/>
    <cellStyle name="Normal 6 3 5 2 5 3 2 3" xfId="30816" xr:uid="{00000000-0005-0000-0000-00004D610000}"/>
    <cellStyle name="Normal 6 3 5 2 5 3 3" xfId="12755" xr:uid="{00000000-0005-0000-0000-00004E610000}"/>
    <cellStyle name="Normal 6 3 5 2 5 3 3 2" xfId="12756" xr:uid="{00000000-0005-0000-0000-00004F610000}"/>
    <cellStyle name="Normal 6 3 5 2 5 3 3 2 2" xfId="40835" xr:uid="{00000000-0005-0000-0000-000050610000}"/>
    <cellStyle name="Normal 6 3 5 2 5 3 3 3" xfId="30817" xr:uid="{00000000-0005-0000-0000-000051610000}"/>
    <cellStyle name="Normal 6 3 5 2 5 3 4" xfId="12757" xr:uid="{00000000-0005-0000-0000-000052610000}"/>
    <cellStyle name="Normal 6 3 5 2 5 3 4 2" xfId="35836" xr:uid="{00000000-0005-0000-0000-000053610000}"/>
    <cellStyle name="Normal 6 3 5 2 5 3 5" xfId="25240" xr:uid="{00000000-0005-0000-0000-000054610000}"/>
    <cellStyle name="Normal 6 3 5 2 5 4" xfId="12758" xr:uid="{00000000-0005-0000-0000-000055610000}"/>
    <cellStyle name="Normal 6 3 5 2 5 4 2" xfId="12759" xr:uid="{00000000-0005-0000-0000-000056610000}"/>
    <cellStyle name="Normal 6 3 5 2 5 4 2 2" xfId="12760" xr:uid="{00000000-0005-0000-0000-000057610000}"/>
    <cellStyle name="Normal 6 3 5 2 5 4 2 2 2" xfId="40836" xr:uid="{00000000-0005-0000-0000-000058610000}"/>
    <cellStyle name="Normal 6 3 5 2 5 4 2 3" xfId="30818" xr:uid="{00000000-0005-0000-0000-000059610000}"/>
    <cellStyle name="Normal 6 3 5 2 5 4 3" xfId="12761" xr:uid="{00000000-0005-0000-0000-00005A610000}"/>
    <cellStyle name="Normal 6 3 5 2 5 4 3 2" xfId="12762" xr:uid="{00000000-0005-0000-0000-00005B610000}"/>
    <cellStyle name="Normal 6 3 5 2 5 4 3 2 2" xfId="40837" xr:uid="{00000000-0005-0000-0000-00005C610000}"/>
    <cellStyle name="Normal 6 3 5 2 5 4 3 3" xfId="30819" xr:uid="{00000000-0005-0000-0000-00005D610000}"/>
    <cellStyle name="Normal 6 3 5 2 5 4 4" xfId="12763" xr:uid="{00000000-0005-0000-0000-00005E610000}"/>
    <cellStyle name="Normal 6 3 5 2 5 4 4 2" xfId="35837" xr:uid="{00000000-0005-0000-0000-00005F610000}"/>
    <cellStyle name="Normal 6 3 5 2 5 4 5" xfId="25241" xr:uid="{00000000-0005-0000-0000-000060610000}"/>
    <cellStyle name="Normal 6 3 5 2 5 5" xfId="12764" xr:uid="{00000000-0005-0000-0000-000061610000}"/>
    <cellStyle name="Normal 6 3 5 2 5 5 2" xfId="12765" xr:uid="{00000000-0005-0000-0000-000062610000}"/>
    <cellStyle name="Normal 6 3 5 2 5 5 2 2" xfId="40838" xr:uid="{00000000-0005-0000-0000-000063610000}"/>
    <cellStyle name="Normal 6 3 5 2 5 5 3" xfId="30820" xr:uid="{00000000-0005-0000-0000-000064610000}"/>
    <cellStyle name="Normal 6 3 5 2 5 6" xfId="12766" xr:uid="{00000000-0005-0000-0000-000065610000}"/>
    <cellStyle name="Normal 6 3 5 2 5 6 2" xfId="12767" xr:uid="{00000000-0005-0000-0000-000066610000}"/>
    <cellStyle name="Normal 6 3 5 2 5 6 2 2" xfId="40839" xr:uid="{00000000-0005-0000-0000-000067610000}"/>
    <cellStyle name="Normal 6 3 5 2 5 6 3" xfId="30821" xr:uid="{00000000-0005-0000-0000-000068610000}"/>
    <cellStyle name="Normal 6 3 5 2 5 7" xfId="12768" xr:uid="{00000000-0005-0000-0000-000069610000}"/>
    <cellStyle name="Normal 6 3 5 2 5 7 2" xfId="35832" xr:uid="{00000000-0005-0000-0000-00006A610000}"/>
    <cellStyle name="Normal 6 3 5 2 5 8" xfId="25236" xr:uid="{00000000-0005-0000-0000-00006B610000}"/>
    <cellStyle name="Normal 6 3 5 2 6" xfId="12769" xr:uid="{00000000-0005-0000-0000-00006C610000}"/>
    <cellStyle name="Normal 6 3 5 2 6 2" xfId="12770" xr:uid="{00000000-0005-0000-0000-00006D610000}"/>
    <cellStyle name="Normal 6 3 5 2 6 2 2" xfId="12771" xr:uid="{00000000-0005-0000-0000-00006E610000}"/>
    <cellStyle name="Normal 6 3 5 2 6 2 2 2" xfId="12772" xr:uid="{00000000-0005-0000-0000-00006F610000}"/>
    <cellStyle name="Normal 6 3 5 2 6 2 2 2 2" xfId="40840" xr:uid="{00000000-0005-0000-0000-000070610000}"/>
    <cellStyle name="Normal 6 3 5 2 6 2 2 3" xfId="30822" xr:uid="{00000000-0005-0000-0000-000071610000}"/>
    <cellStyle name="Normal 6 3 5 2 6 2 3" xfId="12773" xr:uid="{00000000-0005-0000-0000-000072610000}"/>
    <cellStyle name="Normal 6 3 5 2 6 2 3 2" xfId="12774" xr:uid="{00000000-0005-0000-0000-000073610000}"/>
    <cellStyle name="Normal 6 3 5 2 6 2 3 2 2" xfId="40841" xr:uid="{00000000-0005-0000-0000-000074610000}"/>
    <cellStyle name="Normal 6 3 5 2 6 2 3 3" xfId="30823" xr:uid="{00000000-0005-0000-0000-000075610000}"/>
    <cellStyle name="Normal 6 3 5 2 6 2 4" xfId="12775" xr:uid="{00000000-0005-0000-0000-000076610000}"/>
    <cellStyle name="Normal 6 3 5 2 6 2 4 2" xfId="35839" xr:uid="{00000000-0005-0000-0000-000077610000}"/>
    <cellStyle name="Normal 6 3 5 2 6 2 5" xfId="25243" xr:uid="{00000000-0005-0000-0000-000078610000}"/>
    <cellStyle name="Normal 6 3 5 2 6 3" xfId="12776" xr:uid="{00000000-0005-0000-0000-000079610000}"/>
    <cellStyle name="Normal 6 3 5 2 6 3 2" xfId="12777" xr:uid="{00000000-0005-0000-0000-00007A610000}"/>
    <cellStyle name="Normal 6 3 5 2 6 3 2 2" xfId="12778" xr:uid="{00000000-0005-0000-0000-00007B610000}"/>
    <cellStyle name="Normal 6 3 5 2 6 3 2 2 2" xfId="40842" xr:uid="{00000000-0005-0000-0000-00007C610000}"/>
    <cellStyle name="Normal 6 3 5 2 6 3 2 3" xfId="30824" xr:uid="{00000000-0005-0000-0000-00007D610000}"/>
    <cellStyle name="Normal 6 3 5 2 6 3 3" xfId="12779" xr:uid="{00000000-0005-0000-0000-00007E610000}"/>
    <cellStyle name="Normal 6 3 5 2 6 3 3 2" xfId="12780" xr:uid="{00000000-0005-0000-0000-00007F610000}"/>
    <cellStyle name="Normal 6 3 5 2 6 3 3 2 2" xfId="40843" xr:uid="{00000000-0005-0000-0000-000080610000}"/>
    <cellStyle name="Normal 6 3 5 2 6 3 3 3" xfId="30825" xr:uid="{00000000-0005-0000-0000-000081610000}"/>
    <cellStyle name="Normal 6 3 5 2 6 3 4" xfId="12781" xr:uid="{00000000-0005-0000-0000-000082610000}"/>
    <cellStyle name="Normal 6 3 5 2 6 3 4 2" xfId="35840" xr:uid="{00000000-0005-0000-0000-000083610000}"/>
    <cellStyle name="Normal 6 3 5 2 6 3 5" xfId="25244" xr:uid="{00000000-0005-0000-0000-000084610000}"/>
    <cellStyle name="Normal 6 3 5 2 6 4" xfId="12782" xr:uid="{00000000-0005-0000-0000-000085610000}"/>
    <cellStyle name="Normal 6 3 5 2 6 4 2" xfId="12783" xr:uid="{00000000-0005-0000-0000-000086610000}"/>
    <cellStyle name="Normal 6 3 5 2 6 4 2 2" xfId="40844" xr:uid="{00000000-0005-0000-0000-000087610000}"/>
    <cellStyle name="Normal 6 3 5 2 6 4 3" xfId="30826" xr:uid="{00000000-0005-0000-0000-000088610000}"/>
    <cellStyle name="Normal 6 3 5 2 6 5" xfId="12784" xr:uid="{00000000-0005-0000-0000-000089610000}"/>
    <cellStyle name="Normal 6 3 5 2 6 5 2" xfId="12785" xr:uid="{00000000-0005-0000-0000-00008A610000}"/>
    <cellStyle name="Normal 6 3 5 2 6 5 2 2" xfId="40845" xr:uid="{00000000-0005-0000-0000-00008B610000}"/>
    <cellStyle name="Normal 6 3 5 2 6 5 3" xfId="30827" xr:uid="{00000000-0005-0000-0000-00008C610000}"/>
    <cellStyle name="Normal 6 3 5 2 6 6" xfId="12786" xr:uid="{00000000-0005-0000-0000-00008D610000}"/>
    <cellStyle name="Normal 6 3 5 2 6 6 2" xfId="35838" xr:uid="{00000000-0005-0000-0000-00008E610000}"/>
    <cellStyle name="Normal 6 3 5 2 6 7" xfId="25242" xr:uid="{00000000-0005-0000-0000-00008F610000}"/>
    <cellStyle name="Normal 6 3 5 2 7" xfId="12787" xr:uid="{00000000-0005-0000-0000-000090610000}"/>
    <cellStyle name="Normal 6 3 5 2 7 2" xfId="12788" xr:uid="{00000000-0005-0000-0000-000091610000}"/>
    <cellStyle name="Normal 6 3 5 2 7 2 2" xfId="12789" xr:uid="{00000000-0005-0000-0000-000092610000}"/>
    <cellStyle name="Normal 6 3 5 2 7 2 2 2" xfId="40846" xr:uid="{00000000-0005-0000-0000-000093610000}"/>
    <cellStyle name="Normal 6 3 5 2 7 2 3" xfId="30828" xr:uid="{00000000-0005-0000-0000-000094610000}"/>
    <cellStyle name="Normal 6 3 5 2 7 3" xfId="12790" xr:uid="{00000000-0005-0000-0000-000095610000}"/>
    <cellStyle name="Normal 6 3 5 2 7 3 2" xfId="12791" xr:uid="{00000000-0005-0000-0000-000096610000}"/>
    <cellStyle name="Normal 6 3 5 2 7 3 2 2" xfId="40847" xr:uid="{00000000-0005-0000-0000-000097610000}"/>
    <cellStyle name="Normal 6 3 5 2 7 3 3" xfId="30829" xr:uid="{00000000-0005-0000-0000-000098610000}"/>
    <cellStyle name="Normal 6 3 5 2 7 4" xfId="12792" xr:uid="{00000000-0005-0000-0000-000099610000}"/>
    <cellStyle name="Normal 6 3 5 2 7 4 2" xfId="35841" xr:uid="{00000000-0005-0000-0000-00009A610000}"/>
    <cellStyle name="Normal 6 3 5 2 7 5" xfId="25245" xr:uid="{00000000-0005-0000-0000-00009B610000}"/>
    <cellStyle name="Normal 6 3 5 2 8" xfId="12793" xr:uid="{00000000-0005-0000-0000-00009C610000}"/>
    <cellStyle name="Normal 6 3 5 2 8 2" xfId="12794" xr:uid="{00000000-0005-0000-0000-00009D610000}"/>
    <cellStyle name="Normal 6 3 5 2 8 2 2" xfId="12795" xr:uid="{00000000-0005-0000-0000-00009E610000}"/>
    <cellStyle name="Normal 6 3 5 2 8 2 2 2" xfId="40848" xr:uid="{00000000-0005-0000-0000-00009F610000}"/>
    <cellStyle name="Normal 6 3 5 2 8 2 3" xfId="30830" xr:uid="{00000000-0005-0000-0000-0000A0610000}"/>
    <cellStyle name="Normal 6 3 5 2 8 3" xfId="12796" xr:uid="{00000000-0005-0000-0000-0000A1610000}"/>
    <cellStyle name="Normal 6 3 5 2 8 3 2" xfId="12797" xr:uid="{00000000-0005-0000-0000-0000A2610000}"/>
    <cellStyle name="Normal 6 3 5 2 8 3 2 2" xfId="40849" xr:uid="{00000000-0005-0000-0000-0000A3610000}"/>
    <cellStyle name="Normal 6 3 5 2 8 3 3" xfId="30831" xr:uid="{00000000-0005-0000-0000-0000A4610000}"/>
    <cellStyle name="Normal 6 3 5 2 8 4" xfId="12798" xr:uid="{00000000-0005-0000-0000-0000A5610000}"/>
    <cellStyle name="Normal 6 3 5 2 8 4 2" xfId="35842" xr:uid="{00000000-0005-0000-0000-0000A6610000}"/>
    <cellStyle name="Normal 6 3 5 2 8 5" xfId="25246" xr:uid="{00000000-0005-0000-0000-0000A7610000}"/>
    <cellStyle name="Normal 6 3 5 2 9" xfId="12799" xr:uid="{00000000-0005-0000-0000-0000A8610000}"/>
    <cellStyle name="Normal 6 3 5 2 9 2" xfId="12800" xr:uid="{00000000-0005-0000-0000-0000A9610000}"/>
    <cellStyle name="Normal 6 3 5 2 9 2 2" xfId="40850" xr:uid="{00000000-0005-0000-0000-0000AA610000}"/>
    <cellStyle name="Normal 6 3 5 2 9 3" xfId="30832" xr:uid="{00000000-0005-0000-0000-0000AB610000}"/>
    <cellStyle name="Normal 6 3 5 3" xfId="12801" xr:uid="{00000000-0005-0000-0000-0000AC610000}"/>
    <cellStyle name="Normal 6 3 5 3 10" xfId="25247" xr:uid="{00000000-0005-0000-0000-0000AD610000}"/>
    <cellStyle name="Normal 6 3 5 3 2" xfId="12802" xr:uid="{00000000-0005-0000-0000-0000AE610000}"/>
    <cellStyle name="Normal 6 3 5 3 2 2" xfId="12803" xr:uid="{00000000-0005-0000-0000-0000AF610000}"/>
    <cellStyle name="Normal 6 3 5 3 2 2 2" xfId="12804" xr:uid="{00000000-0005-0000-0000-0000B0610000}"/>
    <cellStyle name="Normal 6 3 5 3 2 2 2 2" xfId="12805" xr:uid="{00000000-0005-0000-0000-0000B1610000}"/>
    <cellStyle name="Normal 6 3 5 3 2 2 2 2 2" xfId="12806" xr:uid="{00000000-0005-0000-0000-0000B2610000}"/>
    <cellStyle name="Normal 6 3 5 3 2 2 2 2 2 2" xfId="40851" xr:uid="{00000000-0005-0000-0000-0000B3610000}"/>
    <cellStyle name="Normal 6 3 5 3 2 2 2 2 3" xfId="30833" xr:uid="{00000000-0005-0000-0000-0000B4610000}"/>
    <cellStyle name="Normal 6 3 5 3 2 2 2 3" xfId="12807" xr:uid="{00000000-0005-0000-0000-0000B5610000}"/>
    <cellStyle name="Normal 6 3 5 3 2 2 2 3 2" xfId="12808" xr:uid="{00000000-0005-0000-0000-0000B6610000}"/>
    <cellStyle name="Normal 6 3 5 3 2 2 2 3 2 2" xfId="40852" xr:uid="{00000000-0005-0000-0000-0000B7610000}"/>
    <cellStyle name="Normal 6 3 5 3 2 2 2 3 3" xfId="30834" xr:uid="{00000000-0005-0000-0000-0000B8610000}"/>
    <cellStyle name="Normal 6 3 5 3 2 2 2 4" xfId="12809" xr:uid="{00000000-0005-0000-0000-0000B9610000}"/>
    <cellStyle name="Normal 6 3 5 3 2 2 2 4 2" xfId="35846" xr:uid="{00000000-0005-0000-0000-0000BA610000}"/>
    <cellStyle name="Normal 6 3 5 3 2 2 2 5" xfId="25250" xr:uid="{00000000-0005-0000-0000-0000BB610000}"/>
    <cellStyle name="Normal 6 3 5 3 2 2 3" xfId="12810" xr:uid="{00000000-0005-0000-0000-0000BC610000}"/>
    <cellStyle name="Normal 6 3 5 3 2 2 3 2" xfId="12811" xr:uid="{00000000-0005-0000-0000-0000BD610000}"/>
    <cellStyle name="Normal 6 3 5 3 2 2 3 2 2" xfId="12812" xr:uid="{00000000-0005-0000-0000-0000BE610000}"/>
    <cellStyle name="Normal 6 3 5 3 2 2 3 2 2 2" xfId="40853" xr:uid="{00000000-0005-0000-0000-0000BF610000}"/>
    <cellStyle name="Normal 6 3 5 3 2 2 3 2 3" xfId="30835" xr:uid="{00000000-0005-0000-0000-0000C0610000}"/>
    <cellStyle name="Normal 6 3 5 3 2 2 3 3" xfId="12813" xr:uid="{00000000-0005-0000-0000-0000C1610000}"/>
    <cellStyle name="Normal 6 3 5 3 2 2 3 3 2" xfId="12814" xr:uid="{00000000-0005-0000-0000-0000C2610000}"/>
    <cellStyle name="Normal 6 3 5 3 2 2 3 3 2 2" xfId="40854" xr:uid="{00000000-0005-0000-0000-0000C3610000}"/>
    <cellStyle name="Normal 6 3 5 3 2 2 3 3 3" xfId="30836" xr:uid="{00000000-0005-0000-0000-0000C4610000}"/>
    <cellStyle name="Normal 6 3 5 3 2 2 3 4" xfId="12815" xr:uid="{00000000-0005-0000-0000-0000C5610000}"/>
    <cellStyle name="Normal 6 3 5 3 2 2 3 4 2" xfId="35847" xr:uid="{00000000-0005-0000-0000-0000C6610000}"/>
    <cellStyle name="Normal 6 3 5 3 2 2 3 5" xfId="25251" xr:uid="{00000000-0005-0000-0000-0000C7610000}"/>
    <cellStyle name="Normal 6 3 5 3 2 2 4" xfId="12816" xr:uid="{00000000-0005-0000-0000-0000C8610000}"/>
    <cellStyle name="Normal 6 3 5 3 2 2 4 2" xfId="12817" xr:uid="{00000000-0005-0000-0000-0000C9610000}"/>
    <cellStyle name="Normal 6 3 5 3 2 2 4 2 2" xfId="40855" xr:uid="{00000000-0005-0000-0000-0000CA610000}"/>
    <cellStyle name="Normal 6 3 5 3 2 2 4 3" xfId="30837" xr:uid="{00000000-0005-0000-0000-0000CB610000}"/>
    <cellStyle name="Normal 6 3 5 3 2 2 5" xfId="12818" xr:uid="{00000000-0005-0000-0000-0000CC610000}"/>
    <cellStyle name="Normal 6 3 5 3 2 2 5 2" xfId="12819" xr:uid="{00000000-0005-0000-0000-0000CD610000}"/>
    <cellStyle name="Normal 6 3 5 3 2 2 5 2 2" xfId="40856" xr:uid="{00000000-0005-0000-0000-0000CE610000}"/>
    <cellStyle name="Normal 6 3 5 3 2 2 5 3" xfId="30838" xr:uid="{00000000-0005-0000-0000-0000CF610000}"/>
    <cellStyle name="Normal 6 3 5 3 2 2 6" xfId="12820" xr:uid="{00000000-0005-0000-0000-0000D0610000}"/>
    <cellStyle name="Normal 6 3 5 3 2 2 6 2" xfId="35845" xr:uid="{00000000-0005-0000-0000-0000D1610000}"/>
    <cellStyle name="Normal 6 3 5 3 2 2 7" xfId="25249" xr:uid="{00000000-0005-0000-0000-0000D2610000}"/>
    <cellStyle name="Normal 6 3 5 3 2 3" xfId="12821" xr:uid="{00000000-0005-0000-0000-0000D3610000}"/>
    <cellStyle name="Normal 6 3 5 3 2 3 2" xfId="12822" xr:uid="{00000000-0005-0000-0000-0000D4610000}"/>
    <cellStyle name="Normal 6 3 5 3 2 3 2 2" xfId="12823" xr:uid="{00000000-0005-0000-0000-0000D5610000}"/>
    <cellStyle name="Normal 6 3 5 3 2 3 2 2 2" xfId="40857" xr:uid="{00000000-0005-0000-0000-0000D6610000}"/>
    <cellStyle name="Normal 6 3 5 3 2 3 2 3" xfId="30839" xr:uid="{00000000-0005-0000-0000-0000D7610000}"/>
    <cellStyle name="Normal 6 3 5 3 2 3 3" xfId="12824" xr:uid="{00000000-0005-0000-0000-0000D8610000}"/>
    <cellStyle name="Normal 6 3 5 3 2 3 3 2" xfId="12825" xr:uid="{00000000-0005-0000-0000-0000D9610000}"/>
    <cellStyle name="Normal 6 3 5 3 2 3 3 2 2" xfId="40858" xr:uid="{00000000-0005-0000-0000-0000DA610000}"/>
    <cellStyle name="Normal 6 3 5 3 2 3 3 3" xfId="30840" xr:uid="{00000000-0005-0000-0000-0000DB610000}"/>
    <cellStyle name="Normal 6 3 5 3 2 3 4" xfId="12826" xr:uid="{00000000-0005-0000-0000-0000DC610000}"/>
    <cellStyle name="Normal 6 3 5 3 2 3 4 2" xfId="35848" xr:uid="{00000000-0005-0000-0000-0000DD610000}"/>
    <cellStyle name="Normal 6 3 5 3 2 3 5" xfId="25252" xr:uid="{00000000-0005-0000-0000-0000DE610000}"/>
    <cellStyle name="Normal 6 3 5 3 2 4" xfId="12827" xr:uid="{00000000-0005-0000-0000-0000DF610000}"/>
    <cellStyle name="Normal 6 3 5 3 2 4 2" xfId="12828" xr:uid="{00000000-0005-0000-0000-0000E0610000}"/>
    <cellStyle name="Normal 6 3 5 3 2 4 2 2" xfId="12829" xr:uid="{00000000-0005-0000-0000-0000E1610000}"/>
    <cellStyle name="Normal 6 3 5 3 2 4 2 2 2" xfId="40859" xr:uid="{00000000-0005-0000-0000-0000E2610000}"/>
    <cellStyle name="Normal 6 3 5 3 2 4 2 3" xfId="30841" xr:uid="{00000000-0005-0000-0000-0000E3610000}"/>
    <cellStyle name="Normal 6 3 5 3 2 4 3" xfId="12830" xr:uid="{00000000-0005-0000-0000-0000E4610000}"/>
    <cellStyle name="Normal 6 3 5 3 2 4 3 2" xfId="12831" xr:uid="{00000000-0005-0000-0000-0000E5610000}"/>
    <cellStyle name="Normal 6 3 5 3 2 4 3 2 2" xfId="40860" xr:uid="{00000000-0005-0000-0000-0000E6610000}"/>
    <cellStyle name="Normal 6 3 5 3 2 4 3 3" xfId="30842" xr:uid="{00000000-0005-0000-0000-0000E7610000}"/>
    <cellStyle name="Normal 6 3 5 3 2 4 4" xfId="12832" xr:uid="{00000000-0005-0000-0000-0000E8610000}"/>
    <cellStyle name="Normal 6 3 5 3 2 4 4 2" xfId="35849" xr:uid="{00000000-0005-0000-0000-0000E9610000}"/>
    <cellStyle name="Normal 6 3 5 3 2 4 5" xfId="25253" xr:uid="{00000000-0005-0000-0000-0000EA610000}"/>
    <cellStyle name="Normal 6 3 5 3 2 5" xfId="12833" xr:uid="{00000000-0005-0000-0000-0000EB610000}"/>
    <cellStyle name="Normal 6 3 5 3 2 5 2" xfId="12834" xr:uid="{00000000-0005-0000-0000-0000EC610000}"/>
    <cellStyle name="Normal 6 3 5 3 2 5 2 2" xfId="40861" xr:uid="{00000000-0005-0000-0000-0000ED610000}"/>
    <cellStyle name="Normal 6 3 5 3 2 5 3" xfId="30843" xr:uid="{00000000-0005-0000-0000-0000EE610000}"/>
    <cellStyle name="Normal 6 3 5 3 2 6" xfId="12835" xr:uid="{00000000-0005-0000-0000-0000EF610000}"/>
    <cellStyle name="Normal 6 3 5 3 2 6 2" xfId="12836" xr:uid="{00000000-0005-0000-0000-0000F0610000}"/>
    <cellStyle name="Normal 6 3 5 3 2 6 2 2" xfId="40862" xr:uid="{00000000-0005-0000-0000-0000F1610000}"/>
    <cellStyle name="Normal 6 3 5 3 2 6 3" xfId="30844" xr:uid="{00000000-0005-0000-0000-0000F2610000}"/>
    <cellStyle name="Normal 6 3 5 3 2 7" xfId="12837" xr:uid="{00000000-0005-0000-0000-0000F3610000}"/>
    <cellStyle name="Normal 6 3 5 3 2 7 2" xfId="35844" xr:uid="{00000000-0005-0000-0000-0000F4610000}"/>
    <cellStyle name="Normal 6 3 5 3 2 8" xfId="25248" xr:uid="{00000000-0005-0000-0000-0000F5610000}"/>
    <cellStyle name="Normal 6 3 5 3 3" xfId="12838" xr:uid="{00000000-0005-0000-0000-0000F6610000}"/>
    <cellStyle name="Normal 6 3 5 3 3 2" xfId="12839" xr:uid="{00000000-0005-0000-0000-0000F7610000}"/>
    <cellStyle name="Normal 6 3 5 3 3 2 2" xfId="12840" xr:uid="{00000000-0005-0000-0000-0000F8610000}"/>
    <cellStyle name="Normal 6 3 5 3 3 2 2 2" xfId="12841" xr:uid="{00000000-0005-0000-0000-0000F9610000}"/>
    <cellStyle name="Normal 6 3 5 3 3 2 2 2 2" xfId="12842" xr:uid="{00000000-0005-0000-0000-0000FA610000}"/>
    <cellStyle name="Normal 6 3 5 3 3 2 2 2 2 2" xfId="40863" xr:uid="{00000000-0005-0000-0000-0000FB610000}"/>
    <cellStyle name="Normal 6 3 5 3 3 2 2 2 3" xfId="30845" xr:uid="{00000000-0005-0000-0000-0000FC610000}"/>
    <cellStyle name="Normal 6 3 5 3 3 2 2 3" xfId="12843" xr:uid="{00000000-0005-0000-0000-0000FD610000}"/>
    <cellStyle name="Normal 6 3 5 3 3 2 2 3 2" xfId="12844" xr:uid="{00000000-0005-0000-0000-0000FE610000}"/>
    <cellStyle name="Normal 6 3 5 3 3 2 2 3 2 2" xfId="40864" xr:uid="{00000000-0005-0000-0000-0000FF610000}"/>
    <cellStyle name="Normal 6 3 5 3 3 2 2 3 3" xfId="30846" xr:uid="{00000000-0005-0000-0000-000000620000}"/>
    <cellStyle name="Normal 6 3 5 3 3 2 2 4" xfId="12845" xr:uid="{00000000-0005-0000-0000-000001620000}"/>
    <cellStyle name="Normal 6 3 5 3 3 2 2 4 2" xfId="35852" xr:uid="{00000000-0005-0000-0000-000002620000}"/>
    <cellStyle name="Normal 6 3 5 3 3 2 2 5" xfId="25256" xr:uid="{00000000-0005-0000-0000-000003620000}"/>
    <cellStyle name="Normal 6 3 5 3 3 2 3" xfId="12846" xr:uid="{00000000-0005-0000-0000-000004620000}"/>
    <cellStyle name="Normal 6 3 5 3 3 2 3 2" xfId="12847" xr:uid="{00000000-0005-0000-0000-000005620000}"/>
    <cellStyle name="Normal 6 3 5 3 3 2 3 2 2" xfId="12848" xr:uid="{00000000-0005-0000-0000-000006620000}"/>
    <cellStyle name="Normal 6 3 5 3 3 2 3 2 2 2" xfId="40865" xr:uid="{00000000-0005-0000-0000-000007620000}"/>
    <cellStyle name="Normal 6 3 5 3 3 2 3 2 3" xfId="30847" xr:uid="{00000000-0005-0000-0000-000008620000}"/>
    <cellStyle name="Normal 6 3 5 3 3 2 3 3" xfId="12849" xr:uid="{00000000-0005-0000-0000-000009620000}"/>
    <cellStyle name="Normal 6 3 5 3 3 2 3 3 2" xfId="12850" xr:uid="{00000000-0005-0000-0000-00000A620000}"/>
    <cellStyle name="Normal 6 3 5 3 3 2 3 3 2 2" xfId="40866" xr:uid="{00000000-0005-0000-0000-00000B620000}"/>
    <cellStyle name="Normal 6 3 5 3 3 2 3 3 3" xfId="30848" xr:uid="{00000000-0005-0000-0000-00000C620000}"/>
    <cellStyle name="Normal 6 3 5 3 3 2 3 4" xfId="12851" xr:uid="{00000000-0005-0000-0000-00000D620000}"/>
    <cellStyle name="Normal 6 3 5 3 3 2 3 4 2" xfId="35853" xr:uid="{00000000-0005-0000-0000-00000E620000}"/>
    <cellStyle name="Normal 6 3 5 3 3 2 3 5" xfId="25257" xr:uid="{00000000-0005-0000-0000-00000F620000}"/>
    <cellStyle name="Normal 6 3 5 3 3 2 4" xfId="12852" xr:uid="{00000000-0005-0000-0000-000010620000}"/>
    <cellStyle name="Normal 6 3 5 3 3 2 4 2" xfId="12853" xr:uid="{00000000-0005-0000-0000-000011620000}"/>
    <cellStyle name="Normal 6 3 5 3 3 2 4 2 2" xfId="40867" xr:uid="{00000000-0005-0000-0000-000012620000}"/>
    <cellStyle name="Normal 6 3 5 3 3 2 4 3" xfId="30849" xr:uid="{00000000-0005-0000-0000-000013620000}"/>
    <cellStyle name="Normal 6 3 5 3 3 2 5" xfId="12854" xr:uid="{00000000-0005-0000-0000-000014620000}"/>
    <cellStyle name="Normal 6 3 5 3 3 2 5 2" xfId="12855" xr:uid="{00000000-0005-0000-0000-000015620000}"/>
    <cellStyle name="Normal 6 3 5 3 3 2 5 2 2" xfId="40868" xr:uid="{00000000-0005-0000-0000-000016620000}"/>
    <cellStyle name="Normal 6 3 5 3 3 2 5 3" xfId="30850" xr:uid="{00000000-0005-0000-0000-000017620000}"/>
    <cellStyle name="Normal 6 3 5 3 3 2 6" xfId="12856" xr:uid="{00000000-0005-0000-0000-000018620000}"/>
    <cellStyle name="Normal 6 3 5 3 3 2 6 2" xfId="35851" xr:uid="{00000000-0005-0000-0000-000019620000}"/>
    <cellStyle name="Normal 6 3 5 3 3 2 7" xfId="25255" xr:uid="{00000000-0005-0000-0000-00001A620000}"/>
    <cellStyle name="Normal 6 3 5 3 3 3" xfId="12857" xr:uid="{00000000-0005-0000-0000-00001B620000}"/>
    <cellStyle name="Normal 6 3 5 3 3 3 2" xfId="12858" xr:uid="{00000000-0005-0000-0000-00001C620000}"/>
    <cellStyle name="Normal 6 3 5 3 3 3 2 2" xfId="12859" xr:uid="{00000000-0005-0000-0000-00001D620000}"/>
    <cellStyle name="Normal 6 3 5 3 3 3 2 2 2" xfId="40869" xr:uid="{00000000-0005-0000-0000-00001E620000}"/>
    <cellStyle name="Normal 6 3 5 3 3 3 2 3" xfId="30851" xr:uid="{00000000-0005-0000-0000-00001F620000}"/>
    <cellStyle name="Normal 6 3 5 3 3 3 3" xfId="12860" xr:uid="{00000000-0005-0000-0000-000020620000}"/>
    <cellStyle name="Normal 6 3 5 3 3 3 3 2" xfId="12861" xr:uid="{00000000-0005-0000-0000-000021620000}"/>
    <cellStyle name="Normal 6 3 5 3 3 3 3 2 2" xfId="40870" xr:uid="{00000000-0005-0000-0000-000022620000}"/>
    <cellStyle name="Normal 6 3 5 3 3 3 3 3" xfId="30852" xr:uid="{00000000-0005-0000-0000-000023620000}"/>
    <cellStyle name="Normal 6 3 5 3 3 3 4" xfId="12862" xr:uid="{00000000-0005-0000-0000-000024620000}"/>
    <cellStyle name="Normal 6 3 5 3 3 3 4 2" xfId="35854" xr:uid="{00000000-0005-0000-0000-000025620000}"/>
    <cellStyle name="Normal 6 3 5 3 3 3 5" xfId="25258" xr:uid="{00000000-0005-0000-0000-000026620000}"/>
    <cellStyle name="Normal 6 3 5 3 3 4" xfId="12863" xr:uid="{00000000-0005-0000-0000-000027620000}"/>
    <cellStyle name="Normal 6 3 5 3 3 4 2" xfId="12864" xr:uid="{00000000-0005-0000-0000-000028620000}"/>
    <cellStyle name="Normal 6 3 5 3 3 4 2 2" xfId="12865" xr:uid="{00000000-0005-0000-0000-000029620000}"/>
    <cellStyle name="Normal 6 3 5 3 3 4 2 2 2" xfId="40871" xr:uid="{00000000-0005-0000-0000-00002A620000}"/>
    <cellStyle name="Normal 6 3 5 3 3 4 2 3" xfId="30853" xr:uid="{00000000-0005-0000-0000-00002B620000}"/>
    <cellStyle name="Normal 6 3 5 3 3 4 3" xfId="12866" xr:uid="{00000000-0005-0000-0000-00002C620000}"/>
    <cellStyle name="Normal 6 3 5 3 3 4 3 2" xfId="12867" xr:uid="{00000000-0005-0000-0000-00002D620000}"/>
    <cellStyle name="Normal 6 3 5 3 3 4 3 2 2" xfId="40872" xr:uid="{00000000-0005-0000-0000-00002E620000}"/>
    <cellStyle name="Normal 6 3 5 3 3 4 3 3" xfId="30854" xr:uid="{00000000-0005-0000-0000-00002F620000}"/>
    <cellStyle name="Normal 6 3 5 3 3 4 4" xfId="12868" xr:uid="{00000000-0005-0000-0000-000030620000}"/>
    <cellStyle name="Normal 6 3 5 3 3 4 4 2" xfId="35855" xr:uid="{00000000-0005-0000-0000-000031620000}"/>
    <cellStyle name="Normal 6 3 5 3 3 4 5" xfId="25259" xr:uid="{00000000-0005-0000-0000-000032620000}"/>
    <cellStyle name="Normal 6 3 5 3 3 5" xfId="12869" xr:uid="{00000000-0005-0000-0000-000033620000}"/>
    <cellStyle name="Normal 6 3 5 3 3 5 2" xfId="12870" xr:uid="{00000000-0005-0000-0000-000034620000}"/>
    <cellStyle name="Normal 6 3 5 3 3 5 2 2" xfId="40873" xr:uid="{00000000-0005-0000-0000-000035620000}"/>
    <cellStyle name="Normal 6 3 5 3 3 5 3" xfId="30855" xr:uid="{00000000-0005-0000-0000-000036620000}"/>
    <cellStyle name="Normal 6 3 5 3 3 6" xfId="12871" xr:uid="{00000000-0005-0000-0000-000037620000}"/>
    <cellStyle name="Normal 6 3 5 3 3 6 2" xfId="12872" xr:uid="{00000000-0005-0000-0000-000038620000}"/>
    <cellStyle name="Normal 6 3 5 3 3 6 2 2" xfId="40874" xr:uid="{00000000-0005-0000-0000-000039620000}"/>
    <cellStyle name="Normal 6 3 5 3 3 6 3" xfId="30856" xr:uid="{00000000-0005-0000-0000-00003A620000}"/>
    <cellStyle name="Normal 6 3 5 3 3 7" xfId="12873" xr:uid="{00000000-0005-0000-0000-00003B620000}"/>
    <cellStyle name="Normal 6 3 5 3 3 7 2" xfId="35850" xr:uid="{00000000-0005-0000-0000-00003C620000}"/>
    <cellStyle name="Normal 6 3 5 3 3 8" xfId="25254" xr:uid="{00000000-0005-0000-0000-00003D620000}"/>
    <cellStyle name="Normal 6 3 5 3 4" xfId="12874" xr:uid="{00000000-0005-0000-0000-00003E620000}"/>
    <cellStyle name="Normal 6 3 5 3 4 2" xfId="12875" xr:uid="{00000000-0005-0000-0000-00003F620000}"/>
    <cellStyle name="Normal 6 3 5 3 4 2 2" xfId="12876" xr:uid="{00000000-0005-0000-0000-000040620000}"/>
    <cellStyle name="Normal 6 3 5 3 4 2 2 2" xfId="12877" xr:uid="{00000000-0005-0000-0000-000041620000}"/>
    <cellStyle name="Normal 6 3 5 3 4 2 2 2 2" xfId="40875" xr:uid="{00000000-0005-0000-0000-000042620000}"/>
    <cellStyle name="Normal 6 3 5 3 4 2 2 3" xfId="30857" xr:uid="{00000000-0005-0000-0000-000043620000}"/>
    <cellStyle name="Normal 6 3 5 3 4 2 3" xfId="12878" xr:uid="{00000000-0005-0000-0000-000044620000}"/>
    <cellStyle name="Normal 6 3 5 3 4 2 3 2" xfId="12879" xr:uid="{00000000-0005-0000-0000-000045620000}"/>
    <cellStyle name="Normal 6 3 5 3 4 2 3 2 2" xfId="40876" xr:uid="{00000000-0005-0000-0000-000046620000}"/>
    <cellStyle name="Normal 6 3 5 3 4 2 3 3" xfId="30858" xr:uid="{00000000-0005-0000-0000-000047620000}"/>
    <cellStyle name="Normal 6 3 5 3 4 2 4" xfId="12880" xr:uid="{00000000-0005-0000-0000-000048620000}"/>
    <cellStyle name="Normal 6 3 5 3 4 2 4 2" xfId="35857" xr:uid="{00000000-0005-0000-0000-000049620000}"/>
    <cellStyle name="Normal 6 3 5 3 4 2 5" xfId="25261" xr:uid="{00000000-0005-0000-0000-00004A620000}"/>
    <cellStyle name="Normal 6 3 5 3 4 3" xfId="12881" xr:uid="{00000000-0005-0000-0000-00004B620000}"/>
    <cellStyle name="Normal 6 3 5 3 4 3 2" xfId="12882" xr:uid="{00000000-0005-0000-0000-00004C620000}"/>
    <cellStyle name="Normal 6 3 5 3 4 3 2 2" xfId="12883" xr:uid="{00000000-0005-0000-0000-00004D620000}"/>
    <cellStyle name="Normal 6 3 5 3 4 3 2 2 2" xfId="40877" xr:uid="{00000000-0005-0000-0000-00004E620000}"/>
    <cellStyle name="Normal 6 3 5 3 4 3 2 3" xfId="30859" xr:uid="{00000000-0005-0000-0000-00004F620000}"/>
    <cellStyle name="Normal 6 3 5 3 4 3 3" xfId="12884" xr:uid="{00000000-0005-0000-0000-000050620000}"/>
    <cellStyle name="Normal 6 3 5 3 4 3 3 2" xfId="12885" xr:uid="{00000000-0005-0000-0000-000051620000}"/>
    <cellStyle name="Normal 6 3 5 3 4 3 3 2 2" xfId="40878" xr:uid="{00000000-0005-0000-0000-000052620000}"/>
    <cellStyle name="Normal 6 3 5 3 4 3 3 3" xfId="30860" xr:uid="{00000000-0005-0000-0000-000053620000}"/>
    <cellStyle name="Normal 6 3 5 3 4 3 4" xfId="12886" xr:uid="{00000000-0005-0000-0000-000054620000}"/>
    <cellStyle name="Normal 6 3 5 3 4 3 4 2" xfId="35858" xr:uid="{00000000-0005-0000-0000-000055620000}"/>
    <cellStyle name="Normal 6 3 5 3 4 3 5" xfId="25262" xr:uid="{00000000-0005-0000-0000-000056620000}"/>
    <cellStyle name="Normal 6 3 5 3 4 4" xfId="12887" xr:uid="{00000000-0005-0000-0000-000057620000}"/>
    <cellStyle name="Normal 6 3 5 3 4 4 2" xfId="12888" xr:uid="{00000000-0005-0000-0000-000058620000}"/>
    <cellStyle name="Normal 6 3 5 3 4 4 2 2" xfId="40879" xr:uid="{00000000-0005-0000-0000-000059620000}"/>
    <cellStyle name="Normal 6 3 5 3 4 4 3" xfId="30861" xr:uid="{00000000-0005-0000-0000-00005A620000}"/>
    <cellStyle name="Normal 6 3 5 3 4 5" xfId="12889" xr:uid="{00000000-0005-0000-0000-00005B620000}"/>
    <cellStyle name="Normal 6 3 5 3 4 5 2" xfId="12890" xr:uid="{00000000-0005-0000-0000-00005C620000}"/>
    <cellStyle name="Normal 6 3 5 3 4 5 2 2" xfId="40880" xr:uid="{00000000-0005-0000-0000-00005D620000}"/>
    <cellStyle name="Normal 6 3 5 3 4 5 3" xfId="30862" xr:uid="{00000000-0005-0000-0000-00005E620000}"/>
    <cellStyle name="Normal 6 3 5 3 4 6" xfId="12891" xr:uid="{00000000-0005-0000-0000-00005F620000}"/>
    <cellStyle name="Normal 6 3 5 3 4 6 2" xfId="35856" xr:uid="{00000000-0005-0000-0000-000060620000}"/>
    <cellStyle name="Normal 6 3 5 3 4 7" xfId="25260" xr:uid="{00000000-0005-0000-0000-000061620000}"/>
    <cellStyle name="Normal 6 3 5 3 5" xfId="12892" xr:uid="{00000000-0005-0000-0000-000062620000}"/>
    <cellStyle name="Normal 6 3 5 3 5 2" xfId="12893" xr:uid="{00000000-0005-0000-0000-000063620000}"/>
    <cellStyle name="Normal 6 3 5 3 5 2 2" xfId="12894" xr:uid="{00000000-0005-0000-0000-000064620000}"/>
    <cellStyle name="Normal 6 3 5 3 5 2 2 2" xfId="40881" xr:uid="{00000000-0005-0000-0000-000065620000}"/>
    <cellStyle name="Normal 6 3 5 3 5 2 3" xfId="30863" xr:uid="{00000000-0005-0000-0000-000066620000}"/>
    <cellStyle name="Normal 6 3 5 3 5 3" xfId="12895" xr:uid="{00000000-0005-0000-0000-000067620000}"/>
    <cellStyle name="Normal 6 3 5 3 5 3 2" xfId="12896" xr:uid="{00000000-0005-0000-0000-000068620000}"/>
    <cellStyle name="Normal 6 3 5 3 5 3 2 2" xfId="40882" xr:uid="{00000000-0005-0000-0000-000069620000}"/>
    <cellStyle name="Normal 6 3 5 3 5 3 3" xfId="30864" xr:uid="{00000000-0005-0000-0000-00006A620000}"/>
    <cellStyle name="Normal 6 3 5 3 5 4" xfId="12897" xr:uid="{00000000-0005-0000-0000-00006B620000}"/>
    <cellStyle name="Normal 6 3 5 3 5 4 2" xfId="35859" xr:uid="{00000000-0005-0000-0000-00006C620000}"/>
    <cellStyle name="Normal 6 3 5 3 5 5" xfId="25263" xr:uid="{00000000-0005-0000-0000-00006D620000}"/>
    <cellStyle name="Normal 6 3 5 3 6" xfId="12898" xr:uid="{00000000-0005-0000-0000-00006E620000}"/>
    <cellStyle name="Normal 6 3 5 3 6 2" xfId="12899" xr:uid="{00000000-0005-0000-0000-00006F620000}"/>
    <cellStyle name="Normal 6 3 5 3 6 2 2" xfId="12900" xr:uid="{00000000-0005-0000-0000-000070620000}"/>
    <cellStyle name="Normal 6 3 5 3 6 2 2 2" xfId="40883" xr:uid="{00000000-0005-0000-0000-000071620000}"/>
    <cellStyle name="Normal 6 3 5 3 6 2 3" xfId="30865" xr:uid="{00000000-0005-0000-0000-000072620000}"/>
    <cellStyle name="Normal 6 3 5 3 6 3" xfId="12901" xr:uid="{00000000-0005-0000-0000-000073620000}"/>
    <cellStyle name="Normal 6 3 5 3 6 3 2" xfId="12902" xr:uid="{00000000-0005-0000-0000-000074620000}"/>
    <cellStyle name="Normal 6 3 5 3 6 3 2 2" xfId="40884" xr:uid="{00000000-0005-0000-0000-000075620000}"/>
    <cellStyle name="Normal 6 3 5 3 6 3 3" xfId="30866" xr:uid="{00000000-0005-0000-0000-000076620000}"/>
    <cellStyle name="Normal 6 3 5 3 6 4" xfId="12903" xr:uid="{00000000-0005-0000-0000-000077620000}"/>
    <cellStyle name="Normal 6 3 5 3 6 4 2" xfId="35860" xr:uid="{00000000-0005-0000-0000-000078620000}"/>
    <cellStyle name="Normal 6 3 5 3 6 5" xfId="25264" xr:uid="{00000000-0005-0000-0000-000079620000}"/>
    <cellStyle name="Normal 6 3 5 3 7" xfId="12904" xr:uid="{00000000-0005-0000-0000-00007A620000}"/>
    <cellStyle name="Normal 6 3 5 3 7 2" xfId="12905" xr:uid="{00000000-0005-0000-0000-00007B620000}"/>
    <cellStyle name="Normal 6 3 5 3 7 2 2" xfId="40885" xr:uid="{00000000-0005-0000-0000-00007C620000}"/>
    <cellStyle name="Normal 6 3 5 3 7 3" xfId="30867" xr:uid="{00000000-0005-0000-0000-00007D620000}"/>
    <cellStyle name="Normal 6 3 5 3 8" xfId="12906" xr:uid="{00000000-0005-0000-0000-00007E620000}"/>
    <cellStyle name="Normal 6 3 5 3 8 2" xfId="12907" xr:uid="{00000000-0005-0000-0000-00007F620000}"/>
    <cellStyle name="Normal 6 3 5 3 8 2 2" xfId="40886" xr:uid="{00000000-0005-0000-0000-000080620000}"/>
    <cellStyle name="Normal 6 3 5 3 8 3" xfId="30868" xr:uid="{00000000-0005-0000-0000-000081620000}"/>
    <cellStyle name="Normal 6 3 5 3 9" xfId="12908" xr:uid="{00000000-0005-0000-0000-000082620000}"/>
    <cellStyle name="Normal 6 3 5 3 9 2" xfId="35843" xr:uid="{00000000-0005-0000-0000-000083620000}"/>
    <cellStyle name="Normal 6 3 5 4" xfId="12909" xr:uid="{00000000-0005-0000-0000-000084620000}"/>
    <cellStyle name="Normal 6 3 5 4 2" xfId="12910" xr:uid="{00000000-0005-0000-0000-000085620000}"/>
    <cellStyle name="Normal 6 3 5 4 2 2" xfId="12911" xr:uid="{00000000-0005-0000-0000-000086620000}"/>
    <cellStyle name="Normal 6 3 5 4 2 2 2" xfId="12912" xr:uid="{00000000-0005-0000-0000-000087620000}"/>
    <cellStyle name="Normal 6 3 5 4 2 2 2 2" xfId="12913" xr:uid="{00000000-0005-0000-0000-000088620000}"/>
    <cellStyle name="Normal 6 3 5 4 2 2 2 2 2" xfId="40887" xr:uid="{00000000-0005-0000-0000-000089620000}"/>
    <cellStyle name="Normal 6 3 5 4 2 2 2 3" xfId="30869" xr:uid="{00000000-0005-0000-0000-00008A620000}"/>
    <cellStyle name="Normal 6 3 5 4 2 2 3" xfId="12914" xr:uid="{00000000-0005-0000-0000-00008B620000}"/>
    <cellStyle name="Normal 6 3 5 4 2 2 3 2" xfId="12915" xr:uid="{00000000-0005-0000-0000-00008C620000}"/>
    <cellStyle name="Normal 6 3 5 4 2 2 3 2 2" xfId="40888" xr:uid="{00000000-0005-0000-0000-00008D620000}"/>
    <cellStyle name="Normal 6 3 5 4 2 2 3 3" xfId="30870" xr:uid="{00000000-0005-0000-0000-00008E620000}"/>
    <cellStyle name="Normal 6 3 5 4 2 2 4" xfId="12916" xr:uid="{00000000-0005-0000-0000-00008F620000}"/>
    <cellStyle name="Normal 6 3 5 4 2 2 4 2" xfId="35863" xr:uid="{00000000-0005-0000-0000-000090620000}"/>
    <cellStyle name="Normal 6 3 5 4 2 2 5" xfId="25267" xr:uid="{00000000-0005-0000-0000-000091620000}"/>
    <cellStyle name="Normal 6 3 5 4 2 3" xfId="12917" xr:uid="{00000000-0005-0000-0000-000092620000}"/>
    <cellStyle name="Normal 6 3 5 4 2 3 2" xfId="12918" xr:uid="{00000000-0005-0000-0000-000093620000}"/>
    <cellStyle name="Normal 6 3 5 4 2 3 2 2" xfId="12919" xr:uid="{00000000-0005-0000-0000-000094620000}"/>
    <cellStyle name="Normal 6 3 5 4 2 3 2 2 2" xfId="40889" xr:uid="{00000000-0005-0000-0000-000095620000}"/>
    <cellStyle name="Normal 6 3 5 4 2 3 2 3" xfId="30871" xr:uid="{00000000-0005-0000-0000-000096620000}"/>
    <cellStyle name="Normal 6 3 5 4 2 3 3" xfId="12920" xr:uid="{00000000-0005-0000-0000-000097620000}"/>
    <cellStyle name="Normal 6 3 5 4 2 3 3 2" xfId="12921" xr:uid="{00000000-0005-0000-0000-000098620000}"/>
    <cellStyle name="Normal 6 3 5 4 2 3 3 2 2" xfId="40890" xr:uid="{00000000-0005-0000-0000-000099620000}"/>
    <cellStyle name="Normal 6 3 5 4 2 3 3 3" xfId="30872" xr:uid="{00000000-0005-0000-0000-00009A620000}"/>
    <cellStyle name="Normal 6 3 5 4 2 3 4" xfId="12922" xr:uid="{00000000-0005-0000-0000-00009B620000}"/>
    <cellStyle name="Normal 6 3 5 4 2 3 4 2" xfId="35864" xr:uid="{00000000-0005-0000-0000-00009C620000}"/>
    <cellStyle name="Normal 6 3 5 4 2 3 5" xfId="25268" xr:uid="{00000000-0005-0000-0000-00009D620000}"/>
    <cellStyle name="Normal 6 3 5 4 2 4" xfId="12923" xr:uid="{00000000-0005-0000-0000-00009E620000}"/>
    <cellStyle name="Normal 6 3 5 4 2 4 2" xfId="12924" xr:uid="{00000000-0005-0000-0000-00009F620000}"/>
    <cellStyle name="Normal 6 3 5 4 2 4 2 2" xfId="40891" xr:uid="{00000000-0005-0000-0000-0000A0620000}"/>
    <cellStyle name="Normal 6 3 5 4 2 4 3" xfId="30873" xr:uid="{00000000-0005-0000-0000-0000A1620000}"/>
    <cellStyle name="Normal 6 3 5 4 2 5" xfId="12925" xr:uid="{00000000-0005-0000-0000-0000A2620000}"/>
    <cellStyle name="Normal 6 3 5 4 2 5 2" xfId="12926" xr:uid="{00000000-0005-0000-0000-0000A3620000}"/>
    <cellStyle name="Normal 6 3 5 4 2 5 2 2" xfId="40892" xr:uid="{00000000-0005-0000-0000-0000A4620000}"/>
    <cellStyle name="Normal 6 3 5 4 2 5 3" xfId="30874" xr:uid="{00000000-0005-0000-0000-0000A5620000}"/>
    <cellStyle name="Normal 6 3 5 4 2 6" xfId="12927" xr:uid="{00000000-0005-0000-0000-0000A6620000}"/>
    <cellStyle name="Normal 6 3 5 4 2 6 2" xfId="35862" xr:uid="{00000000-0005-0000-0000-0000A7620000}"/>
    <cellStyle name="Normal 6 3 5 4 2 7" xfId="25266" xr:uid="{00000000-0005-0000-0000-0000A8620000}"/>
    <cellStyle name="Normal 6 3 5 4 3" xfId="12928" xr:uid="{00000000-0005-0000-0000-0000A9620000}"/>
    <cellStyle name="Normal 6 3 5 4 3 2" xfId="12929" xr:uid="{00000000-0005-0000-0000-0000AA620000}"/>
    <cellStyle name="Normal 6 3 5 4 3 2 2" xfId="12930" xr:uid="{00000000-0005-0000-0000-0000AB620000}"/>
    <cellStyle name="Normal 6 3 5 4 3 2 2 2" xfId="40893" xr:uid="{00000000-0005-0000-0000-0000AC620000}"/>
    <cellStyle name="Normal 6 3 5 4 3 2 3" xfId="30875" xr:uid="{00000000-0005-0000-0000-0000AD620000}"/>
    <cellStyle name="Normal 6 3 5 4 3 3" xfId="12931" xr:uid="{00000000-0005-0000-0000-0000AE620000}"/>
    <cellStyle name="Normal 6 3 5 4 3 3 2" xfId="12932" xr:uid="{00000000-0005-0000-0000-0000AF620000}"/>
    <cellStyle name="Normal 6 3 5 4 3 3 2 2" xfId="40894" xr:uid="{00000000-0005-0000-0000-0000B0620000}"/>
    <cellStyle name="Normal 6 3 5 4 3 3 3" xfId="30876" xr:uid="{00000000-0005-0000-0000-0000B1620000}"/>
    <cellStyle name="Normal 6 3 5 4 3 4" xfId="12933" xr:uid="{00000000-0005-0000-0000-0000B2620000}"/>
    <cellStyle name="Normal 6 3 5 4 3 4 2" xfId="35865" xr:uid="{00000000-0005-0000-0000-0000B3620000}"/>
    <cellStyle name="Normal 6 3 5 4 3 5" xfId="25269" xr:uid="{00000000-0005-0000-0000-0000B4620000}"/>
    <cellStyle name="Normal 6 3 5 4 4" xfId="12934" xr:uid="{00000000-0005-0000-0000-0000B5620000}"/>
    <cellStyle name="Normal 6 3 5 4 4 2" xfId="12935" xr:uid="{00000000-0005-0000-0000-0000B6620000}"/>
    <cellStyle name="Normal 6 3 5 4 4 2 2" xfId="12936" xr:uid="{00000000-0005-0000-0000-0000B7620000}"/>
    <cellStyle name="Normal 6 3 5 4 4 2 2 2" xfId="40895" xr:uid="{00000000-0005-0000-0000-0000B8620000}"/>
    <cellStyle name="Normal 6 3 5 4 4 2 3" xfId="30877" xr:uid="{00000000-0005-0000-0000-0000B9620000}"/>
    <cellStyle name="Normal 6 3 5 4 4 3" xfId="12937" xr:uid="{00000000-0005-0000-0000-0000BA620000}"/>
    <cellStyle name="Normal 6 3 5 4 4 3 2" xfId="12938" xr:uid="{00000000-0005-0000-0000-0000BB620000}"/>
    <cellStyle name="Normal 6 3 5 4 4 3 2 2" xfId="40896" xr:uid="{00000000-0005-0000-0000-0000BC620000}"/>
    <cellStyle name="Normal 6 3 5 4 4 3 3" xfId="30878" xr:uid="{00000000-0005-0000-0000-0000BD620000}"/>
    <cellStyle name="Normal 6 3 5 4 4 4" xfId="12939" xr:uid="{00000000-0005-0000-0000-0000BE620000}"/>
    <cellStyle name="Normal 6 3 5 4 4 4 2" xfId="35866" xr:uid="{00000000-0005-0000-0000-0000BF620000}"/>
    <cellStyle name="Normal 6 3 5 4 4 5" xfId="25270" xr:uid="{00000000-0005-0000-0000-0000C0620000}"/>
    <cellStyle name="Normal 6 3 5 4 5" xfId="12940" xr:uid="{00000000-0005-0000-0000-0000C1620000}"/>
    <cellStyle name="Normal 6 3 5 4 5 2" xfId="12941" xr:uid="{00000000-0005-0000-0000-0000C2620000}"/>
    <cellStyle name="Normal 6 3 5 4 5 2 2" xfId="40897" xr:uid="{00000000-0005-0000-0000-0000C3620000}"/>
    <cellStyle name="Normal 6 3 5 4 5 3" xfId="30879" xr:uid="{00000000-0005-0000-0000-0000C4620000}"/>
    <cellStyle name="Normal 6 3 5 4 6" xfId="12942" xr:uid="{00000000-0005-0000-0000-0000C5620000}"/>
    <cellStyle name="Normal 6 3 5 4 6 2" xfId="12943" xr:uid="{00000000-0005-0000-0000-0000C6620000}"/>
    <cellStyle name="Normal 6 3 5 4 6 2 2" xfId="40898" xr:uid="{00000000-0005-0000-0000-0000C7620000}"/>
    <cellStyle name="Normal 6 3 5 4 6 3" xfId="30880" xr:uid="{00000000-0005-0000-0000-0000C8620000}"/>
    <cellStyle name="Normal 6 3 5 4 7" xfId="12944" xr:uid="{00000000-0005-0000-0000-0000C9620000}"/>
    <cellStyle name="Normal 6 3 5 4 7 2" xfId="35861" xr:uid="{00000000-0005-0000-0000-0000CA620000}"/>
    <cellStyle name="Normal 6 3 5 4 8" xfId="25265" xr:uid="{00000000-0005-0000-0000-0000CB620000}"/>
    <cellStyle name="Normal 6 3 5 5" xfId="12945" xr:uid="{00000000-0005-0000-0000-0000CC620000}"/>
    <cellStyle name="Normal 6 3 5 5 2" xfId="12946" xr:uid="{00000000-0005-0000-0000-0000CD620000}"/>
    <cellStyle name="Normal 6 3 5 5 2 2" xfId="12947" xr:uid="{00000000-0005-0000-0000-0000CE620000}"/>
    <cellStyle name="Normal 6 3 5 5 2 2 2" xfId="12948" xr:uid="{00000000-0005-0000-0000-0000CF620000}"/>
    <cellStyle name="Normal 6 3 5 5 2 2 2 2" xfId="12949" xr:uid="{00000000-0005-0000-0000-0000D0620000}"/>
    <cellStyle name="Normal 6 3 5 5 2 2 2 2 2" xfId="40899" xr:uid="{00000000-0005-0000-0000-0000D1620000}"/>
    <cellStyle name="Normal 6 3 5 5 2 2 2 3" xfId="30881" xr:uid="{00000000-0005-0000-0000-0000D2620000}"/>
    <cellStyle name="Normal 6 3 5 5 2 2 3" xfId="12950" xr:uid="{00000000-0005-0000-0000-0000D3620000}"/>
    <cellStyle name="Normal 6 3 5 5 2 2 3 2" xfId="12951" xr:uid="{00000000-0005-0000-0000-0000D4620000}"/>
    <cellStyle name="Normal 6 3 5 5 2 2 3 2 2" xfId="40900" xr:uid="{00000000-0005-0000-0000-0000D5620000}"/>
    <cellStyle name="Normal 6 3 5 5 2 2 3 3" xfId="30882" xr:uid="{00000000-0005-0000-0000-0000D6620000}"/>
    <cellStyle name="Normal 6 3 5 5 2 2 4" xfId="12952" xr:uid="{00000000-0005-0000-0000-0000D7620000}"/>
    <cellStyle name="Normal 6 3 5 5 2 2 4 2" xfId="35869" xr:uid="{00000000-0005-0000-0000-0000D8620000}"/>
    <cellStyle name="Normal 6 3 5 5 2 2 5" xfId="25273" xr:uid="{00000000-0005-0000-0000-0000D9620000}"/>
    <cellStyle name="Normal 6 3 5 5 2 3" xfId="12953" xr:uid="{00000000-0005-0000-0000-0000DA620000}"/>
    <cellStyle name="Normal 6 3 5 5 2 3 2" xfId="12954" xr:uid="{00000000-0005-0000-0000-0000DB620000}"/>
    <cellStyle name="Normal 6 3 5 5 2 3 2 2" xfId="12955" xr:uid="{00000000-0005-0000-0000-0000DC620000}"/>
    <cellStyle name="Normal 6 3 5 5 2 3 2 2 2" xfId="40901" xr:uid="{00000000-0005-0000-0000-0000DD620000}"/>
    <cellStyle name="Normal 6 3 5 5 2 3 2 3" xfId="30883" xr:uid="{00000000-0005-0000-0000-0000DE620000}"/>
    <cellStyle name="Normal 6 3 5 5 2 3 3" xfId="12956" xr:uid="{00000000-0005-0000-0000-0000DF620000}"/>
    <cellStyle name="Normal 6 3 5 5 2 3 3 2" xfId="12957" xr:uid="{00000000-0005-0000-0000-0000E0620000}"/>
    <cellStyle name="Normal 6 3 5 5 2 3 3 2 2" xfId="40902" xr:uid="{00000000-0005-0000-0000-0000E1620000}"/>
    <cellStyle name="Normal 6 3 5 5 2 3 3 3" xfId="30884" xr:uid="{00000000-0005-0000-0000-0000E2620000}"/>
    <cellStyle name="Normal 6 3 5 5 2 3 4" xfId="12958" xr:uid="{00000000-0005-0000-0000-0000E3620000}"/>
    <cellStyle name="Normal 6 3 5 5 2 3 4 2" xfId="35870" xr:uid="{00000000-0005-0000-0000-0000E4620000}"/>
    <cellStyle name="Normal 6 3 5 5 2 3 5" xfId="25274" xr:uid="{00000000-0005-0000-0000-0000E5620000}"/>
    <cellStyle name="Normal 6 3 5 5 2 4" xfId="12959" xr:uid="{00000000-0005-0000-0000-0000E6620000}"/>
    <cellStyle name="Normal 6 3 5 5 2 4 2" xfId="12960" xr:uid="{00000000-0005-0000-0000-0000E7620000}"/>
    <cellStyle name="Normal 6 3 5 5 2 4 2 2" xfId="40903" xr:uid="{00000000-0005-0000-0000-0000E8620000}"/>
    <cellStyle name="Normal 6 3 5 5 2 4 3" xfId="30885" xr:uid="{00000000-0005-0000-0000-0000E9620000}"/>
    <cellStyle name="Normal 6 3 5 5 2 5" xfId="12961" xr:uid="{00000000-0005-0000-0000-0000EA620000}"/>
    <cellStyle name="Normal 6 3 5 5 2 5 2" xfId="12962" xr:uid="{00000000-0005-0000-0000-0000EB620000}"/>
    <cellStyle name="Normal 6 3 5 5 2 5 2 2" xfId="40904" xr:uid="{00000000-0005-0000-0000-0000EC620000}"/>
    <cellStyle name="Normal 6 3 5 5 2 5 3" xfId="30886" xr:uid="{00000000-0005-0000-0000-0000ED620000}"/>
    <cellStyle name="Normal 6 3 5 5 2 6" xfId="12963" xr:uid="{00000000-0005-0000-0000-0000EE620000}"/>
    <cellStyle name="Normal 6 3 5 5 2 6 2" xfId="35868" xr:uid="{00000000-0005-0000-0000-0000EF620000}"/>
    <cellStyle name="Normal 6 3 5 5 2 7" xfId="25272" xr:uid="{00000000-0005-0000-0000-0000F0620000}"/>
    <cellStyle name="Normal 6 3 5 5 3" xfId="12964" xr:uid="{00000000-0005-0000-0000-0000F1620000}"/>
    <cellStyle name="Normal 6 3 5 5 3 2" xfId="12965" xr:uid="{00000000-0005-0000-0000-0000F2620000}"/>
    <cellStyle name="Normal 6 3 5 5 3 2 2" xfId="12966" xr:uid="{00000000-0005-0000-0000-0000F3620000}"/>
    <cellStyle name="Normal 6 3 5 5 3 2 2 2" xfId="40905" xr:uid="{00000000-0005-0000-0000-0000F4620000}"/>
    <cellStyle name="Normal 6 3 5 5 3 2 3" xfId="30887" xr:uid="{00000000-0005-0000-0000-0000F5620000}"/>
    <cellStyle name="Normal 6 3 5 5 3 3" xfId="12967" xr:uid="{00000000-0005-0000-0000-0000F6620000}"/>
    <cellStyle name="Normal 6 3 5 5 3 3 2" xfId="12968" xr:uid="{00000000-0005-0000-0000-0000F7620000}"/>
    <cellStyle name="Normal 6 3 5 5 3 3 2 2" xfId="40906" xr:uid="{00000000-0005-0000-0000-0000F8620000}"/>
    <cellStyle name="Normal 6 3 5 5 3 3 3" xfId="30888" xr:uid="{00000000-0005-0000-0000-0000F9620000}"/>
    <cellStyle name="Normal 6 3 5 5 3 4" xfId="12969" xr:uid="{00000000-0005-0000-0000-0000FA620000}"/>
    <cellStyle name="Normal 6 3 5 5 3 4 2" xfId="35871" xr:uid="{00000000-0005-0000-0000-0000FB620000}"/>
    <cellStyle name="Normal 6 3 5 5 3 5" xfId="25275" xr:uid="{00000000-0005-0000-0000-0000FC620000}"/>
    <cellStyle name="Normal 6 3 5 5 4" xfId="12970" xr:uid="{00000000-0005-0000-0000-0000FD620000}"/>
    <cellStyle name="Normal 6 3 5 5 4 2" xfId="12971" xr:uid="{00000000-0005-0000-0000-0000FE620000}"/>
    <cellStyle name="Normal 6 3 5 5 4 2 2" xfId="12972" xr:uid="{00000000-0005-0000-0000-0000FF620000}"/>
    <cellStyle name="Normal 6 3 5 5 4 2 2 2" xfId="40907" xr:uid="{00000000-0005-0000-0000-000000630000}"/>
    <cellStyle name="Normal 6 3 5 5 4 2 3" xfId="30889" xr:uid="{00000000-0005-0000-0000-000001630000}"/>
    <cellStyle name="Normal 6 3 5 5 4 3" xfId="12973" xr:uid="{00000000-0005-0000-0000-000002630000}"/>
    <cellStyle name="Normal 6 3 5 5 4 3 2" xfId="12974" xr:uid="{00000000-0005-0000-0000-000003630000}"/>
    <cellStyle name="Normal 6 3 5 5 4 3 2 2" xfId="40908" xr:uid="{00000000-0005-0000-0000-000004630000}"/>
    <cellStyle name="Normal 6 3 5 5 4 3 3" xfId="30890" xr:uid="{00000000-0005-0000-0000-000005630000}"/>
    <cellStyle name="Normal 6 3 5 5 4 4" xfId="12975" xr:uid="{00000000-0005-0000-0000-000006630000}"/>
    <cellStyle name="Normal 6 3 5 5 4 4 2" xfId="35872" xr:uid="{00000000-0005-0000-0000-000007630000}"/>
    <cellStyle name="Normal 6 3 5 5 4 5" xfId="25276" xr:uid="{00000000-0005-0000-0000-000008630000}"/>
    <cellStyle name="Normal 6 3 5 5 5" xfId="12976" xr:uid="{00000000-0005-0000-0000-000009630000}"/>
    <cellStyle name="Normal 6 3 5 5 5 2" xfId="12977" xr:uid="{00000000-0005-0000-0000-00000A630000}"/>
    <cellStyle name="Normal 6 3 5 5 5 2 2" xfId="40909" xr:uid="{00000000-0005-0000-0000-00000B630000}"/>
    <cellStyle name="Normal 6 3 5 5 5 3" xfId="30891" xr:uid="{00000000-0005-0000-0000-00000C630000}"/>
    <cellStyle name="Normal 6 3 5 5 6" xfId="12978" xr:uid="{00000000-0005-0000-0000-00000D630000}"/>
    <cellStyle name="Normal 6 3 5 5 6 2" xfId="12979" xr:uid="{00000000-0005-0000-0000-00000E630000}"/>
    <cellStyle name="Normal 6 3 5 5 6 2 2" xfId="40910" xr:uid="{00000000-0005-0000-0000-00000F630000}"/>
    <cellStyle name="Normal 6 3 5 5 6 3" xfId="30892" xr:uid="{00000000-0005-0000-0000-000010630000}"/>
    <cellStyle name="Normal 6 3 5 5 7" xfId="12980" xr:uid="{00000000-0005-0000-0000-000011630000}"/>
    <cellStyle name="Normal 6 3 5 5 7 2" xfId="35867" xr:uid="{00000000-0005-0000-0000-000012630000}"/>
    <cellStyle name="Normal 6 3 5 5 8" xfId="25271" xr:uid="{00000000-0005-0000-0000-000013630000}"/>
    <cellStyle name="Normal 6 3 5 6" xfId="12981" xr:uid="{00000000-0005-0000-0000-000014630000}"/>
    <cellStyle name="Normal 6 3 5 6 2" xfId="12982" xr:uid="{00000000-0005-0000-0000-000015630000}"/>
    <cellStyle name="Normal 6 3 5 6 2 2" xfId="12983" xr:uid="{00000000-0005-0000-0000-000016630000}"/>
    <cellStyle name="Normal 6 3 5 6 2 2 2" xfId="12984" xr:uid="{00000000-0005-0000-0000-000017630000}"/>
    <cellStyle name="Normal 6 3 5 6 2 2 2 2" xfId="12985" xr:uid="{00000000-0005-0000-0000-000018630000}"/>
    <cellStyle name="Normal 6 3 5 6 2 2 2 2 2" xfId="40911" xr:uid="{00000000-0005-0000-0000-000019630000}"/>
    <cellStyle name="Normal 6 3 5 6 2 2 2 3" xfId="30893" xr:uid="{00000000-0005-0000-0000-00001A630000}"/>
    <cellStyle name="Normal 6 3 5 6 2 2 3" xfId="12986" xr:uid="{00000000-0005-0000-0000-00001B630000}"/>
    <cellStyle name="Normal 6 3 5 6 2 2 3 2" xfId="12987" xr:uid="{00000000-0005-0000-0000-00001C630000}"/>
    <cellStyle name="Normal 6 3 5 6 2 2 3 2 2" xfId="40912" xr:uid="{00000000-0005-0000-0000-00001D630000}"/>
    <cellStyle name="Normal 6 3 5 6 2 2 3 3" xfId="30894" xr:uid="{00000000-0005-0000-0000-00001E630000}"/>
    <cellStyle name="Normal 6 3 5 6 2 2 4" xfId="12988" xr:uid="{00000000-0005-0000-0000-00001F630000}"/>
    <cellStyle name="Normal 6 3 5 6 2 2 4 2" xfId="35875" xr:uid="{00000000-0005-0000-0000-000020630000}"/>
    <cellStyle name="Normal 6 3 5 6 2 2 5" xfId="25279" xr:uid="{00000000-0005-0000-0000-000021630000}"/>
    <cellStyle name="Normal 6 3 5 6 2 3" xfId="12989" xr:uid="{00000000-0005-0000-0000-000022630000}"/>
    <cellStyle name="Normal 6 3 5 6 2 3 2" xfId="12990" xr:uid="{00000000-0005-0000-0000-000023630000}"/>
    <cellStyle name="Normal 6 3 5 6 2 3 2 2" xfId="12991" xr:uid="{00000000-0005-0000-0000-000024630000}"/>
    <cellStyle name="Normal 6 3 5 6 2 3 2 2 2" xfId="40913" xr:uid="{00000000-0005-0000-0000-000025630000}"/>
    <cellStyle name="Normal 6 3 5 6 2 3 2 3" xfId="30895" xr:uid="{00000000-0005-0000-0000-000026630000}"/>
    <cellStyle name="Normal 6 3 5 6 2 3 3" xfId="12992" xr:uid="{00000000-0005-0000-0000-000027630000}"/>
    <cellStyle name="Normal 6 3 5 6 2 3 3 2" xfId="12993" xr:uid="{00000000-0005-0000-0000-000028630000}"/>
    <cellStyle name="Normal 6 3 5 6 2 3 3 2 2" xfId="40914" xr:uid="{00000000-0005-0000-0000-000029630000}"/>
    <cellStyle name="Normal 6 3 5 6 2 3 3 3" xfId="30896" xr:uid="{00000000-0005-0000-0000-00002A630000}"/>
    <cellStyle name="Normal 6 3 5 6 2 3 4" xfId="12994" xr:uid="{00000000-0005-0000-0000-00002B630000}"/>
    <cellStyle name="Normal 6 3 5 6 2 3 4 2" xfId="35876" xr:uid="{00000000-0005-0000-0000-00002C630000}"/>
    <cellStyle name="Normal 6 3 5 6 2 3 5" xfId="25280" xr:uid="{00000000-0005-0000-0000-00002D630000}"/>
    <cellStyle name="Normal 6 3 5 6 2 4" xfId="12995" xr:uid="{00000000-0005-0000-0000-00002E630000}"/>
    <cellStyle name="Normal 6 3 5 6 2 4 2" xfId="12996" xr:uid="{00000000-0005-0000-0000-00002F630000}"/>
    <cellStyle name="Normal 6 3 5 6 2 4 2 2" xfId="40915" xr:uid="{00000000-0005-0000-0000-000030630000}"/>
    <cellStyle name="Normal 6 3 5 6 2 4 3" xfId="30897" xr:uid="{00000000-0005-0000-0000-000031630000}"/>
    <cellStyle name="Normal 6 3 5 6 2 5" xfId="12997" xr:uid="{00000000-0005-0000-0000-000032630000}"/>
    <cellStyle name="Normal 6 3 5 6 2 5 2" xfId="12998" xr:uid="{00000000-0005-0000-0000-000033630000}"/>
    <cellStyle name="Normal 6 3 5 6 2 5 2 2" xfId="40916" xr:uid="{00000000-0005-0000-0000-000034630000}"/>
    <cellStyle name="Normal 6 3 5 6 2 5 3" xfId="30898" xr:uid="{00000000-0005-0000-0000-000035630000}"/>
    <cellStyle name="Normal 6 3 5 6 2 6" xfId="12999" xr:uid="{00000000-0005-0000-0000-000036630000}"/>
    <cellStyle name="Normal 6 3 5 6 2 6 2" xfId="35874" xr:uid="{00000000-0005-0000-0000-000037630000}"/>
    <cellStyle name="Normal 6 3 5 6 2 7" xfId="25278" xr:uid="{00000000-0005-0000-0000-000038630000}"/>
    <cellStyle name="Normal 6 3 5 6 3" xfId="13000" xr:uid="{00000000-0005-0000-0000-000039630000}"/>
    <cellStyle name="Normal 6 3 5 6 3 2" xfId="13001" xr:uid="{00000000-0005-0000-0000-00003A630000}"/>
    <cellStyle name="Normal 6 3 5 6 3 2 2" xfId="13002" xr:uid="{00000000-0005-0000-0000-00003B630000}"/>
    <cellStyle name="Normal 6 3 5 6 3 2 2 2" xfId="40917" xr:uid="{00000000-0005-0000-0000-00003C630000}"/>
    <cellStyle name="Normal 6 3 5 6 3 2 3" xfId="30899" xr:uid="{00000000-0005-0000-0000-00003D630000}"/>
    <cellStyle name="Normal 6 3 5 6 3 3" xfId="13003" xr:uid="{00000000-0005-0000-0000-00003E630000}"/>
    <cellStyle name="Normal 6 3 5 6 3 3 2" xfId="13004" xr:uid="{00000000-0005-0000-0000-00003F630000}"/>
    <cellStyle name="Normal 6 3 5 6 3 3 2 2" xfId="40918" xr:uid="{00000000-0005-0000-0000-000040630000}"/>
    <cellStyle name="Normal 6 3 5 6 3 3 3" xfId="30900" xr:uid="{00000000-0005-0000-0000-000041630000}"/>
    <cellStyle name="Normal 6 3 5 6 3 4" xfId="13005" xr:uid="{00000000-0005-0000-0000-000042630000}"/>
    <cellStyle name="Normal 6 3 5 6 3 4 2" xfId="35877" xr:uid="{00000000-0005-0000-0000-000043630000}"/>
    <cellStyle name="Normal 6 3 5 6 3 5" xfId="25281" xr:uid="{00000000-0005-0000-0000-000044630000}"/>
    <cellStyle name="Normal 6 3 5 6 4" xfId="13006" xr:uid="{00000000-0005-0000-0000-000045630000}"/>
    <cellStyle name="Normal 6 3 5 6 4 2" xfId="13007" xr:uid="{00000000-0005-0000-0000-000046630000}"/>
    <cellStyle name="Normal 6 3 5 6 4 2 2" xfId="13008" xr:uid="{00000000-0005-0000-0000-000047630000}"/>
    <cellStyle name="Normal 6 3 5 6 4 2 2 2" xfId="40919" xr:uid="{00000000-0005-0000-0000-000048630000}"/>
    <cellStyle name="Normal 6 3 5 6 4 2 3" xfId="30901" xr:uid="{00000000-0005-0000-0000-000049630000}"/>
    <cellStyle name="Normal 6 3 5 6 4 3" xfId="13009" xr:uid="{00000000-0005-0000-0000-00004A630000}"/>
    <cellStyle name="Normal 6 3 5 6 4 3 2" xfId="13010" xr:uid="{00000000-0005-0000-0000-00004B630000}"/>
    <cellStyle name="Normal 6 3 5 6 4 3 2 2" xfId="40920" xr:uid="{00000000-0005-0000-0000-00004C630000}"/>
    <cellStyle name="Normal 6 3 5 6 4 3 3" xfId="30902" xr:uid="{00000000-0005-0000-0000-00004D630000}"/>
    <cellStyle name="Normal 6 3 5 6 4 4" xfId="13011" xr:uid="{00000000-0005-0000-0000-00004E630000}"/>
    <cellStyle name="Normal 6 3 5 6 4 4 2" xfId="35878" xr:uid="{00000000-0005-0000-0000-00004F630000}"/>
    <cellStyle name="Normal 6 3 5 6 4 5" xfId="25282" xr:uid="{00000000-0005-0000-0000-000050630000}"/>
    <cellStyle name="Normal 6 3 5 6 5" xfId="13012" xr:uid="{00000000-0005-0000-0000-000051630000}"/>
    <cellStyle name="Normal 6 3 5 6 5 2" xfId="13013" xr:uid="{00000000-0005-0000-0000-000052630000}"/>
    <cellStyle name="Normal 6 3 5 6 5 2 2" xfId="40921" xr:uid="{00000000-0005-0000-0000-000053630000}"/>
    <cellStyle name="Normal 6 3 5 6 5 3" xfId="30903" xr:uid="{00000000-0005-0000-0000-000054630000}"/>
    <cellStyle name="Normal 6 3 5 6 6" xfId="13014" xr:uid="{00000000-0005-0000-0000-000055630000}"/>
    <cellStyle name="Normal 6 3 5 6 6 2" xfId="13015" xr:uid="{00000000-0005-0000-0000-000056630000}"/>
    <cellStyle name="Normal 6 3 5 6 6 2 2" xfId="40922" xr:uid="{00000000-0005-0000-0000-000057630000}"/>
    <cellStyle name="Normal 6 3 5 6 6 3" xfId="30904" xr:uid="{00000000-0005-0000-0000-000058630000}"/>
    <cellStyle name="Normal 6 3 5 6 7" xfId="13016" xr:uid="{00000000-0005-0000-0000-000059630000}"/>
    <cellStyle name="Normal 6 3 5 6 7 2" xfId="35873" xr:uid="{00000000-0005-0000-0000-00005A630000}"/>
    <cellStyle name="Normal 6 3 5 6 8" xfId="25277" xr:uid="{00000000-0005-0000-0000-00005B630000}"/>
    <cellStyle name="Normal 6 3 5 7" xfId="13017" xr:uid="{00000000-0005-0000-0000-00005C630000}"/>
    <cellStyle name="Normal 6 3 5 7 2" xfId="13018" xr:uid="{00000000-0005-0000-0000-00005D630000}"/>
    <cellStyle name="Normal 6 3 5 7 2 2" xfId="13019" xr:uid="{00000000-0005-0000-0000-00005E630000}"/>
    <cellStyle name="Normal 6 3 5 7 2 2 2" xfId="13020" xr:uid="{00000000-0005-0000-0000-00005F630000}"/>
    <cellStyle name="Normal 6 3 5 7 2 2 2 2" xfId="40923" xr:uid="{00000000-0005-0000-0000-000060630000}"/>
    <cellStyle name="Normal 6 3 5 7 2 2 3" xfId="30905" xr:uid="{00000000-0005-0000-0000-000061630000}"/>
    <cellStyle name="Normal 6 3 5 7 2 3" xfId="13021" xr:uid="{00000000-0005-0000-0000-000062630000}"/>
    <cellStyle name="Normal 6 3 5 7 2 3 2" xfId="13022" xr:uid="{00000000-0005-0000-0000-000063630000}"/>
    <cellStyle name="Normal 6 3 5 7 2 3 2 2" xfId="40924" xr:uid="{00000000-0005-0000-0000-000064630000}"/>
    <cellStyle name="Normal 6 3 5 7 2 3 3" xfId="30906" xr:uid="{00000000-0005-0000-0000-000065630000}"/>
    <cellStyle name="Normal 6 3 5 7 2 4" xfId="13023" xr:uid="{00000000-0005-0000-0000-000066630000}"/>
    <cellStyle name="Normal 6 3 5 7 2 4 2" xfId="35880" xr:uid="{00000000-0005-0000-0000-000067630000}"/>
    <cellStyle name="Normal 6 3 5 7 2 5" xfId="25284" xr:uid="{00000000-0005-0000-0000-000068630000}"/>
    <cellStyle name="Normal 6 3 5 7 3" xfId="13024" xr:uid="{00000000-0005-0000-0000-000069630000}"/>
    <cellStyle name="Normal 6 3 5 7 3 2" xfId="13025" xr:uid="{00000000-0005-0000-0000-00006A630000}"/>
    <cellStyle name="Normal 6 3 5 7 3 2 2" xfId="13026" xr:uid="{00000000-0005-0000-0000-00006B630000}"/>
    <cellStyle name="Normal 6 3 5 7 3 2 2 2" xfId="40925" xr:uid="{00000000-0005-0000-0000-00006C630000}"/>
    <cellStyle name="Normal 6 3 5 7 3 2 3" xfId="30907" xr:uid="{00000000-0005-0000-0000-00006D630000}"/>
    <cellStyle name="Normal 6 3 5 7 3 3" xfId="13027" xr:uid="{00000000-0005-0000-0000-00006E630000}"/>
    <cellStyle name="Normal 6 3 5 7 3 3 2" xfId="13028" xr:uid="{00000000-0005-0000-0000-00006F630000}"/>
    <cellStyle name="Normal 6 3 5 7 3 3 2 2" xfId="40926" xr:uid="{00000000-0005-0000-0000-000070630000}"/>
    <cellStyle name="Normal 6 3 5 7 3 3 3" xfId="30908" xr:uid="{00000000-0005-0000-0000-000071630000}"/>
    <cellStyle name="Normal 6 3 5 7 3 4" xfId="13029" xr:uid="{00000000-0005-0000-0000-000072630000}"/>
    <cellStyle name="Normal 6 3 5 7 3 4 2" xfId="35881" xr:uid="{00000000-0005-0000-0000-000073630000}"/>
    <cellStyle name="Normal 6 3 5 7 3 5" xfId="25285" xr:uid="{00000000-0005-0000-0000-000074630000}"/>
    <cellStyle name="Normal 6 3 5 7 4" xfId="13030" xr:uid="{00000000-0005-0000-0000-000075630000}"/>
    <cellStyle name="Normal 6 3 5 7 4 2" xfId="13031" xr:uid="{00000000-0005-0000-0000-000076630000}"/>
    <cellStyle name="Normal 6 3 5 7 4 2 2" xfId="40927" xr:uid="{00000000-0005-0000-0000-000077630000}"/>
    <cellStyle name="Normal 6 3 5 7 4 3" xfId="30909" xr:uid="{00000000-0005-0000-0000-000078630000}"/>
    <cellStyle name="Normal 6 3 5 7 5" xfId="13032" xr:uid="{00000000-0005-0000-0000-000079630000}"/>
    <cellStyle name="Normal 6 3 5 7 5 2" xfId="13033" xr:uid="{00000000-0005-0000-0000-00007A630000}"/>
    <cellStyle name="Normal 6 3 5 7 5 2 2" xfId="40928" xr:uid="{00000000-0005-0000-0000-00007B630000}"/>
    <cellStyle name="Normal 6 3 5 7 5 3" xfId="30910" xr:uid="{00000000-0005-0000-0000-00007C630000}"/>
    <cellStyle name="Normal 6 3 5 7 6" xfId="13034" xr:uid="{00000000-0005-0000-0000-00007D630000}"/>
    <cellStyle name="Normal 6 3 5 7 6 2" xfId="35879" xr:uid="{00000000-0005-0000-0000-00007E630000}"/>
    <cellStyle name="Normal 6 3 5 7 7" xfId="25283" xr:uid="{00000000-0005-0000-0000-00007F630000}"/>
    <cellStyle name="Normal 6 3 5 8" xfId="13035" xr:uid="{00000000-0005-0000-0000-000080630000}"/>
    <cellStyle name="Normal 6 3 5 8 2" xfId="13036" xr:uid="{00000000-0005-0000-0000-000081630000}"/>
    <cellStyle name="Normal 6 3 5 8 2 2" xfId="13037" xr:uid="{00000000-0005-0000-0000-000082630000}"/>
    <cellStyle name="Normal 6 3 5 8 2 2 2" xfId="40929" xr:uid="{00000000-0005-0000-0000-000083630000}"/>
    <cellStyle name="Normal 6 3 5 8 2 3" xfId="30911" xr:uid="{00000000-0005-0000-0000-000084630000}"/>
    <cellStyle name="Normal 6 3 5 8 3" xfId="13038" xr:uid="{00000000-0005-0000-0000-000085630000}"/>
    <cellStyle name="Normal 6 3 5 8 3 2" xfId="13039" xr:uid="{00000000-0005-0000-0000-000086630000}"/>
    <cellStyle name="Normal 6 3 5 8 3 2 2" xfId="40930" xr:uid="{00000000-0005-0000-0000-000087630000}"/>
    <cellStyle name="Normal 6 3 5 8 3 3" xfId="30912" xr:uid="{00000000-0005-0000-0000-000088630000}"/>
    <cellStyle name="Normal 6 3 5 8 4" xfId="13040" xr:uid="{00000000-0005-0000-0000-000089630000}"/>
    <cellStyle name="Normal 6 3 5 8 4 2" xfId="35882" xr:uid="{00000000-0005-0000-0000-00008A630000}"/>
    <cellStyle name="Normal 6 3 5 8 5" xfId="25286" xr:uid="{00000000-0005-0000-0000-00008B630000}"/>
    <cellStyle name="Normal 6 3 5 9" xfId="13041" xr:uid="{00000000-0005-0000-0000-00008C630000}"/>
    <cellStyle name="Normal 6 3 5 9 2" xfId="13042" xr:uid="{00000000-0005-0000-0000-00008D630000}"/>
    <cellStyle name="Normal 6 3 5 9 2 2" xfId="13043" xr:uid="{00000000-0005-0000-0000-00008E630000}"/>
    <cellStyle name="Normal 6 3 5 9 2 2 2" xfId="40931" xr:uid="{00000000-0005-0000-0000-00008F630000}"/>
    <cellStyle name="Normal 6 3 5 9 2 3" xfId="30913" xr:uid="{00000000-0005-0000-0000-000090630000}"/>
    <cellStyle name="Normal 6 3 5 9 3" xfId="13044" xr:uid="{00000000-0005-0000-0000-000091630000}"/>
    <cellStyle name="Normal 6 3 5 9 3 2" xfId="13045" xr:uid="{00000000-0005-0000-0000-000092630000}"/>
    <cellStyle name="Normal 6 3 5 9 3 2 2" xfId="40932" xr:uid="{00000000-0005-0000-0000-000093630000}"/>
    <cellStyle name="Normal 6 3 5 9 3 3" xfId="30914" xr:uid="{00000000-0005-0000-0000-000094630000}"/>
    <cellStyle name="Normal 6 3 5 9 4" xfId="13046" xr:uid="{00000000-0005-0000-0000-000095630000}"/>
    <cellStyle name="Normal 6 3 5 9 4 2" xfId="35883" xr:uid="{00000000-0005-0000-0000-000096630000}"/>
    <cellStyle name="Normal 6 3 5 9 5" xfId="25287" xr:uid="{00000000-0005-0000-0000-000097630000}"/>
    <cellStyle name="Normal 6 3 6" xfId="13047" xr:uid="{00000000-0005-0000-0000-000098630000}"/>
    <cellStyle name="Normal 6 3 6 10" xfId="13048" xr:uid="{00000000-0005-0000-0000-000099630000}"/>
    <cellStyle name="Normal 6 3 6 10 2" xfId="13049" xr:uid="{00000000-0005-0000-0000-00009A630000}"/>
    <cellStyle name="Normal 6 3 6 10 2 2" xfId="40933" xr:uid="{00000000-0005-0000-0000-00009B630000}"/>
    <cellStyle name="Normal 6 3 6 10 3" xfId="30915" xr:uid="{00000000-0005-0000-0000-00009C630000}"/>
    <cellStyle name="Normal 6 3 6 11" xfId="13050" xr:uid="{00000000-0005-0000-0000-00009D630000}"/>
    <cellStyle name="Normal 6 3 6 11 2" xfId="35884" xr:uid="{00000000-0005-0000-0000-00009E630000}"/>
    <cellStyle name="Normal 6 3 6 12" xfId="25288" xr:uid="{00000000-0005-0000-0000-00009F630000}"/>
    <cellStyle name="Normal 6 3 6 2" xfId="13051" xr:uid="{00000000-0005-0000-0000-0000A0630000}"/>
    <cellStyle name="Normal 6 3 6 2 10" xfId="25289" xr:uid="{00000000-0005-0000-0000-0000A1630000}"/>
    <cellStyle name="Normal 6 3 6 2 2" xfId="13052" xr:uid="{00000000-0005-0000-0000-0000A2630000}"/>
    <cellStyle name="Normal 6 3 6 2 2 2" xfId="13053" xr:uid="{00000000-0005-0000-0000-0000A3630000}"/>
    <cellStyle name="Normal 6 3 6 2 2 2 2" xfId="13054" xr:uid="{00000000-0005-0000-0000-0000A4630000}"/>
    <cellStyle name="Normal 6 3 6 2 2 2 2 2" xfId="13055" xr:uid="{00000000-0005-0000-0000-0000A5630000}"/>
    <cellStyle name="Normal 6 3 6 2 2 2 2 2 2" xfId="13056" xr:uid="{00000000-0005-0000-0000-0000A6630000}"/>
    <cellStyle name="Normal 6 3 6 2 2 2 2 2 2 2" xfId="40934" xr:uid="{00000000-0005-0000-0000-0000A7630000}"/>
    <cellStyle name="Normal 6 3 6 2 2 2 2 2 3" xfId="30916" xr:uid="{00000000-0005-0000-0000-0000A8630000}"/>
    <cellStyle name="Normal 6 3 6 2 2 2 2 3" xfId="13057" xr:uid="{00000000-0005-0000-0000-0000A9630000}"/>
    <cellStyle name="Normal 6 3 6 2 2 2 2 3 2" xfId="13058" xr:uid="{00000000-0005-0000-0000-0000AA630000}"/>
    <cellStyle name="Normal 6 3 6 2 2 2 2 3 2 2" xfId="40935" xr:uid="{00000000-0005-0000-0000-0000AB630000}"/>
    <cellStyle name="Normal 6 3 6 2 2 2 2 3 3" xfId="30917" xr:uid="{00000000-0005-0000-0000-0000AC630000}"/>
    <cellStyle name="Normal 6 3 6 2 2 2 2 4" xfId="13059" xr:uid="{00000000-0005-0000-0000-0000AD630000}"/>
    <cellStyle name="Normal 6 3 6 2 2 2 2 4 2" xfId="35888" xr:uid="{00000000-0005-0000-0000-0000AE630000}"/>
    <cellStyle name="Normal 6 3 6 2 2 2 2 5" xfId="25292" xr:uid="{00000000-0005-0000-0000-0000AF630000}"/>
    <cellStyle name="Normal 6 3 6 2 2 2 3" xfId="13060" xr:uid="{00000000-0005-0000-0000-0000B0630000}"/>
    <cellStyle name="Normal 6 3 6 2 2 2 3 2" xfId="13061" xr:uid="{00000000-0005-0000-0000-0000B1630000}"/>
    <cellStyle name="Normal 6 3 6 2 2 2 3 2 2" xfId="13062" xr:uid="{00000000-0005-0000-0000-0000B2630000}"/>
    <cellStyle name="Normal 6 3 6 2 2 2 3 2 2 2" xfId="40936" xr:uid="{00000000-0005-0000-0000-0000B3630000}"/>
    <cellStyle name="Normal 6 3 6 2 2 2 3 2 3" xfId="30918" xr:uid="{00000000-0005-0000-0000-0000B4630000}"/>
    <cellStyle name="Normal 6 3 6 2 2 2 3 3" xfId="13063" xr:uid="{00000000-0005-0000-0000-0000B5630000}"/>
    <cellStyle name="Normal 6 3 6 2 2 2 3 3 2" xfId="13064" xr:uid="{00000000-0005-0000-0000-0000B6630000}"/>
    <cellStyle name="Normal 6 3 6 2 2 2 3 3 2 2" xfId="40937" xr:uid="{00000000-0005-0000-0000-0000B7630000}"/>
    <cellStyle name="Normal 6 3 6 2 2 2 3 3 3" xfId="30919" xr:uid="{00000000-0005-0000-0000-0000B8630000}"/>
    <cellStyle name="Normal 6 3 6 2 2 2 3 4" xfId="13065" xr:uid="{00000000-0005-0000-0000-0000B9630000}"/>
    <cellStyle name="Normal 6 3 6 2 2 2 3 4 2" xfId="35889" xr:uid="{00000000-0005-0000-0000-0000BA630000}"/>
    <cellStyle name="Normal 6 3 6 2 2 2 3 5" xfId="25293" xr:uid="{00000000-0005-0000-0000-0000BB630000}"/>
    <cellStyle name="Normal 6 3 6 2 2 2 4" xfId="13066" xr:uid="{00000000-0005-0000-0000-0000BC630000}"/>
    <cellStyle name="Normal 6 3 6 2 2 2 4 2" xfId="13067" xr:uid="{00000000-0005-0000-0000-0000BD630000}"/>
    <cellStyle name="Normal 6 3 6 2 2 2 4 2 2" xfId="40938" xr:uid="{00000000-0005-0000-0000-0000BE630000}"/>
    <cellStyle name="Normal 6 3 6 2 2 2 4 3" xfId="30920" xr:uid="{00000000-0005-0000-0000-0000BF630000}"/>
    <cellStyle name="Normal 6 3 6 2 2 2 5" xfId="13068" xr:uid="{00000000-0005-0000-0000-0000C0630000}"/>
    <cellStyle name="Normal 6 3 6 2 2 2 5 2" xfId="13069" xr:uid="{00000000-0005-0000-0000-0000C1630000}"/>
    <cellStyle name="Normal 6 3 6 2 2 2 5 2 2" xfId="40939" xr:uid="{00000000-0005-0000-0000-0000C2630000}"/>
    <cellStyle name="Normal 6 3 6 2 2 2 5 3" xfId="30921" xr:uid="{00000000-0005-0000-0000-0000C3630000}"/>
    <cellStyle name="Normal 6 3 6 2 2 2 6" xfId="13070" xr:uid="{00000000-0005-0000-0000-0000C4630000}"/>
    <cellStyle name="Normal 6 3 6 2 2 2 6 2" xfId="35887" xr:uid="{00000000-0005-0000-0000-0000C5630000}"/>
    <cellStyle name="Normal 6 3 6 2 2 2 7" xfId="25291" xr:uid="{00000000-0005-0000-0000-0000C6630000}"/>
    <cellStyle name="Normal 6 3 6 2 2 3" xfId="13071" xr:uid="{00000000-0005-0000-0000-0000C7630000}"/>
    <cellStyle name="Normal 6 3 6 2 2 3 2" xfId="13072" xr:uid="{00000000-0005-0000-0000-0000C8630000}"/>
    <cellStyle name="Normal 6 3 6 2 2 3 2 2" xfId="13073" xr:uid="{00000000-0005-0000-0000-0000C9630000}"/>
    <cellStyle name="Normal 6 3 6 2 2 3 2 2 2" xfId="40940" xr:uid="{00000000-0005-0000-0000-0000CA630000}"/>
    <cellStyle name="Normal 6 3 6 2 2 3 2 3" xfId="30922" xr:uid="{00000000-0005-0000-0000-0000CB630000}"/>
    <cellStyle name="Normal 6 3 6 2 2 3 3" xfId="13074" xr:uid="{00000000-0005-0000-0000-0000CC630000}"/>
    <cellStyle name="Normal 6 3 6 2 2 3 3 2" xfId="13075" xr:uid="{00000000-0005-0000-0000-0000CD630000}"/>
    <cellStyle name="Normal 6 3 6 2 2 3 3 2 2" xfId="40941" xr:uid="{00000000-0005-0000-0000-0000CE630000}"/>
    <cellStyle name="Normal 6 3 6 2 2 3 3 3" xfId="30923" xr:uid="{00000000-0005-0000-0000-0000CF630000}"/>
    <cellStyle name="Normal 6 3 6 2 2 3 4" xfId="13076" xr:uid="{00000000-0005-0000-0000-0000D0630000}"/>
    <cellStyle name="Normal 6 3 6 2 2 3 4 2" xfId="35890" xr:uid="{00000000-0005-0000-0000-0000D1630000}"/>
    <cellStyle name="Normal 6 3 6 2 2 3 5" xfId="25294" xr:uid="{00000000-0005-0000-0000-0000D2630000}"/>
    <cellStyle name="Normal 6 3 6 2 2 4" xfId="13077" xr:uid="{00000000-0005-0000-0000-0000D3630000}"/>
    <cellStyle name="Normal 6 3 6 2 2 4 2" xfId="13078" xr:uid="{00000000-0005-0000-0000-0000D4630000}"/>
    <cellStyle name="Normal 6 3 6 2 2 4 2 2" xfId="13079" xr:uid="{00000000-0005-0000-0000-0000D5630000}"/>
    <cellStyle name="Normal 6 3 6 2 2 4 2 2 2" xfId="40942" xr:uid="{00000000-0005-0000-0000-0000D6630000}"/>
    <cellStyle name="Normal 6 3 6 2 2 4 2 3" xfId="30924" xr:uid="{00000000-0005-0000-0000-0000D7630000}"/>
    <cellStyle name="Normal 6 3 6 2 2 4 3" xfId="13080" xr:uid="{00000000-0005-0000-0000-0000D8630000}"/>
    <cellStyle name="Normal 6 3 6 2 2 4 3 2" xfId="13081" xr:uid="{00000000-0005-0000-0000-0000D9630000}"/>
    <cellStyle name="Normal 6 3 6 2 2 4 3 2 2" xfId="40943" xr:uid="{00000000-0005-0000-0000-0000DA630000}"/>
    <cellStyle name="Normal 6 3 6 2 2 4 3 3" xfId="30925" xr:uid="{00000000-0005-0000-0000-0000DB630000}"/>
    <cellStyle name="Normal 6 3 6 2 2 4 4" xfId="13082" xr:uid="{00000000-0005-0000-0000-0000DC630000}"/>
    <cellStyle name="Normal 6 3 6 2 2 4 4 2" xfId="35891" xr:uid="{00000000-0005-0000-0000-0000DD630000}"/>
    <cellStyle name="Normal 6 3 6 2 2 4 5" xfId="25295" xr:uid="{00000000-0005-0000-0000-0000DE630000}"/>
    <cellStyle name="Normal 6 3 6 2 2 5" xfId="13083" xr:uid="{00000000-0005-0000-0000-0000DF630000}"/>
    <cellStyle name="Normal 6 3 6 2 2 5 2" xfId="13084" xr:uid="{00000000-0005-0000-0000-0000E0630000}"/>
    <cellStyle name="Normal 6 3 6 2 2 5 2 2" xfId="40944" xr:uid="{00000000-0005-0000-0000-0000E1630000}"/>
    <cellStyle name="Normal 6 3 6 2 2 5 3" xfId="30926" xr:uid="{00000000-0005-0000-0000-0000E2630000}"/>
    <cellStyle name="Normal 6 3 6 2 2 6" xfId="13085" xr:uid="{00000000-0005-0000-0000-0000E3630000}"/>
    <cellStyle name="Normal 6 3 6 2 2 6 2" xfId="13086" xr:uid="{00000000-0005-0000-0000-0000E4630000}"/>
    <cellStyle name="Normal 6 3 6 2 2 6 2 2" xfId="40945" xr:uid="{00000000-0005-0000-0000-0000E5630000}"/>
    <cellStyle name="Normal 6 3 6 2 2 6 3" xfId="30927" xr:uid="{00000000-0005-0000-0000-0000E6630000}"/>
    <cellStyle name="Normal 6 3 6 2 2 7" xfId="13087" xr:uid="{00000000-0005-0000-0000-0000E7630000}"/>
    <cellStyle name="Normal 6 3 6 2 2 7 2" xfId="35886" xr:uid="{00000000-0005-0000-0000-0000E8630000}"/>
    <cellStyle name="Normal 6 3 6 2 2 8" xfId="25290" xr:uid="{00000000-0005-0000-0000-0000E9630000}"/>
    <cellStyle name="Normal 6 3 6 2 3" xfId="13088" xr:uid="{00000000-0005-0000-0000-0000EA630000}"/>
    <cellStyle name="Normal 6 3 6 2 3 2" xfId="13089" xr:uid="{00000000-0005-0000-0000-0000EB630000}"/>
    <cellStyle name="Normal 6 3 6 2 3 2 2" xfId="13090" xr:uid="{00000000-0005-0000-0000-0000EC630000}"/>
    <cellStyle name="Normal 6 3 6 2 3 2 2 2" xfId="13091" xr:uid="{00000000-0005-0000-0000-0000ED630000}"/>
    <cellStyle name="Normal 6 3 6 2 3 2 2 2 2" xfId="13092" xr:uid="{00000000-0005-0000-0000-0000EE630000}"/>
    <cellStyle name="Normal 6 3 6 2 3 2 2 2 2 2" xfId="40946" xr:uid="{00000000-0005-0000-0000-0000EF630000}"/>
    <cellStyle name="Normal 6 3 6 2 3 2 2 2 3" xfId="30928" xr:uid="{00000000-0005-0000-0000-0000F0630000}"/>
    <cellStyle name="Normal 6 3 6 2 3 2 2 3" xfId="13093" xr:uid="{00000000-0005-0000-0000-0000F1630000}"/>
    <cellStyle name="Normal 6 3 6 2 3 2 2 3 2" xfId="13094" xr:uid="{00000000-0005-0000-0000-0000F2630000}"/>
    <cellStyle name="Normal 6 3 6 2 3 2 2 3 2 2" xfId="40947" xr:uid="{00000000-0005-0000-0000-0000F3630000}"/>
    <cellStyle name="Normal 6 3 6 2 3 2 2 3 3" xfId="30929" xr:uid="{00000000-0005-0000-0000-0000F4630000}"/>
    <cellStyle name="Normal 6 3 6 2 3 2 2 4" xfId="13095" xr:uid="{00000000-0005-0000-0000-0000F5630000}"/>
    <cellStyle name="Normal 6 3 6 2 3 2 2 4 2" xfId="35894" xr:uid="{00000000-0005-0000-0000-0000F6630000}"/>
    <cellStyle name="Normal 6 3 6 2 3 2 2 5" xfId="25298" xr:uid="{00000000-0005-0000-0000-0000F7630000}"/>
    <cellStyle name="Normal 6 3 6 2 3 2 3" xfId="13096" xr:uid="{00000000-0005-0000-0000-0000F8630000}"/>
    <cellStyle name="Normal 6 3 6 2 3 2 3 2" xfId="13097" xr:uid="{00000000-0005-0000-0000-0000F9630000}"/>
    <cellStyle name="Normal 6 3 6 2 3 2 3 2 2" xfId="13098" xr:uid="{00000000-0005-0000-0000-0000FA630000}"/>
    <cellStyle name="Normal 6 3 6 2 3 2 3 2 2 2" xfId="40948" xr:uid="{00000000-0005-0000-0000-0000FB630000}"/>
    <cellStyle name="Normal 6 3 6 2 3 2 3 2 3" xfId="30930" xr:uid="{00000000-0005-0000-0000-0000FC630000}"/>
    <cellStyle name="Normal 6 3 6 2 3 2 3 3" xfId="13099" xr:uid="{00000000-0005-0000-0000-0000FD630000}"/>
    <cellStyle name="Normal 6 3 6 2 3 2 3 3 2" xfId="13100" xr:uid="{00000000-0005-0000-0000-0000FE630000}"/>
    <cellStyle name="Normal 6 3 6 2 3 2 3 3 2 2" xfId="40949" xr:uid="{00000000-0005-0000-0000-0000FF630000}"/>
    <cellStyle name="Normal 6 3 6 2 3 2 3 3 3" xfId="30931" xr:uid="{00000000-0005-0000-0000-000000640000}"/>
    <cellStyle name="Normal 6 3 6 2 3 2 3 4" xfId="13101" xr:uid="{00000000-0005-0000-0000-000001640000}"/>
    <cellStyle name="Normal 6 3 6 2 3 2 3 4 2" xfId="35895" xr:uid="{00000000-0005-0000-0000-000002640000}"/>
    <cellStyle name="Normal 6 3 6 2 3 2 3 5" xfId="25299" xr:uid="{00000000-0005-0000-0000-000003640000}"/>
    <cellStyle name="Normal 6 3 6 2 3 2 4" xfId="13102" xr:uid="{00000000-0005-0000-0000-000004640000}"/>
    <cellStyle name="Normal 6 3 6 2 3 2 4 2" xfId="13103" xr:uid="{00000000-0005-0000-0000-000005640000}"/>
    <cellStyle name="Normal 6 3 6 2 3 2 4 2 2" xfId="40950" xr:uid="{00000000-0005-0000-0000-000006640000}"/>
    <cellStyle name="Normal 6 3 6 2 3 2 4 3" xfId="30932" xr:uid="{00000000-0005-0000-0000-000007640000}"/>
    <cellStyle name="Normal 6 3 6 2 3 2 5" xfId="13104" xr:uid="{00000000-0005-0000-0000-000008640000}"/>
    <cellStyle name="Normal 6 3 6 2 3 2 5 2" xfId="13105" xr:uid="{00000000-0005-0000-0000-000009640000}"/>
    <cellStyle name="Normal 6 3 6 2 3 2 5 2 2" xfId="40951" xr:uid="{00000000-0005-0000-0000-00000A640000}"/>
    <cellStyle name="Normal 6 3 6 2 3 2 5 3" xfId="30933" xr:uid="{00000000-0005-0000-0000-00000B640000}"/>
    <cellStyle name="Normal 6 3 6 2 3 2 6" xfId="13106" xr:uid="{00000000-0005-0000-0000-00000C640000}"/>
    <cellStyle name="Normal 6 3 6 2 3 2 6 2" xfId="35893" xr:uid="{00000000-0005-0000-0000-00000D640000}"/>
    <cellStyle name="Normal 6 3 6 2 3 2 7" xfId="25297" xr:uid="{00000000-0005-0000-0000-00000E640000}"/>
    <cellStyle name="Normal 6 3 6 2 3 3" xfId="13107" xr:uid="{00000000-0005-0000-0000-00000F640000}"/>
    <cellStyle name="Normal 6 3 6 2 3 3 2" xfId="13108" xr:uid="{00000000-0005-0000-0000-000010640000}"/>
    <cellStyle name="Normal 6 3 6 2 3 3 2 2" xfId="13109" xr:uid="{00000000-0005-0000-0000-000011640000}"/>
    <cellStyle name="Normal 6 3 6 2 3 3 2 2 2" xfId="40952" xr:uid="{00000000-0005-0000-0000-000012640000}"/>
    <cellStyle name="Normal 6 3 6 2 3 3 2 3" xfId="30934" xr:uid="{00000000-0005-0000-0000-000013640000}"/>
    <cellStyle name="Normal 6 3 6 2 3 3 3" xfId="13110" xr:uid="{00000000-0005-0000-0000-000014640000}"/>
    <cellStyle name="Normal 6 3 6 2 3 3 3 2" xfId="13111" xr:uid="{00000000-0005-0000-0000-000015640000}"/>
    <cellStyle name="Normal 6 3 6 2 3 3 3 2 2" xfId="40953" xr:uid="{00000000-0005-0000-0000-000016640000}"/>
    <cellStyle name="Normal 6 3 6 2 3 3 3 3" xfId="30935" xr:uid="{00000000-0005-0000-0000-000017640000}"/>
    <cellStyle name="Normal 6 3 6 2 3 3 4" xfId="13112" xr:uid="{00000000-0005-0000-0000-000018640000}"/>
    <cellStyle name="Normal 6 3 6 2 3 3 4 2" xfId="35896" xr:uid="{00000000-0005-0000-0000-000019640000}"/>
    <cellStyle name="Normal 6 3 6 2 3 3 5" xfId="25300" xr:uid="{00000000-0005-0000-0000-00001A640000}"/>
    <cellStyle name="Normal 6 3 6 2 3 4" xfId="13113" xr:uid="{00000000-0005-0000-0000-00001B640000}"/>
    <cellStyle name="Normal 6 3 6 2 3 4 2" xfId="13114" xr:uid="{00000000-0005-0000-0000-00001C640000}"/>
    <cellStyle name="Normal 6 3 6 2 3 4 2 2" xfId="13115" xr:uid="{00000000-0005-0000-0000-00001D640000}"/>
    <cellStyle name="Normal 6 3 6 2 3 4 2 2 2" xfId="40954" xr:uid="{00000000-0005-0000-0000-00001E640000}"/>
    <cellStyle name="Normal 6 3 6 2 3 4 2 3" xfId="30936" xr:uid="{00000000-0005-0000-0000-00001F640000}"/>
    <cellStyle name="Normal 6 3 6 2 3 4 3" xfId="13116" xr:uid="{00000000-0005-0000-0000-000020640000}"/>
    <cellStyle name="Normal 6 3 6 2 3 4 3 2" xfId="13117" xr:uid="{00000000-0005-0000-0000-000021640000}"/>
    <cellStyle name="Normal 6 3 6 2 3 4 3 2 2" xfId="40955" xr:uid="{00000000-0005-0000-0000-000022640000}"/>
    <cellStyle name="Normal 6 3 6 2 3 4 3 3" xfId="30937" xr:uid="{00000000-0005-0000-0000-000023640000}"/>
    <cellStyle name="Normal 6 3 6 2 3 4 4" xfId="13118" xr:uid="{00000000-0005-0000-0000-000024640000}"/>
    <cellStyle name="Normal 6 3 6 2 3 4 4 2" xfId="35897" xr:uid="{00000000-0005-0000-0000-000025640000}"/>
    <cellStyle name="Normal 6 3 6 2 3 4 5" xfId="25301" xr:uid="{00000000-0005-0000-0000-000026640000}"/>
    <cellStyle name="Normal 6 3 6 2 3 5" xfId="13119" xr:uid="{00000000-0005-0000-0000-000027640000}"/>
    <cellStyle name="Normal 6 3 6 2 3 5 2" xfId="13120" xr:uid="{00000000-0005-0000-0000-000028640000}"/>
    <cellStyle name="Normal 6 3 6 2 3 5 2 2" xfId="40956" xr:uid="{00000000-0005-0000-0000-000029640000}"/>
    <cellStyle name="Normal 6 3 6 2 3 5 3" xfId="30938" xr:uid="{00000000-0005-0000-0000-00002A640000}"/>
    <cellStyle name="Normal 6 3 6 2 3 6" xfId="13121" xr:uid="{00000000-0005-0000-0000-00002B640000}"/>
    <cellStyle name="Normal 6 3 6 2 3 6 2" xfId="13122" xr:uid="{00000000-0005-0000-0000-00002C640000}"/>
    <cellStyle name="Normal 6 3 6 2 3 6 2 2" xfId="40957" xr:uid="{00000000-0005-0000-0000-00002D640000}"/>
    <cellStyle name="Normal 6 3 6 2 3 6 3" xfId="30939" xr:uid="{00000000-0005-0000-0000-00002E640000}"/>
    <cellStyle name="Normal 6 3 6 2 3 7" xfId="13123" xr:uid="{00000000-0005-0000-0000-00002F640000}"/>
    <cellStyle name="Normal 6 3 6 2 3 7 2" xfId="35892" xr:uid="{00000000-0005-0000-0000-000030640000}"/>
    <cellStyle name="Normal 6 3 6 2 3 8" xfId="25296" xr:uid="{00000000-0005-0000-0000-000031640000}"/>
    <cellStyle name="Normal 6 3 6 2 4" xfId="13124" xr:uid="{00000000-0005-0000-0000-000032640000}"/>
    <cellStyle name="Normal 6 3 6 2 4 2" xfId="13125" xr:uid="{00000000-0005-0000-0000-000033640000}"/>
    <cellStyle name="Normal 6 3 6 2 4 2 2" xfId="13126" xr:uid="{00000000-0005-0000-0000-000034640000}"/>
    <cellStyle name="Normal 6 3 6 2 4 2 2 2" xfId="13127" xr:uid="{00000000-0005-0000-0000-000035640000}"/>
    <cellStyle name="Normal 6 3 6 2 4 2 2 2 2" xfId="40958" xr:uid="{00000000-0005-0000-0000-000036640000}"/>
    <cellStyle name="Normal 6 3 6 2 4 2 2 3" xfId="30940" xr:uid="{00000000-0005-0000-0000-000037640000}"/>
    <cellStyle name="Normal 6 3 6 2 4 2 3" xfId="13128" xr:uid="{00000000-0005-0000-0000-000038640000}"/>
    <cellStyle name="Normal 6 3 6 2 4 2 3 2" xfId="13129" xr:uid="{00000000-0005-0000-0000-000039640000}"/>
    <cellStyle name="Normal 6 3 6 2 4 2 3 2 2" xfId="40959" xr:uid="{00000000-0005-0000-0000-00003A640000}"/>
    <cellStyle name="Normal 6 3 6 2 4 2 3 3" xfId="30941" xr:uid="{00000000-0005-0000-0000-00003B640000}"/>
    <cellStyle name="Normal 6 3 6 2 4 2 4" xfId="13130" xr:uid="{00000000-0005-0000-0000-00003C640000}"/>
    <cellStyle name="Normal 6 3 6 2 4 2 4 2" xfId="35899" xr:uid="{00000000-0005-0000-0000-00003D640000}"/>
    <cellStyle name="Normal 6 3 6 2 4 2 5" xfId="25303" xr:uid="{00000000-0005-0000-0000-00003E640000}"/>
    <cellStyle name="Normal 6 3 6 2 4 3" xfId="13131" xr:uid="{00000000-0005-0000-0000-00003F640000}"/>
    <cellStyle name="Normal 6 3 6 2 4 3 2" xfId="13132" xr:uid="{00000000-0005-0000-0000-000040640000}"/>
    <cellStyle name="Normal 6 3 6 2 4 3 2 2" xfId="13133" xr:uid="{00000000-0005-0000-0000-000041640000}"/>
    <cellStyle name="Normal 6 3 6 2 4 3 2 2 2" xfId="40960" xr:uid="{00000000-0005-0000-0000-000042640000}"/>
    <cellStyle name="Normal 6 3 6 2 4 3 2 3" xfId="30942" xr:uid="{00000000-0005-0000-0000-000043640000}"/>
    <cellStyle name="Normal 6 3 6 2 4 3 3" xfId="13134" xr:uid="{00000000-0005-0000-0000-000044640000}"/>
    <cellStyle name="Normal 6 3 6 2 4 3 3 2" xfId="13135" xr:uid="{00000000-0005-0000-0000-000045640000}"/>
    <cellStyle name="Normal 6 3 6 2 4 3 3 2 2" xfId="40961" xr:uid="{00000000-0005-0000-0000-000046640000}"/>
    <cellStyle name="Normal 6 3 6 2 4 3 3 3" xfId="30943" xr:uid="{00000000-0005-0000-0000-000047640000}"/>
    <cellStyle name="Normal 6 3 6 2 4 3 4" xfId="13136" xr:uid="{00000000-0005-0000-0000-000048640000}"/>
    <cellStyle name="Normal 6 3 6 2 4 3 4 2" xfId="35900" xr:uid="{00000000-0005-0000-0000-000049640000}"/>
    <cellStyle name="Normal 6 3 6 2 4 3 5" xfId="25304" xr:uid="{00000000-0005-0000-0000-00004A640000}"/>
    <cellStyle name="Normal 6 3 6 2 4 4" xfId="13137" xr:uid="{00000000-0005-0000-0000-00004B640000}"/>
    <cellStyle name="Normal 6 3 6 2 4 4 2" xfId="13138" xr:uid="{00000000-0005-0000-0000-00004C640000}"/>
    <cellStyle name="Normal 6 3 6 2 4 4 2 2" xfId="40962" xr:uid="{00000000-0005-0000-0000-00004D640000}"/>
    <cellStyle name="Normal 6 3 6 2 4 4 3" xfId="30944" xr:uid="{00000000-0005-0000-0000-00004E640000}"/>
    <cellStyle name="Normal 6 3 6 2 4 5" xfId="13139" xr:uid="{00000000-0005-0000-0000-00004F640000}"/>
    <cellStyle name="Normal 6 3 6 2 4 5 2" xfId="13140" xr:uid="{00000000-0005-0000-0000-000050640000}"/>
    <cellStyle name="Normal 6 3 6 2 4 5 2 2" xfId="40963" xr:uid="{00000000-0005-0000-0000-000051640000}"/>
    <cellStyle name="Normal 6 3 6 2 4 5 3" xfId="30945" xr:uid="{00000000-0005-0000-0000-000052640000}"/>
    <cellStyle name="Normal 6 3 6 2 4 6" xfId="13141" xr:uid="{00000000-0005-0000-0000-000053640000}"/>
    <cellStyle name="Normal 6 3 6 2 4 6 2" xfId="35898" xr:uid="{00000000-0005-0000-0000-000054640000}"/>
    <cellStyle name="Normal 6 3 6 2 4 7" xfId="25302" xr:uid="{00000000-0005-0000-0000-000055640000}"/>
    <cellStyle name="Normal 6 3 6 2 5" xfId="13142" xr:uid="{00000000-0005-0000-0000-000056640000}"/>
    <cellStyle name="Normal 6 3 6 2 5 2" xfId="13143" xr:uid="{00000000-0005-0000-0000-000057640000}"/>
    <cellStyle name="Normal 6 3 6 2 5 2 2" xfId="13144" xr:uid="{00000000-0005-0000-0000-000058640000}"/>
    <cellStyle name="Normal 6 3 6 2 5 2 2 2" xfId="40964" xr:uid="{00000000-0005-0000-0000-000059640000}"/>
    <cellStyle name="Normal 6 3 6 2 5 2 3" xfId="30946" xr:uid="{00000000-0005-0000-0000-00005A640000}"/>
    <cellStyle name="Normal 6 3 6 2 5 3" xfId="13145" xr:uid="{00000000-0005-0000-0000-00005B640000}"/>
    <cellStyle name="Normal 6 3 6 2 5 3 2" xfId="13146" xr:uid="{00000000-0005-0000-0000-00005C640000}"/>
    <cellStyle name="Normal 6 3 6 2 5 3 2 2" xfId="40965" xr:uid="{00000000-0005-0000-0000-00005D640000}"/>
    <cellStyle name="Normal 6 3 6 2 5 3 3" xfId="30947" xr:uid="{00000000-0005-0000-0000-00005E640000}"/>
    <cellStyle name="Normal 6 3 6 2 5 4" xfId="13147" xr:uid="{00000000-0005-0000-0000-00005F640000}"/>
    <cellStyle name="Normal 6 3 6 2 5 4 2" xfId="35901" xr:uid="{00000000-0005-0000-0000-000060640000}"/>
    <cellStyle name="Normal 6 3 6 2 5 5" xfId="25305" xr:uid="{00000000-0005-0000-0000-000061640000}"/>
    <cellStyle name="Normal 6 3 6 2 6" xfId="13148" xr:uid="{00000000-0005-0000-0000-000062640000}"/>
    <cellStyle name="Normal 6 3 6 2 6 2" xfId="13149" xr:uid="{00000000-0005-0000-0000-000063640000}"/>
    <cellStyle name="Normal 6 3 6 2 6 2 2" xfId="13150" xr:uid="{00000000-0005-0000-0000-000064640000}"/>
    <cellStyle name="Normal 6 3 6 2 6 2 2 2" xfId="40966" xr:uid="{00000000-0005-0000-0000-000065640000}"/>
    <cellStyle name="Normal 6 3 6 2 6 2 3" xfId="30948" xr:uid="{00000000-0005-0000-0000-000066640000}"/>
    <cellStyle name="Normal 6 3 6 2 6 3" xfId="13151" xr:uid="{00000000-0005-0000-0000-000067640000}"/>
    <cellStyle name="Normal 6 3 6 2 6 3 2" xfId="13152" xr:uid="{00000000-0005-0000-0000-000068640000}"/>
    <cellStyle name="Normal 6 3 6 2 6 3 2 2" xfId="40967" xr:uid="{00000000-0005-0000-0000-000069640000}"/>
    <cellStyle name="Normal 6 3 6 2 6 3 3" xfId="30949" xr:uid="{00000000-0005-0000-0000-00006A640000}"/>
    <cellStyle name="Normal 6 3 6 2 6 4" xfId="13153" xr:uid="{00000000-0005-0000-0000-00006B640000}"/>
    <cellStyle name="Normal 6 3 6 2 6 4 2" xfId="35902" xr:uid="{00000000-0005-0000-0000-00006C640000}"/>
    <cellStyle name="Normal 6 3 6 2 6 5" xfId="25306" xr:uid="{00000000-0005-0000-0000-00006D640000}"/>
    <cellStyle name="Normal 6 3 6 2 7" xfId="13154" xr:uid="{00000000-0005-0000-0000-00006E640000}"/>
    <cellStyle name="Normal 6 3 6 2 7 2" xfId="13155" xr:uid="{00000000-0005-0000-0000-00006F640000}"/>
    <cellStyle name="Normal 6 3 6 2 7 2 2" xfId="40968" xr:uid="{00000000-0005-0000-0000-000070640000}"/>
    <cellStyle name="Normal 6 3 6 2 7 3" xfId="30950" xr:uid="{00000000-0005-0000-0000-000071640000}"/>
    <cellStyle name="Normal 6 3 6 2 8" xfId="13156" xr:uid="{00000000-0005-0000-0000-000072640000}"/>
    <cellStyle name="Normal 6 3 6 2 8 2" xfId="13157" xr:uid="{00000000-0005-0000-0000-000073640000}"/>
    <cellStyle name="Normal 6 3 6 2 8 2 2" xfId="40969" xr:uid="{00000000-0005-0000-0000-000074640000}"/>
    <cellStyle name="Normal 6 3 6 2 8 3" xfId="30951" xr:uid="{00000000-0005-0000-0000-000075640000}"/>
    <cellStyle name="Normal 6 3 6 2 9" xfId="13158" xr:uid="{00000000-0005-0000-0000-000076640000}"/>
    <cellStyle name="Normal 6 3 6 2 9 2" xfId="35885" xr:uid="{00000000-0005-0000-0000-000077640000}"/>
    <cellStyle name="Normal 6 3 6 3" xfId="13159" xr:uid="{00000000-0005-0000-0000-000078640000}"/>
    <cellStyle name="Normal 6 3 6 3 2" xfId="13160" xr:uid="{00000000-0005-0000-0000-000079640000}"/>
    <cellStyle name="Normal 6 3 6 3 2 2" xfId="13161" xr:uid="{00000000-0005-0000-0000-00007A640000}"/>
    <cellStyle name="Normal 6 3 6 3 2 2 2" xfId="13162" xr:uid="{00000000-0005-0000-0000-00007B640000}"/>
    <cellStyle name="Normal 6 3 6 3 2 2 2 2" xfId="13163" xr:uid="{00000000-0005-0000-0000-00007C640000}"/>
    <cellStyle name="Normal 6 3 6 3 2 2 2 2 2" xfId="40970" xr:uid="{00000000-0005-0000-0000-00007D640000}"/>
    <cellStyle name="Normal 6 3 6 3 2 2 2 3" xfId="30952" xr:uid="{00000000-0005-0000-0000-00007E640000}"/>
    <cellStyle name="Normal 6 3 6 3 2 2 3" xfId="13164" xr:uid="{00000000-0005-0000-0000-00007F640000}"/>
    <cellStyle name="Normal 6 3 6 3 2 2 3 2" xfId="13165" xr:uid="{00000000-0005-0000-0000-000080640000}"/>
    <cellStyle name="Normal 6 3 6 3 2 2 3 2 2" xfId="40971" xr:uid="{00000000-0005-0000-0000-000081640000}"/>
    <cellStyle name="Normal 6 3 6 3 2 2 3 3" xfId="30953" xr:uid="{00000000-0005-0000-0000-000082640000}"/>
    <cellStyle name="Normal 6 3 6 3 2 2 4" xfId="13166" xr:uid="{00000000-0005-0000-0000-000083640000}"/>
    <cellStyle name="Normal 6 3 6 3 2 2 4 2" xfId="35905" xr:uid="{00000000-0005-0000-0000-000084640000}"/>
    <cellStyle name="Normal 6 3 6 3 2 2 5" xfId="25309" xr:uid="{00000000-0005-0000-0000-000085640000}"/>
    <cellStyle name="Normal 6 3 6 3 2 3" xfId="13167" xr:uid="{00000000-0005-0000-0000-000086640000}"/>
    <cellStyle name="Normal 6 3 6 3 2 3 2" xfId="13168" xr:uid="{00000000-0005-0000-0000-000087640000}"/>
    <cellStyle name="Normal 6 3 6 3 2 3 2 2" xfId="13169" xr:uid="{00000000-0005-0000-0000-000088640000}"/>
    <cellStyle name="Normal 6 3 6 3 2 3 2 2 2" xfId="40972" xr:uid="{00000000-0005-0000-0000-000089640000}"/>
    <cellStyle name="Normal 6 3 6 3 2 3 2 3" xfId="30954" xr:uid="{00000000-0005-0000-0000-00008A640000}"/>
    <cellStyle name="Normal 6 3 6 3 2 3 3" xfId="13170" xr:uid="{00000000-0005-0000-0000-00008B640000}"/>
    <cellStyle name="Normal 6 3 6 3 2 3 3 2" xfId="13171" xr:uid="{00000000-0005-0000-0000-00008C640000}"/>
    <cellStyle name="Normal 6 3 6 3 2 3 3 2 2" xfId="40973" xr:uid="{00000000-0005-0000-0000-00008D640000}"/>
    <cellStyle name="Normal 6 3 6 3 2 3 3 3" xfId="30955" xr:uid="{00000000-0005-0000-0000-00008E640000}"/>
    <cellStyle name="Normal 6 3 6 3 2 3 4" xfId="13172" xr:uid="{00000000-0005-0000-0000-00008F640000}"/>
    <cellStyle name="Normal 6 3 6 3 2 3 4 2" xfId="35906" xr:uid="{00000000-0005-0000-0000-000090640000}"/>
    <cellStyle name="Normal 6 3 6 3 2 3 5" xfId="25310" xr:uid="{00000000-0005-0000-0000-000091640000}"/>
    <cellStyle name="Normal 6 3 6 3 2 4" xfId="13173" xr:uid="{00000000-0005-0000-0000-000092640000}"/>
    <cellStyle name="Normal 6 3 6 3 2 4 2" xfId="13174" xr:uid="{00000000-0005-0000-0000-000093640000}"/>
    <cellStyle name="Normal 6 3 6 3 2 4 2 2" xfId="40974" xr:uid="{00000000-0005-0000-0000-000094640000}"/>
    <cellStyle name="Normal 6 3 6 3 2 4 3" xfId="30956" xr:uid="{00000000-0005-0000-0000-000095640000}"/>
    <cellStyle name="Normal 6 3 6 3 2 5" xfId="13175" xr:uid="{00000000-0005-0000-0000-000096640000}"/>
    <cellStyle name="Normal 6 3 6 3 2 5 2" xfId="13176" xr:uid="{00000000-0005-0000-0000-000097640000}"/>
    <cellStyle name="Normal 6 3 6 3 2 5 2 2" xfId="40975" xr:uid="{00000000-0005-0000-0000-000098640000}"/>
    <cellStyle name="Normal 6 3 6 3 2 5 3" xfId="30957" xr:uid="{00000000-0005-0000-0000-000099640000}"/>
    <cellStyle name="Normal 6 3 6 3 2 6" xfId="13177" xr:uid="{00000000-0005-0000-0000-00009A640000}"/>
    <cellStyle name="Normal 6 3 6 3 2 6 2" xfId="35904" xr:uid="{00000000-0005-0000-0000-00009B640000}"/>
    <cellStyle name="Normal 6 3 6 3 2 7" xfId="25308" xr:uid="{00000000-0005-0000-0000-00009C640000}"/>
    <cellStyle name="Normal 6 3 6 3 3" xfId="13178" xr:uid="{00000000-0005-0000-0000-00009D640000}"/>
    <cellStyle name="Normal 6 3 6 3 3 2" xfId="13179" xr:uid="{00000000-0005-0000-0000-00009E640000}"/>
    <cellStyle name="Normal 6 3 6 3 3 2 2" xfId="13180" xr:uid="{00000000-0005-0000-0000-00009F640000}"/>
    <cellStyle name="Normal 6 3 6 3 3 2 2 2" xfId="40976" xr:uid="{00000000-0005-0000-0000-0000A0640000}"/>
    <cellStyle name="Normal 6 3 6 3 3 2 3" xfId="30958" xr:uid="{00000000-0005-0000-0000-0000A1640000}"/>
    <cellStyle name="Normal 6 3 6 3 3 3" xfId="13181" xr:uid="{00000000-0005-0000-0000-0000A2640000}"/>
    <cellStyle name="Normal 6 3 6 3 3 3 2" xfId="13182" xr:uid="{00000000-0005-0000-0000-0000A3640000}"/>
    <cellStyle name="Normal 6 3 6 3 3 3 2 2" xfId="40977" xr:uid="{00000000-0005-0000-0000-0000A4640000}"/>
    <cellStyle name="Normal 6 3 6 3 3 3 3" xfId="30959" xr:uid="{00000000-0005-0000-0000-0000A5640000}"/>
    <cellStyle name="Normal 6 3 6 3 3 4" xfId="13183" xr:uid="{00000000-0005-0000-0000-0000A6640000}"/>
    <cellStyle name="Normal 6 3 6 3 3 4 2" xfId="35907" xr:uid="{00000000-0005-0000-0000-0000A7640000}"/>
    <cellStyle name="Normal 6 3 6 3 3 5" xfId="25311" xr:uid="{00000000-0005-0000-0000-0000A8640000}"/>
    <cellStyle name="Normal 6 3 6 3 4" xfId="13184" xr:uid="{00000000-0005-0000-0000-0000A9640000}"/>
    <cellStyle name="Normal 6 3 6 3 4 2" xfId="13185" xr:uid="{00000000-0005-0000-0000-0000AA640000}"/>
    <cellStyle name="Normal 6 3 6 3 4 2 2" xfId="13186" xr:uid="{00000000-0005-0000-0000-0000AB640000}"/>
    <cellStyle name="Normal 6 3 6 3 4 2 2 2" xfId="40978" xr:uid="{00000000-0005-0000-0000-0000AC640000}"/>
    <cellStyle name="Normal 6 3 6 3 4 2 3" xfId="30960" xr:uid="{00000000-0005-0000-0000-0000AD640000}"/>
    <cellStyle name="Normal 6 3 6 3 4 3" xfId="13187" xr:uid="{00000000-0005-0000-0000-0000AE640000}"/>
    <cellStyle name="Normal 6 3 6 3 4 3 2" xfId="13188" xr:uid="{00000000-0005-0000-0000-0000AF640000}"/>
    <cellStyle name="Normal 6 3 6 3 4 3 2 2" xfId="40979" xr:uid="{00000000-0005-0000-0000-0000B0640000}"/>
    <cellStyle name="Normal 6 3 6 3 4 3 3" xfId="30961" xr:uid="{00000000-0005-0000-0000-0000B1640000}"/>
    <cellStyle name="Normal 6 3 6 3 4 4" xfId="13189" xr:uid="{00000000-0005-0000-0000-0000B2640000}"/>
    <cellStyle name="Normal 6 3 6 3 4 4 2" xfId="35908" xr:uid="{00000000-0005-0000-0000-0000B3640000}"/>
    <cellStyle name="Normal 6 3 6 3 4 5" xfId="25312" xr:uid="{00000000-0005-0000-0000-0000B4640000}"/>
    <cellStyle name="Normal 6 3 6 3 5" xfId="13190" xr:uid="{00000000-0005-0000-0000-0000B5640000}"/>
    <cellStyle name="Normal 6 3 6 3 5 2" xfId="13191" xr:uid="{00000000-0005-0000-0000-0000B6640000}"/>
    <cellStyle name="Normal 6 3 6 3 5 2 2" xfId="40980" xr:uid="{00000000-0005-0000-0000-0000B7640000}"/>
    <cellStyle name="Normal 6 3 6 3 5 3" xfId="30962" xr:uid="{00000000-0005-0000-0000-0000B8640000}"/>
    <cellStyle name="Normal 6 3 6 3 6" xfId="13192" xr:uid="{00000000-0005-0000-0000-0000B9640000}"/>
    <cellStyle name="Normal 6 3 6 3 6 2" xfId="13193" xr:uid="{00000000-0005-0000-0000-0000BA640000}"/>
    <cellStyle name="Normal 6 3 6 3 6 2 2" xfId="40981" xr:uid="{00000000-0005-0000-0000-0000BB640000}"/>
    <cellStyle name="Normal 6 3 6 3 6 3" xfId="30963" xr:uid="{00000000-0005-0000-0000-0000BC640000}"/>
    <cellStyle name="Normal 6 3 6 3 7" xfId="13194" xr:uid="{00000000-0005-0000-0000-0000BD640000}"/>
    <cellStyle name="Normal 6 3 6 3 7 2" xfId="35903" xr:uid="{00000000-0005-0000-0000-0000BE640000}"/>
    <cellStyle name="Normal 6 3 6 3 8" xfId="25307" xr:uid="{00000000-0005-0000-0000-0000BF640000}"/>
    <cellStyle name="Normal 6 3 6 4" xfId="13195" xr:uid="{00000000-0005-0000-0000-0000C0640000}"/>
    <cellStyle name="Normal 6 3 6 4 2" xfId="13196" xr:uid="{00000000-0005-0000-0000-0000C1640000}"/>
    <cellStyle name="Normal 6 3 6 4 2 2" xfId="13197" xr:uid="{00000000-0005-0000-0000-0000C2640000}"/>
    <cellStyle name="Normal 6 3 6 4 2 2 2" xfId="13198" xr:uid="{00000000-0005-0000-0000-0000C3640000}"/>
    <cellStyle name="Normal 6 3 6 4 2 2 2 2" xfId="13199" xr:uid="{00000000-0005-0000-0000-0000C4640000}"/>
    <cellStyle name="Normal 6 3 6 4 2 2 2 2 2" xfId="40982" xr:uid="{00000000-0005-0000-0000-0000C5640000}"/>
    <cellStyle name="Normal 6 3 6 4 2 2 2 3" xfId="30964" xr:uid="{00000000-0005-0000-0000-0000C6640000}"/>
    <cellStyle name="Normal 6 3 6 4 2 2 3" xfId="13200" xr:uid="{00000000-0005-0000-0000-0000C7640000}"/>
    <cellStyle name="Normal 6 3 6 4 2 2 3 2" xfId="13201" xr:uid="{00000000-0005-0000-0000-0000C8640000}"/>
    <cellStyle name="Normal 6 3 6 4 2 2 3 2 2" xfId="40983" xr:uid="{00000000-0005-0000-0000-0000C9640000}"/>
    <cellStyle name="Normal 6 3 6 4 2 2 3 3" xfId="30965" xr:uid="{00000000-0005-0000-0000-0000CA640000}"/>
    <cellStyle name="Normal 6 3 6 4 2 2 4" xfId="13202" xr:uid="{00000000-0005-0000-0000-0000CB640000}"/>
    <cellStyle name="Normal 6 3 6 4 2 2 4 2" xfId="35911" xr:uid="{00000000-0005-0000-0000-0000CC640000}"/>
    <cellStyle name="Normal 6 3 6 4 2 2 5" xfId="25315" xr:uid="{00000000-0005-0000-0000-0000CD640000}"/>
    <cellStyle name="Normal 6 3 6 4 2 3" xfId="13203" xr:uid="{00000000-0005-0000-0000-0000CE640000}"/>
    <cellStyle name="Normal 6 3 6 4 2 3 2" xfId="13204" xr:uid="{00000000-0005-0000-0000-0000CF640000}"/>
    <cellStyle name="Normal 6 3 6 4 2 3 2 2" xfId="13205" xr:uid="{00000000-0005-0000-0000-0000D0640000}"/>
    <cellStyle name="Normal 6 3 6 4 2 3 2 2 2" xfId="40984" xr:uid="{00000000-0005-0000-0000-0000D1640000}"/>
    <cellStyle name="Normal 6 3 6 4 2 3 2 3" xfId="30966" xr:uid="{00000000-0005-0000-0000-0000D2640000}"/>
    <cellStyle name="Normal 6 3 6 4 2 3 3" xfId="13206" xr:uid="{00000000-0005-0000-0000-0000D3640000}"/>
    <cellStyle name="Normal 6 3 6 4 2 3 3 2" xfId="13207" xr:uid="{00000000-0005-0000-0000-0000D4640000}"/>
    <cellStyle name="Normal 6 3 6 4 2 3 3 2 2" xfId="40985" xr:uid="{00000000-0005-0000-0000-0000D5640000}"/>
    <cellStyle name="Normal 6 3 6 4 2 3 3 3" xfId="30967" xr:uid="{00000000-0005-0000-0000-0000D6640000}"/>
    <cellStyle name="Normal 6 3 6 4 2 3 4" xfId="13208" xr:uid="{00000000-0005-0000-0000-0000D7640000}"/>
    <cellStyle name="Normal 6 3 6 4 2 3 4 2" xfId="35912" xr:uid="{00000000-0005-0000-0000-0000D8640000}"/>
    <cellStyle name="Normal 6 3 6 4 2 3 5" xfId="25316" xr:uid="{00000000-0005-0000-0000-0000D9640000}"/>
    <cellStyle name="Normal 6 3 6 4 2 4" xfId="13209" xr:uid="{00000000-0005-0000-0000-0000DA640000}"/>
    <cellStyle name="Normal 6 3 6 4 2 4 2" xfId="13210" xr:uid="{00000000-0005-0000-0000-0000DB640000}"/>
    <cellStyle name="Normal 6 3 6 4 2 4 2 2" xfId="40986" xr:uid="{00000000-0005-0000-0000-0000DC640000}"/>
    <cellStyle name="Normal 6 3 6 4 2 4 3" xfId="30968" xr:uid="{00000000-0005-0000-0000-0000DD640000}"/>
    <cellStyle name="Normal 6 3 6 4 2 5" xfId="13211" xr:uid="{00000000-0005-0000-0000-0000DE640000}"/>
    <cellStyle name="Normal 6 3 6 4 2 5 2" xfId="13212" xr:uid="{00000000-0005-0000-0000-0000DF640000}"/>
    <cellStyle name="Normal 6 3 6 4 2 5 2 2" xfId="40987" xr:uid="{00000000-0005-0000-0000-0000E0640000}"/>
    <cellStyle name="Normal 6 3 6 4 2 5 3" xfId="30969" xr:uid="{00000000-0005-0000-0000-0000E1640000}"/>
    <cellStyle name="Normal 6 3 6 4 2 6" xfId="13213" xr:uid="{00000000-0005-0000-0000-0000E2640000}"/>
    <cellStyle name="Normal 6 3 6 4 2 6 2" xfId="35910" xr:uid="{00000000-0005-0000-0000-0000E3640000}"/>
    <cellStyle name="Normal 6 3 6 4 2 7" xfId="25314" xr:uid="{00000000-0005-0000-0000-0000E4640000}"/>
    <cellStyle name="Normal 6 3 6 4 3" xfId="13214" xr:uid="{00000000-0005-0000-0000-0000E5640000}"/>
    <cellStyle name="Normal 6 3 6 4 3 2" xfId="13215" xr:uid="{00000000-0005-0000-0000-0000E6640000}"/>
    <cellStyle name="Normal 6 3 6 4 3 2 2" xfId="13216" xr:uid="{00000000-0005-0000-0000-0000E7640000}"/>
    <cellStyle name="Normal 6 3 6 4 3 2 2 2" xfId="40988" xr:uid="{00000000-0005-0000-0000-0000E8640000}"/>
    <cellStyle name="Normal 6 3 6 4 3 2 3" xfId="30970" xr:uid="{00000000-0005-0000-0000-0000E9640000}"/>
    <cellStyle name="Normal 6 3 6 4 3 3" xfId="13217" xr:uid="{00000000-0005-0000-0000-0000EA640000}"/>
    <cellStyle name="Normal 6 3 6 4 3 3 2" xfId="13218" xr:uid="{00000000-0005-0000-0000-0000EB640000}"/>
    <cellStyle name="Normal 6 3 6 4 3 3 2 2" xfId="40989" xr:uid="{00000000-0005-0000-0000-0000EC640000}"/>
    <cellStyle name="Normal 6 3 6 4 3 3 3" xfId="30971" xr:uid="{00000000-0005-0000-0000-0000ED640000}"/>
    <cellStyle name="Normal 6 3 6 4 3 4" xfId="13219" xr:uid="{00000000-0005-0000-0000-0000EE640000}"/>
    <cellStyle name="Normal 6 3 6 4 3 4 2" xfId="35913" xr:uid="{00000000-0005-0000-0000-0000EF640000}"/>
    <cellStyle name="Normal 6 3 6 4 3 5" xfId="25317" xr:uid="{00000000-0005-0000-0000-0000F0640000}"/>
    <cellStyle name="Normal 6 3 6 4 4" xfId="13220" xr:uid="{00000000-0005-0000-0000-0000F1640000}"/>
    <cellStyle name="Normal 6 3 6 4 4 2" xfId="13221" xr:uid="{00000000-0005-0000-0000-0000F2640000}"/>
    <cellStyle name="Normal 6 3 6 4 4 2 2" xfId="13222" xr:uid="{00000000-0005-0000-0000-0000F3640000}"/>
    <cellStyle name="Normal 6 3 6 4 4 2 2 2" xfId="40990" xr:uid="{00000000-0005-0000-0000-0000F4640000}"/>
    <cellStyle name="Normal 6 3 6 4 4 2 3" xfId="30972" xr:uid="{00000000-0005-0000-0000-0000F5640000}"/>
    <cellStyle name="Normal 6 3 6 4 4 3" xfId="13223" xr:uid="{00000000-0005-0000-0000-0000F6640000}"/>
    <cellStyle name="Normal 6 3 6 4 4 3 2" xfId="13224" xr:uid="{00000000-0005-0000-0000-0000F7640000}"/>
    <cellStyle name="Normal 6 3 6 4 4 3 2 2" xfId="40991" xr:uid="{00000000-0005-0000-0000-0000F8640000}"/>
    <cellStyle name="Normal 6 3 6 4 4 3 3" xfId="30973" xr:uid="{00000000-0005-0000-0000-0000F9640000}"/>
    <cellStyle name="Normal 6 3 6 4 4 4" xfId="13225" xr:uid="{00000000-0005-0000-0000-0000FA640000}"/>
    <cellStyle name="Normal 6 3 6 4 4 4 2" xfId="35914" xr:uid="{00000000-0005-0000-0000-0000FB640000}"/>
    <cellStyle name="Normal 6 3 6 4 4 5" xfId="25318" xr:uid="{00000000-0005-0000-0000-0000FC640000}"/>
    <cellStyle name="Normal 6 3 6 4 5" xfId="13226" xr:uid="{00000000-0005-0000-0000-0000FD640000}"/>
    <cellStyle name="Normal 6 3 6 4 5 2" xfId="13227" xr:uid="{00000000-0005-0000-0000-0000FE640000}"/>
    <cellStyle name="Normal 6 3 6 4 5 2 2" xfId="40992" xr:uid="{00000000-0005-0000-0000-0000FF640000}"/>
    <cellStyle name="Normal 6 3 6 4 5 3" xfId="30974" xr:uid="{00000000-0005-0000-0000-000000650000}"/>
    <cellStyle name="Normal 6 3 6 4 6" xfId="13228" xr:uid="{00000000-0005-0000-0000-000001650000}"/>
    <cellStyle name="Normal 6 3 6 4 6 2" xfId="13229" xr:uid="{00000000-0005-0000-0000-000002650000}"/>
    <cellStyle name="Normal 6 3 6 4 6 2 2" xfId="40993" xr:uid="{00000000-0005-0000-0000-000003650000}"/>
    <cellStyle name="Normal 6 3 6 4 6 3" xfId="30975" xr:uid="{00000000-0005-0000-0000-000004650000}"/>
    <cellStyle name="Normal 6 3 6 4 7" xfId="13230" xr:uid="{00000000-0005-0000-0000-000005650000}"/>
    <cellStyle name="Normal 6 3 6 4 7 2" xfId="35909" xr:uid="{00000000-0005-0000-0000-000006650000}"/>
    <cellStyle name="Normal 6 3 6 4 8" xfId="25313" xr:uid="{00000000-0005-0000-0000-000007650000}"/>
    <cellStyle name="Normal 6 3 6 5" xfId="13231" xr:uid="{00000000-0005-0000-0000-000008650000}"/>
    <cellStyle name="Normal 6 3 6 5 2" xfId="13232" xr:uid="{00000000-0005-0000-0000-000009650000}"/>
    <cellStyle name="Normal 6 3 6 5 2 2" xfId="13233" xr:uid="{00000000-0005-0000-0000-00000A650000}"/>
    <cellStyle name="Normal 6 3 6 5 2 2 2" xfId="13234" xr:uid="{00000000-0005-0000-0000-00000B650000}"/>
    <cellStyle name="Normal 6 3 6 5 2 2 2 2" xfId="13235" xr:uid="{00000000-0005-0000-0000-00000C650000}"/>
    <cellStyle name="Normal 6 3 6 5 2 2 2 2 2" xfId="40994" xr:uid="{00000000-0005-0000-0000-00000D650000}"/>
    <cellStyle name="Normal 6 3 6 5 2 2 2 3" xfId="30976" xr:uid="{00000000-0005-0000-0000-00000E650000}"/>
    <cellStyle name="Normal 6 3 6 5 2 2 3" xfId="13236" xr:uid="{00000000-0005-0000-0000-00000F650000}"/>
    <cellStyle name="Normal 6 3 6 5 2 2 3 2" xfId="13237" xr:uid="{00000000-0005-0000-0000-000010650000}"/>
    <cellStyle name="Normal 6 3 6 5 2 2 3 2 2" xfId="40995" xr:uid="{00000000-0005-0000-0000-000011650000}"/>
    <cellStyle name="Normal 6 3 6 5 2 2 3 3" xfId="30977" xr:uid="{00000000-0005-0000-0000-000012650000}"/>
    <cellStyle name="Normal 6 3 6 5 2 2 4" xfId="13238" xr:uid="{00000000-0005-0000-0000-000013650000}"/>
    <cellStyle name="Normal 6 3 6 5 2 2 4 2" xfId="35917" xr:uid="{00000000-0005-0000-0000-000014650000}"/>
    <cellStyle name="Normal 6 3 6 5 2 2 5" xfId="25321" xr:uid="{00000000-0005-0000-0000-000015650000}"/>
    <cellStyle name="Normal 6 3 6 5 2 3" xfId="13239" xr:uid="{00000000-0005-0000-0000-000016650000}"/>
    <cellStyle name="Normal 6 3 6 5 2 3 2" xfId="13240" xr:uid="{00000000-0005-0000-0000-000017650000}"/>
    <cellStyle name="Normal 6 3 6 5 2 3 2 2" xfId="13241" xr:uid="{00000000-0005-0000-0000-000018650000}"/>
    <cellStyle name="Normal 6 3 6 5 2 3 2 2 2" xfId="40996" xr:uid="{00000000-0005-0000-0000-000019650000}"/>
    <cellStyle name="Normal 6 3 6 5 2 3 2 3" xfId="30978" xr:uid="{00000000-0005-0000-0000-00001A650000}"/>
    <cellStyle name="Normal 6 3 6 5 2 3 3" xfId="13242" xr:uid="{00000000-0005-0000-0000-00001B650000}"/>
    <cellStyle name="Normal 6 3 6 5 2 3 3 2" xfId="13243" xr:uid="{00000000-0005-0000-0000-00001C650000}"/>
    <cellStyle name="Normal 6 3 6 5 2 3 3 2 2" xfId="40997" xr:uid="{00000000-0005-0000-0000-00001D650000}"/>
    <cellStyle name="Normal 6 3 6 5 2 3 3 3" xfId="30979" xr:uid="{00000000-0005-0000-0000-00001E650000}"/>
    <cellStyle name="Normal 6 3 6 5 2 3 4" xfId="13244" xr:uid="{00000000-0005-0000-0000-00001F650000}"/>
    <cellStyle name="Normal 6 3 6 5 2 3 4 2" xfId="35918" xr:uid="{00000000-0005-0000-0000-000020650000}"/>
    <cellStyle name="Normal 6 3 6 5 2 3 5" xfId="25322" xr:uid="{00000000-0005-0000-0000-000021650000}"/>
    <cellStyle name="Normal 6 3 6 5 2 4" xfId="13245" xr:uid="{00000000-0005-0000-0000-000022650000}"/>
    <cellStyle name="Normal 6 3 6 5 2 4 2" xfId="13246" xr:uid="{00000000-0005-0000-0000-000023650000}"/>
    <cellStyle name="Normal 6 3 6 5 2 4 2 2" xfId="40998" xr:uid="{00000000-0005-0000-0000-000024650000}"/>
    <cellStyle name="Normal 6 3 6 5 2 4 3" xfId="30980" xr:uid="{00000000-0005-0000-0000-000025650000}"/>
    <cellStyle name="Normal 6 3 6 5 2 5" xfId="13247" xr:uid="{00000000-0005-0000-0000-000026650000}"/>
    <cellStyle name="Normal 6 3 6 5 2 5 2" xfId="13248" xr:uid="{00000000-0005-0000-0000-000027650000}"/>
    <cellStyle name="Normal 6 3 6 5 2 5 2 2" xfId="40999" xr:uid="{00000000-0005-0000-0000-000028650000}"/>
    <cellStyle name="Normal 6 3 6 5 2 5 3" xfId="30981" xr:uid="{00000000-0005-0000-0000-000029650000}"/>
    <cellStyle name="Normal 6 3 6 5 2 6" xfId="13249" xr:uid="{00000000-0005-0000-0000-00002A650000}"/>
    <cellStyle name="Normal 6 3 6 5 2 6 2" xfId="35916" xr:uid="{00000000-0005-0000-0000-00002B650000}"/>
    <cellStyle name="Normal 6 3 6 5 2 7" xfId="25320" xr:uid="{00000000-0005-0000-0000-00002C650000}"/>
    <cellStyle name="Normal 6 3 6 5 3" xfId="13250" xr:uid="{00000000-0005-0000-0000-00002D650000}"/>
    <cellStyle name="Normal 6 3 6 5 3 2" xfId="13251" xr:uid="{00000000-0005-0000-0000-00002E650000}"/>
    <cellStyle name="Normal 6 3 6 5 3 2 2" xfId="13252" xr:uid="{00000000-0005-0000-0000-00002F650000}"/>
    <cellStyle name="Normal 6 3 6 5 3 2 2 2" xfId="41000" xr:uid="{00000000-0005-0000-0000-000030650000}"/>
    <cellStyle name="Normal 6 3 6 5 3 2 3" xfId="30982" xr:uid="{00000000-0005-0000-0000-000031650000}"/>
    <cellStyle name="Normal 6 3 6 5 3 3" xfId="13253" xr:uid="{00000000-0005-0000-0000-000032650000}"/>
    <cellStyle name="Normal 6 3 6 5 3 3 2" xfId="13254" xr:uid="{00000000-0005-0000-0000-000033650000}"/>
    <cellStyle name="Normal 6 3 6 5 3 3 2 2" xfId="41001" xr:uid="{00000000-0005-0000-0000-000034650000}"/>
    <cellStyle name="Normal 6 3 6 5 3 3 3" xfId="30983" xr:uid="{00000000-0005-0000-0000-000035650000}"/>
    <cellStyle name="Normal 6 3 6 5 3 4" xfId="13255" xr:uid="{00000000-0005-0000-0000-000036650000}"/>
    <cellStyle name="Normal 6 3 6 5 3 4 2" xfId="35919" xr:uid="{00000000-0005-0000-0000-000037650000}"/>
    <cellStyle name="Normal 6 3 6 5 3 5" xfId="25323" xr:uid="{00000000-0005-0000-0000-000038650000}"/>
    <cellStyle name="Normal 6 3 6 5 4" xfId="13256" xr:uid="{00000000-0005-0000-0000-000039650000}"/>
    <cellStyle name="Normal 6 3 6 5 4 2" xfId="13257" xr:uid="{00000000-0005-0000-0000-00003A650000}"/>
    <cellStyle name="Normal 6 3 6 5 4 2 2" xfId="13258" xr:uid="{00000000-0005-0000-0000-00003B650000}"/>
    <cellStyle name="Normal 6 3 6 5 4 2 2 2" xfId="41002" xr:uid="{00000000-0005-0000-0000-00003C650000}"/>
    <cellStyle name="Normal 6 3 6 5 4 2 3" xfId="30984" xr:uid="{00000000-0005-0000-0000-00003D650000}"/>
    <cellStyle name="Normal 6 3 6 5 4 3" xfId="13259" xr:uid="{00000000-0005-0000-0000-00003E650000}"/>
    <cellStyle name="Normal 6 3 6 5 4 3 2" xfId="13260" xr:uid="{00000000-0005-0000-0000-00003F650000}"/>
    <cellStyle name="Normal 6 3 6 5 4 3 2 2" xfId="41003" xr:uid="{00000000-0005-0000-0000-000040650000}"/>
    <cellStyle name="Normal 6 3 6 5 4 3 3" xfId="30985" xr:uid="{00000000-0005-0000-0000-000041650000}"/>
    <cellStyle name="Normal 6 3 6 5 4 4" xfId="13261" xr:uid="{00000000-0005-0000-0000-000042650000}"/>
    <cellStyle name="Normal 6 3 6 5 4 4 2" xfId="35920" xr:uid="{00000000-0005-0000-0000-000043650000}"/>
    <cellStyle name="Normal 6 3 6 5 4 5" xfId="25324" xr:uid="{00000000-0005-0000-0000-000044650000}"/>
    <cellStyle name="Normal 6 3 6 5 5" xfId="13262" xr:uid="{00000000-0005-0000-0000-000045650000}"/>
    <cellStyle name="Normal 6 3 6 5 5 2" xfId="13263" xr:uid="{00000000-0005-0000-0000-000046650000}"/>
    <cellStyle name="Normal 6 3 6 5 5 2 2" xfId="41004" xr:uid="{00000000-0005-0000-0000-000047650000}"/>
    <cellStyle name="Normal 6 3 6 5 5 3" xfId="30986" xr:uid="{00000000-0005-0000-0000-000048650000}"/>
    <cellStyle name="Normal 6 3 6 5 6" xfId="13264" xr:uid="{00000000-0005-0000-0000-000049650000}"/>
    <cellStyle name="Normal 6 3 6 5 6 2" xfId="13265" xr:uid="{00000000-0005-0000-0000-00004A650000}"/>
    <cellStyle name="Normal 6 3 6 5 6 2 2" xfId="41005" xr:uid="{00000000-0005-0000-0000-00004B650000}"/>
    <cellStyle name="Normal 6 3 6 5 6 3" xfId="30987" xr:uid="{00000000-0005-0000-0000-00004C650000}"/>
    <cellStyle name="Normal 6 3 6 5 7" xfId="13266" xr:uid="{00000000-0005-0000-0000-00004D650000}"/>
    <cellStyle name="Normal 6 3 6 5 7 2" xfId="35915" xr:uid="{00000000-0005-0000-0000-00004E650000}"/>
    <cellStyle name="Normal 6 3 6 5 8" xfId="25319" xr:uid="{00000000-0005-0000-0000-00004F650000}"/>
    <cellStyle name="Normal 6 3 6 6" xfId="13267" xr:uid="{00000000-0005-0000-0000-000050650000}"/>
    <cellStyle name="Normal 6 3 6 6 2" xfId="13268" xr:uid="{00000000-0005-0000-0000-000051650000}"/>
    <cellStyle name="Normal 6 3 6 6 2 2" xfId="13269" xr:uid="{00000000-0005-0000-0000-000052650000}"/>
    <cellStyle name="Normal 6 3 6 6 2 2 2" xfId="13270" xr:uid="{00000000-0005-0000-0000-000053650000}"/>
    <cellStyle name="Normal 6 3 6 6 2 2 2 2" xfId="41006" xr:uid="{00000000-0005-0000-0000-000054650000}"/>
    <cellStyle name="Normal 6 3 6 6 2 2 3" xfId="30988" xr:uid="{00000000-0005-0000-0000-000055650000}"/>
    <cellStyle name="Normal 6 3 6 6 2 3" xfId="13271" xr:uid="{00000000-0005-0000-0000-000056650000}"/>
    <cellStyle name="Normal 6 3 6 6 2 3 2" xfId="13272" xr:uid="{00000000-0005-0000-0000-000057650000}"/>
    <cellStyle name="Normal 6 3 6 6 2 3 2 2" xfId="41007" xr:uid="{00000000-0005-0000-0000-000058650000}"/>
    <cellStyle name="Normal 6 3 6 6 2 3 3" xfId="30989" xr:uid="{00000000-0005-0000-0000-000059650000}"/>
    <cellStyle name="Normal 6 3 6 6 2 4" xfId="13273" xr:uid="{00000000-0005-0000-0000-00005A650000}"/>
    <cellStyle name="Normal 6 3 6 6 2 4 2" xfId="35922" xr:uid="{00000000-0005-0000-0000-00005B650000}"/>
    <cellStyle name="Normal 6 3 6 6 2 5" xfId="25326" xr:uid="{00000000-0005-0000-0000-00005C650000}"/>
    <cellStyle name="Normal 6 3 6 6 3" xfId="13274" xr:uid="{00000000-0005-0000-0000-00005D650000}"/>
    <cellStyle name="Normal 6 3 6 6 3 2" xfId="13275" xr:uid="{00000000-0005-0000-0000-00005E650000}"/>
    <cellStyle name="Normal 6 3 6 6 3 2 2" xfId="13276" xr:uid="{00000000-0005-0000-0000-00005F650000}"/>
    <cellStyle name="Normal 6 3 6 6 3 2 2 2" xfId="41008" xr:uid="{00000000-0005-0000-0000-000060650000}"/>
    <cellStyle name="Normal 6 3 6 6 3 2 3" xfId="30990" xr:uid="{00000000-0005-0000-0000-000061650000}"/>
    <cellStyle name="Normal 6 3 6 6 3 3" xfId="13277" xr:uid="{00000000-0005-0000-0000-000062650000}"/>
    <cellStyle name="Normal 6 3 6 6 3 3 2" xfId="13278" xr:uid="{00000000-0005-0000-0000-000063650000}"/>
    <cellStyle name="Normal 6 3 6 6 3 3 2 2" xfId="41009" xr:uid="{00000000-0005-0000-0000-000064650000}"/>
    <cellStyle name="Normal 6 3 6 6 3 3 3" xfId="30991" xr:uid="{00000000-0005-0000-0000-000065650000}"/>
    <cellStyle name="Normal 6 3 6 6 3 4" xfId="13279" xr:uid="{00000000-0005-0000-0000-000066650000}"/>
    <cellStyle name="Normal 6 3 6 6 3 4 2" xfId="35923" xr:uid="{00000000-0005-0000-0000-000067650000}"/>
    <cellStyle name="Normal 6 3 6 6 3 5" xfId="25327" xr:uid="{00000000-0005-0000-0000-000068650000}"/>
    <cellStyle name="Normal 6 3 6 6 4" xfId="13280" xr:uid="{00000000-0005-0000-0000-000069650000}"/>
    <cellStyle name="Normal 6 3 6 6 4 2" xfId="13281" xr:uid="{00000000-0005-0000-0000-00006A650000}"/>
    <cellStyle name="Normal 6 3 6 6 4 2 2" xfId="41010" xr:uid="{00000000-0005-0000-0000-00006B650000}"/>
    <cellStyle name="Normal 6 3 6 6 4 3" xfId="30992" xr:uid="{00000000-0005-0000-0000-00006C650000}"/>
    <cellStyle name="Normal 6 3 6 6 5" xfId="13282" xr:uid="{00000000-0005-0000-0000-00006D650000}"/>
    <cellStyle name="Normal 6 3 6 6 5 2" xfId="13283" xr:uid="{00000000-0005-0000-0000-00006E650000}"/>
    <cellStyle name="Normal 6 3 6 6 5 2 2" xfId="41011" xr:uid="{00000000-0005-0000-0000-00006F650000}"/>
    <cellStyle name="Normal 6 3 6 6 5 3" xfId="30993" xr:uid="{00000000-0005-0000-0000-000070650000}"/>
    <cellStyle name="Normal 6 3 6 6 6" xfId="13284" xr:uid="{00000000-0005-0000-0000-000071650000}"/>
    <cellStyle name="Normal 6 3 6 6 6 2" xfId="35921" xr:uid="{00000000-0005-0000-0000-000072650000}"/>
    <cellStyle name="Normal 6 3 6 6 7" xfId="25325" xr:uid="{00000000-0005-0000-0000-000073650000}"/>
    <cellStyle name="Normal 6 3 6 7" xfId="13285" xr:uid="{00000000-0005-0000-0000-000074650000}"/>
    <cellStyle name="Normal 6 3 6 7 2" xfId="13286" xr:uid="{00000000-0005-0000-0000-000075650000}"/>
    <cellStyle name="Normal 6 3 6 7 2 2" xfId="13287" xr:uid="{00000000-0005-0000-0000-000076650000}"/>
    <cellStyle name="Normal 6 3 6 7 2 2 2" xfId="41012" xr:uid="{00000000-0005-0000-0000-000077650000}"/>
    <cellStyle name="Normal 6 3 6 7 2 3" xfId="30994" xr:uid="{00000000-0005-0000-0000-000078650000}"/>
    <cellStyle name="Normal 6 3 6 7 3" xfId="13288" xr:uid="{00000000-0005-0000-0000-000079650000}"/>
    <cellStyle name="Normal 6 3 6 7 3 2" xfId="13289" xr:uid="{00000000-0005-0000-0000-00007A650000}"/>
    <cellStyle name="Normal 6 3 6 7 3 2 2" xfId="41013" xr:uid="{00000000-0005-0000-0000-00007B650000}"/>
    <cellStyle name="Normal 6 3 6 7 3 3" xfId="30995" xr:uid="{00000000-0005-0000-0000-00007C650000}"/>
    <cellStyle name="Normal 6 3 6 7 4" xfId="13290" xr:uid="{00000000-0005-0000-0000-00007D650000}"/>
    <cellStyle name="Normal 6 3 6 7 4 2" xfId="35924" xr:uid="{00000000-0005-0000-0000-00007E650000}"/>
    <cellStyle name="Normal 6 3 6 7 5" xfId="25328" xr:uid="{00000000-0005-0000-0000-00007F650000}"/>
    <cellStyle name="Normal 6 3 6 8" xfId="13291" xr:uid="{00000000-0005-0000-0000-000080650000}"/>
    <cellStyle name="Normal 6 3 6 8 2" xfId="13292" xr:uid="{00000000-0005-0000-0000-000081650000}"/>
    <cellStyle name="Normal 6 3 6 8 2 2" xfId="13293" xr:uid="{00000000-0005-0000-0000-000082650000}"/>
    <cellStyle name="Normal 6 3 6 8 2 2 2" xfId="41014" xr:uid="{00000000-0005-0000-0000-000083650000}"/>
    <cellStyle name="Normal 6 3 6 8 2 3" xfId="30996" xr:uid="{00000000-0005-0000-0000-000084650000}"/>
    <cellStyle name="Normal 6 3 6 8 3" xfId="13294" xr:uid="{00000000-0005-0000-0000-000085650000}"/>
    <cellStyle name="Normal 6 3 6 8 3 2" xfId="13295" xr:uid="{00000000-0005-0000-0000-000086650000}"/>
    <cellStyle name="Normal 6 3 6 8 3 2 2" xfId="41015" xr:uid="{00000000-0005-0000-0000-000087650000}"/>
    <cellStyle name="Normal 6 3 6 8 3 3" xfId="30997" xr:uid="{00000000-0005-0000-0000-000088650000}"/>
    <cellStyle name="Normal 6 3 6 8 4" xfId="13296" xr:uid="{00000000-0005-0000-0000-000089650000}"/>
    <cellStyle name="Normal 6 3 6 8 4 2" xfId="35925" xr:uid="{00000000-0005-0000-0000-00008A650000}"/>
    <cellStyle name="Normal 6 3 6 8 5" xfId="25329" xr:uid="{00000000-0005-0000-0000-00008B650000}"/>
    <cellStyle name="Normal 6 3 6 9" xfId="13297" xr:uid="{00000000-0005-0000-0000-00008C650000}"/>
    <cellStyle name="Normal 6 3 6 9 2" xfId="13298" xr:uid="{00000000-0005-0000-0000-00008D650000}"/>
    <cellStyle name="Normal 6 3 6 9 2 2" xfId="41016" xr:uid="{00000000-0005-0000-0000-00008E650000}"/>
    <cellStyle name="Normal 6 3 6 9 3" xfId="30998" xr:uid="{00000000-0005-0000-0000-00008F650000}"/>
    <cellStyle name="Normal 6 3 7" xfId="13299" xr:uid="{00000000-0005-0000-0000-000090650000}"/>
    <cellStyle name="Normal 6 3 7 10" xfId="13300" xr:uid="{00000000-0005-0000-0000-000091650000}"/>
    <cellStyle name="Normal 6 3 7 10 2" xfId="35926" xr:uid="{00000000-0005-0000-0000-000092650000}"/>
    <cellStyle name="Normal 6 3 7 11" xfId="25330" xr:uid="{00000000-0005-0000-0000-000093650000}"/>
    <cellStyle name="Normal 6 3 7 2" xfId="13301" xr:uid="{00000000-0005-0000-0000-000094650000}"/>
    <cellStyle name="Normal 6 3 7 2 10" xfId="25331" xr:uid="{00000000-0005-0000-0000-000095650000}"/>
    <cellStyle name="Normal 6 3 7 2 2" xfId="13302" xr:uid="{00000000-0005-0000-0000-000096650000}"/>
    <cellStyle name="Normal 6 3 7 2 2 2" xfId="13303" xr:uid="{00000000-0005-0000-0000-000097650000}"/>
    <cellStyle name="Normal 6 3 7 2 2 2 2" xfId="13304" xr:uid="{00000000-0005-0000-0000-000098650000}"/>
    <cellStyle name="Normal 6 3 7 2 2 2 2 2" xfId="13305" xr:uid="{00000000-0005-0000-0000-000099650000}"/>
    <cellStyle name="Normal 6 3 7 2 2 2 2 2 2" xfId="13306" xr:uid="{00000000-0005-0000-0000-00009A650000}"/>
    <cellStyle name="Normal 6 3 7 2 2 2 2 2 2 2" xfId="41017" xr:uid="{00000000-0005-0000-0000-00009B650000}"/>
    <cellStyle name="Normal 6 3 7 2 2 2 2 2 3" xfId="30999" xr:uid="{00000000-0005-0000-0000-00009C650000}"/>
    <cellStyle name="Normal 6 3 7 2 2 2 2 3" xfId="13307" xr:uid="{00000000-0005-0000-0000-00009D650000}"/>
    <cellStyle name="Normal 6 3 7 2 2 2 2 3 2" xfId="13308" xr:uid="{00000000-0005-0000-0000-00009E650000}"/>
    <cellStyle name="Normal 6 3 7 2 2 2 2 3 2 2" xfId="41018" xr:uid="{00000000-0005-0000-0000-00009F650000}"/>
    <cellStyle name="Normal 6 3 7 2 2 2 2 3 3" xfId="31000" xr:uid="{00000000-0005-0000-0000-0000A0650000}"/>
    <cellStyle name="Normal 6 3 7 2 2 2 2 4" xfId="13309" xr:uid="{00000000-0005-0000-0000-0000A1650000}"/>
    <cellStyle name="Normal 6 3 7 2 2 2 2 4 2" xfId="35930" xr:uid="{00000000-0005-0000-0000-0000A2650000}"/>
    <cellStyle name="Normal 6 3 7 2 2 2 2 5" xfId="25334" xr:uid="{00000000-0005-0000-0000-0000A3650000}"/>
    <cellStyle name="Normal 6 3 7 2 2 2 3" xfId="13310" xr:uid="{00000000-0005-0000-0000-0000A4650000}"/>
    <cellStyle name="Normal 6 3 7 2 2 2 3 2" xfId="13311" xr:uid="{00000000-0005-0000-0000-0000A5650000}"/>
    <cellStyle name="Normal 6 3 7 2 2 2 3 2 2" xfId="13312" xr:uid="{00000000-0005-0000-0000-0000A6650000}"/>
    <cellStyle name="Normal 6 3 7 2 2 2 3 2 2 2" xfId="41019" xr:uid="{00000000-0005-0000-0000-0000A7650000}"/>
    <cellStyle name="Normal 6 3 7 2 2 2 3 2 3" xfId="31001" xr:uid="{00000000-0005-0000-0000-0000A8650000}"/>
    <cellStyle name="Normal 6 3 7 2 2 2 3 3" xfId="13313" xr:uid="{00000000-0005-0000-0000-0000A9650000}"/>
    <cellStyle name="Normal 6 3 7 2 2 2 3 3 2" xfId="13314" xr:uid="{00000000-0005-0000-0000-0000AA650000}"/>
    <cellStyle name="Normal 6 3 7 2 2 2 3 3 2 2" xfId="41020" xr:uid="{00000000-0005-0000-0000-0000AB650000}"/>
    <cellStyle name="Normal 6 3 7 2 2 2 3 3 3" xfId="31002" xr:uid="{00000000-0005-0000-0000-0000AC650000}"/>
    <cellStyle name="Normal 6 3 7 2 2 2 3 4" xfId="13315" xr:uid="{00000000-0005-0000-0000-0000AD650000}"/>
    <cellStyle name="Normal 6 3 7 2 2 2 3 4 2" xfId="35931" xr:uid="{00000000-0005-0000-0000-0000AE650000}"/>
    <cellStyle name="Normal 6 3 7 2 2 2 3 5" xfId="25335" xr:uid="{00000000-0005-0000-0000-0000AF650000}"/>
    <cellStyle name="Normal 6 3 7 2 2 2 4" xfId="13316" xr:uid="{00000000-0005-0000-0000-0000B0650000}"/>
    <cellStyle name="Normal 6 3 7 2 2 2 4 2" xfId="13317" xr:uid="{00000000-0005-0000-0000-0000B1650000}"/>
    <cellStyle name="Normal 6 3 7 2 2 2 4 2 2" xfId="41021" xr:uid="{00000000-0005-0000-0000-0000B2650000}"/>
    <cellStyle name="Normal 6 3 7 2 2 2 4 3" xfId="31003" xr:uid="{00000000-0005-0000-0000-0000B3650000}"/>
    <cellStyle name="Normal 6 3 7 2 2 2 5" xfId="13318" xr:uid="{00000000-0005-0000-0000-0000B4650000}"/>
    <cellStyle name="Normal 6 3 7 2 2 2 5 2" xfId="13319" xr:uid="{00000000-0005-0000-0000-0000B5650000}"/>
    <cellStyle name="Normal 6 3 7 2 2 2 5 2 2" xfId="41022" xr:uid="{00000000-0005-0000-0000-0000B6650000}"/>
    <cellStyle name="Normal 6 3 7 2 2 2 5 3" xfId="31004" xr:uid="{00000000-0005-0000-0000-0000B7650000}"/>
    <cellStyle name="Normal 6 3 7 2 2 2 6" xfId="13320" xr:uid="{00000000-0005-0000-0000-0000B8650000}"/>
    <cellStyle name="Normal 6 3 7 2 2 2 6 2" xfId="35929" xr:uid="{00000000-0005-0000-0000-0000B9650000}"/>
    <cellStyle name="Normal 6 3 7 2 2 2 7" xfId="25333" xr:uid="{00000000-0005-0000-0000-0000BA650000}"/>
    <cellStyle name="Normal 6 3 7 2 2 3" xfId="13321" xr:uid="{00000000-0005-0000-0000-0000BB650000}"/>
    <cellStyle name="Normal 6 3 7 2 2 3 2" xfId="13322" xr:uid="{00000000-0005-0000-0000-0000BC650000}"/>
    <cellStyle name="Normal 6 3 7 2 2 3 2 2" xfId="13323" xr:uid="{00000000-0005-0000-0000-0000BD650000}"/>
    <cellStyle name="Normal 6 3 7 2 2 3 2 2 2" xfId="41023" xr:uid="{00000000-0005-0000-0000-0000BE650000}"/>
    <cellStyle name="Normal 6 3 7 2 2 3 2 3" xfId="31005" xr:uid="{00000000-0005-0000-0000-0000BF650000}"/>
    <cellStyle name="Normal 6 3 7 2 2 3 3" xfId="13324" xr:uid="{00000000-0005-0000-0000-0000C0650000}"/>
    <cellStyle name="Normal 6 3 7 2 2 3 3 2" xfId="13325" xr:uid="{00000000-0005-0000-0000-0000C1650000}"/>
    <cellStyle name="Normal 6 3 7 2 2 3 3 2 2" xfId="41024" xr:uid="{00000000-0005-0000-0000-0000C2650000}"/>
    <cellStyle name="Normal 6 3 7 2 2 3 3 3" xfId="31006" xr:uid="{00000000-0005-0000-0000-0000C3650000}"/>
    <cellStyle name="Normal 6 3 7 2 2 3 4" xfId="13326" xr:uid="{00000000-0005-0000-0000-0000C4650000}"/>
    <cellStyle name="Normal 6 3 7 2 2 3 4 2" xfId="35932" xr:uid="{00000000-0005-0000-0000-0000C5650000}"/>
    <cellStyle name="Normal 6 3 7 2 2 3 5" xfId="25336" xr:uid="{00000000-0005-0000-0000-0000C6650000}"/>
    <cellStyle name="Normal 6 3 7 2 2 4" xfId="13327" xr:uid="{00000000-0005-0000-0000-0000C7650000}"/>
    <cellStyle name="Normal 6 3 7 2 2 4 2" xfId="13328" xr:uid="{00000000-0005-0000-0000-0000C8650000}"/>
    <cellStyle name="Normal 6 3 7 2 2 4 2 2" xfId="13329" xr:uid="{00000000-0005-0000-0000-0000C9650000}"/>
    <cellStyle name="Normal 6 3 7 2 2 4 2 2 2" xfId="41025" xr:uid="{00000000-0005-0000-0000-0000CA650000}"/>
    <cellStyle name="Normal 6 3 7 2 2 4 2 3" xfId="31007" xr:uid="{00000000-0005-0000-0000-0000CB650000}"/>
    <cellStyle name="Normal 6 3 7 2 2 4 3" xfId="13330" xr:uid="{00000000-0005-0000-0000-0000CC650000}"/>
    <cellStyle name="Normal 6 3 7 2 2 4 3 2" xfId="13331" xr:uid="{00000000-0005-0000-0000-0000CD650000}"/>
    <cellStyle name="Normal 6 3 7 2 2 4 3 2 2" xfId="41026" xr:uid="{00000000-0005-0000-0000-0000CE650000}"/>
    <cellStyle name="Normal 6 3 7 2 2 4 3 3" xfId="31008" xr:uid="{00000000-0005-0000-0000-0000CF650000}"/>
    <cellStyle name="Normal 6 3 7 2 2 4 4" xfId="13332" xr:uid="{00000000-0005-0000-0000-0000D0650000}"/>
    <cellStyle name="Normal 6 3 7 2 2 4 4 2" xfId="35933" xr:uid="{00000000-0005-0000-0000-0000D1650000}"/>
    <cellStyle name="Normal 6 3 7 2 2 4 5" xfId="25337" xr:uid="{00000000-0005-0000-0000-0000D2650000}"/>
    <cellStyle name="Normal 6 3 7 2 2 5" xfId="13333" xr:uid="{00000000-0005-0000-0000-0000D3650000}"/>
    <cellStyle name="Normal 6 3 7 2 2 5 2" xfId="13334" xr:uid="{00000000-0005-0000-0000-0000D4650000}"/>
    <cellStyle name="Normal 6 3 7 2 2 5 2 2" xfId="41027" xr:uid="{00000000-0005-0000-0000-0000D5650000}"/>
    <cellStyle name="Normal 6 3 7 2 2 5 3" xfId="31009" xr:uid="{00000000-0005-0000-0000-0000D6650000}"/>
    <cellStyle name="Normal 6 3 7 2 2 6" xfId="13335" xr:uid="{00000000-0005-0000-0000-0000D7650000}"/>
    <cellStyle name="Normal 6 3 7 2 2 6 2" xfId="13336" xr:uid="{00000000-0005-0000-0000-0000D8650000}"/>
    <cellStyle name="Normal 6 3 7 2 2 6 2 2" xfId="41028" xr:uid="{00000000-0005-0000-0000-0000D9650000}"/>
    <cellStyle name="Normal 6 3 7 2 2 6 3" xfId="31010" xr:uid="{00000000-0005-0000-0000-0000DA650000}"/>
    <cellStyle name="Normal 6 3 7 2 2 7" xfId="13337" xr:uid="{00000000-0005-0000-0000-0000DB650000}"/>
    <cellStyle name="Normal 6 3 7 2 2 7 2" xfId="35928" xr:uid="{00000000-0005-0000-0000-0000DC650000}"/>
    <cellStyle name="Normal 6 3 7 2 2 8" xfId="25332" xr:uid="{00000000-0005-0000-0000-0000DD650000}"/>
    <cellStyle name="Normal 6 3 7 2 3" xfId="13338" xr:uid="{00000000-0005-0000-0000-0000DE650000}"/>
    <cellStyle name="Normal 6 3 7 2 3 2" xfId="13339" xr:uid="{00000000-0005-0000-0000-0000DF650000}"/>
    <cellStyle name="Normal 6 3 7 2 3 2 2" xfId="13340" xr:uid="{00000000-0005-0000-0000-0000E0650000}"/>
    <cellStyle name="Normal 6 3 7 2 3 2 2 2" xfId="13341" xr:uid="{00000000-0005-0000-0000-0000E1650000}"/>
    <cellStyle name="Normal 6 3 7 2 3 2 2 2 2" xfId="13342" xr:uid="{00000000-0005-0000-0000-0000E2650000}"/>
    <cellStyle name="Normal 6 3 7 2 3 2 2 2 2 2" xfId="41029" xr:uid="{00000000-0005-0000-0000-0000E3650000}"/>
    <cellStyle name="Normal 6 3 7 2 3 2 2 2 3" xfId="31011" xr:uid="{00000000-0005-0000-0000-0000E4650000}"/>
    <cellStyle name="Normal 6 3 7 2 3 2 2 3" xfId="13343" xr:uid="{00000000-0005-0000-0000-0000E5650000}"/>
    <cellStyle name="Normal 6 3 7 2 3 2 2 3 2" xfId="13344" xr:uid="{00000000-0005-0000-0000-0000E6650000}"/>
    <cellStyle name="Normal 6 3 7 2 3 2 2 3 2 2" xfId="41030" xr:uid="{00000000-0005-0000-0000-0000E7650000}"/>
    <cellStyle name="Normal 6 3 7 2 3 2 2 3 3" xfId="31012" xr:uid="{00000000-0005-0000-0000-0000E8650000}"/>
    <cellStyle name="Normal 6 3 7 2 3 2 2 4" xfId="13345" xr:uid="{00000000-0005-0000-0000-0000E9650000}"/>
    <cellStyle name="Normal 6 3 7 2 3 2 2 4 2" xfId="35936" xr:uid="{00000000-0005-0000-0000-0000EA650000}"/>
    <cellStyle name="Normal 6 3 7 2 3 2 2 5" xfId="25340" xr:uid="{00000000-0005-0000-0000-0000EB650000}"/>
    <cellStyle name="Normal 6 3 7 2 3 2 3" xfId="13346" xr:uid="{00000000-0005-0000-0000-0000EC650000}"/>
    <cellStyle name="Normal 6 3 7 2 3 2 3 2" xfId="13347" xr:uid="{00000000-0005-0000-0000-0000ED650000}"/>
    <cellStyle name="Normal 6 3 7 2 3 2 3 2 2" xfId="13348" xr:uid="{00000000-0005-0000-0000-0000EE650000}"/>
    <cellStyle name="Normal 6 3 7 2 3 2 3 2 2 2" xfId="41031" xr:uid="{00000000-0005-0000-0000-0000EF650000}"/>
    <cellStyle name="Normal 6 3 7 2 3 2 3 2 3" xfId="31013" xr:uid="{00000000-0005-0000-0000-0000F0650000}"/>
    <cellStyle name="Normal 6 3 7 2 3 2 3 3" xfId="13349" xr:uid="{00000000-0005-0000-0000-0000F1650000}"/>
    <cellStyle name="Normal 6 3 7 2 3 2 3 3 2" xfId="13350" xr:uid="{00000000-0005-0000-0000-0000F2650000}"/>
    <cellStyle name="Normal 6 3 7 2 3 2 3 3 2 2" xfId="41032" xr:uid="{00000000-0005-0000-0000-0000F3650000}"/>
    <cellStyle name="Normal 6 3 7 2 3 2 3 3 3" xfId="31014" xr:uid="{00000000-0005-0000-0000-0000F4650000}"/>
    <cellStyle name="Normal 6 3 7 2 3 2 3 4" xfId="13351" xr:uid="{00000000-0005-0000-0000-0000F5650000}"/>
    <cellStyle name="Normal 6 3 7 2 3 2 3 4 2" xfId="35937" xr:uid="{00000000-0005-0000-0000-0000F6650000}"/>
    <cellStyle name="Normal 6 3 7 2 3 2 3 5" xfId="25341" xr:uid="{00000000-0005-0000-0000-0000F7650000}"/>
    <cellStyle name="Normal 6 3 7 2 3 2 4" xfId="13352" xr:uid="{00000000-0005-0000-0000-0000F8650000}"/>
    <cellStyle name="Normal 6 3 7 2 3 2 4 2" xfId="13353" xr:uid="{00000000-0005-0000-0000-0000F9650000}"/>
    <cellStyle name="Normal 6 3 7 2 3 2 4 2 2" xfId="41033" xr:uid="{00000000-0005-0000-0000-0000FA650000}"/>
    <cellStyle name="Normal 6 3 7 2 3 2 4 3" xfId="31015" xr:uid="{00000000-0005-0000-0000-0000FB650000}"/>
    <cellStyle name="Normal 6 3 7 2 3 2 5" xfId="13354" xr:uid="{00000000-0005-0000-0000-0000FC650000}"/>
    <cellStyle name="Normal 6 3 7 2 3 2 5 2" xfId="13355" xr:uid="{00000000-0005-0000-0000-0000FD650000}"/>
    <cellStyle name="Normal 6 3 7 2 3 2 5 2 2" xfId="41034" xr:uid="{00000000-0005-0000-0000-0000FE650000}"/>
    <cellStyle name="Normal 6 3 7 2 3 2 5 3" xfId="31016" xr:uid="{00000000-0005-0000-0000-0000FF650000}"/>
    <cellStyle name="Normal 6 3 7 2 3 2 6" xfId="13356" xr:uid="{00000000-0005-0000-0000-000000660000}"/>
    <cellStyle name="Normal 6 3 7 2 3 2 6 2" xfId="35935" xr:uid="{00000000-0005-0000-0000-000001660000}"/>
    <cellStyle name="Normal 6 3 7 2 3 2 7" xfId="25339" xr:uid="{00000000-0005-0000-0000-000002660000}"/>
    <cellStyle name="Normal 6 3 7 2 3 3" xfId="13357" xr:uid="{00000000-0005-0000-0000-000003660000}"/>
    <cellStyle name="Normal 6 3 7 2 3 3 2" xfId="13358" xr:uid="{00000000-0005-0000-0000-000004660000}"/>
    <cellStyle name="Normal 6 3 7 2 3 3 2 2" xfId="13359" xr:uid="{00000000-0005-0000-0000-000005660000}"/>
    <cellStyle name="Normal 6 3 7 2 3 3 2 2 2" xfId="41035" xr:uid="{00000000-0005-0000-0000-000006660000}"/>
    <cellStyle name="Normal 6 3 7 2 3 3 2 3" xfId="31017" xr:uid="{00000000-0005-0000-0000-000007660000}"/>
    <cellStyle name="Normal 6 3 7 2 3 3 3" xfId="13360" xr:uid="{00000000-0005-0000-0000-000008660000}"/>
    <cellStyle name="Normal 6 3 7 2 3 3 3 2" xfId="13361" xr:uid="{00000000-0005-0000-0000-000009660000}"/>
    <cellStyle name="Normal 6 3 7 2 3 3 3 2 2" xfId="41036" xr:uid="{00000000-0005-0000-0000-00000A660000}"/>
    <cellStyle name="Normal 6 3 7 2 3 3 3 3" xfId="31018" xr:uid="{00000000-0005-0000-0000-00000B660000}"/>
    <cellStyle name="Normal 6 3 7 2 3 3 4" xfId="13362" xr:uid="{00000000-0005-0000-0000-00000C660000}"/>
    <cellStyle name="Normal 6 3 7 2 3 3 4 2" xfId="35938" xr:uid="{00000000-0005-0000-0000-00000D660000}"/>
    <cellStyle name="Normal 6 3 7 2 3 3 5" xfId="25342" xr:uid="{00000000-0005-0000-0000-00000E660000}"/>
    <cellStyle name="Normal 6 3 7 2 3 4" xfId="13363" xr:uid="{00000000-0005-0000-0000-00000F660000}"/>
    <cellStyle name="Normal 6 3 7 2 3 4 2" xfId="13364" xr:uid="{00000000-0005-0000-0000-000010660000}"/>
    <cellStyle name="Normal 6 3 7 2 3 4 2 2" xfId="13365" xr:uid="{00000000-0005-0000-0000-000011660000}"/>
    <cellStyle name="Normal 6 3 7 2 3 4 2 2 2" xfId="41037" xr:uid="{00000000-0005-0000-0000-000012660000}"/>
    <cellStyle name="Normal 6 3 7 2 3 4 2 3" xfId="31019" xr:uid="{00000000-0005-0000-0000-000013660000}"/>
    <cellStyle name="Normal 6 3 7 2 3 4 3" xfId="13366" xr:uid="{00000000-0005-0000-0000-000014660000}"/>
    <cellStyle name="Normal 6 3 7 2 3 4 3 2" xfId="13367" xr:uid="{00000000-0005-0000-0000-000015660000}"/>
    <cellStyle name="Normal 6 3 7 2 3 4 3 2 2" xfId="41038" xr:uid="{00000000-0005-0000-0000-000016660000}"/>
    <cellStyle name="Normal 6 3 7 2 3 4 3 3" xfId="31020" xr:uid="{00000000-0005-0000-0000-000017660000}"/>
    <cellStyle name="Normal 6 3 7 2 3 4 4" xfId="13368" xr:uid="{00000000-0005-0000-0000-000018660000}"/>
    <cellStyle name="Normal 6 3 7 2 3 4 4 2" xfId="35939" xr:uid="{00000000-0005-0000-0000-000019660000}"/>
    <cellStyle name="Normal 6 3 7 2 3 4 5" xfId="25343" xr:uid="{00000000-0005-0000-0000-00001A660000}"/>
    <cellStyle name="Normal 6 3 7 2 3 5" xfId="13369" xr:uid="{00000000-0005-0000-0000-00001B660000}"/>
    <cellStyle name="Normal 6 3 7 2 3 5 2" xfId="13370" xr:uid="{00000000-0005-0000-0000-00001C660000}"/>
    <cellStyle name="Normal 6 3 7 2 3 5 2 2" xfId="41039" xr:uid="{00000000-0005-0000-0000-00001D660000}"/>
    <cellStyle name="Normal 6 3 7 2 3 5 3" xfId="31021" xr:uid="{00000000-0005-0000-0000-00001E660000}"/>
    <cellStyle name="Normal 6 3 7 2 3 6" xfId="13371" xr:uid="{00000000-0005-0000-0000-00001F660000}"/>
    <cellStyle name="Normal 6 3 7 2 3 6 2" xfId="13372" xr:uid="{00000000-0005-0000-0000-000020660000}"/>
    <cellStyle name="Normal 6 3 7 2 3 6 2 2" xfId="41040" xr:uid="{00000000-0005-0000-0000-000021660000}"/>
    <cellStyle name="Normal 6 3 7 2 3 6 3" xfId="31022" xr:uid="{00000000-0005-0000-0000-000022660000}"/>
    <cellStyle name="Normal 6 3 7 2 3 7" xfId="13373" xr:uid="{00000000-0005-0000-0000-000023660000}"/>
    <cellStyle name="Normal 6 3 7 2 3 7 2" xfId="35934" xr:uid="{00000000-0005-0000-0000-000024660000}"/>
    <cellStyle name="Normal 6 3 7 2 3 8" xfId="25338" xr:uid="{00000000-0005-0000-0000-000025660000}"/>
    <cellStyle name="Normal 6 3 7 2 4" xfId="13374" xr:uid="{00000000-0005-0000-0000-000026660000}"/>
    <cellStyle name="Normal 6 3 7 2 4 2" xfId="13375" xr:uid="{00000000-0005-0000-0000-000027660000}"/>
    <cellStyle name="Normal 6 3 7 2 4 2 2" xfId="13376" xr:uid="{00000000-0005-0000-0000-000028660000}"/>
    <cellStyle name="Normal 6 3 7 2 4 2 2 2" xfId="13377" xr:uid="{00000000-0005-0000-0000-000029660000}"/>
    <cellStyle name="Normal 6 3 7 2 4 2 2 2 2" xfId="41041" xr:uid="{00000000-0005-0000-0000-00002A660000}"/>
    <cellStyle name="Normal 6 3 7 2 4 2 2 3" xfId="31023" xr:uid="{00000000-0005-0000-0000-00002B660000}"/>
    <cellStyle name="Normal 6 3 7 2 4 2 3" xfId="13378" xr:uid="{00000000-0005-0000-0000-00002C660000}"/>
    <cellStyle name="Normal 6 3 7 2 4 2 3 2" xfId="13379" xr:uid="{00000000-0005-0000-0000-00002D660000}"/>
    <cellStyle name="Normal 6 3 7 2 4 2 3 2 2" xfId="41042" xr:uid="{00000000-0005-0000-0000-00002E660000}"/>
    <cellStyle name="Normal 6 3 7 2 4 2 3 3" xfId="31024" xr:uid="{00000000-0005-0000-0000-00002F660000}"/>
    <cellStyle name="Normal 6 3 7 2 4 2 4" xfId="13380" xr:uid="{00000000-0005-0000-0000-000030660000}"/>
    <cellStyle name="Normal 6 3 7 2 4 2 4 2" xfId="35941" xr:uid="{00000000-0005-0000-0000-000031660000}"/>
    <cellStyle name="Normal 6 3 7 2 4 2 5" xfId="25345" xr:uid="{00000000-0005-0000-0000-000032660000}"/>
    <cellStyle name="Normal 6 3 7 2 4 3" xfId="13381" xr:uid="{00000000-0005-0000-0000-000033660000}"/>
    <cellStyle name="Normal 6 3 7 2 4 3 2" xfId="13382" xr:uid="{00000000-0005-0000-0000-000034660000}"/>
    <cellStyle name="Normal 6 3 7 2 4 3 2 2" xfId="13383" xr:uid="{00000000-0005-0000-0000-000035660000}"/>
    <cellStyle name="Normal 6 3 7 2 4 3 2 2 2" xfId="41043" xr:uid="{00000000-0005-0000-0000-000036660000}"/>
    <cellStyle name="Normal 6 3 7 2 4 3 2 3" xfId="31025" xr:uid="{00000000-0005-0000-0000-000037660000}"/>
    <cellStyle name="Normal 6 3 7 2 4 3 3" xfId="13384" xr:uid="{00000000-0005-0000-0000-000038660000}"/>
    <cellStyle name="Normal 6 3 7 2 4 3 3 2" xfId="13385" xr:uid="{00000000-0005-0000-0000-000039660000}"/>
    <cellStyle name="Normal 6 3 7 2 4 3 3 2 2" xfId="41044" xr:uid="{00000000-0005-0000-0000-00003A660000}"/>
    <cellStyle name="Normal 6 3 7 2 4 3 3 3" xfId="31026" xr:uid="{00000000-0005-0000-0000-00003B660000}"/>
    <cellStyle name="Normal 6 3 7 2 4 3 4" xfId="13386" xr:uid="{00000000-0005-0000-0000-00003C660000}"/>
    <cellStyle name="Normal 6 3 7 2 4 3 4 2" xfId="35942" xr:uid="{00000000-0005-0000-0000-00003D660000}"/>
    <cellStyle name="Normal 6 3 7 2 4 3 5" xfId="25346" xr:uid="{00000000-0005-0000-0000-00003E660000}"/>
    <cellStyle name="Normal 6 3 7 2 4 4" xfId="13387" xr:uid="{00000000-0005-0000-0000-00003F660000}"/>
    <cellStyle name="Normal 6 3 7 2 4 4 2" xfId="13388" xr:uid="{00000000-0005-0000-0000-000040660000}"/>
    <cellStyle name="Normal 6 3 7 2 4 4 2 2" xfId="41045" xr:uid="{00000000-0005-0000-0000-000041660000}"/>
    <cellStyle name="Normal 6 3 7 2 4 4 3" xfId="31027" xr:uid="{00000000-0005-0000-0000-000042660000}"/>
    <cellStyle name="Normal 6 3 7 2 4 5" xfId="13389" xr:uid="{00000000-0005-0000-0000-000043660000}"/>
    <cellStyle name="Normal 6 3 7 2 4 5 2" xfId="13390" xr:uid="{00000000-0005-0000-0000-000044660000}"/>
    <cellStyle name="Normal 6 3 7 2 4 5 2 2" xfId="41046" xr:uid="{00000000-0005-0000-0000-000045660000}"/>
    <cellStyle name="Normal 6 3 7 2 4 5 3" xfId="31028" xr:uid="{00000000-0005-0000-0000-000046660000}"/>
    <cellStyle name="Normal 6 3 7 2 4 6" xfId="13391" xr:uid="{00000000-0005-0000-0000-000047660000}"/>
    <cellStyle name="Normal 6 3 7 2 4 6 2" xfId="35940" xr:uid="{00000000-0005-0000-0000-000048660000}"/>
    <cellStyle name="Normal 6 3 7 2 4 7" xfId="25344" xr:uid="{00000000-0005-0000-0000-000049660000}"/>
    <cellStyle name="Normal 6 3 7 2 5" xfId="13392" xr:uid="{00000000-0005-0000-0000-00004A660000}"/>
    <cellStyle name="Normal 6 3 7 2 5 2" xfId="13393" xr:uid="{00000000-0005-0000-0000-00004B660000}"/>
    <cellStyle name="Normal 6 3 7 2 5 2 2" xfId="13394" xr:uid="{00000000-0005-0000-0000-00004C660000}"/>
    <cellStyle name="Normal 6 3 7 2 5 2 2 2" xfId="41047" xr:uid="{00000000-0005-0000-0000-00004D660000}"/>
    <cellStyle name="Normal 6 3 7 2 5 2 3" xfId="31029" xr:uid="{00000000-0005-0000-0000-00004E660000}"/>
    <cellStyle name="Normal 6 3 7 2 5 3" xfId="13395" xr:uid="{00000000-0005-0000-0000-00004F660000}"/>
    <cellStyle name="Normal 6 3 7 2 5 3 2" xfId="13396" xr:uid="{00000000-0005-0000-0000-000050660000}"/>
    <cellStyle name="Normal 6 3 7 2 5 3 2 2" xfId="41048" xr:uid="{00000000-0005-0000-0000-000051660000}"/>
    <cellStyle name="Normal 6 3 7 2 5 3 3" xfId="31030" xr:uid="{00000000-0005-0000-0000-000052660000}"/>
    <cellStyle name="Normal 6 3 7 2 5 4" xfId="13397" xr:uid="{00000000-0005-0000-0000-000053660000}"/>
    <cellStyle name="Normal 6 3 7 2 5 4 2" xfId="35943" xr:uid="{00000000-0005-0000-0000-000054660000}"/>
    <cellStyle name="Normal 6 3 7 2 5 5" xfId="25347" xr:uid="{00000000-0005-0000-0000-000055660000}"/>
    <cellStyle name="Normal 6 3 7 2 6" xfId="13398" xr:uid="{00000000-0005-0000-0000-000056660000}"/>
    <cellStyle name="Normal 6 3 7 2 6 2" xfId="13399" xr:uid="{00000000-0005-0000-0000-000057660000}"/>
    <cellStyle name="Normal 6 3 7 2 6 2 2" xfId="13400" xr:uid="{00000000-0005-0000-0000-000058660000}"/>
    <cellStyle name="Normal 6 3 7 2 6 2 2 2" xfId="41049" xr:uid="{00000000-0005-0000-0000-000059660000}"/>
    <cellStyle name="Normal 6 3 7 2 6 2 3" xfId="31031" xr:uid="{00000000-0005-0000-0000-00005A660000}"/>
    <cellStyle name="Normal 6 3 7 2 6 3" xfId="13401" xr:uid="{00000000-0005-0000-0000-00005B660000}"/>
    <cellStyle name="Normal 6 3 7 2 6 3 2" xfId="13402" xr:uid="{00000000-0005-0000-0000-00005C660000}"/>
    <cellStyle name="Normal 6 3 7 2 6 3 2 2" xfId="41050" xr:uid="{00000000-0005-0000-0000-00005D660000}"/>
    <cellStyle name="Normal 6 3 7 2 6 3 3" xfId="31032" xr:uid="{00000000-0005-0000-0000-00005E660000}"/>
    <cellStyle name="Normal 6 3 7 2 6 4" xfId="13403" xr:uid="{00000000-0005-0000-0000-00005F660000}"/>
    <cellStyle name="Normal 6 3 7 2 6 4 2" xfId="35944" xr:uid="{00000000-0005-0000-0000-000060660000}"/>
    <cellStyle name="Normal 6 3 7 2 6 5" xfId="25348" xr:uid="{00000000-0005-0000-0000-000061660000}"/>
    <cellStyle name="Normal 6 3 7 2 7" xfId="13404" xr:uid="{00000000-0005-0000-0000-000062660000}"/>
    <cellStyle name="Normal 6 3 7 2 7 2" xfId="13405" xr:uid="{00000000-0005-0000-0000-000063660000}"/>
    <cellStyle name="Normal 6 3 7 2 7 2 2" xfId="41051" xr:uid="{00000000-0005-0000-0000-000064660000}"/>
    <cellStyle name="Normal 6 3 7 2 7 3" xfId="31033" xr:uid="{00000000-0005-0000-0000-000065660000}"/>
    <cellStyle name="Normal 6 3 7 2 8" xfId="13406" xr:uid="{00000000-0005-0000-0000-000066660000}"/>
    <cellStyle name="Normal 6 3 7 2 8 2" xfId="13407" xr:uid="{00000000-0005-0000-0000-000067660000}"/>
    <cellStyle name="Normal 6 3 7 2 8 2 2" xfId="41052" xr:uid="{00000000-0005-0000-0000-000068660000}"/>
    <cellStyle name="Normal 6 3 7 2 8 3" xfId="31034" xr:uid="{00000000-0005-0000-0000-000069660000}"/>
    <cellStyle name="Normal 6 3 7 2 9" xfId="13408" xr:uid="{00000000-0005-0000-0000-00006A660000}"/>
    <cellStyle name="Normal 6 3 7 2 9 2" xfId="35927" xr:uid="{00000000-0005-0000-0000-00006B660000}"/>
    <cellStyle name="Normal 6 3 7 3" xfId="13409" xr:uid="{00000000-0005-0000-0000-00006C660000}"/>
    <cellStyle name="Normal 6 3 7 3 2" xfId="13410" xr:uid="{00000000-0005-0000-0000-00006D660000}"/>
    <cellStyle name="Normal 6 3 7 3 2 2" xfId="13411" xr:uid="{00000000-0005-0000-0000-00006E660000}"/>
    <cellStyle name="Normal 6 3 7 3 2 2 2" xfId="13412" xr:uid="{00000000-0005-0000-0000-00006F660000}"/>
    <cellStyle name="Normal 6 3 7 3 2 2 2 2" xfId="13413" xr:uid="{00000000-0005-0000-0000-000070660000}"/>
    <cellStyle name="Normal 6 3 7 3 2 2 2 2 2" xfId="41053" xr:uid="{00000000-0005-0000-0000-000071660000}"/>
    <cellStyle name="Normal 6 3 7 3 2 2 2 3" xfId="31035" xr:uid="{00000000-0005-0000-0000-000072660000}"/>
    <cellStyle name="Normal 6 3 7 3 2 2 3" xfId="13414" xr:uid="{00000000-0005-0000-0000-000073660000}"/>
    <cellStyle name="Normal 6 3 7 3 2 2 3 2" xfId="13415" xr:uid="{00000000-0005-0000-0000-000074660000}"/>
    <cellStyle name="Normal 6 3 7 3 2 2 3 2 2" xfId="41054" xr:uid="{00000000-0005-0000-0000-000075660000}"/>
    <cellStyle name="Normal 6 3 7 3 2 2 3 3" xfId="31036" xr:uid="{00000000-0005-0000-0000-000076660000}"/>
    <cellStyle name="Normal 6 3 7 3 2 2 4" xfId="13416" xr:uid="{00000000-0005-0000-0000-000077660000}"/>
    <cellStyle name="Normal 6 3 7 3 2 2 4 2" xfId="35947" xr:uid="{00000000-0005-0000-0000-000078660000}"/>
    <cellStyle name="Normal 6 3 7 3 2 2 5" xfId="25351" xr:uid="{00000000-0005-0000-0000-000079660000}"/>
    <cellStyle name="Normal 6 3 7 3 2 3" xfId="13417" xr:uid="{00000000-0005-0000-0000-00007A660000}"/>
    <cellStyle name="Normal 6 3 7 3 2 3 2" xfId="13418" xr:uid="{00000000-0005-0000-0000-00007B660000}"/>
    <cellStyle name="Normal 6 3 7 3 2 3 2 2" xfId="13419" xr:uid="{00000000-0005-0000-0000-00007C660000}"/>
    <cellStyle name="Normal 6 3 7 3 2 3 2 2 2" xfId="41055" xr:uid="{00000000-0005-0000-0000-00007D660000}"/>
    <cellStyle name="Normal 6 3 7 3 2 3 2 3" xfId="31037" xr:uid="{00000000-0005-0000-0000-00007E660000}"/>
    <cellStyle name="Normal 6 3 7 3 2 3 3" xfId="13420" xr:uid="{00000000-0005-0000-0000-00007F660000}"/>
    <cellStyle name="Normal 6 3 7 3 2 3 3 2" xfId="13421" xr:uid="{00000000-0005-0000-0000-000080660000}"/>
    <cellStyle name="Normal 6 3 7 3 2 3 3 2 2" xfId="41056" xr:uid="{00000000-0005-0000-0000-000081660000}"/>
    <cellStyle name="Normal 6 3 7 3 2 3 3 3" xfId="31038" xr:uid="{00000000-0005-0000-0000-000082660000}"/>
    <cellStyle name="Normal 6 3 7 3 2 3 4" xfId="13422" xr:uid="{00000000-0005-0000-0000-000083660000}"/>
    <cellStyle name="Normal 6 3 7 3 2 3 4 2" xfId="35948" xr:uid="{00000000-0005-0000-0000-000084660000}"/>
    <cellStyle name="Normal 6 3 7 3 2 3 5" xfId="25352" xr:uid="{00000000-0005-0000-0000-000085660000}"/>
    <cellStyle name="Normal 6 3 7 3 2 4" xfId="13423" xr:uid="{00000000-0005-0000-0000-000086660000}"/>
    <cellStyle name="Normal 6 3 7 3 2 4 2" xfId="13424" xr:uid="{00000000-0005-0000-0000-000087660000}"/>
    <cellStyle name="Normal 6 3 7 3 2 4 2 2" xfId="41057" xr:uid="{00000000-0005-0000-0000-000088660000}"/>
    <cellStyle name="Normal 6 3 7 3 2 4 3" xfId="31039" xr:uid="{00000000-0005-0000-0000-000089660000}"/>
    <cellStyle name="Normal 6 3 7 3 2 5" xfId="13425" xr:uid="{00000000-0005-0000-0000-00008A660000}"/>
    <cellStyle name="Normal 6 3 7 3 2 5 2" xfId="13426" xr:uid="{00000000-0005-0000-0000-00008B660000}"/>
    <cellStyle name="Normal 6 3 7 3 2 5 2 2" xfId="41058" xr:uid="{00000000-0005-0000-0000-00008C660000}"/>
    <cellStyle name="Normal 6 3 7 3 2 5 3" xfId="31040" xr:uid="{00000000-0005-0000-0000-00008D660000}"/>
    <cellStyle name="Normal 6 3 7 3 2 6" xfId="13427" xr:uid="{00000000-0005-0000-0000-00008E660000}"/>
    <cellStyle name="Normal 6 3 7 3 2 6 2" xfId="35946" xr:uid="{00000000-0005-0000-0000-00008F660000}"/>
    <cellStyle name="Normal 6 3 7 3 2 7" xfId="25350" xr:uid="{00000000-0005-0000-0000-000090660000}"/>
    <cellStyle name="Normal 6 3 7 3 3" xfId="13428" xr:uid="{00000000-0005-0000-0000-000091660000}"/>
    <cellStyle name="Normal 6 3 7 3 3 2" xfId="13429" xr:uid="{00000000-0005-0000-0000-000092660000}"/>
    <cellStyle name="Normal 6 3 7 3 3 2 2" xfId="13430" xr:uid="{00000000-0005-0000-0000-000093660000}"/>
    <cellStyle name="Normal 6 3 7 3 3 2 2 2" xfId="41059" xr:uid="{00000000-0005-0000-0000-000094660000}"/>
    <cellStyle name="Normal 6 3 7 3 3 2 3" xfId="31041" xr:uid="{00000000-0005-0000-0000-000095660000}"/>
    <cellStyle name="Normal 6 3 7 3 3 3" xfId="13431" xr:uid="{00000000-0005-0000-0000-000096660000}"/>
    <cellStyle name="Normal 6 3 7 3 3 3 2" xfId="13432" xr:uid="{00000000-0005-0000-0000-000097660000}"/>
    <cellStyle name="Normal 6 3 7 3 3 3 2 2" xfId="41060" xr:uid="{00000000-0005-0000-0000-000098660000}"/>
    <cellStyle name="Normal 6 3 7 3 3 3 3" xfId="31042" xr:uid="{00000000-0005-0000-0000-000099660000}"/>
    <cellStyle name="Normal 6 3 7 3 3 4" xfId="13433" xr:uid="{00000000-0005-0000-0000-00009A660000}"/>
    <cellStyle name="Normal 6 3 7 3 3 4 2" xfId="35949" xr:uid="{00000000-0005-0000-0000-00009B660000}"/>
    <cellStyle name="Normal 6 3 7 3 3 5" xfId="25353" xr:uid="{00000000-0005-0000-0000-00009C660000}"/>
    <cellStyle name="Normal 6 3 7 3 4" xfId="13434" xr:uid="{00000000-0005-0000-0000-00009D660000}"/>
    <cellStyle name="Normal 6 3 7 3 4 2" xfId="13435" xr:uid="{00000000-0005-0000-0000-00009E660000}"/>
    <cellStyle name="Normal 6 3 7 3 4 2 2" xfId="13436" xr:uid="{00000000-0005-0000-0000-00009F660000}"/>
    <cellStyle name="Normal 6 3 7 3 4 2 2 2" xfId="41061" xr:uid="{00000000-0005-0000-0000-0000A0660000}"/>
    <cellStyle name="Normal 6 3 7 3 4 2 3" xfId="31043" xr:uid="{00000000-0005-0000-0000-0000A1660000}"/>
    <cellStyle name="Normal 6 3 7 3 4 3" xfId="13437" xr:uid="{00000000-0005-0000-0000-0000A2660000}"/>
    <cellStyle name="Normal 6 3 7 3 4 3 2" xfId="13438" xr:uid="{00000000-0005-0000-0000-0000A3660000}"/>
    <cellStyle name="Normal 6 3 7 3 4 3 2 2" xfId="41062" xr:uid="{00000000-0005-0000-0000-0000A4660000}"/>
    <cellStyle name="Normal 6 3 7 3 4 3 3" xfId="31044" xr:uid="{00000000-0005-0000-0000-0000A5660000}"/>
    <cellStyle name="Normal 6 3 7 3 4 4" xfId="13439" xr:uid="{00000000-0005-0000-0000-0000A6660000}"/>
    <cellStyle name="Normal 6 3 7 3 4 4 2" xfId="35950" xr:uid="{00000000-0005-0000-0000-0000A7660000}"/>
    <cellStyle name="Normal 6 3 7 3 4 5" xfId="25354" xr:uid="{00000000-0005-0000-0000-0000A8660000}"/>
    <cellStyle name="Normal 6 3 7 3 5" xfId="13440" xr:uid="{00000000-0005-0000-0000-0000A9660000}"/>
    <cellStyle name="Normal 6 3 7 3 5 2" xfId="13441" xr:uid="{00000000-0005-0000-0000-0000AA660000}"/>
    <cellStyle name="Normal 6 3 7 3 5 2 2" xfId="41063" xr:uid="{00000000-0005-0000-0000-0000AB660000}"/>
    <cellStyle name="Normal 6 3 7 3 5 3" xfId="31045" xr:uid="{00000000-0005-0000-0000-0000AC660000}"/>
    <cellStyle name="Normal 6 3 7 3 6" xfId="13442" xr:uid="{00000000-0005-0000-0000-0000AD660000}"/>
    <cellStyle name="Normal 6 3 7 3 6 2" xfId="13443" xr:uid="{00000000-0005-0000-0000-0000AE660000}"/>
    <cellStyle name="Normal 6 3 7 3 6 2 2" xfId="41064" xr:uid="{00000000-0005-0000-0000-0000AF660000}"/>
    <cellStyle name="Normal 6 3 7 3 6 3" xfId="31046" xr:uid="{00000000-0005-0000-0000-0000B0660000}"/>
    <cellStyle name="Normal 6 3 7 3 7" xfId="13444" xr:uid="{00000000-0005-0000-0000-0000B1660000}"/>
    <cellStyle name="Normal 6 3 7 3 7 2" xfId="35945" xr:uid="{00000000-0005-0000-0000-0000B2660000}"/>
    <cellStyle name="Normal 6 3 7 3 8" xfId="25349" xr:uid="{00000000-0005-0000-0000-0000B3660000}"/>
    <cellStyle name="Normal 6 3 7 4" xfId="13445" xr:uid="{00000000-0005-0000-0000-0000B4660000}"/>
    <cellStyle name="Normal 6 3 7 4 2" xfId="13446" xr:uid="{00000000-0005-0000-0000-0000B5660000}"/>
    <cellStyle name="Normal 6 3 7 4 2 2" xfId="13447" xr:uid="{00000000-0005-0000-0000-0000B6660000}"/>
    <cellStyle name="Normal 6 3 7 4 2 2 2" xfId="13448" xr:uid="{00000000-0005-0000-0000-0000B7660000}"/>
    <cellStyle name="Normal 6 3 7 4 2 2 2 2" xfId="13449" xr:uid="{00000000-0005-0000-0000-0000B8660000}"/>
    <cellStyle name="Normal 6 3 7 4 2 2 2 2 2" xfId="41065" xr:uid="{00000000-0005-0000-0000-0000B9660000}"/>
    <cellStyle name="Normal 6 3 7 4 2 2 2 3" xfId="31047" xr:uid="{00000000-0005-0000-0000-0000BA660000}"/>
    <cellStyle name="Normal 6 3 7 4 2 2 3" xfId="13450" xr:uid="{00000000-0005-0000-0000-0000BB660000}"/>
    <cellStyle name="Normal 6 3 7 4 2 2 3 2" xfId="13451" xr:uid="{00000000-0005-0000-0000-0000BC660000}"/>
    <cellStyle name="Normal 6 3 7 4 2 2 3 2 2" xfId="41066" xr:uid="{00000000-0005-0000-0000-0000BD660000}"/>
    <cellStyle name="Normal 6 3 7 4 2 2 3 3" xfId="31048" xr:uid="{00000000-0005-0000-0000-0000BE660000}"/>
    <cellStyle name="Normal 6 3 7 4 2 2 4" xfId="13452" xr:uid="{00000000-0005-0000-0000-0000BF660000}"/>
    <cellStyle name="Normal 6 3 7 4 2 2 4 2" xfId="35953" xr:uid="{00000000-0005-0000-0000-0000C0660000}"/>
    <cellStyle name="Normal 6 3 7 4 2 2 5" xfId="25357" xr:uid="{00000000-0005-0000-0000-0000C1660000}"/>
    <cellStyle name="Normal 6 3 7 4 2 3" xfId="13453" xr:uid="{00000000-0005-0000-0000-0000C2660000}"/>
    <cellStyle name="Normal 6 3 7 4 2 3 2" xfId="13454" xr:uid="{00000000-0005-0000-0000-0000C3660000}"/>
    <cellStyle name="Normal 6 3 7 4 2 3 2 2" xfId="13455" xr:uid="{00000000-0005-0000-0000-0000C4660000}"/>
    <cellStyle name="Normal 6 3 7 4 2 3 2 2 2" xfId="41067" xr:uid="{00000000-0005-0000-0000-0000C5660000}"/>
    <cellStyle name="Normal 6 3 7 4 2 3 2 3" xfId="31049" xr:uid="{00000000-0005-0000-0000-0000C6660000}"/>
    <cellStyle name="Normal 6 3 7 4 2 3 3" xfId="13456" xr:uid="{00000000-0005-0000-0000-0000C7660000}"/>
    <cellStyle name="Normal 6 3 7 4 2 3 3 2" xfId="13457" xr:uid="{00000000-0005-0000-0000-0000C8660000}"/>
    <cellStyle name="Normal 6 3 7 4 2 3 3 2 2" xfId="41068" xr:uid="{00000000-0005-0000-0000-0000C9660000}"/>
    <cellStyle name="Normal 6 3 7 4 2 3 3 3" xfId="31050" xr:uid="{00000000-0005-0000-0000-0000CA660000}"/>
    <cellStyle name="Normal 6 3 7 4 2 3 4" xfId="13458" xr:uid="{00000000-0005-0000-0000-0000CB660000}"/>
    <cellStyle name="Normal 6 3 7 4 2 3 4 2" xfId="35954" xr:uid="{00000000-0005-0000-0000-0000CC660000}"/>
    <cellStyle name="Normal 6 3 7 4 2 3 5" xfId="25358" xr:uid="{00000000-0005-0000-0000-0000CD660000}"/>
    <cellStyle name="Normal 6 3 7 4 2 4" xfId="13459" xr:uid="{00000000-0005-0000-0000-0000CE660000}"/>
    <cellStyle name="Normal 6 3 7 4 2 4 2" xfId="13460" xr:uid="{00000000-0005-0000-0000-0000CF660000}"/>
    <cellStyle name="Normal 6 3 7 4 2 4 2 2" xfId="41069" xr:uid="{00000000-0005-0000-0000-0000D0660000}"/>
    <cellStyle name="Normal 6 3 7 4 2 4 3" xfId="31051" xr:uid="{00000000-0005-0000-0000-0000D1660000}"/>
    <cellStyle name="Normal 6 3 7 4 2 5" xfId="13461" xr:uid="{00000000-0005-0000-0000-0000D2660000}"/>
    <cellStyle name="Normal 6 3 7 4 2 5 2" xfId="13462" xr:uid="{00000000-0005-0000-0000-0000D3660000}"/>
    <cellStyle name="Normal 6 3 7 4 2 5 2 2" xfId="41070" xr:uid="{00000000-0005-0000-0000-0000D4660000}"/>
    <cellStyle name="Normal 6 3 7 4 2 5 3" xfId="31052" xr:uid="{00000000-0005-0000-0000-0000D5660000}"/>
    <cellStyle name="Normal 6 3 7 4 2 6" xfId="13463" xr:uid="{00000000-0005-0000-0000-0000D6660000}"/>
    <cellStyle name="Normal 6 3 7 4 2 6 2" xfId="35952" xr:uid="{00000000-0005-0000-0000-0000D7660000}"/>
    <cellStyle name="Normal 6 3 7 4 2 7" xfId="25356" xr:uid="{00000000-0005-0000-0000-0000D8660000}"/>
    <cellStyle name="Normal 6 3 7 4 3" xfId="13464" xr:uid="{00000000-0005-0000-0000-0000D9660000}"/>
    <cellStyle name="Normal 6 3 7 4 3 2" xfId="13465" xr:uid="{00000000-0005-0000-0000-0000DA660000}"/>
    <cellStyle name="Normal 6 3 7 4 3 2 2" xfId="13466" xr:uid="{00000000-0005-0000-0000-0000DB660000}"/>
    <cellStyle name="Normal 6 3 7 4 3 2 2 2" xfId="41071" xr:uid="{00000000-0005-0000-0000-0000DC660000}"/>
    <cellStyle name="Normal 6 3 7 4 3 2 3" xfId="31053" xr:uid="{00000000-0005-0000-0000-0000DD660000}"/>
    <cellStyle name="Normal 6 3 7 4 3 3" xfId="13467" xr:uid="{00000000-0005-0000-0000-0000DE660000}"/>
    <cellStyle name="Normal 6 3 7 4 3 3 2" xfId="13468" xr:uid="{00000000-0005-0000-0000-0000DF660000}"/>
    <cellStyle name="Normal 6 3 7 4 3 3 2 2" xfId="41072" xr:uid="{00000000-0005-0000-0000-0000E0660000}"/>
    <cellStyle name="Normal 6 3 7 4 3 3 3" xfId="31054" xr:uid="{00000000-0005-0000-0000-0000E1660000}"/>
    <cellStyle name="Normal 6 3 7 4 3 4" xfId="13469" xr:uid="{00000000-0005-0000-0000-0000E2660000}"/>
    <cellStyle name="Normal 6 3 7 4 3 4 2" xfId="35955" xr:uid="{00000000-0005-0000-0000-0000E3660000}"/>
    <cellStyle name="Normal 6 3 7 4 3 5" xfId="25359" xr:uid="{00000000-0005-0000-0000-0000E4660000}"/>
    <cellStyle name="Normal 6 3 7 4 4" xfId="13470" xr:uid="{00000000-0005-0000-0000-0000E5660000}"/>
    <cellStyle name="Normal 6 3 7 4 4 2" xfId="13471" xr:uid="{00000000-0005-0000-0000-0000E6660000}"/>
    <cellStyle name="Normal 6 3 7 4 4 2 2" xfId="13472" xr:uid="{00000000-0005-0000-0000-0000E7660000}"/>
    <cellStyle name="Normal 6 3 7 4 4 2 2 2" xfId="41073" xr:uid="{00000000-0005-0000-0000-0000E8660000}"/>
    <cellStyle name="Normal 6 3 7 4 4 2 3" xfId="31055" xr:uid="{00000000-0005-0000-0000-0000E9660000}"/>
    <cellStyle name="Normal 6 3 7 4 4 3" xfId="13473" xr:uid="{00000000-0005-0000-0000-0000EA660000}"/>
    <cellStyle name="Normal 6 3 7 4 4 3 2" xfId="13474" xr:uid="{00000000-0005-0000-0000-0000EB660000}"/>
    <cellStyle name="Normal 6 3 7 4 4 3 2 2" xfId="41074" xr:uid="{00000000-0005-0000-0000-0000EC660000}"/>
    <cellStyle name="Normal 6 3 7 4 4 3 3" xfId="31056" xr:uid="{00000000-0005-0000-0000-0000ED660000}"/>
    <cellStyle name="Normal 6 3 7 4 4 4" xfId="13475" xr:uid="{00000000-0005-0000-0000-0000EE660000}"/>
    <cellStyle name="Normal 6 3 7 4 4 4 2" xfId="35956" xr:uid="{00000000-0005-0000-0000-0000EF660000}"/>
    <cellStyle name="Normal 6 3 7 4 4 5" xfId="25360" xr:uid="{00000000-0005-0000-0000-0000F0660000}"/>
    <cellStyle name="Normal 6 3 7 4 5" xfId="13476" xr:uid="{00000000-0005-0000-0000-0000F1660000}"/>
    <cellStyle name="Normal 6 3 7 4 5 2" xfId="13477" xr:uid="{00000000-0005-0000-0000-0000F2660000}"/>
    <cellStyle name="Normal 6 3 7 4 5 2 2" xfId="41075" xr:uid="{00000000-0005-0000-0000-0000F3660000}"/>
    <cellStyle name="Normal 6 3 7 4 5 3" xfId="31057" xr:uid="{00000000-0005-0000-0000-0000F4660000}"/>
    <cellStyle name="Normal 6 3 7 4 6" xfId="13478" xr:uid="{00000000-0005-0000-0000-0000F5660000}"/>
    <cellStyle name="Normal 6 3 7 4 6 2" xfId="13479" xr:uid="{00000000-0005-0000-0000-0000F6660000}"/>
    <cellStyle name="Normal 6 3 7 4 6 2 2" xfId="41076" xr:uid="{00000000-0005-0000-0000-0000F7660000}"/>
    <cellStyle name="Normal 6 3 7 4 6 3" xfId="31058" xr:uid="{00000000-0005-0000-0000-0000F8660000}"/>
    <cellStyle name="Normal 6 3 7 4 7" xfId="13480" xr:uid="{00000000-0005-0000-0000-0000F9660000}"/>
    <cellStyle name="Normal 6 3 7 4 7 2" xfId="35951" xr:uid="{00000000-0005-0000-0000-0000FA660000}"/>
    <cellStyle name="Normal 6 3 7 4 8" xfId="25355" xr:uid="{00000000-0005-0000-0000-0000FB660000}"/>
    <cellStyle name="Normal 6 3 7 5" xfId="13481" xr:uid="{00000000-0005-0000-0000-0000FC660000}"/>
    <cellStyle name="Normal 6 3 7 5 2" xfId="13482" xr:uid="{00000000-0005-0000-0000-0000FD660000}"/>
    <cellStyle name="Normal 6 3 7 5 2 2" xfId="13483" xr:uid="{00000000-0005-0000-0000-0000FE660000}"/>
    <cellStyle name="Normal 6 3 7 5 2 2 2" xfId="13484" xr:uid="{00000000-0005-0000-0000-0000FF660000}"/>
    <cellStyle name="Normal 6 3 7 5 2 2 2 2" xfId="41077" xr:uid="{00000000-0005-0000-0000-000000670000}"/>
    <cellStyle name="Normal 6 3 7 5 2 2 3" xfId="31059" xr:uid="{00000000-0005-0000-0000-000001670000}"/>
    <cellStyle name="Normal 6 3 7 5 2 3" xfId="13485" xr:uid="{00000000-0005-0000-0000-000002670000}"/>
    <cellStyle name="Normal 6 3 7 5 2 3 2" xfId="13486" xr:uid="{00000000-0005-0000-0000-000003670000}"/>
    <cellStyle name="Normal 6 3 7 5 2 3 2 2" xfId="41078" xr:uid="{00000000-0005-0000-0000-000004670000}"/>
    <cellStyle name="Normal 6 3 7 5 2 3 3" xfId="31060" xr:uid="{00000000-0005-0000-0000-000005670000}"/>
    <cellStyle name="Normal 6 3 7 5 2 4" xfId="13487" xr:uid="{00000000-0005-0000-0000-000006670000}"/>
    <cellStyle name="Normal 6 3 7 5 2 4 2" xfId="35958" xr:uid="{00000000-0005-0000-0000-000007670000}"/>
    <cellStyle name="Normal 6 3 7 5 2 5" xfId="25362" xr:uid="{00000000-0005-0000-0000-000008670000}"/>
    <cellStyle name="Normal 6 3 7 5 3" xfId="13488" xr:uid="{00000000-0005-0000-0000-000009670000}"/>
    <cellStyle name="Normal 6 3 7 5 3 2" xfId="13489" xr:uid="{00000000-0005-0000-0000-00000A670000}"/>
    <cellStyle name="Normal 6 3 7 5 3 2 2" xfId="13490" xr:uid="{00000000-0005-0000-0000-00000B670000}"/>
    <cellStyle name="Normal 6 3 7 5 3 2 2 2" xfId="41079" xr:uid="{00000000-0005-0000-0000-00000C670000}"/>
    <cellStyle name="Normal 6 3 7 5 3 2 3" xfId="31061" xr:uid="{00000000-0005-0000-0000-00000D670000}"/>
    <cellStyle name="Normal 6 3 7 5 3 3" xfId="13491" xr:uid="{00000000-0005-0000-0000-00000E670000}"/>
    <cellStyle name="Normal 6 3 7 5 3 3 2" xfId="13492" xr:uid="{00000000-0005-0000-0000-00000F670000}"/>
    <cellStyle name="Normal 6 3 7 5 3 3 2 2" xfId="41080" xr:uid="{00000000-0005-0000-0000-000010670000}"/>
    <cellStyle name="Normal 6 3 7 5 3 3 3" xfId="31062" xr:uid="{00000000-0005-0000-0000-000011670000}"/>
    <cellStyle name="Normal 6 3 7 5 3 4" xfId="13493" xr:uid="{00000000-0005-0000-0000-000012670000}"/>
    <cellStyle name="Normal 6 3 7 5 3 4 2" xfId="35959" xr:uid="{00000000-0005-0000-0000-000013670000}"/>
    <cellStyle name="Normal 6 3 7 5 3 5" xfId="25363" xr:uid="{00000000-0005-0000-0000-000014670000}"/>
    <cellStyle name="Normal 6 3 7 5 4" xfId="13494" xr:uid="{00000000-0005-0000-0000-000015670000}"/>
    <cellStyle name="Normal 6 3 7 5 4 2" xfId="13495" xr:uid="{00000000-0005-0000-0000-000016670000}"/>
    <cellStyle name="Normal 6 3 7 5 4 2 2" xfId="41081" xr:uid="{00000000-0005-0000-0000-000017670000}"/>
    <cellStyle name="Normal 6 3 7 5 4 3" xfId="31063" xr:uid="{00000000-0005-0000-0000-000018670000}"/>
    <cellStyle name="Normal 6 3 7 5 5" xfId="13496" xr:uid="{00000000-0005-0000-0000-000019670000}"/>
    <cellStyle name="Normal 6 3 7 5 5 2" xfId="13497" xr:uid="{00000000-0005-0000-0000-00001A670000}"/>
    <cellStyle name="Normal 6 3 7 5 5 2 2" xfId="41082" xr:uid="{00000000-0005-0000-0000-00001B670000}"/>
    <cellStyle name="Normal 6 3 7 5 5 3" xfId="31064" xr:uid="{00000000-0005-0000-0000-00001C670000}"/>
    <cellStyle name="Normal 6 3 7 5 6" xfId="13498" xr:uid="{00000000-0005-0000-0000-00001D670000}"/>
    <cellStyle name="Normal 6 3 7 5 6 2" xfId="35957" xr:uid="{00000000-0005-0000-0000-00001E670000}"/>
    <cellStyle name="Normal 6 3 7 5 7" xfId="25361" xr:uid="{00000000-0005-0000-0000-00001F670000}"/>
    <cellStyle name="Normal 6 3 7 6" xfId="13499" xr:uid="{00000000-0005-0000-0000-000020670000}"/>
    <cellStyle name="Normal 6 3 7 6 2" xfId="13500" xr:uid="{00000000-0005-0000-0000-000021670000}"/>
    <cellStyle name="Normal 6 3 7 6 2 2" xfId="13501" xr:uid="{00000000-0005-0000-0000-000022670000}"/>
    <cellStyle name="Normal 6 3 7 6 2 2 2" xfId="41083" xr:uid="{00000000-0005-0000-0000-000023670000}"/>
    <cellStyle name="Normal 6 3 7 6 2 3" xfId="31065" xr:uid="{00000000-0005-0000-0000-000024670000}"/>
    <cellStyle name="Normal 6 3 7 6 3" xfId="13502" xr:uid="{00000000-0005-0000-0000-000025670000}"/>
    <cellStyle name="Normal 6 3 7 6 3 2" xfId="13503" xr:uid="{00000000-0005-0000-0000-000026670000}"/>
    <cellStyle name="Normal 6 3 7 6 3 2 2" xfId="41084" xr:uid="{00000000-0005-0000-0000-000027670000}"/>
    <cellStyle name="Normal 6 3 7 6 3 3" xfId="31066" xr:uid="{00000000-0005-0000-0000-000028670000}"/>
    <cellStyle name="Normal 6 3 7 6 4" xfId="13504" xr:uid="{00000000-0005-0000-0000-000029670000}"/>
    <cellStyle name="Normal 6 3 7 6 4 2" xfId="35960" xr:uid="{00000000-0005-0000-0000-00002A670000}"/>
    <cellStyle name="Normal 6 3 7 6 5" xfId="25364" xr:uid="{00000000-0005-0000-0000-00002B670000}"/>
    <cellStyle name="Normal 6 3 7 7" xfId="13505" xr:uid="{00000000-0005-0000-0000-00002C670000}"/>
    <cellStyle name="Normal 6 3 7 7 2" xfId="13506" xr:uid="{00000000-0005-0000-0000-00002D670000}"/>
    <cellStyle name="Normal 6 3 7 7 2 2" xfId="13507" xr:uid="{00000000-0005-0000-0000-00002E670000}"/>
    <cellStyle name="Normal 6 3 7 7 2 2 2" xfId="41085" xr:uid="{00000000-0005-0000-0000-00002F670000}"/>
    <cellStyle name="Normal 6 3 7 7 2 3" xfId="31067" xr:uid="{00000000-0005-0000-0000-000030670000}"/>
    <cellStyle name="Normal 6 3 7 7 3" xfId="13508" xr:uid="{00000000-0005-0000-0000-000031670000}"/>
    <cellStyle name="Normal 6 3 7 7 3 2" xfId="13509" xr:uid="{00000000-0005-0000-0000-000032670000}"/>
    <cellStyle name="Normal 6 3 7 7 3 2 2" xfId="41086" xr:uid="{00000000-0005-0000-0000-000033670000}"/>
    <cellStyle name="Normal 6 3 7 7 3 3" xfId="31068" xr:uid="{00000000-0005-0000-0000-000034670000}"/>
    <cellStyle name="Normal 6 3 7 7 4" xfId="13510" xr:uid="{00000000-0005-0000-0000-000035670000}"/>
    <cellStyle name="Normal 6 3 7 7 4 2" xfId="35961" xr:uid="{00000000-0005-0000-0000-000036670000}"/>
    <cellStyle name="Normal 6 3 7 7 5" xfId="25365" xr:uid="{00000000-0005-0000-0000-000037670000}"/>
    <cellStyle name="Normal 6 3 7 8" xfId="13511" xr:uid="{00000000-0005-0000-0000-000038670000}"/>
    <cellStyle name="Normal 6 3 7 8 2" xfId="13512" xr:uid="{00000000-0005-0000-0000-000039670000}"/>
    <cellStyle name="Normal 6 3 7 8 2 2" xfId="41087" xr:uid="{00000000-0005-0000-0000-00003A670000}"/>
    <cellStyle name="Normal 6 3 7 8 3" xfId="31069" xr:uid="{00000000-0005-0000-0000-00003B670000}"/>
    <cellStyle name="Normal 6 3 7 9" xfId="13513" xr:uid="{00000000-0005-0000-0000-00003C670000}"/>
    <cellStyle name="Normal 6 3 7 9 2" xfId="13514" xr:uid="{00000000-0005-0000-0000-00003D670000}"/>
    <cellStyle name="Normal 6 3 7 9 2 2" xfId="41088" xr:uid="{00000000-0005-0000-0000-00003E670000}"/>
    <cellStyle name="Normal 6 3 7 9 3" xfId="31070" xr:uid="{00000000-0005-0000-0000-00003F670000}"/>
    <cellStyle name="Normal 6 3 8" xfId="13515" xr:uid="{00000000-0005-0000-0000-000040670000}"/>
    <cellStyle name="Normal 6 3 8 10" xfId="25366" xr:uid="{00000000-0005-0000-0000-000041670000}"/>
    <cellStyle name="Normal 6 3 8 2" xfId="13516" xr:uid="{00000000-0005-0000-0000-000042670000}"/>
    <cellStyle name="Normal 6 3 8 2 2" xfId="13517" xr:uid="{00000000-0005-0000-0000-000043670000}"/>
    <cellStyle name="Normal 6 3 8 2 2 2" xfId="13518" xr:uid="{00000000-0005-0000-0000-000044670000}"/>
    <cellStyle name="Normal 6 3 8 2 2 2 2" xfId="13519" xr:uid="{00000000-0005-0000-0000-000045670000}"/>
    <cellStyle name="Normal 6 3 8 2 2 2 2 2" xfId="13520" xr:uid="{00000000-0005-0000-0000-000046670000}"/>
    <cellStyle name="Normal 6 3 8 2 2 2 2 2 2" xfId="41089" xr:uid="{00000000-0005-0000-0000-000047670000}"/>
    <cellStyle name="Normal 6 3 8 2 2 2 2 3" xfId="31071" xr:uid="{00000000-0005-0000-0000-000048670000}"/>
    <cellStyle name="Normal 6 3 8 2 2 2 3" xfId="13521" xr:uid="{00000000-0005-0000-0000-000049670000}"/>
    <cellStyle name="Normal 6 3 8 2 2 2 3 2" xfId="13522" xr:uid="{00000000-0005-0000-0000-00004A670000}"/>
    <cellStyle name="Normal 6 3 8 2 2 2 3 2 2" xfId="41090" xr:uid="{00000000-0005-0000-0000-00004B670000}"/>
    <cellStyle name="Normal 6 3 8 2 2 2 3 3" xfId="31072" xr:uid="{00000000-0005-0000-0000-00004C670000}"/>
    <cellStyle name="Normal 6 3 8 2 2 2 4" xfId="13523" xr:uid="{00000000-0005-0000-0000-00004D670000}"/>
    <cellStyle name="Normal 6 3 8 2 2 2 4 2" xfId="35965" xr:uid="{00000000-0005-0000-0000-00004E670000}"/>
    <cellStyle name="Normal 6 3 8 2 2 2 5" xfId="25369" xr:uid="{00000000-0005-0000-0000-00004F670000}"/>
    <cellStyle name="Normal 6 3 8 2 2 3" xfId="13524" xr:uid="{00000000-0005-0000-0000-000050670000}"/>
    <cellStyle name="Normal 6 3 8 2 2 3 2" xfId="13525" xr:uid="{00000000-0005-0000-0000-000051670000}"/>
    <cellStyle name="Normal 6 3 8 2 2 3 2 2" xfId="13526" xr:uid="{00000000-0005-0000-0000-000052670000}"/>
    <cellStyle name="Normal 6 3 8 2 2 3 2 2 2" xfId="41091" xr:uid="{00000000-0005-0000-0000-000053670000}"/>
    <cellStyle name="Normal 6 3 8 2 2 3 2 3" xfId="31073" xr:uid="{00000000-0005-0000-0000-000054670000}"/>
    <cellStyle name="Normal 6 3 8 2 2 3 3" xfId="13527" xr:uid="{00000000-0005-0000-0000-000055670000}"/>
    <cellStyle name="Normal 6 3 8 2 2 3 3 2" xfId="13528" xr:uid="{00000000-0005-0000-0000-000056670000}"/>
    <cellStyle name="Normal 6 3 8 2 2 3 3 2 2" xfId="41092" xr:uid="{00000000-0005-0000-0000-000057670000}"/>
    <cellStyle name="Normal 6 3 8 2 2 3 3 3" xfId="31074" xr:uid="{00000000-0005-0000-0000-000058670000}"/>
    <cellStyle name="Normal 6 3 8 2 2 3 4" xfId="13529" xr:uid="{00000000-0005-0000-0000-000059670000}"/>
    <cellStyle name="Normal 6 3 8 2 2 3 4 2" xfId="35966" xr:uid="{00000000-0005-0000-0000-00005A670000}"/>
    <cellStyle name="Normal 6 3 8 2 2 3 5" xfId="25370" xr:uid="{00000000-0005-0000-0000-00005B670000}"/>
    <cellStyle name="Normal 6 3 8 2 2 4" xfId="13530" xr:uid="{00000000-0005-0000-0000-00005C670000}"/>
    <cellStyle name="Normal 6 3 8 2 2 4 2" xfId="13531" xr:uid="{00000000-0005-0000-0000-00005D670000}"/>
    <cellStyle name="Normal 6 3 8 2 2 4 2 2" xfId="41093" xr:uid="{00000000-0005-0000-0000-00005E670000}"/>
    <cellStyle name="Normal 6 3 8 2 2 4 3" xfId="31075" xr:uid="{00000000-0005-0000-0000-00005F670000}"/>
    <cellStyle name="Normal 6 3 8 2 2 5" xfId="13532" xr:uid="{00000000-0005-0000-0000-000060670000}"/>
    <cellStyle name="Normal 6 3 8 2 2 5 2" xfId="13533" xr:uid="{00000000-0005-0000-0000-000061670000}"/>
    <cellStyle name="Normal 6 3 8 2 2 5 2 2" xfId="41094" xr:uid="{00000000-0005-0000-0000-000062670000}"/>
    <cellStyle name="Normal 6 3 8 2 2 5 3" xfId="31076" xr:uid="{00000000-0005-0000-0000-000063670000}"/>
    <cellStyle name="Normal 6 3 8 2 2 6" xfId="13534" xr:uid="{00000000-0005-0000-0000-000064670000}"/>
    <cellStyle name="Normal 6 3 8 2 2 6 2" xfId="35964" xr:uid="{00000000-0005-0000-0000-000065670000}"/>
    <cellStyle name="Normal 6 3 8 2 2 7" xfId="25368" xr:uid="{00000000-0005-0000-0000-000066670000}"/>
    <cellStyle name="Normal 6 3 8 2 3" xfId="13535" xr:uid="{00000000-0005-0000-0000-000067670000}"/>
    <cellStyle name="Normal 6 3 8 2 3 2" xfId="13536" xr:uid="{00000000-0005-0000-0000-000068670000}"/>
    <cellStyle name="Normal 6 3 8 2 3 2 2" xfId="13537" xr:uid="{00000000-0005-0000-0000-000069670000}"/>
    <cellStyle name="Normal 6 3 8 2 3 2 2 2" xfId="41095" xr:uid="{00000000-0005-0000-0000-00006A670000}"/>
    <cellStyle name="Normal 6 3 8 2 3 2 3" xfId="31077" xr:uid="{00000000-0005-0000-0000-00006B670000}"/>
    <cellStyle name="Normal 6 3 8 2 3 3" xfId="13538" xr:uid="{00000000-0005-0000-0000-00006C670000}"/>
    <cellStyle name="Normal 6 3 8 2 3 3 2" xfId="13539" xr:uid="{00000000-0005-0000-0000-00006D670000}"/>
    <cellStyle name="Normal 6 3 8 2 3 3 2 2" xfId="41096" xr:uid="{00000000-0005-0000-0000-00006E670000}"/>
    <cellStyle name="Normal 6 3 8 2 3 3 3" xfId="31078" xr:uid="{00000000-0005-0000-0000-00006F670000}"/>
    <cellStyle name="Normal 6 3 8 2 3 4" xfId="13540" xr:uid="{00000000-0005-0000-0000-000070670000}"/>
    <cellStyle name="Normal 6 3 8 2 3 4 2" xfId="35967" xr:uid="{00000000-0005-0000-0000-000071670000}"/>
    <cellStyle name="Normal 6 3 8 2 3 5" xfId="25371" xr:uid="{00000000-0005-0000-0000-000072670000}"/>
    <cellStyle name="Normal 6 3 8 2 4" xfId="13541" xr:uid="{00000000-0005-0000-0000-000073670000}"/>
    <cellStyle name="Normal 6 3 8 2 4 2" xfId="13542" xr:uid="{00000000-0005-0000-0000-000074670000}"/>
    <cellStyle name="Normal 6 3 8 2 4 2 2" xfId="13543" xr:uid="{00000000-0005-0000-0000-000075670000}"/>
    <cellStyle name="Normal 6 3 8 2 4 2 2 2" xfId="41097" xr:uid="{00000000-0005-0000-0000-000076670000}"/>
    <cellStyle name="Normal 6 3 8 2 4 2 3" xfId="31079" xr:uid="{00000000-0005-0000-0000-000077670000}"/>
    <cellStyle name="Normal 6 3 8 2 4 3" xfId="13544" xr:uid="{00000000-0005-0000-0000-000078670000}"/>
    <cellStyle name="Normal 6 3 8 2 4 3 2" xfId="13545" xr:uid="{00000000-0005-0000-0000-000079670000}"/>
    <cellStyle name="Normal 6 3 8 2 4 3 2 2" xfId="41098" xr:uid="{00000000-0005-0000-0000-00007A670000}"/>
    <cellStyle name="Normal 6 3 8 2 4 3 3" xfId="31080" xr:uid="{00000000-0005-0000-0000-00007B670000}"/>
    <cellStyle name="Normal 6 3 8 2 4 4" xfId="13546" xr:uid="{00000000-0005-0000-0000-00007C670000}"/>
    <cellStyle name="Normal 6 3 8 2 4 4 2" xfId="35968" xr:uid="{00000000-0005-0000-0000-00007D670000}"/>
    <cellStyle name="Normal 6 3 8 2 4 5" xfId="25372" xr:uid="{00000000-0005-0000-0000-00007E670000}"/>
    <cellStyle name="Normal 6 3 8 2 5" xfId="13547" xr:uid="{00000000-0005-0000-0000-00007F670000}"/>
    <cellStyle name="Normal 6 3 8 2 5 2" xfId="13548" xr:uid="{00000000-0005-0000-0000-000080670000}"/>
    <cellStyle name="Normal 6 3 8 2 5 2 2" xfId="41099" xr:uid="{00000000-0005-0000-0000-000081670000}"/>
    <cellStyle name="Normal 6 3 8 2 5 3" xfId="31081" xr:uid="{00000000-0005-0000-0000-000082670000}"/>
    <cellStyle name="Normal 6 3 8 2 6" xfId="13549" xr:uid="{00000000-0005-0000-0000-000083670000}"/>
    <cellStyle name="Normal 6 3 8 2 6 2" xfId="13550" xr:uid="{00000000-0005-0000-0000-000084670000}"/>
    <cellStyle name="Normal 6 3 8 2 6 2 2" xfId="41100" xr:uid="{00000000-0005-0000-0000-000085670000}"/>
    <cellStyle name="Normal 6 3 8 2 6 3" xfId="31082" xr:uid="{00000000-0005-0000-0000-000086670000}"/>
    <cellStyle name="Normal 6 3 8 2 7" xfId="13551" xr:uid="{00000000-0005-0000-0000-000087670000}"/>
    <cellStyle name="Normal 6 3 8 2 7 2" xfId="35963" xr:uid="{00000000-0005-0000-0000-000088670000}"/>
    <cellStyle name="Normal 6 3 8 2 8" xfId="25367" xr:uid="{00000000-0005-0000-0000-000089670000}"/>
    <cellStyle name="Normal 6 3 8 3" xfId="13552" xr:uid="{00000000-0005-0000-0000-00008A670000}"/>
    <cellStyle name="Normal 6 3 8 3 2" xfId="13553" xr:uid="{00000000-0005-0000-0000-00008B670000}"/>
    <cellStyle name="Normal 6 3 8 3 2 2" xfId="13554" xr:uid="{00000000-0005-0000-0000-00008C670000}"/>
    <cellStyle name="Normal 6 3 8 3 2 2 2" xfId="13555" xr:uid="{00000000-0005-0000-0000-00008D670000}"/>
    <cellStyle name="Normal 6 3 8 3 2 2 2 2" xfId="13556" xr:uid="{00000000-0005-0000-0000-00008E670000}"/>
    <cellStyle name="Normal 6 3 8 3 2 2 2 2 2" xfId="41101" xr:uid="{00000000-0005-0000-0000-00008F670000}"/>
    <cellStyle name="Normal 6 3 8 3 2 2 2 3" xfId="31083" xr:uid="{00000000-0005-0000-0000-000090670000}"/>
    <cellStyle name="Normal 6 3 8 3 2 2 3" xfId="13557" xr:uid="{00000000-0005-0000-0000-000091670000}"/>
    <cellStyle name="Normal 6 3 8 3 2 2 3 2" xfId="13558" xr:uid="{00000000-0005-0000-0000-000092670000}"/>
    <cellStyle name="Normal 6 3 8 3 2 2 3 2 2" xfId="41102" xr:uid="{00000000-0005-0000-0000-000093670000}"/>
    <cellStyle name="Normal 6 3 8 3 2 2 3 3" xfId="31084" xr:uid="{00000000-0005-0000-0000-000094670000}"/>
    <cellStyle name="Normal 6 3 8 3 2 2 4" xfId="13559" xr:uid="{00000000-0005-0000-0000-000095670000}"/>
    <cellStyle name="Normal 6 3 8 3 2 2 4 2" xfId="35971" xr:uid="{00000000-0005-0000-0000-000096670000}"/>
    <cellStyle name="Normal 6 3 8 3 2 2 5" xfId="25375" xr:uid="{00000000-0005-0000-0000-000097670000}"/>
    <cellStyle name="Normal 6 3 8 3 2 3" xfId="13560" xr:uid="{00000000-0005-0000-0000-000098670000}"/>
    <cellStyle name="Normal 6 3 8 3 2 3 2" xfId="13561" xr:uid="{00000000-0005-0000-0000-000099670000}"/>
    <cellStyle name="Normal 6 3 8 3 2 3 2 2" xfId="13562" xr:uid="{00000000-0005-0000-0000-00009A670000}"/>
    <cellStyle name="Normal 6 3 8 3 2 3 2 2 2" xfId="41103" xr:uid="{00000000-0005-0000-0000-00009B670000}"/>
    <cellStyle name="Normal 6 3 8 3 2 3 2 3" xfId="31085" xr:uid="{00000000-0005-0000-0000-00009C670000}"/>
    <cellStyle name="Normal 6 3 8 3 2 3 3" xfId="13563" xr:uid="{00000000-0005-0000-0000-00009D670000}"/>
    <cellStyle name="Normal 6 3 8 3 2 3 3 2" xfId="13564" xr:uid="{00000000-0005-0000-0000-00009E670000}"/>
    <cellStyle name="Normal 6 3 8 3 2 3 3 2 2" xfId="41104" xr:uid="{00000000-0005-0000-0000-00009F670000}"/>
    <cellStyle name="Normal 6 3 8 3 2 3 3 3" xfId="31086" xr:uid="{00000000-0005-0000-0000-0000A0670000}"/>
    <cellStyle name="Normal 6 3 8 3 2 3 4" xfId="13565" xr:uid="{00000000-0005-0000-0000-0000A1670000}"/>
    <cellStyle name="Normal 6 3 8 3 2 3 4 2" xfId="35972" xr:uid="{00000000-0005-0000-0000-0000A2670000}"/>
    <cellStyle name="Normal 6 3 8 3 2 3 5" xfId="25376" xr:uid="{00000000-0005-0000-0000-0000A3670000}"/>
    <cellStyle name="Normal 6 3 8 3 2 4" xfId="13566" xr:uid="{00000000-0005-0000-0000-0000A4670000}"/>
    <cellStyle name="Normal 6 3 8 3 2 4 2" xfId="13567" xr:uid="{00000000-0005-0000-0000-0000A5670000}"/>
    <cellStyle name="Normal 6 3 8 3 2 4 2 2" xfId="41105" xr:uid="{00000000-0005-0000-0000-0000A6670000}"/>
    <cellStyle name="Normal 6 3 8 3 2 4 3" xfId="31087" xr:uid="{00000000-0005-0000-0000-0000A7670000}"/>
    <cellStyle name="Normal 6 3 8 3 2 5" xfId="13568" xr:uid="{00000000-0005-0000-0000-0000A8670000}"/>
    <cellStyle name="Normal 6 3 8 3 2 5 2" xfId="13569" xr:uid="{00000000-0005-0000-0000-0000A9670000}"/>
    <cellStyle name="Normal 6 3 8 3 2 5 2 2" xfId="41106" xr:uid="{00000000-0005-0000-0000-0000AA670000}"/>
    <cellStyle name="Normal 6 3 8 3 2 5 3" xfId="31088" xr:uid="{00000000-0005-0000-0000-0000AB670000}"/>
    <cellStyle name="Normal 6 3 8 3 2 6" xfId="13570" xr:uid="{00000000-0005-0000-0000-0000AC670000}"/>
    <cellStyle name="Normal 6 3 8 3 2 6 2" xfId="35970" xr:uid="{00000000-0005-0000-0000-0000AD670000}"/>
    <cellStyle name="Normal 6 3 8 3 2 7" xfId="25374" xr:uid="{00000000-0005-0000-0000-0000AE670000}"/>
    <cellStyle name="Normal 6 3 8 3 3" xfId="13571" xr:uid="{00000000-0005-0000-0000-0000AF670000}"/>
    <cellStyle name="Normal 6 3 8 3 3 2" xfId="13572" xr:uid="{00000000-0005-0000-0000-0000B0670000}"/>
    <cellStyle name="Normal 6 3 8 3 3 2 2" xfId="13573" xr:uid="{00000000-0005-0000-0000-0000B1670000}"/>
    <cellStyle name="Normal 6 3 8 3 3 2 2 2" xfId="41107" xr:uid="{00000000-0005-0000-0000-0000B2670000}"/>
    <cellStyle name="Normal 6 3 8 3 3 2 3" xfId="31089" xr:uid="{00000000-0005-0000-0000-0000B3670000}"/>
    <cellStyle name="Normal 6 3 8 3 3 3" xfId="13574" xr:uid="{00000000-0005-0000-0000-0000B4670000}"/>
    <cellStyle name="Normal 6 3 8 3 3 3 2" xfId="13575" xr:uid="{00000000-0005-0000-0000-0000B5670000}"/>
    <cellStyle name="Normal 6 3 8 3 3 3 2 2" xfId="41108" xr:uid="{00000000-0005-0000-0000-0000B6670000}"/>
    <cellStyle name="Normal 6 3 8 3 3 3 3" xfId="31090" xr:uid="{00000000-0005-0000-0000-0000B7670000}"/>
    <cellStyle name="Normal 6 3 8 3 3 4" xfId="13576" xr:uid="{00000000-0005-0000-0000-0000B8670000}"/>
    <cellStyle name="Normal 6 3 8 3 3 4 2" xfId="35973" xr:uid="{00000000-0005-0000-0000-0000B9670000}"/>
    <cellStyle name="Normal 6 3 8 3 3 5" xfId="25377" xr:uid="{00000000-0005-0000-0000-0000BA670000}"/>
    <cellStyle name="Normal 6 3 8 3 4" xfId="13577" xr:uid="{00000000-0005-0000-0000-0000BB670000}"/>
    <cellStyle name="Normal 6 3 8 3 4 2" xfId="13578" xr:uid="{00000000-0005-0000-0000-0000BC670000}"/>
    <cellStyle name="Normal 6 3 8 3 4 2 2" xfId="13579" xr:uid="{00000000-0005-0000-0000-0000BD670000}"/>
    <cellStyle name="Normal 6 3 8 3 4 2 2 2" xfId="41109" xr:uid="{00000000-0005-0000-0000-0000BE670000}"/>
    <cellStyle name="Normal 6 3 8 3 4 2 3" xfId="31091" xr:uid="{00000000-0005-0000-0000-0000BF670000}"/>
    <cellStyle name="Normal 6 3 8 3 4 3" xfId="13580" xr:uid="{00000000-0005-0000-0000-0000C0670000}"/>
    <cellStyle name="Normal 6 3 8 3 4 3 2" xfId="13581" xr:uid="{00000000-0005-0000-0000-0000C1670000}"/>
    <cellStyle name="Normal 6 3 8 3 4 3 2 2" xfId="41110" xr:uid="{00000000-0005-0000-0000-0000C2670000}"/>
    <cellStyle name="Normal 6 3 8 3 4 3 3" xfId="31092" xr:uid="{00000000-0005-0000-0000-0000C3670000}"/>
    <cellStyle name="Normal 6 3 8 3 4 4" xfId="13582" xr:uid="{00000000-0005-0000-0000-0000C4670000}"/>
    <cellStyle name="Normal 6 3 8 3 4 4 2" xfId="35974" xr:uid="{00000000-0005-0000-0000-0000C5670000}"/>
    <cellStyle name="Normal 6 3 8 3 4 5" xfId="25378" xr:uid="{00000000-0005-0000-0000-0000C6670000}"/>
    <cellStyle name="Normal 6 3 8 3 5" xfId="13583" xr:uid="{00000000-0005-0000-0000-0000C7670000}"/>
    <cellStyle name="Normal 6 3 8 3 5 2" xfId="13584" xr:uid="{00000000-0005-0000-0000-0000C8670000}"/>
    <cellStyle name="Normal 6 3 8 3 5 2 2" xfId="41111" xr:uid="{00000000-0005-0000-0000-0000C9670000}"/>
    <cellStyle name="Normal 6 3 8 3 5 3" xfId="31093" xr:uid="{00000000-0005-0000-0000-0000CA670000}"/>
    <cellStyle name="Normal 6 3 8 3 6" xfId="13585" xr:uid="{00000000-0005-0000-0000-0000CB670000}"/>
    <cellStyle name="Normal 6 3 8 3 6 2" xfId="13586" xr:uid="{00000000-0005-0000-0000-0000CC670000}"/>
    <cellStyle name="Normal 6 3 8 3 6 2 2" xfId="41112" xr:uid="{00000000-0005-0000-0000-0000CD670000}"/>
    <cellStyle name="Normal 6 3 8 3 6 3" xfId="31094" xr:uid="{00000000-0005-0000-0000-0000CE670000}"/>
    <cellStyle name="Normal 6 3 8 3 7" xfId="13587" xr:uid="{00000000-0005-0000-0000-0000CF670000}"/>
    <cellStyle name="Normal 6 3 8 3 7 2" xfId="35969" xr:uid="{00000000-0005-0000-0000-0000D0670000}"/>
    <cellStyle name="Normal 6 3 8 3 8" xfId="25373" xr:uid="{00000000-0005-0000-0000-0000D1670000}"/>
    <cellStyle name="Normal 6 3 8 4" xfId="13588" xr:uid="{00000000-0005-0000-0000-0000D2670000}"/>
    <cellStyle name="Normal 6 3 8 4 2" xfId="13589" xr:uid="{00000000-0005-0000-0000-0000D3670000}"/>
    <cellStyle name="Normal 6 3 8 4 2 2" xfId="13590" xr:uid="{00000000-0005-0000-0000-0000D4670000}"/>
    <cellStyle name="Normal 6 3 8 4 2 2 2" xfId="13591" xr:uid="{00000000-0005-0000-0000-0000D5670000}"/>
    <cellStyle name="Normal 6 3 8 4 2 2 2 2" xfId="41113" xr:uid="{00000000-0005-0000-0000-0000D6670000}"/>
    <cellStyle name="Normal 6 3 8 4 2 2 3" xfId="31095" xr:uid="{00000000-0005-0000-0000-0000D7670000}"/>
    <cellStyle name="Normal 6 3 8 4 2 3" xfId="13592" xr:uid="{00000000-0005-0000-0000-0000D8670000}"/>
    <cellStyle name="Normal 6 3 8 4 2 3 2" xfId="13593" xr:uid="{00000000-0005-0000-0000-0000D9670000}"/>
    <cellStyle name="Normal 6 3 8 4 2 3 2 2" xfId="41114" xr:uid="{00000000-0005-0000-0000-0000DA670000}"/>
    <cellStyle name="Normal 6 3 8 4 2 3 3" xfId="31096" xr:uid="{00000000-0005-0000-0000-0000DB670000}"/>
    <cellStyle name="Normal 6 3 8 4 2 4" xfId="13594" xr:uid="{00000000-0005-0000-0000-0000DC670000}"/>
    <cellStyle name="Normal 6 3 8 4 2 4 2" xfId="35976" xr:uid="{00000000-0005-0000-0000-0000DD670000}"/>
    <cellStyle name="Normal 6 3 8 4 2 5" xfId="25380" xr:uid="{00000000-0005-0000-0000-0000DE670000}"/>
    <cellStyle name="Normal 6 3 8 4 3" xfId="13595" xr:uid="{00000000-0005-0000-0000-0000DF670000}"/>
    <cellStyle name="Normal 6 3 8 4 3 2" xfId="13596" xr:uid="{00000000-0005-0000-0000-0000E0670000}"/>
    <cellStyle name="Normal 6 3 8 4 3 2 2" xfId="13597" xr:uid="{00000000-0005-0000-0000-0000E1670000}"/>
    <cellStyle name="Normal 6 3 8 4 3 2 2 2" xfId="41115" xr:uid="{00000000-0005-0000-0000-0000E2670000}"/>
    <cellStyle name="Normal 6 3 8 4 3 2 3" xfId="31097" xr:uid="{00000000-0005-0000-0000-0000E3670000}"/>
    <cellStyle name="Normal 6 3 8 4 3 3" xfId="13598" xr:uid="{00000000-0005-0000-0000-0000E4670000}"/>
    <cellStyle name="Normal 6 3 8 4 3 3 2" xfId="13599" xr:uid="{00000000-0005-0000-0000-0000E5670000}"/>
    <cellStyle name="Normal 6 3 8 4 3 3 2 2" xfId="41116" xr:uid="{00000000-0005-0000-0000-0000E6670000}"/>
    <cellStyle name="Normal 6 3 8 4 3 3 3" xfId="31098" xr:uid="{00000000-0005-0000-0000-0000E7670000}"/>
    <cellStyle name="Normal 6 3 8 4 3 4" xfId="13600" xr:uid="{00000000-0005-0000-0000-0000E8670000}"/>
    <cellStyle name="Normal 6 3 8 4 3 4 2" xfId="35977" xr:uid="{00000000-0005-0000-0000-0000E9670000}"/>
    <cellStyle name="Normal 6 3 8 4 3 5" xfId="25381" xr:uid="{00000000-0005-0000-0000-0000EA670000}"/>
    <cellStyle name="Normal 6 3 8 4 4" xfId="13601" xr:uid="{00000000-0005-0000-0000-0000EB670000}"/>
    <cellStyle name="Normal 6 3 8 4 4 2" xfId="13602" xr:uid="{00000000-0005-0000-0000-0000EC670000}"/>
    <cellStyle name="Normal 6 3 8 4 4 2 2" xfId="41117" xr:uid="{00000000-0005-0000-0000-0000ED670000}"/>
    <cellStyle name="Normal 6 3 8 4 4 3" xfId="31099" xr:uid="{00000000-0005-0000-0000-0000EE670000}"/>
    <cellStyle name="Normal 6 3 8 4 5" xfId="13603" xr:uid="{00000000-0005-0000-0000-0000EF670000}"/>
    <cellStyle name="Normal 6 3 8 4 5 2" xfId="13604" xr:uid="{00000000-0005-0000-0000-0000F0670000}"/>
    <cellStyle name="Normal 6 3 8 4 5 2 2" xfId="41118" xr:uid="{00000000-0005-0000-0000-0000F1670000}"/>
    <cellStyle name="Normal 6 3 8 4 5 3" xfId="31100" xr:uid="{00000000-0005-0000-0000-0000F2670000}"/>
    <cellStyle name="Normal 6 3 8 4 6" xfId="13605" xr:uid="{00000000-0005-0000-0000-0000F3670000}"/>
    <cellStyle name="Normal 6 3 8 4 6 2" xfId="35975" xr:uid="{00000000-0005-0000-0000-0000F4670000}"/>
    <cellStyle name="Normal 6 3 8 4 7" xfId="25379" xr:uid="{00000000-0005-0000-0000-0000F5670000}"/>
    <cellStyle name="Normal 6 3 8 5" xfId="13606" xr:uid="{00000000-0005-0000-0000-0000F6670000}"/>
    <cellStyle name="Normal 6 3 8 5 2" xfId="13607" xr:uid="{00000000-0005-0000-0000-0000F7670000}"/>
    <cellStyle name="Normal 6 3 8 5 2 2" xfId="13608" xr:uid="{00000000-0005-0000-0000-0000F8670000}"/>
    <cellStyle name="Normal 6 3 8 5 2 2 2" xfId="41119" xr:uid="{00000000-0005-0000-0000-0000F9670000}"/>
    <cellStyle name="Normal 6 3 8 5 2 3" xfId="31101" xr:uid="{00000000-0005-0000-0000-0000FA670000}"/>
    <cellStyle name="Normal 6 3 8 5 3" xfId="13609" xr:uid="{00000000-0005-0000-0000-0000FB670000}"/>
    <cellStyle name="Normal 6 3 8 5 3 2" xfId="13610" xr:uid="{00000000-0005-0000-0000-0000FC670000}"/>
    <cellStyle name="Normal 6 3 8 5 3 2 2" xfId="41120" xr:uid="{00000000-0005-0000-0000-0000FD670000}"/>
    <cellStyle name="Normal 6 3 8 5 3 3" xfId="31102" xr:uid="{00000000-0005-0000-0000-0000FE670000}"/>
    <cellStyle name="Normal 6 3 8 5 4" xfId="13611" xr:uid="{00000000-0005-0000-0000-0000FF670000}"/>
    <cellStyle name="Normal 6 3 8 5 4 2" xfId="35978" xr:uid="{00000000-0005-0000-0000-000000680000}"/>
    <cellStyle name="Normal 6 3 8 5 5" xfId="25382" xr:uid="{00000000-0005-0000-0000-000001680000}"/>
    <cellStyle name="Normal 6 3 8 6" xfId="13612" xr:uid="{00000000-0005-0000-0000-000002680000}"/>
    <cellStyle name="Normal 6 3 8 6 2" xfId="13613" xr:uid="{00000000-0005-0000-0000-000003680000}"/>
    <cellStyle name="Normal 6 3 8 6 2 2" xfId="13614" xr:uid="{00000000-0005-0000-0000-000004680000}"/>
    <cellStyle name="Normal 6 3 8 6 2 2 2" xfId="41121" xr:uid="{00000000-0005-0000-0000-000005680000}"/>
    <cellStyle name="Normal 6 3 8 6 2 3" xfId="31103" xr:uid="{00000000-0005-0000-0000-000006680000}"/>
    <cellStyle name="Normal 6 3 8 6 3" xfId="13615" xr:uid="{00000000-0005-0000-0000-000007680000}"/>
    <cellStyle name="Normal 6 3 8 6 3 2" xfId="13616" xr:uid="{00000000-0005-0000-0000-000008680000}"/>
    <cellStyle name="Normal 6 3 8 6 3 2 2" xfId="41122" xr:uid="{00000000-0005-0000-0000-000009680000}"/>
    <cellStyle name="Normal 6 3 8 6 3 3" xfId="31104" xr:uid="{00000000-0005-0000-0000-00000A680000}"/>
    <cellStyle name="Normal 6 3 8 6 4" xfId="13617" xr:uid="{00000000-0005-0000-0000-00000B680000}"/>
    <cellStyle name="Normal 6 3 8 6 4 2" xfId="35979" xr:uid="{00000000-0005-0000-0000-00000C680000}"/>
    <cellStyle name="Normal 6 3 8 6 5" xfId="25383" xr:uid="{00000000-0005-0000-0000-00000D680000}"/>
    <cellStyle name="Normal 6 3 8 7" xfId="13618" xr:uid="{00000000-0005-0000-0000-00000E680000}"/>
    <cellStyle name="Normal 6 3 8 7 2" xfId="13619" xr:uid="{00000000-0005-0000-0000-00000F680000}"/>
    <cellStyle name="Normal 6 3 8 7 2 2" xfId="41123" xr:uid="{00000000-0005-0000-0000-000010680000}"/>
    <cellStyle name="Normal 6 3 8 7 3" xfId="31105" xr:uid="{00000000-0005-0000-0000-000011680000}"/>
    <cellStyle name="Normal 6 3 8 8" xfId="13620" xr:uid="{00000000-0005-0000-0000-000012680000}"/>
    <cellStyle name="Normal 6 3 8 8 2" xfId="13621" xr:uid="{00000000-0005-0000-0000-000013680000}"/>
    <cellStyle name="Normal 6 3 8 8 2 2" xfId="41124" xr:uid="{00000000-0005-0000-0000-000014680000}"/>
    <cellStyle name="Normal 6 3 8 8 3" xfId="31106" xr:uid="{00000000-0005-0000-0000-000015680000}"/>
    <cellStyle name="Normal 6 3 8 9" xfId="13622" xr:uid="{00000000-0005-0000-0000-000016680000}"/>
    <cellStyle name="Normal 6 3 8 9 2" xfId="35962" xr:uid="{00000000-0005-0000-0000-000017680000}"/>
    <cellStyle name="Normal 6 3 9" xfId="13623" xr:uid="{00000000-0005-0000-0000-000018680000}"/>
    <cellStyle name="Normal 6 3 9 10" xfId="25384" xr:uid="{00000000-0005-0000-0000-000019680000}"/>
    <cellStyle name="Normal 6 3 9 2" xfId="13624" xr:uid="{00000000-0005-0000-0000-00001A680000}"/>
    <cellStyle name="Normal 6 3 9 2 2" xfId="13625" xr:uid="{00000000-0005-0000-0000-00001B680000}"/>
    <cellStyle name="Normal 6 3 9 2 2 2" xfId="13626" xr:uid="{00000000-0005-0000-0000-00001C680000}"/>
    <cellStyle name="Normal 6 3 9 2 2 2 2" xfId="13627" xr:uid="{00000000-0005-0000-0000-00001D680000}"/>
    <cellStyle name="Normal 6 3 9 2 2 2 2 2" xfId="13628" xr:uid="{00000000-0005-0000-0000-00001E680000}"/>
    <cellStyle name="Normal 6 3 9 2 2 2 2 2 2" xfId="41125" xr:uid="{00000000-0005-0000-0000-00001F680000}"/>
    <cellStyle name="Normal 6 3 9 2 2 2 2 3" xfId="31107" xr:uid="{00000000-0005-0000-0000-000020680000}"/>
    <cellStyle name="Normal 6 3 9 2 2 2 3" xfId="13629" xr:uid="{00000000-0005-0000-0000-000021680000}"/>
    <cellStyle name="Normal 6 3 9 2 2 2 3 2" xfId="13630" xr:uid="{00000000-0005-0000-0000-000022680000}"/>
    <cellStyle name="Normal 6 3 9 2 2 2 3 2 2" xfId="41126" xr:uid="{00000000-0005-0000-0000-000023680000}"/>
    <cellStyle name="Normal 6 3 9 2 2 2 3 3" xfId="31108" xr:uid="{00000000-0005-0000-0000-000024680000}"/>
    <cellStyle name="Normal 6 3 9 2 2 2 4" xfId="13631" xr:uid="{00000000-0005-0000-0000-000025680000}"/>
    <cellStyle name="Normal 6 3 9 2 2 2 4 2" xfId="35983" xr:uid="{00000000-0005-0000-0000-000026680000}"/>
    <cellStyle name="Normal 6 3 9 2 2 2 5" xfId="25387" xr:uid="{00000000-0005-0000-0000-000027680000}"/>
    <cellStyle name="Normal 6 3 9 2 2 3" xfId="13632" xr:uid="{00000000-0005-0000-0000-000028680000}"/>
    <cellStyle name="Normal 6 3 9 2 2 3 2" xfId="13633" xr:uid="{00000000-0005-0000-0000-000029680000}"/>
    <cellStyle name="Normal 6 3 9 2 2 3 2 2" xfId="13634" xr:uid="{00000000-0005-0000-0000-00002A680000}"/>
    <cellStyle name="Normal 6 3 9 2 2 3 2 2 2" xfId="41127" xr:uid="{00000000-0005-0000-0000-00002B680000}"/>
    <cellStyle name="Normal 6 3 9 2 2 3 2 3" xfId="31109" xr:uid="{00000000-0005-0000-0000-00002C680000}"/>
    <cellStyle name="Normal 6 3 9 2 2 3 3" xfId="13635" xr:uid="{00000000-0005-0000-0000-00002D680000}"/>
    <cellStyle name="Normal 6 3 9 2 2 3 3 2" xfId="13636" xr:uid="{00000000-0005-0000-0000-00002E680000}"/>
    <cellStyle name="Normal 6 3 9 2 2 3 3 2 2" xfId="41128" xr:uid="{00000000-0005-0000-0000-00002F680000}"/>
    <cellStyle name="Normal 6 3 9 2 2 3 3 3" xfId="31110" xr:uid="{00000000-0005-0000-0000-000030680000}"/>
    <cellStyle name="Normal 6 3 9 2 2 3 4" xfId="13637" xr:uid="{00000000-0005-0000-0000-000031680000}"/>
    <cellStyle name="Normal 6 3 9 2 2 3 4 2" xfId="35984" xr:uid="{00000000-0005-0000-0000-000032680000}"/>
    <cellStyle name="Normal 6 3 9 2 2 3 5" xfId="25388" xr:uid="{00000000-0005-0000-0000-000033680000}"/>
    <cellStyle name="Normal 6 3 9 2 2 4" xfId="13638" xr:uid="{00000000-0005-0000-0000-000034680000}"/>
    <cellStyle name="Normal 6 3 9 2 2 4 2" xfId="13639" xr:uid="{00000000-0005-0000-0000-000035680000}"/>
    <cellStyle name="Normal 6 3 9 2 2 4 2 2" xfId="41129" xr:uid="{00000000-0005-0000-0000-000036680000}"/>
    <cellStyle name="Normal 6 3 9 2 2 4 3" xfId="31111" xr:uid="{00000000-0005-0000-0000-000037680000}"/>
    <cellStyle name="Normal 6 3 9 2 2 5" xfId="13640" xr:uid="{00000000-0005-0000-0000-000038680000}"/>
    <cellStyle name="Normal 6 3 9 2 2 5 2" xfId="13641" xr:uid="{00000000-0005-0000-0000-000039680000}"/>
    <cellStyle name="Normal 6 3 9 2 2 5 2 2" xfId="41130" xr:uid="{00000000-0005-0000-0000-00003A680000}"/>
    <cellStyle name="Normal 6 3 9 2 2 5 3" xfId="31112" xr:uid="{00000000-0005-0000-0000-00003B680000}"/>
    <cellStyle name="Normal 6 3 9 2 2 6" xfId="13642" xr:uid="{00000000-0005-0000-0000-00003C680000}"/>
    <cellStyle name="Normal 6 3 9 2 2 6 2" xfId="35982" xr:uid="{00000000-0005-0000-0000-00003D680000}"/>
    <cellStyle name="Normal 6 3 9 2 2 7" xfId="25386" xr:uid="{00000000-0005-0000-0000-00003E680000}"/>
    <cellStyle name="Normal 6 3 9 2 3" xfId="13643" xr:uid="{00000000-0005-0000-0000-00003F680000}"/>
    <cellStyle name="Normal 6 3 9 2 3 2" xfId="13644" xr:uid="{00000000-0005-0000-0000-000040680000}"/>
    <cellStyle name="Normal 6 3 9 2 3 2 2" xfId="13645" xr:uid="{00000000-0005-0000-0000-000041680000}"/>
    <cellStyle name="Normal 6 3 9 2 3 2 2 2" xfId="41131" xr:uid="{00000000-0005-0000-0000-000042680000}"/>
    <cellStyle name="Normal 6 3 9 2 3 2 3" xfId="31113" xr:uid="{00000000-0005-0000-0000-000043680000}"/>
    <cellStyle name="Normal 6 3 9 2 3 3" xfId="13646" xr:uid="{00000000-0005-0000-0000-000044680000}"/>
    <cellStyle name="Normal 6 3 9 2 3 3 2" xfId="13647" xr:uid="{00000000-0005-0000-0000-000045680000}"/>
    <cellStyle name="Normal 6 3 9 2 3 3 2 2" xfId="41132" xr:uid="{00000000-0005-0000-0000-000046680000}"/>
    <cellStyle name="Normal 6 3 9 2 3 3 3" xfId="31114" xr:uid="{00000000-0005-0000-0000-000047680000}"/>
    <cellStyle name="Normal 6 3 9 2 3 4" xfId="13648" xr:uid="{00000000-0005-0000-0000-000048680000}"/>
    <cellStyle name="Normal 6 3 9 2 3 4 2" xfId="35985" xr:uid="{00000000-0005-0000-0000-000049680000}"/>
    <cellStyle name="Normal 6 3 9 2 3 5" xfId="25389" xr:uid="{00000000-0005-0000-0000-00004A680000}"/>
    <cellStyle name="Normal 6 3 9 2 4" xfId="13649" xr:uid="{00000000-0005-0000-0000-00004B680000}"/>
    <cellStyle name="Normal 6 3 9 2 4 2" xfId="13650" xr:uid="{00000000-0005-0000-0000-00004C680000}"/>
    <cellStyle name="Normal 6 3 9 2 4 2 2" xfId="13651" xr:uid="{00000000-0005-0000-0000-00004D680000}"/>
    <cellStyle name="Normal 6 3 9 2 4 2 2 2" xfId="41133" xr:uid="{00000000-0005-0000-0000-00004E680000}"/>
    <cellStyle name="Normal 6 3 9 2 4 2 3" xfId="31115" xr:uid="{00000000-0005-0000-0000-00004F680000}"/>
    <cellStyle name="Normal 6 3 9 2 4 3" xfId="13652" xr:uid="{00000000-0005-0000-0000-000050680000}"/>
    <cellStyle name="Normal 6 3 9 2 4 3 2" xfId="13653" xr:uid="{00000000-0005-0000-0000-000051680000}"/>
    <cellStyle name="Normal 6 3 9 2 4 3 2 2" xfId="41134" xr:uid="{00000000-0005-0000-0000-000052680000}"/>
    <cellStyle name="Normal 6 3 9 2 4 3 3" xfId="31116" xr:uid="{00000000-0005-0000-0000-000053680000}"/>
    <cellStyle name="Normal 6 3 9 2 4 4" xfId="13654" xr:uid="{00000000-0005-0000-0000-000054680000}"/>
    <cellStyle name="Normal 6 3 9 2 4 4 2" xfId="35986" xr:uid="{00000000-0005-0000-0000-000055680000}"/>
    <cellStyle name="Normal 6 3 9 2 4 5" xfId="25390" xr:uid="{00000000-0005-0000-0000-000056680000}"/>
    <cellStyle name="Normal 6 3 9 2 5" xfId="13655" xr:uid="{00000000-0005-0000-0000-000057680000}"/>
    <cellStyle name="Normal 6 3 9 2 5 2" xfId="13656" xr:uid="{00000000-0005-0000-0000-000058680000}"/>
    <cellStyle name="Normal 6 3 9 2 5 2 2" xfId="41135" xr:uid="{00000000-0005-0000-0000-000059680000}"/>
    <cellStyle name="Normal 6 3 9 2 5 3" xfId="31117" xr:uid="{00000000-0005-0000-0000-00005A680000}"/>
    <cellStyle name="Normal 6 3 9 2 6" xfId="13657" xr:uid="{00000000-0005-0000-0000-00005B680000}"/>
    <cellStyle name="Normal 6 3 9 2 6 2" xfId="13658" xr:uid="{00000000-0005-0000-0000-00005C680000}"/>
    <cellStyle name="Normal 6 3 9 2 6 2 2" xfId="41136" xr:uid="{00000000-0005-0000-0000-00005D680000}"/>
    <cellStyle name="Normal 6 3 9 2 6 3" xfId="31118" xr:uid="{00000000-0005-0000-0000-00005E680000}"/>
    <cellStyle name="Normal 6 3 9 2 7" xfId="13659" xr:uid="{00000000-0005-0000-0000-00005F680000}"/>
    <cellStyle name="Normal 6 3 9 2 7 2" xfId="35981" xr:uid="{00000000-0005-0000-0000-000060680000}"/>
    <cellStyle name="Normal 6 3 9 2 8" xfId="25385" xr:uid="{00000000-0005-0000-0000-000061680000}"/>
    <cellStyle name="Normal 6 3 9 3" xfId="13660" xr:uid="{00000000-0005-0000-0000-000062680000}"/>
    <cellStyle name="Normal 6 3 9 3 2" xfId="13661" xr:uid="{00000000-0005-0000-0000-000063680000}"/>
    <cellStyle name="Normal 6 3 9 3 2 2" xfId="13662" xr:uid="{00000000-0005-0000-0000-000064680000}"/>
    <cellStyle name="Normal 6 3 9 3 2 2 2" xfId="13663" xr:uid="{00000000-0005-0000-0000-000065680000}"/>
    <cellStyle name="Normal 6 3 9 3 2 2 2 2" xfId="13664" xr:uid="{00000000-0005-0000-0000-000066680000}"/>
    <cellStyle name="Normal 6 3 9 3 2 2 2 2 2" xfId="41137" xr:uid="{00000000-0005-0000-0000-000067680000}"/>
    <cellStyle name="Normal 6 3 9 3 2 2 2 3" xfId="31119" xr:uid="{00000000-0005-0000-0000-000068680000}"/>
    <cellStyle name="Normal 6 3 9 3 2 2 3" xfId="13665" xr:uid="{00000000-0005-0000-0000-000069680000}"/>
    <cellStyle name="Normal 6 3 9 3 2 2 3 2" xfId="13666" xr:uid="{00000000-0005-0000-0000-00006A680000}"/>
    <cellStyle name="Normal 6 3 9 3 2 2 3 2 2" xfId="41138" xr:uid="{00000000-0005-0000-0000-00006B680000}"/>
    <cellStyle name="Normal 6 3 9 3 2 2 3 3" xfId="31120" xr:uid="{00000000-0005-0000-0000-00006C680000}"/>
    <cellStyle name="Normal 6 3 9 3 2 2 4" xfId="13667" xr:uid="{00000000-0005-0000-0000-00006D680000}"/>
    <cellStyle name="Normal 6 3 9 3 2 2 4 2" xfId="35989" xr:uid="{00000000-0005-0000-0000-00006E680000}"/>
    <cellStyle name="Normal 6 3 9 3 2 2 5" xfId="25393" xr:uid="{00000000-0005-0000-0000-00006F680000}"/>
    <cellStyle name="Normal 6 3 9 3 2 3" xfId="13668" xr:uid="{00000000-0005-0000-0000-000070680000}"/>
    <cellStyle name="Normal 6 3 9 3 2 3 2" xfId="13669" xr:uid="{00000000-0005-0000-0000-000071680000}"/>
    <cellStyle name="Normal 6 3 9 3 2 3 2 2" xfId="13670" xr:uid="{00000000-0005-0000-0000-000072680000}"/>
    <cellStyle name="Normal 6 3 9 3 2 3 2 2 2" xfId="41139" xr:uid="{00000000-0005-0000-0000-000073680000}"/>
    <cellStyle name="Normal 6 3 9 3 2 3 2 3" xfId="31121" xr:uid="{00000000-0005-0000-0000-000074680000}"/>
    <cellStyle name="Normal 6 3 9 3 2 3 3" xfId="13671" xr:uid="{00000000-0005-0000-0000-000075680000}"/>
    <cellStyle name="Normal 6 3 9 3 2 3 3 2" xfId="13672" xr:uid="{00000000-0005-0000-0000-000076680000}"/>
    <cellStyle name="Normal 6 3 9 3 2 3 3 2 2" xfId="41140" xr:uid="{00000000-0005-0000-0000-000077680000}"/>
    <cellStyle name="Normal 6 3 9 3 2 3 3 3" xfId="31122" xr:uid="{00000000-0005-0000-0000-000078680000}"/>
    <cellStyle name="Normal 6 3 9 3 2 3 4" xfId="13673" xr:uid="{00000000-0005-0000-0000-000079680000}"/>
    <cellStyle name="Normal 6 3 9 3 2 3 4 2" xfId="35990" xr:uid="{00000000-0005-0000-0000-00007A680000}"/>
    <cellStyle name="Normal 6 3 9 3 2 3 5" xfId="25394" xr:uid="{00000000-0005-0000-0000-00007B680000}"/>
    <cellStyle name="Normal 6 3 9 3 2 4" xfId="13674" xr:uid="{00000000-0005-0000-0000-00007C680000}"/>
    <cellStyle name="Normal 6 3 9 3 2 4 2" xfId="13675" xr:uid="{00000000-0005-0000-0000-00007D680000}"/>
    <cellStyle name="Normal 6 3 9 3 2 4 2 2" xfId="41141" xr:uid="{00000000-0005-0000-0000-00007E680000}"/>
    <cellStyle name="Normal 6 3 9 3 2 4 3" xfId="31123" xr:uid="{00000000-0005-0000-0000-00007F680000}"/>
    <cellStyle name="Normal 6 3 9 3 2 5" xfId="13676" xr:uid="{00000000-0005-0000-0000-000080680000}"/>
    <cellStyle name="Normal 6 3 9 3 2 5 2" xfId="13677" xr:uid="{00000000-0005-0000-0000-000081680000}"/>
    <cellStyle name="Normal 6 3 9 3 2 5 2 2" xfId="41142" xr:uid="{00000000-0005-0000-0000-000082680000}"/>
    <cellStyle name="Normal 6 3 9 3 2 5 3" xfId="31124" xr:uid="{00000000-0005-0000-0000-000083680000}"/>
    <cellStyle name="Normal 6 3 9 3 2 6" xfId="13678" xr:uid="{00000000-0005-0000-0000-000084680000}"/>
    <cellStyle name="Normal 6 3 9 3 2 6 2" xfId="35988" xr:uid="{00000000-0005-0000-0000-000085680000}"/>
    <cellStyle name="Normal 6 3 9 3 2 7" xfId="25392" xr:uid="{00000000-0005-0000-0000-000086680000}"/>
    <cellStyle name="Normal 6 3 9 3 3" xfId="13679" xr:uid="{00000000-0005-0000-0000-000087680000}"/>
    <cellStyle name="Normal 6 3 9 3 3 2" xfId="13680" xr:uid="{00000000-0005-0000-0000-000088680000}"/>
    <cellStyle name="Normal 6 3 9 3 3 2 2" xfId="13681" xr:uid="{00000000-0005-0000-0000-000089680000}"/>
    <cellStyle name="Normal 6 3 9 3 3 2 2 2" xfId="41143" xr:uid="{00000000-0005-0000-0000-00008A680000}"/>
    <cellStyle name="Normal 6 3 9 3 3 2 3" xfId="31125" xr:uid="{00000000-0005-0000-0000-00008B680000}"/>
    <cellStyle name="Normal 6 3 9 3 3 3" xfId="13682" xr:uid="{00000000-0005-0000-0000-00008C680000}"/>
    <cellStyle name="Normal 6 3 9 3 3 3 2" xfId="13683" xr:uid="{00000000-0005-0000-0000-00008D680000}"/>
    <cellStyle name="Normal 6 3 9 3 3 3 2 2" xfId="41144" xr:uid="{00000000-0005-0000-0000-00008E680000}"/>
    <cellStyle name="Normal 6 3 9 3 3 3 3" xfId="31126" xr:uid="{00000000-0005-0000-0000-00008F680000}"/>
    <cellStyle name="Normal 6 3 9 3 3 4" xfId="13684" xr:uid="{00000000-0005-0000-0000-000090680000}"/>
    <cellStyle name="Normal 6 3 9 3 3 4 2" xfId="35991" xr:uid="{00000000-0005-0000-0000-000091680000}"/>
    <cellStyle name="Normal 6 3 9 3 3 5" xfId="25395" xr:uid="{00000000-0005-0000-0000-000092680000}"/>
    <cellStyle name="Normal 6 3 9 3 4" xfId="13685" xr:uid="{00000000-0005-0000-0000-000093680000}"/>
    <cellStyle name="Normal 6 3 9 3 4 2" xfId="13686" xr:uid="{00000000-0005-0000-0000-000094680000}"/>
    <cellStyle name="Normal 6 3 9 3 4 2 2" xfId="13687" xr:uid="{00000000-0005-0000-0000-000095680000}"/>
    <cellStyle name="Normal 6 3 9 3 4 2 2 2" xfId="41145" xr:uid="{00000000-0005-0000-0000-000096680000}"/>
    <cellStyle name="Normal 6 3 9 3 4 2 3" xfId="31127" xr:uid="{00000000-0005-0000-0000-000097680000}"/>
    <cellStyle name="Normal 6 3 9 3 4 3" xfId="13688" xr:uid="{00000000-0005-0000-0000-000098680000}"/>
    <cellStyle name="Normal 6 3 9 3 4 3 2" xfId="13689" xr:uid="{00000000-0005-0000-0000-000099680000}"/>
    <cellStyle name="Normal 6 3 9 3 4 3 2 2" xfId="41146" xr:uid="{00000000-0005-0000-0000-00009A680000}"/>
    <cellStyle name="Normal 6 3 9 3 4 3 3" xfId="31128" xr:uid="{00000000-0005-0000-0000-00009B680000}"/>
    <cellStyle name="Normal 6 3 9 3 4 4" xfId="13690" xr:uid="{00000000-0005-0000-0000-00009C680000}"/>
    <cellStyle name="Normal 6 3 9 3 4 4 2" xfId="35992" xr:uid="{00000000-0005-0000-0000-00009D680000}"/>
    <cellStyle name="Normal 6 3 9 3 4 5" xfId="25396" xr:uid="{00000000-0005-0000-0000-00009E680000}"/>
    <cellStyle name="Normal 6 3 9 3 5" xfId="13691" xr:uid="{00000000-0005-0000-0000-00009F680000}"/>
    <cellStyle name="Normal 6 3 9 3 5 2" xfId="13692" xr:uid="{00000000-0005-0000-0000-0000A0680000}"/>
    <cellStyle name="Normal 6 3 9 3 5 2 2" xfId="41147" xr:uid="{00000000-0005-0000-0000-0000A1680000}"/>
    <cellStyle name="Normal 6 3 9 3 5 3" xfId="31129" xr:uid="{00000000-0005-0000-0000-0000A2680000}"/>
    <cellStyle name="Normal 6 3 9 3 6" xfId="13693" xr:uid="{00000000-0005-0000-0000-0000A3680000}"/>
    <cellStyle name="Normal 6 3 9 3 6 2" xfId="13694" xr:uid="{00000000-0005-0000-0000-0000A4680000}"/>
    <cellStyle name="Normal 6 3 9 3 6 2 2" xfId="41148" xr:uid="{00000000-0005-0000-0000-0000A5680000}"/>
    <cellStyle name="Normal 6 3 9 3 6 3" xfId="31130" xr:uid="{00000000-0005-0000-0000-0000A6680000}"/>
    <cellStyle name="Normal 6 3 9 3 7" xfId="13695" xr:uid="{00000000-0005-0000-0000-0000A7680000}"/>
    <cellStyle name="Normal 6 3 9 3 7 2" xfId="35987" xr:uid="{00000000-0005-0000-0000-0000A8680000}"/>
    <cellStyle name="Normal 6 3 9 3 8" xfId="25391" xr:uid="{00000000-0005-0000-0000-0000A9680000}"/>
    <cellStyle name="Normal 6 3 9 4" xfId="13696" xr:uid="{00000000-0005-0000-0000-0000AA680000}"/>
    <cellStyle name="Normal 6 3 9 4 2" xfId="13697" xr:uid="{00000000-0005-0000-0000-0000AB680000}"/>
    <cellStyle name="Normal 6 3 9 4 2 2" xfId="13698" xr:uid="{00000000-0005-0000-0000-0000AC680000}"/>
    <cellStyle name="Normal 6 3 9 4 2 2 2" xfId="13699" xr:uid="{00000000-0005-0000-0000-0000AD680000}"/>
    <cellStyle name="Normal 6 3 9 4 2 2 2 2" xfId="41149" xr:uid="{00000000-0005-0000-0000-0000AE680000}"/>
    <cellStyle name="Normal 6 3 9 4 2 2 3" xfId="31131" xr:uid="{00000000-0005-0000-0000-0000AF680000}"/>
    <cellStyle name="Normal 6 3 9 4 2 3" xfId="13700" xr:uid="{00000000-0005-0000-0000-0000B0680000}"/>
    <cellStyle name="Normal 6 3 9 4 2 3 2" xfId="13701" xr:uid="{00000000-0005-0000-0000-0000B1680000}"/>
    <cellStyle name="Normal 6 3 9 4 2 3 2 2" xfId="41150" xr:uid="{00000000-0005-0000-0000-0000B2680000}"/>
    <cellStyle name="Normal 6 3 9 4 2 3 3" xfId="31132" xr:uid="{00000000-0005-0000-0000-0000B3680000}"/>
    <cellStyle name="Normal 6 3 9 4 2 4" xfId="13702" xr:uid="{00000000-0005-0000-0000-0000B4680000}"/>
    <cellStyle name="Normal 6 3 9 4 2 4 2" xfId="35994" xr:uid="{00000000-0005-0000-0000-0000B5680000}"/>
    <cellStyle name="Normal 6 3 9 4 2 5" xfId="25398" xr:uid="{00000000-0005-0000-0000-0000B6680000}"/>
    <cellStyle name="Normal 6 3 9 4 3" xfId="13703" xr:uid="{00000000-0005-0000-0000-0000B7680000}"/>
    <cellStyle name="Normal 6 3 9 4 3 2" xfId="13704" xr:uid="{00000000-0005-0000-0000-0000B8680000}"/>
    <cellStyle name="Normal 6 3 9 4 3 2 2" xfId="13705" xr:uid="{00000000-0005-0000-0000-0000B9680000}"/>
    <cellStyle name="Normal 6 3 9 4 3 2 2 2" xfId="41151" xr:uid="{00000000-0005-0000-0000-0000BA680000}"/>
    <cellStyle name="Normal 6 3 9 4 3 2 3" xfId="31133" xr:uid="{00000000-0005-0000-0000-0000BB680000}"/>
    <cellStyle name="Normal 6 3 9 4 3 3" xfId="13706" xr:uid="{00000000-0005-0000-0000-0000BC680000}"/>
    <cellStyle name="Normal 6 3 9 4 3 3 2" xfId="13707" xr:uid="{00000000-0005-0000-0000-0000BD680000}"/>
    <cellStyle name="Normal 6 3 9 4 3 3 2 2" xfId="41152" xr:uid="{00000000-0005-0000-0000-0000BE680000}"/>
    <cellStyle name="Normal 6 3 9 4 3 3 3" xfId="31134" xr:uid="{00000000-0005-0000-0000-0000BF680000}"/>
    <cellStyle name="Normal 6 3 9 4 3 4" xfId="13708" xr:uid="{00000000-0005-0000-0000-0000C0680000}"/>
    <cellStyle name="Normal 6 3 9 4 3 4 2" xfId="35995" xr:uid="{00000000-0005-0000-0000-0000C1680000}"/>
    <cellStyle name="Normal 6 3 9 4 3 5" xfId="25399" xr:uid="{00000000-0005-0000-0000-0000C2680000}"/>
    <cellStyle name="Normal 6 3 9 4 4" xfId="13709" xr:uid="{00000000-0005-0000-0000-0000C3680000}"/>
    <cellStyle name="Normal 6 3 9 4 4 2" xfId="13710" xr:uid="{00000000-0005-0000-0000-0000C4680000}"/>
    <cellStyle name="Normal 6 3 9 4 4 2 2" xfId="41153" xr:uid="{00000000-0005-0000-0000-0000C5680000}"/>
    <cellStyle name="Normal 6 3 9 4 4 3" xfId="31135" xr:uid="{00000000-0005-0000-0000-0000C6680000}"/>
    <cellStyle name="Normal 6 3 9 4 5" xfId="13711" xr:uid="{00000000-0005-0000-0000-0000C7680000}"/>
    <cellStyle name="Normal 6 3 9 4 5 2" xfId="13712" xr:uid="{00000000-0005-0000-0000-0000C8680000}"/>
    <cellStyle name="Normal 6 3 9 4 5 2 2" xfId="41154" xr:uid="{00000000-0005-0000-0000-0000C9680000}"/>
    <cellStyle name="Normal 6 3 9 4 5 3" xfId="31136" xr:uid="{00000000-0005-0000-0000-0000CA680000}"/>
    <cellStyle name="Normal 6 3 9 4 6" xfId="13713" xr:uid="{00000000-0005-0000-0000-0000CB680000}"/>
    <cellStyle name="Normal 6 3 9 4 6 2" xfId="35993" xr:uid="{00000000-0005-0000-0000-0000CC680000}"/>
    <cellStyle name="Normal 6 3 9 4 7" xfId="25397" xr:uid="{00000000-0005-0000-0000-0000CD680000}"/>
    <cellStyle name="Normal 6 3 9 5" xfId="13714" xr:uid="{00000000-0005-0000-0000-0000CE680000}"/>
    <cellStyle name="Normal 6 3 9 5 2" xfId="13715" xr:uid="{00000000-0005-0000-0000-0000CF680000}"/>
    <cellStyle name="Normal 6 3 9 5 2 2" xfId="13716" xr:uid="{00000000-0005-0000-0000-0000D0680000}"/>
    <cellStyle name="Normal 6 3 9 5 2 2 2" xfId="41155" xr:uid="{00000000-0005-0000-0000-0000D1680000}"/>
    <cellStyle name="Normal 6 3 9 5 2 3" xfId="31137" xr:uid="{00000000-0005-0000-0000-0000D2680000}"/>
    <cellStyle name="Normal 6 3 9 5 3" xfId="13717" xr:uid="{00000000-0005-0000-0000-0000D3680000}"/>
    <cellStyle name="Normal 6 3 9 5 3 2" xfId="13718" xr:uid="{00000000-0005-0000-0000-0000D4680000}"/>
    <cellStyle name="Normal 6 3 9 5 3 2 2" xfId="41156" xr:uid="{00000000-0005-0000-0000-0000D5680000}"/>
    <cellStyle name="Normal 6 3 9 5 3 3" xfId="31138" xr:uid="{00000000-0005-0000-0000-0000D6680000}"/>
    <cellStyle name="Normal 6 3 9 5 4" xfId="13719" xr:uid="{00000000-0005-0000-0000-0000D7680000}"/>
    <cellStyle name="Normal 6 3 9 5 4 2" xfId="35996" xr:uid="{00000000-0005-0000-0000-0000D8680000}"/>
    <cellStyle name="Normal 6 3 9 5 5" xfId="25400" xr:uid="{00000000-0005-0000-0000-0000D9680000}"/>
    <cellStyle name="Normal 6 3 9 6" xfId="13720" xr:uid="{00000000-0005-0000-0000-0000DA680000}"/>
    <cellStyle name="Normal 6 3 9 6 2" xfId="13721" xr:uid="{00000000-0005-0000-0000-0000DB680000}"/>
    <cellStyle name="Normal 6 3 9 6 2 2" xfId="13722" xr:uid="{00000000-0005-0000-0000-0000DC680000}"/>
    <cellStyle name="Normal 6 3 9 6 2 2 2" xfId="41157" xr:uid="{00000000-0005-0000-0000-0000DD680000}"/>
    <cellStyle name="Normal 6 3 9 6 2 3" xfId="31139" xr:uid="{00000000-0005-0000-0000-0000DE680000}"/>
    <cellStyle name="Normal 6 3 9 6 3" xfId="13723" xr:uid="{00000000-0005-0000-0000-0000DF680000}"/>
    <cellStyle name="Normal 6 3 9 6 3 2" xfId="13724" xr:uid="{00000000-0005-0000-0000-0000E0680000}"/>
    <cellStyle name="Normal 6 3 9 6 3 2 2" xfId="41158" xr:uid="{00000000-0005-0000-0000-0000E1680000}"/>
    <cellStyle name="Normal 6 3 9 6 3 3" xfId="31140" xr:uid="{00000000-0005-0000-0000-0000E2680000}"/>
    <cellStyle name="Normal 6 3 9 6 4" xfId="13725" xr:uid="{00000000-0005-0000-0000-0000E3680000}"/>
    <cellStyle name="Normal 6 3 9 6 4 2" xfId="35997" xr:uid="{00000000-0005-0000-0000-0000E4680000}"/>
    <cellStyle name="Normal 6 3 9 6 5" xfId="25401" xr:uid="{00000000-0005-0000-0000-0000E5680000}"/>
    <cellStyle name="Normal 6 3 9 7" xfId="13726" xr:uid="{00000000-0005-0000-0000-0000E6680000}"/>
    <cellStyle name="Normal 6 3 9 7 2" xfId="13727" xr:uid="{00000000-0005-0000-0000-0000E7680000}"/>
    <cellStyle name="Normal 6 3 9 7 2 2" xfId="41159" xr:uid="{00000000-0005-0000-0000-0000E8680000}"/>
    <cellStyle name="Normal 6 3 9 7 3" xfId="31141" xr:uid="{00000000-0005-0000-0000-0000E9680000}"/>
    <cellStyle name="Normal 6 3 9 8" xfId="13728" xr:uid="{00000000-0005-0000-0000-0000EA680000}"/>
    <cellStyle name="Normal 6 3 9 8 2" xfId="13729" xr:uid="{00000000-0005-0000-0000-0000EB680000}"/>
    <cellStyle name="Normal 6 3 9 8 2 2" xfId="41160" xr:uid="{00000000-0005-0000-0000-0000EC680000}"/>
    <cellStyle name="Normal 6 3 9 8 3" xfId="31142" xr:uid="{00000000-0005-0000-0000-0000ED680000}"/>
    <cellStyle name="Normal 6 3 9 9" xfId="13730" xr:uid="{00000000-0005-0000-0000-0000EE680000}"/>
    <cellStyle name="Normal 6 3 9 9 2" xfId="35980" xr:uid="{00000000-0005-0000-0000-0000EF680000}"/>
    <cellStyle name="Normal 6 4" xfId="13731" xr:uid="{00000000-0005-0000-0000-0000F0680000}"/>
    <cellStyle name="Normal 6 4 10" xfId="13732" xr:uid="{00000000-0005-0000-0000-0000F1680000}"/>
    <cellStyle name="Normal 6 4 10 2" xfId="13733" xr:uid="{00000000-0005-0000-0000-0000F2680000}"/>
    <cellStyle name="Normal 6 4 10 2 2" xfId="13734" xr:uid="{00000000-0005-0000-0000-0000F3680000}"/>
    <cellStyle name="Normal 6 4 10 2 2 2" xfId="13735" xr:uid="{00000000-0005-0000-0000-0000F4680000}"/>
    <cellStyle name="Normal 6 4 10 2 2 2 2" xfId="13736" xr:uid="{00000000-0005-0000-0000-0000F5680000}"/>
    <cellStyle name="Normal 6 4 10 2 2 2 2 2" xfId="41161" xr:uid="{00000000-0005-0000-0000-0000F6680000}"/>
    <cellStyle name="Normal 6 4 10 2 2 2 3" xfId="31143" xr:uid="{00000000-0005-0000-0000-0000F7680000}"/>
    <cellStyle name="Normal 6 4 10 2 2 3" xfId="13737" xr:uid="{00000000-0005-0000-0000-0000F8680000}"/>
    <cellStyle name="Normal 6 4 10 2 2 3 2" xfId="13738" xr:uid="{00000000-0005-0000-0000-0000F9680000}"/>
    <cellStyle name="Normal 6 4 10 2 2 3 2 2" xfId="41162" xr:uid="{00000000-0005-0000-0000-0000FA680000}"/>
    <cellStyle name="Normal 6 4 10 2 2 3 3" xfId="31144" xr:uid="{00000000-0005-0000-0000-0000FB680000}"/>
    <cellStyle name="Normal 6 4 10 2 2 4" xfId="13739" xr:uid="{00000000-0005-0000-0000-0000FC680000}"/>
    <cellStyle name="Normal 6 4 10 2 2 4 2" xfId="36001" xr:uid="{00000000-0005-0000-0000-0000FD680000}"/>
    <cellStyle name="Normal 6 4 10 2 2 5" xfId="25405" xr:uid="{00000000-0005-0000-0000-0000FE680000}"/>
    <cellStyle name="Normal 6 4 10 2 3" xfId="13740" xr:uid="{00000000-0005-0000-0000-0000FF680000}"/>
    <cellStyle name="Normal 6 4 10 2 3 2" xfId="13741" xr:uid="{00000000-0005-0000-0000-000000690000}"/>
    <cellStyle name="Normal 6 4 10 2 3 2 2" xfId="13742" xr:uid="{00000000-0005-0000-0000-000001690000}"/>
    <cellStyle name="Normal 6 4 10 2 3 2 2 2" xfId="41163" xr:uid="{00000000-0005-0000-0000-000002690000}"/>
    <cellStyle name="Normal 6 4 10 2 3 2 3" xfId="31145" xr:uid="{00000000-0005-0000-0000-000003690000}"/>
    <cellStyle name="Normal 6 4 10 2 3 3" xfId="13743" xr:uid="{00000000-0005-0000-0000-000004690000}"/>
    <cellStyle name="Normal 6 4 10 2 3 3 2" xfId="13744" xr:uid="{00000000-0005-0000-0000-000005690000}"/>
    <cellStyle name="Normal 6 4 10 2 3 3 2 2" xfId="41164" xr:uid="{00000000-0005-0000-0000-000006690000}"/>
    <cellStyle name="Normal 6 4 10 2 3 3 3" xfId="31146" xr:uid="{00000000-0005-0000-0000-000007690000}"/>
    <cellStyle name="Normal 6 4 10 2 3 4" xfId="13745" xr:uid="{00000000-0005-0000-0000-000008690000}"/>
    <cellStyle name="Normal 6 4 10 2 3 4 2" xfId="36002" xr:uid="{00000000-0005-0000-0000-000009690000}"/>
    <cellStyle name="Normal 6 4 10 2 3 5" xfId="25406" xr:uid="{00000000-0005-0000-0000-00000A690000}"/>
    <cellStyle name="Normal 6 4 10 2 4" xfId="13746" xr:uid="{00000000-0005-0000-0000-00000B690000}"/>
    <cellStyle name="Normal 6 4 10 2 4 2" xfId="13747" xr:uid="{00000000-0005-0000-0000-00000C690000}"/>
    <cellStyle name="Normal 6 4 10 2 4 2 2" xfId="41165" xr:uid="{00000000-0005-0000-0000-00000D690000}"/>
    <cellStyle name="Normal 6 4 10 2 4 3" xfId="31147" xr:uid="{00000000-0005-0000-0000-00000E690000}"/>
    <cellStyle name="Normal 6 4 10 2 5" xfId="13748" xr:uid="{00000000-0005-0000-0000-00000F690000}"/>
    <cellStyle name="Normal 6 4 10 2 5 2" xfId="13749" xr:uid="{00000000-0005-0000-0000-000010690000}"/>
    <cellStyle name="Normal 6 4 10 2 5 2 2" xfId="41166" xr:uid="{00000000-0005-0000-0000-000011690000}"/>
    <cellStyle name="Normal 6 4 10 2 5 3" xfId="31148" xr:uid="{00000000-0005-0000-0000-000012690000}"/>
    <cellStyle name="Normal 6 4 10 2 6" xfId="13750" xr:uid="{00000000-0005-0000-0000-000013690000}"/>
    <cellStyle name="Normal 6 4 10 2 6 2" xfId="36000" xr:uid="{00000000-0005-0000-0000-000014690000}"/>
    <cellStyle name="Normal 6 4 10 2 7" xfId="25404" xr:uid="{00000000-0005-0000-0000-000015690000}"/>
    <cellStyle name="Normal 6 4 10 3" xfId="13751" xr:uid="{00000000-0005-0000-0000-000016690000}"/>
    <cellStyle name="Normal 6 4 10 3 2" xfId="13752" xr:uid="{00000000-0005-0000-0000-000017690000}"/>
    <cellStyle name="Normal 6 4 10 3 2 2" xfId="13753" xr:uid="{00000000-0005-0000-0000-000018690000}"/>
    <cellStyle name="Normal 6 4 10 3 2 2 2" xfId="41167" xr:uid="{00000000-0005-0000-0000-000019690000}"/>
    <cellStyle name="Normal 6 4 10 3 2 3" xfId="31149" xr:uid="{00000000-0005-0000-0000-00001A690000}"/>
    <cellStyle name="Normal 6 4 10 3 3" xfId="13754" xr:uid="{00000000-0005-0000-0000-00001B690000}"/>
    <cellStyle name="Normal 6 4 10 3 3 2" xfId="13755" xr:uid="{00000000-0005-0000-0000-00001C690000}"/>
    <cellStyle name="Normal 6 4 10 3 3 2 2" xfId="41168" xr:uid="{00000000-0005-0000-0000-00001D690000}"/>
    <cellStyle name="Normal 6 4 10 3 3 3" xfId="31150" xr:uid="{00000000-0005-0000-0000-00001E690000}"/>
    <cellStyle name="Normal 6 4 10 3 4" xfId="13756" xr:uid="{00000000-0005-0000-0000-00001F690000}"/>
    <cellStyle name="Normal 6 4 10 3 4 2" xfId="36003" xr:uid="{00000000-0005-0000-0000-000020690000}"/>
    <cellStyle name="Normal 6 4 10 3 5" xfId="25407" xr:uid="{00000000-0005-0000-0000-000021690000}"/>
    <cellStyle name="Normal 6 4 10 4" xfId="13757" xr:uid="{00000000-0005-0000-0000-000022690000}"/>
    <cellStyle name="Normal 6 4 10 4 2" xfId="13758" xr:uid="{00000000-0005-0000-0000-000023690000}"/>
    <cellStyle name="Normal 6 4 10 4 2 2" xfId="13759" xr:uid="{00000000-0005-0000-0000-000024690000}"/>
    <cellStyle name="Normal 6 4 10 4 2 2 2" xfId="41169" xr:uid="{00000000-0005-0000-0000-000025690000}"/>
    <cellStyle name="Normal 6 4 10 4 2 3" xfId="31151" xr:uid="{00000000-0005-0000-0000-000026690000}"/>
    <cellStyle name="Normal 6 4 10 4 3" xfId="13760" xr:uid="{00000000-0005-0000-0000-000027690000}"/>
    <cellStyle name="Normal 6 4 10 4 3 2" xfId="13761" xr:uid="{00000000-0005-0000-0000-000028690000}"/>
    <cellStyle name="Normal 6 4 10 4 3 2 2" xfId="41170" xr:uid="{00000000-0005-0000-0000-000029690000}"/>
    <cellStyle name="Normal 6 4 10 4 3 3" xfId="31152" xr:uid="{00000000-0005-0000-0000-00002A690000}"/>
    <cellStyle name="Normal 6 4 10 4 4" xfId="13762" xr:uid="{00000000-0005-0000-0000-00002B690000}"/>
    <cellStyle name="Normal 6 4 10 4 4 2" xfId="36004" xr:uid="{00000000-0005-0000-0000-00002C690000}"/>
    <cellStyle name="Normal 6 4 10 4 5" xfId="25408" xr:uid="{00000000-0005-0000-0000-00002D690000}"/>
    <cellStyle name="Normal 6 4 10 5" xfId="13763" xr:uid="{00000000-0005-0000-0000-00002E690000}"/>
    <cellStyle name="Normal 6 4 10 5 2" xfId="13764" xr:uid="{00000000-0005-0000-0000-00002F690000}"/>
    <cellStyle name="Normal 6 4 10 5 2 2" xfId="41171" xr:uid="{00000000-0005-0000-0000-000030690000}"/>
    <cellStyle name="Normal 6 4 10 5 3" xfId="31153" xr:uid="{00000000-0005-0000-0000-000031690000}"/>
    <cellStyle name="Normal 6 4 10 6" xfId="13765" xr:uid="{00000000-0005-0000-0000-000032690000}"/>
    <cellStyle name="Normal 6 4 10 6 2" xfId="13766" xr:uid="{00000000-0005-0000-0000-000033690000}"/>
    <cellStyle name="Normal 6 4 10 6 2 2" xfId="41172" xr:uid="{00000000-0005-0000-0000-000034690000}"/>
    <cellStyle name="Normal 6 4 10 6 3" xfId="31154" xr:uid="{00000000-0005-0000-0000-000035690000}"/>
    <cellStyle name="Normal 6 4 10 7" xfId="13767" xr:uid="{00000000-0005-0000-0000-000036690000}"/>
    <cellStyle name="Normal 6 4 10 7 2" xfId="35999" xr:uid="{00000000-0005-0000-0000-000037690000}"/>
    <cellStyle name="Normal 6 4 10 8" xfId="25403" xr:uid="{00000000-0005-0000-0000-000038690000}"/>
    <cellStyle name="Normal 6 4 11" xfId="13768" xr:uid="{00000000-0005-0000-0000-000039690000}"/>
    <cellStyle name="Normal 6 4 11 2" xfId="13769" xr:uid="{00000000-0005-0000-0000-00003A690000}"/>
    <cellStyle name="Normal 6 4 11 2 2" xfId="13770" xr:uid="{00000000-0005-0000-0000-00003B690000}"/>
    <cellStyle name="Normal 6 4 11 2 2 2" xfId="13771" xr:uid="{00000000-0005-0000-0000-00003C690000}"/>
    <cellStyle name="Normal 6 4 11 2 2 2 2" xfId="41173" xr:uid="{00000000-0005-0000-0000-00003D690000}"/>
    <cellStyle name="Normal 6 4 11 2 2 3" xfId="31155" xr:uid="{00000000-0005-0000-0000-00003E690000}"/>
    <cellStyle name="Normal 6 4 11 2 3" xfId="13772" xr:uid="{00000000-0005-0000-0000-00003F690000}"/>
    <cellStyle name="Normal 6 4 11 2 3 2" xfId="13773" xr:uid="{00000000-0005-0000-0000-000040690000}"/>
    <cellStyle name="Normal 6 4 11 2 3 2 2" xfId="41174" xr:uid="{00000000-0005-0000-0000-000041690000}"/>
    <cellStyle name="Normal 6 4 11 2 3 3" xfId="31156" xr:uid="{00000000-0005-0000-0000-000042690000}"/>
    <cellStyle name="Normal 6 4 11 2 4" xfId="13774" xr:uid="{00000000-0005-0000-0000-000043690000}"/>
    <cellStyle name="Normal 6 4 11 2 4 2" xfId="36006" xr:uid="{00000000-0005-0000-0000-000044690000}"/>
    <cellStyle name="Normal 6 4 11 2 5" xfId="25410" xr:uid="{00000000-0005-0000-0000-000045690000}"/>
    <cellStyle name="Normal 6 4 11 3" xfId="13775" xr:uid="{00000000-0005-0000-0000-000046690000}"/>
    <cellStyle name="Normal 6 4 11 3 2" xfId="13776" xr:uid="{00000000-0005-0000-0000-000047690000}"/>
    <cellStyle name="Normal 6 4 11 3 2 2" xfId="13777" xr:uid="{00000000-0005-0000-0000-000048690000}"/>
    <cellStyle name="Normal 6 4 11 3 2 2 2" xfId="41175" xr:uid="{00000000-0005-0000-0000-000049690000}"/>
    <cellStyle name="Normal 6 4 11 3 2 3" xfId="31157" xr:uid="{00000000-0005-0000-0000-00004A690000}"/>
    <cellStyle name="Normal 6 4 11 3 3" xfId="13778" xr:uid="{00000000-0005-0000-0000-00004B690000}"/>
    <cellStyle name="Normal 6 4 11 3 3 2" xfId="13779" xr:uid="{00000000-0005-0000-0000-00004C690000}"/>
    <cellStyle name="Normal 6 4 11 3 3 2 2" xfId="41176" xr:uid="{00000000-0005-0000-0000-00004D690000}"/>
    <cellStyle name="Normal 6 4 11 3 3 3" xfId="31158" xr:uid="{00000000-0005-0000-0000-00004E690000}"/>
    <cellStyle name="Normal 6 4 11 3 4" xfId="13780" xr:uid="{00000000-0005-0000-0000-00004F690000}"/>
    <cellStyle name="Normal 6 4 11 3 4 2" xfId="36007" xr:uid="{00000000-0005-0000-0000-000050690000}"/>
    <cellStyle name="Normal 6 4 11 3 5" xfId="25411" xr:uid="{00000000-0005-0000-0000-000051690000}"/>
    <cellStyle name="Normal 6 4 11 4" xfId="13781" xr:uid="{00000000-0005-0000-0000-000052690000}"/>
    <cellStyle name="Normal 6 4 11 4 2" xfId="13782" xr:uid="{00000000-0005-0000-0000-000053690000}"/>
    <cellStyle name="Normal 6 4 11 4 2 2" xfId="41177" xr:uid="{00000000-0005-0000-0000-000054690000}"/>
    <cellStyle name="Normal 6 4 11 4 3" xfId="31159" xr:uid="{00000000-0005-0000-0000-000055690000}"/>
    <cellStyle name="Normal 6 4 11 5" xfId="13783" xr:uid="{00000000-0005-0000-0000-000056690000}"/>
    <cellStyle name="Normal 6 4 11 5 2" xfId="13784" xr:uid="{00000000-0005-0000-0000-000057690000}"/>
    <cellStyle name="Normal 6 4 11 5 2 2" xfId="41178" xr:uid="{00000000-0005-0000-0000-000058690000}"/>
    <cellStyle name="Normal 6 4 11 5 3" xfId="31160" xr:uid="{00000000-0005-0000-0000-000059690000}"/>
    <cellStyle name="Normal 6 4 11 6" xfId="13785" xr:uid="{00000000-0005-0000-0000-00005A690000}"/>
    <cellStyle name="Normal 6 4 11 6 2" xfId="36005" xr:uid="{00000000-0005-0000-0000-00005B690000}"/>
    <cellStyle name="Normal 6 4 11 7" xfId="25409" xr:uid="{00000000-0005-0000-0000-00005C690000}"/>
    <cellStyle name="Normal 6 4 12" xfId="13786" xr:uid="{00000000-0005-0000-0000-00005D690000}"/>
    <cellStyle name="Normal 6 4 12 2" xfId="13787" xr:uid="{00000000-0005-0000-0000-00005E690000}"/>
    <cellStyle name="Normal 6 4 12 2 2" xfId="13788" xr:uid="{00000000-0005-0000-0000-00005F690000}"/>
    <cellStyle name="Normal 6 4 12 2 2 2" xfId="13789" xr:uid="{00000000-0005-0000-0000-000060690000}"/>
    <cellStyle name="Normal 6 4 12 2 2 2 2" xfId="41179" xr:uid="{00000000-0005-0000-0000-000061690000}"/>
    <cellStyle name="Normal 6 4 12 2 2 3" xfId="31161" xr:uid="{00000000-0005-0000-0000-000062690000}"/>
    <cellStyle name="Normal 6 4 12 2 3" xfId="13790" xr:uid="{00000000-0005-0000-0000-000063690000}"/>
    <cellStyle name="Normal 6 4 12 2 3 2" xfId="13791" xr:uid="{00000000-0005-0000-0000-000064690000}"/>
    <cellStyle name="Normal 6 4 12 2 3 2 2" xfId="41180" xr:uid="{00000000-0005-0000-0000-000065690000}"/>
    <cellStyle name="Normal 6 4 12 2 3 3" xfId="31162" xr:uid="{00000000-0005-0000-0000-000066690000}"/>
    <cellStyle name="Normal 6 4 12 2 4" xfId="13792" xr:uid="{00000000-0005-0000-0000-000067690000}"/>
    <cellStyle name="Normal 6 4 12 2 4 2" xfId="36009" xr:uid="{00000000-0005-0000-0000-000068690000}"/>
    <cellStyle name="Normal 6 4 12 2 5" xfId="25413" xr:uid="{00000000-0005-0000-0000-000069690000}"/>
    <cellStyle name="Normal 6 4 12 3" xfId="13793" xr:uid="{00000000-0005-0000-0000-00006A690000}"/>
    <cellStyle name="Normal 6 4 12 3 2" xfId="13794" xr:uid="{00000000-0005-0000-0000-00006B690000}"/>
    <cellStyle name="Normal 6 4 12 3 2 2" xfId="13795" xr:uid="{00000000-0005-0000-0000-00006C690000}"/>
    <cellStyle name="Normal 6 4 12 3 2 2 2" xfId="41181" xr:uid="{00000000-0005-0000-0000-00006D690000}"/>
    <cellStyle name="Normal 6 4 12 3 2 3" xfId="31163" xr:uid="{00000000-0005-0000-0000-00006E690000}"/>
    <cellStyle name="Normal 6 4 12 3 3" xfId="13796" xr:uid="{00000000-0005-0000-0000-00006F690000}"/>
    <cellStyle name="Normal 6 4 12 3 3 2" xfId="13797" xr:uid="{00000000-0005-0000-0000-000070690000}"/>
    <cellStyle name="Normal 6 4 12 3 3 2 2" xfId="41182" xr:uid="{00000000-0005-0000-0000-000071690000}"/>
    <cellStyle name="Normal 6 4 12 3 3 3" xfId="31164" xr:uid="{00000000-0005-0000-0000-000072690000}"/>
    <cellStyle name="Normal 6 4 12 3 4" xfId="13798" xr:uid="{00000000-0005-0000-0000-000073690000}"/>
    <cellStyle name="Normal 6 4 12 3 4 2" xfId="36010" xr:uid="{00000000-0005-0000-0000-000074690000}"/>
    <cellStyle name="Normal 6 4 12 3 5" xfId="25414" xr:uid="{00000000-0005-0000-0000-000075690000}"/>
    <cellStyle name="Normal 6 4 12 4" xfId="13799" xr:uid="{00000000-0005-0000-0000-000076690000}"/>
    <cellStyle name="Normal 6 4 12 4 2" xfId="13800" xr:uid="{00000000-0005-0000-0000-000077690000}"/>
    <cellStyle name="Normal 6 4 12 4 2 2" xfId="41183" xr:uid="{00000000-0005-0000-0000-000078690000}"/>
    <cellStyle name="Normal 6 4 12 4 3" xfId="31165" xr:uid="{00000000-0005-0000-0000-000079690000}"/>
    <cellStyle name="Normal 6 4 12 5" xfId="13801" xr:uid="{00000000-0005-0000-0000-00007A690000}"/>
    <cellStyle name="Normal 6 4 12 5 2" xfId="13802" xr:uid="{00000000-0005-0000-0000-00007B690000}"/>
    <cellStyle name="Normal 6 4 12 5 2 2" xfId="41184" xr:uid="{00000000-0005-0000-0000-00007C690000}"/>
    <cellStyle name="Normal 6 4 12 5 3" xfId="31166" xr:uid="{00000000-0005-0000-0000-00007D690000}"/>
    <cellStyle name="Normal 6 4 12 6" xfId="13803" xr:uid="{00000000-0005-0000-0000-00007E690000}"/>
    <cellStyle name="Normal 6 4 12 6 2" xfId="36008" xr:uid="{00000000-0005-0000-0000-00007F690000}"/>
    <cellStyle name="Normal 6 4 12 7" xfId="25412" xr:uid="{00000000-0005-0000-0000-000080690000}"/>
    <cellStyle name="Normal 6 4 13" xfId="13804" xr:uid="{00000000-0005-0000-0000-000081690000}"/>
    <cellStyle name="Normal 6 4 13 2" xfId="13805" xr:uid="{00000000-0005-0000-0000-000082690000}"/>
    <cellStyle name="Normal 6 4 13 2 2" xfId="13806" xr:uid="{00000000-0005-0000-0000-000083690000}"/>
    <cellStyle name="Normal 6 4 13 2 2 2" xfId="41185" xr:uid="{00000000-0005-0000-0000-000084690000}"/>
    <cellStyle name="Normal 6 4 13 2 3" xfId="31167" xr:uid="{00000000-0005-0000-0000-000085690000}"/>
    <cellStyle name="Normal 6 4 13 3" xfId="13807" xr:uid="{00000000-0005-0000-0000-000086690000}"/>
    <cellStyle name="Normal 6 4 13 3 2" xfId="13808" xr:uid="{00000000-0005-0000-0000-000087690000}"/>
    <cellStyle name="Normal 6 4 13 3 2 2" xfId="41186" xr:uid="{00000000-0005-0000-0000-000088690000}"/>
    <cellStyle name="Normal 6 4 13 3 3" xfId="31168" xr:uid="{00000000-0005-0000-0000-000089690000}"/>
    <cellStyle name="Normal 6 4 13 4" xfId="13809" xr:uid="{00000000-0005-0000-0000-00008A690000}"/>
    <cellStyle name="Normal 6 4 13 4 2" xfId="36011" xr:uid="{00000000-0005-0000-0000-00008B690000}"/>
    <cellStyle name="Normal 6 4 13 5" xfId="25415" xr:uid="{00000000-0005-0000-0000-00008C690000}"/>
    <cellStyle name="Normal 6 4 14" xfId="13810" xr:uid="{00000000-0005-0000-0000-00008D690000}"/>
    <cellStyle name="Normal 6 4 14 2" xfId="13811" xr:uid="{00000000-0005-0000-0000-00008E690000}"/>
    <cellStyle name="Normal 6 4 14 2 2" xfId="13812" xr:uid="{00000000-0005-0000-0000-00008F690000}"/>
    <cellStyle name="Normal 6 4 14 2 2 2" xfId="41187" xr:uid="{00000000-0005-0000-0000-000090690000}"/>
    <cellStyle name="Normal 6 4 14 2 3" xfId="31169" xr:uid="{00000000-0005-0000-0000-000091690000}"/>
    <cellStyle name="Normal 6 4 14 3" xfId="13813" xr:uid="{00000000-0005-0000-0000-000092690000}"/>
    <cellStyle name="Normal 6 4 14 3 2" xfId="13814" xr:uid="{00000000-0005-0000-0000-000093690000}"/>
    <cellStyle name="Normal 6 4 14 3 2 2" xfId="41188" xr:uid="{00000000-0005-0000-0000-000094690000}"/>
    <cellStyle name="Normal 6 4 14 3 3" xfId="31170" xr:uid="{00000000-0005-0000-0000-000095690000}"/>
    <cellStyle name="Normal 6 4 14 4" xfId="13815" xr:uid="{00000000-0005-0000-0000-000096690000}"/>
    <cellStyle name="Normal 6 4 14 4 2" xfId="36012" xr:uid="{00000000-0005-0000-0000-000097690000}"/>
    <cellStyle name="Normal 6 4 14 5" xfId="25416" xr:uid="{00000000-0005-0000-0000-000098690000}"/>
    <cellStyle name="Normal 6 4 15" xfId="13816" xr:uid="{00000000-0005-0000-0000-000099690000}"/>
    <cellStyle name="Normal 6 4 15 2" xfId="13817" xr:uid="{00000000-0005-0000-0000-00009A690000}"/>
    <cellStyle name="Normal 6 4 15 2 2" xfId="35998" xr:uid="{00000000-0005-0000-0000-00009B690000}"/>
    <cellStyle name="Normal 6 4 15 3" xfId="25402" xr:uid="{00000000-0005-0000-0000-00009C690000}"/>
    <cellStyle name="Normal 6 4 16" xfId="13818" xr:uid="{00000000-0005-0000-0000-00009D690000}"/>
    <cellStyle name="Normal 6 4 16 2" xfId="13819" xr:uid="{00000000-0005-0000-0000-00009E690000}"/>
    <cellStyle name="Normal 6 4 16 2 2" xfId="41189" xr:uid="{00000000-0005-0000-0000-00009F690000}"/>
    <cellStyle name="Normal 6 4 16 3" xfId="31171" xr:uid="{00000000-0005-0000-0000-0000A0690000}"/>
    <cellStyle name="Normal 6 4 17" xfId="13820" xr:uid="{00000000-0005-0000-0000-0000A1690000}"/>
    <cellStyle name="Normal 6 4 17 2" xfId="13821" xr:uid="{00000000-0005-0000-0000-0000A2690000}"/>
    <cellStyle name="Normal 6 4 17 2 2" xfId="41190" xr:uid="{00000000-0005-0000-0000-0000A3690000}"/>
    <cellStyle name="Normal 6 4 17 3" xfId="31172" xr:uid="{00000000-0005-0000-0000-0000A4690000}"/>
    <cellStyle name="Normal 6 4 18" xfId="13822" xr:uid="{00000000-0005-0000-0000-0000A5690000}"/>
    <cellStyle name="Normal 6 4 18 2" xfId="13823" xr:uid="{00000000-0005-0000-0000-0000A6690000}"/>
    <cellStyle name="Normal 6 4 18 2 2" xfId="43834" xr:uid="{00000000-0005-0000-0000-0000A7690000}"/>
    <cellStyle name="Normal 6 4 18 3" xfId="33818" xr:uid="{00000000-0005-0000-0000-0000A8690000}"/>
    <cellStyle name="Normal 6 4 19" xfId="23268" xr:uid="{00000000-0005-0000-0000-0000A9690000}"/>
    <cellStyle name="Normal 6 4 2" xfId="13824" xr:uid="{00000000-0005-0000-0000-0000AA690000}"/>
    <cellStyle name="Normal 6 4 2 10" xfId="13825" xr:uid="{00000000-0005-0000-0000-0000AB690000}"/>
    <cellStyle name="Normal 6 4 2 10 2" xfId="13826" xr:uid="{00000000-0005-0000-0000-0000AC690000}"/>
    <cellStyle name="Normal 6 4 2 10 2 2" xfId="41191" xr:uid="{00000000-0005-0000-0000-0000AD690000}"/>
    <cellStyle name="Normal 6 4 2 10 3" xfId="31173" xr:uid="{00000000-0005-0000-0000-0000AE690000}"/>
    <cellStyle name="Normal 6 4 2 11" xfId="13827" xr:uid="{00000000-0005-0000-0000-0000AF690000}"/>
    <cellStyle name="Normal 6 4 2 11 2" xfId="13828" xr:uid="{00000000-0005-0000-0000-0000B0690000}"/>
    <cellStyle name="Normal 6 4 2 11 2 2" xfId="41192" xr:uid="{00000000-0005-0000-0000-0000B1690000}"/>
    <cellStyle name="Normal 6 4 2 11 3" xfId="31174" xr:uid="{00000000-0005-0000-0000-0000B2690000}"/>
    <cellStyle name="Normal 6 4 2 12" xfId="13829" xr:uid="{00000000-0005-0000-0000-0000B3690000}"/>
    <cellStyle name="Normal 6 4 2 12 2" xfId="36013" xr:uid="{00000000-0005-0000-0000-0000B4690000}"/>
    <cellStyle name="Normal 6 4 2 13" xfId="25417" xr:uid="{00000000-0005-0000-0000-0000B5690000}"/>
    <cellStyle name="Normal 6 4 2 2" xfId="13830" xr:uid="{00000000-0005-0000-0000-0000B6690000}"/>
    <cellStyle name="Normal 6 4 2 2 10" xfId="13831" xr:uid="{00000000-0005-0000-0000-0000B7690000}"/>
    <cellStyle name="Normal 6 4 2 2 10 2" xfId="13832" xr:uid="{00000000-0005-0000-0000-0000B8690000}"/>
    <cellStyle name="Normal 6 4 2 2 10 2 2" xfId="41193" xr:uid="{00000000-0005-0000-0000-0000B9690000}"/>
    <cellStyle name="Normal 6 4 2 2 10 3" xfId="31175" xr:uid="{00000000-0005-0000-0000-0000BA690000}"/>
    <cellStyle name="Normal 6 4 2 2 11" xfId="13833" xr:uid="{00000000-0005-0000-0000-0000BB690000}"/>
    <cellStyle name="Normal 6 4 2 2 11 2" xfId="36014" xr:uid="{00000000-0005-0000-0000-0000BC690000}"/>
    <cellStyle name="Normal 6 4 2 2 12" xfId="25418" xr:uid="{00000000-0005-0000-0000-0000BD690000}"/>
    <cellStyle name="Normal 6 4 2 2 2" xfId="13834" xr:uid="{00000000-0005-0000-0000-0000BE690000}"/>
    <cellStyle name="Normal 6 4 2 2 2 10" xfId="25419" xr:uid="{00000000-0005-0000-0000-0000BF690000}"/>
    <cellStyle name="Normal 6 4 2 2 2 2" xfId="13835" xr:uid="{00000000-0005-0000-0000-0000C0690000}"/>
    <cellStyle name="Normal 6 4 2 2 2 2 2" xfId="13836" xr:uid="{00000000-0005-0000-0000-0000C1690000}"/>
    <cellStyle name="Normal 6 4 2 2 2 2 2 2" xfId="13837" xr:uid="{00000000-0005-0000-0000-0000C2690000}"/>
    <cellStyle name="Normal 6 4 2 2 2 2 2 2 2" xfId="13838" xr:uid="{00000000-0005-0000-0000-0000C3690000}"/>
    <cellStyle name="Normal 6 4 2 2 2 2 2 2 2 2" xfId="13839" xr:uid="{00000000-0005-0000-0000-0000C4690000}"/>
    <cellStyle name="Normal 6 4 2 2 2 2 2 2 2 2 2" xfId="41194" xr:uid="{00000000-0005-0000-0000-0000C5690000}"/>
    <cellStyle name="Normal 6 4 2 2 2 2 2 2 2 3" xfId="31176" xr:uid="{00000000-0005-0000-0000-0000C6690000}"/>
    <cellStyle name="Normal 6 4 2 2 2 2 2 2 3" xfId="13840" xr:uid="{00000000-0005-0000-0000-0000C7690000}"/>
    <cellStyle name="Normal 6 4 2 2 2 2 2 2 3 2" xfId="13841" xr:uid="{00000000-0005-0000-0000-0000C8690000}"/>
    <cellStyle name="Normal 6 4 2 2 2 2 2 2 3 2 2" xfId="41195" xr:uid="{00000000-0005-0000-0000-0000C9690000}"/>
    <cellStyle name="Normal 6 4 2 2 2 2 2 2 3 3" xfId="31177" xr:uid="{00000000-0005-0000-0000-0000CA690000}"/>
    <cellStyle name="Normal 6 4 2 2 2 2 2 2 4" xfId="13842" xr:uid="{00000000-0005-0000-0000-0000CB690000}"/>
    <cellStyle name="Normal 6 4 2 2 2 2 2 2 4 2" xfId="36018" xr:uid="{00000000-0005-0000-0000-0000CC690000}"/>
    <cellStyle name="Normal 6 4 2 2 2 2 2 2 5" xfId="25422" xr:uid="{00000000-0005-0000-0000-0000CD690000}"/>
    <cellStyle name="Normal 6 4 2 2 2 2 2 3" xfId="13843" xr:uid="{00000000-0005-0000-0000-0000CE690000}"/>
    <cellStyle name="Normal 6 4 2 2 2 2 2 3 2" xfId="13844" xr:uid="{00000000-0005-0000-0000-0000CF690000}"/>
    <cellStyle name="Normal 6 4 2 2 2 2 2 3 2 2" xfId="13845" xr:uid="{00000000-0005-0000-0000-0000D0690000}"/>
    <cellStyle name="Normal 6 4 2 2 2 2 2 3 2 2 2" xfId="41196" xr:uid="{00000000-0005-0000-0000-0000D1690000}"/>
    <cellStyle name="Normal 6 4 2 2 2 2 2 3 2 3" xfId="31178" xr:uid="{00000000-0005-0000-0000-0000D2690000}"/>
    <cellStyle name="Normal 6 4 2 2 2 2 2 3 3" xfId="13846" xr:uid="{00000000-0005-0000-0000-0000D3690000}"/>
    <cellStyle name="Normal 6 4 2 2 2 2 2 3 3 2" xfId="13847" xr:uid="{00000000-0005-0000-0000-0000D4690000}"/>
    <cellStyle name="Normal 6 4 2 2 2 2 2 3 3 2 2" xfId="41197" xr:uid="{00000000-0005-0000-0000-0000D5690000}"/>
    <cellStyle name="Normal 6 4 2 2 2 2 2 3 3 3" xfId="31179" xr:uid="{00000000-0005-0000-0000-0000D6690000}"/>
    <cellStyle name="Normal 6 4 2 2 2 2 2 3 4" xfId="13848" xr:uid="{00000000-0005-0000-0000-0000D7690000}"/>
    <cellStyle name="Normal 6 4 2 2 2 2 2 3 4 2" xfId="36019" xr:uid="{00000000-0005-0000-0000-0000D8690000}"/>
    <cellStyle name="Normal 6 4 2 2 2 2 2 3 5" xfId="25423" xr:uid="{00000000-0005-0000-0000-0000D9690000}"/>
    <cellStyle name="Normal 6 4 2 2 2 2 2 4" xfId="13849" xr:uid="{00000000-0005-0000-0000-0000DA690000}"/>
    <cellStyle name="Normal 6 4 2 2 2 2 2 4 2" xfId="13850" xr:uid="{00000000-0005-0000-0000-0000DB690000}"/>
    <cellStyle name="Normal 6 4 2 2 2 2 2 4 2 2" xfId="41198" xr:uid="{00000000-0005-0000-0000-0000DC690000}"/>
    <cellStyle name="Normal 6 4 2 2 2 2 2 4 3" xfId="31180" xr:uid="{00000000-0005-0000-0000-0000DD690000}"/>
    <cellStyle name="Normal 6 4 2 2 2 2 2 5" xfId="13851" xr:uid="{00000000-0005-0000-0000-0000DE690000}"/>
    <cellStyle name="Normal 6 4 2 2 2 2 2 5 2" xfId="13852" xr:uid="{00000000-0005-0000-0000-0000DF690000}"/>
    <cellStyle name="Normal 6 4 2 2 2 2 2 5 2 2" xfId="41199" xr:uid="{00000000-0005-0000-0000-0000E0690000}"/>
    <cellStyle name="Normal 6 4 2 2 2 2 2 5 3" xfId="31181" xr:uid="{00000000-0005-0000-0000-0000E1690000}"/>
    <cellStyle name="Normal 6 4 2 2 2 2 2 6" xfId="13853" xr:uid="{00000000-0005-0000-0000-0000E2690000}"/>
    <cellStyle name="Normal 6 4 2 2 2 2 2 6 2" xfId="36017" xr:uid="{00000000-0005-0000-0000-0000E3690000}"/>
    <cellStyle name="Normal 6 4 2 2 2 2 2 7" xfId="25421" xr:uid="{00000000-0005-0000-0000-0000E4690000}"/>
    <cellStyle name="Normal 6 4 2 2 2 2 3" xfId="13854" xr:uid="{00000000-0005-0000-0000-0000E5690000}"/>
    <cellStyle name="Normal 6 4 2 2 2 2 3 2" xfId="13855" xr:uid="{00000000-0005-0000-0000-0000E6690000}"/>
    <cellStyle name="Normal 6 4 2 2 2 2 3 2 2" xfId="13856" xr:uid="{00000000-0005-0000-0000-0000E7690000}"/>
    <cellStyle name="Normal 6 4 2 2 2 2 3 2 2 2" xfId="41200" xr:uid="{00000000-0005-0000-0000-0000E8690000}"/>
    <cellStyle name="Normal 6 4 2 2 2 2 3 2 3" xfId="31182" xr:uid="{00000000-0005-0000-0000-0000E9690000}"/>
    <cellStyle name="Normal 6 4 2 2 2 2 3 3" xfId="13857" xr:uid="{00000000-0005-0000-0000-0000EA690000}"/>
    <cellStyle name="Normal 6 4 2 2 2 2 3 3 2" xfId="13858" xr:uid="{00000000-0005-0000-0000-0000EB690000}"/>
    <cellStyle name="Normal 6 4 2 2 2 2 3 3 2 2" xfId="41201" xr:uid="{00000000-0005-0000-0000-0000EC690000}"/>
    <cellStyle name="Normal 6 4 2 2 2 2 3 3 3" xfId="31183" xr:uid="{00000000-0005-0000-0000-0000ED690000}"/>
    <cellStyle name="Normal 6 4 2 2 2 2 3 4" xfId="13859" xr:uid="{00000000-0005-0000-0000-0000EE690000}"/>
    <cellStyle name="Normal 6 4 2 2 2 2 3 4 2" xfId="36020" xr:uid="{00000000-0005-0000-0000-0000EF690000}"/>
    <cellStyle name="Normal 6 4 2 2 2 2 3 5" xfId="25424" xr:uid="{00000000-0005-0000-0000-0000F0690000}"/>
    <cellStyle name="Normal 6 4 2 2 2 2 4" xfId="13860" xr:uid="{00000000-0005-0000-0000-0000F1690000}"/>
    <cellStyle name="Normal 6 4 2 2 2 2 4 2" xfId="13861" xr:uid="{00000000-0005-0000-0000-0000F2690000}"/>
    <cellStyle name="Normal 6 4 2 2 2 2 4 2 2" xfId="13862" xr:uid="{00000000-0005-0000-0000-0000F3690000}"/>
    <cellStyle name="Normal 6 4 2 2 2 2 4 2 2 2" xfId="41202" xr:uid="{00000000-0005-0000-0000-0000F4690000}"/>
    <cellStyle name="Normal 6 4 2 2 2 2 4 2 3" xfId="31184" xr:uid="{00000000-0005-0000-0000-0000F5690000}"/>
    <cellStyle name="Normal 6 4 2 2 2 2 4 3" xfId="13863" xr:uid="{00000000-0005-0000-0000-0000F6690000}"/>
    <cellStyle name="Normal 6 4 2 2 2 2 4 3 2" xfId="13864" xr:uid="{00000000-0005-0000-0000-0000F7690000}"/>
    <cellStyle name="Normal 6 4 2 2 2 2 4 3 2 2" xfId="41203" xr:uid="{00000000-0005-0000-0000-0000F8690000}"/>
    <cellStyle name="Normal 6 4 2 2 2 2 4 3 3" xfId="31185" xr:uid="{00000000-0005-0000-0000-0000F9690000}"/>
    <cellStyle name="Normal 6 4 2 2 2 2 4 4" xfId="13865" xr:uid="{00000000-0005-0000-0000-0000FA690000}"/>
    <cellStyle name="Normal 6 4 2 2 2 2 4 4 2" xfId="36021" xr:uid="{00000000-0005-0000-0000-0000FB690000}"/>
    <cellStyle name="Normal 6 4 2 2 2 2 4 5" xfId="25425" xr:uid="{00000000-0005-0000-0000-0000FC690000}"/>
    <cellStyle name="Normal 6 4 2 2 2 2 5" xfId="13866" xr:uid="{00000000-0005-0000-0000-0000FD690000}"/>
    <cellStyle name="Normal 6 4 2 2 2 2 5 2" xfId="13867" xr:uid="{00000000-0005-0000-0000-0000FE690000}"/>
    <cellStyle name="Normal 6 4 2 2 2 2 5 2 2" xfId="41204" xr:uid="{00000000-0005-0000-0000-0000FF690000}"/>
    <cellStyle name="Normal 6 4 2 2 2 2 5 3" xfId="31186" xr:uid="{00000000-0005-0000-0000-0000006A0000}"/>
    <cellStyle name="Normal 6 4 2 2 2 2 6" xfId="13868" xr:uid="{00000000-0005-0000-0000-0000016A0000}"/>
    <cellStyle name="Normal 6 4 2 2 2 2 6 2" xfId="13869" xr:uid="{00000000-0005-0000-0000-0000026A0000}"/>
    <cellStyle name="Normal 6 4 2 2 2 2 6 2 2" xfId="41205" xr:uid="{00000000-0005-0000-0000-0000036A0000}"/>
    <cellStyle name="Normal 6 4 2 2 2 2 6 3" xfId="31187" xr:uid="{00000000-0005-0000-0000-0000046A0000}"/>
    <cellStyle name="Normal 6 4 2 2 2 2 7" xfId="13870" xr:uid="{00000000-0005-0000-0000-0000056A0000}"/>
    <cellStyle name="Normal 6 4 2 2 2 2 7 2" xfId="36016" xr:uid="{00000000-0005-0000-0000-0000066A0000}"/>
    <cellStyle name="Normal 6 4 2 2 2 2 8" xfId="25420" xr:uid="{00000000-0005-0000-0000-0000076A0000}"/>
    <cellStyle name="Normal 6 4 2 2 2 3" xfId="13871" xr:uid="{00000000-0005-0000-0000-0000086A0000}"/>
    <cellStyle name="Normal 6 4 2 2 2 3 2" xfId="13872" xr:uid="{00000000-0005-0000-0000-0000096A0000}"/>
    <cellStyle name="Normal 6 4 2 2 2 3 2 2" xfId="13873" xr:uid="{00000000-0005-0000-0000-00000A6A0000}"/>
    <cellStyle name="Normal 6 4 2 2 2 3 2 2 2" xfId="13874" xr:uid="{00000000-0005-0000-0000-00000B6A0000}"/>
    <cellStyle name="Normal 6 4 2 2 2 3 2 2 2 2" xfId="13875" xr:uid="{00000000-0005-0000-0000-00000C6A0000}"/>
    <cellStyle name="Normal 6 4 2 2 2 3 2 2 2 2 2" xfId="41206" xr:uid="{00000000-0005-0000-0000-00000D6A0000}"/>
    <cellStyle name="Normal 6 4 2 2 2 3 2 2 2 3" xfId="31188" xr:uid="{00000000-0005-0000-0000-00000E6A0000}"/>
    <cellStyle name="Normal 6 4 2 2 2 3 2 2 3" xfId="13876" xr:uid="{00000000-0005-0000-0000-00000F6A0000}"/>
    <cellStyle name="Normal 6 4 2 2 2 3 2 2 3 2" xfId="13877" xr:uid="{00000000-0005-0000-0000-0000106A0000}"/>
    <cellStyle name="Normal 6 4 2 2 2 3 2 2 3 2 2" xfId="41207" xr:uid="{00000000-0005-0000-0000-0000116A0000}"/>
    <cellStyle name="Normal 6 4 2 2 2 3 2 2 3 3" xfId="31189" xr:uid="{00000000-0005-0000-0000-0000126A0000}"/>
    <cellStyle name="Normal 6 4 2 2 2 3 2 2 4" xfId="13878" xr:uid="{00000000-0005-0000-0000-0000136A0000}"/>
    <cellStyle name="Normal 6 4 2 2 2 3 2 2 4 2" xfId="36024" xr:uid="{00000000-0005-0000-0000-0000146A0000}"/>
    <cellStyle name="Normal 6 4 2 2 2 3 2 2 5" xfId="25428" xr:uid="{00000000-0005-0000-0000-0000156A0000}"/>
    <cellStyle name="Normal 6 4 2 2 2 3 2 3" xfId="13879" xr:uid="{00000000-0005-0000-0000-0000166A0000}"/>
    <cellStyle name="Normal 6 4 2 2 2 3 2 3 2" xfId="13880" xr:uid="{00000000-0005-0000-0000-0000176A0000}"/>
    <cellStyle name="Normal 6 4 2 2 2 3 2 3 2 2" xfId="13881" xr:uid="{00000000-0005-0000-0000-0000186A0000}"/>
    <cellStyle name="Normal 6 4 2 2 2 3 2 3 2 2 2" xfId="41208" xr:uid="{00000000-0005-0000-0000-0000196A0000}"/>
    <cellStyle name="Normal 6 4 2 2 2 3 2 3 2 3" xfId="31190" xr:uid="{00000000-0005-0000-0000-00001A6A0000}"/>
    <cellStyle name="Normal 6 4 2 2 2 3 2 3 3" xfId="13882" xr:uid="{00000000-0005-0000-0000-00001B6A0000}"/>
    <cellStyle name="Normal 6 4 2 2 2 3 2 3 3 2" xfId="13883" xr:uid="{00000000-0005-0000-0000-00001C6A0000}"/>
    <cellStyle name="Normal 6 4 2 2 2 3 2 3 3 2 2" xfId="41209" xr:uid="{00000000-0005-0000-0000-00001D6A0000}"/>
    <cellStyle name="Normal 6 4 2 2 2 3 2 3 3 3" xfId="31191" xr:uid="{00000000-0005-0000-0000-00001E6A0000}"/>
    <cellStyle name="Normal 6 4 2 2 2 3 2 3 4" xfId="13884" xr:uid="{00000000-0005-0000-0000-00001F6A0000}"/>
    <cellStyle name="Normal 6 4 2 2 2 3 2 3 4 2" xfId="36025" xr:uid="{00000000-0005-0000-0000-0000206A0000}"/>
    <cellStyle name="Normal 6 4 2 2 2 3 2 3 5" xfId="25429" xr:uid="{00000000-0005-0000-0000-0000216A0000}"/>
    <cellStyle name="Normal 6 4 2 2 2 3 2 4" xfId="13885" xr:uid="{00000000-0005-0000-0000-0000226A0000}"/>
    <cellStyle name="Normal 6 4 2 2 2 3 2 4 2" xfId="13886" xr:uid="{00000000-0005-0000-0000-0000236A0000}"/>
    <cellStyle name="Normal 6 4 2 2 2 3 2 4 2 2" xfId="41210" xr:uid="{00000000-0005-0000-0000-0000246A0000}"/>
    <cellStyle name="Normal 6 4 2 2 2 3 2 4 3" xfId="31192" xr:uid="{00000000-0005-0000-0000-0000256A0000}"/>
    <cellStyle name="Normal 6 4 2 2 2 3 2 5" xfId="13887" xr:uid="{00000000-0005-0000-0000-0000266A0000}"/>
    <cellStyle name="Normal 6 4 2 2 2 3 2 5 2" xfId="13888" xr:uid="{00000000-0005-0000-0000-0000276A0000}"/>
    <cellStyle name="Normal 6 4 2 2 2 3 2 5 2 2" xfId="41211" xr:uid="{00000000-0005-0000-0000-0000286A0000}"/>
    <cellStyle name="Normal 6 4 2 2 2 3 2 5 3" xfId="31193" xr:uid="{00000000-0005-0000-0000-0000296A0000}"/>
    <cellStyle name="Normal 6 4 2 2 2 3 2 6" xfId="13889" xr:uid="{00000000-0005-0000-0000-00002A6A0000}"/>
    <cellStyle name="Normal 6 4 2 2 2 3 2 6 2" xfId="36023" xr:uid="{00000000-0005-0000-0000-00002B6A0000}"/>
    <cellStyle name="Normal 6 4 2 2 2 3 2 7" xfId="25427" xr:uid="{00000000-0005-0000-0000-00002C6A0000}"/>
    <cellStyle name="Normal 6 4 2 2 2 3 3" xfId="13890" xr:uid="{00000000-0005-0000-0000-00002D6A0000}"/>
    <cellStyle name="Normal 6 4 2 2 2 3 3 2" xfId="13891" xr:uid="{00000000-0005-0000-0000-00002E6A0000}"/>
    <cellStyle name="Normal 6 4 2 2 2 3 3 2 2" xfId="13892" xr:uid="{00000000-0005-0000-0000-00002F6A0000}"/>
    <cellStyle name="Normal 6 4 2 2 2 3 3 2 2 2" xfId="41212" xr:uid="{00000000-0005-0000-0000-0000306A0000}"/>
    <cellStyle name="Normal 6 4 2 2 2 3 3 2 3" xfId="31194" xr:uid="{00000000-0005-0000-0000-0000316A0000}"/>
    <cellStyle name="Normal 6 4 2 2 2 3 3 3" xfId="13893" xr:uid="{00000000-0005-0000-0000-0000326A0000}"/>
    <cellStyle name="Normal 6 4 2 2 2 3 3 3 2" xfId="13894" xr:uid="{00000000-0005-0000-0000-0000336A0000}"/>
    <cellStyle name="Normal 6 4 2 2 2 3 3 3 2 2" xfId="41213" xr:uid="{00000000-0005-0000-0000-0000346A0000}"/>
    <cellStyle name="Normal 6 4 2 2 2 3 3 3 3" xfId="31195" xr:uid="{00000000-0005-0000-0000-0000356A0000}"/>
    <cellStyle name="Normal 6 4 2 2 2 3 3 4" xfId="13895" xr:uid="{00000000-0005-0000-0000-0000366A0000}"/>
    <cellStyle name="Normal 6 4 2 2 2 3 3 4 2" xfId="36026" xr:uid="{00000000-0005-0000-0000-0000376A0000}"/>
    <cellStyle name="Normal 6 4 2 2 2 3 3 5" xfId="25430" xr:uid="{00000000-0005-0000-0000-0000386A0000}"/>
    <cellStyle name="Normal 6 4 2 2 2 3 4" xfId="13896" xr:uid="{00000000-0005-0000-0000-0000396A0000}"/>
    <cellStyle name="Normal 6 4 2 2 2 3 4 2" xfId="13897" xr:uid="{00000000-0005-0000-0000-00003A6A0000}"/>
    <cellStyle name="Normal 6 4 2 2 2 3 4 2 2" xfId="13898" xr:uid="{00000000-0005-0000-0000-00003B6A0000}"/>
    <cellStyle name="Normal 6 4 2 2 2 3 4 2 2 2" xfId="41214" xr:uid="{00000000-0005-0000-0000-00003C6A0000}"/>
    <cellStyle name="Normal 6 4 2 2 2 3 4 2 3" xfId="31196" xr:uid="{00000000-0005-0000-0000-00003D6A0000}"/>
    <cellStyle name="Normal 6 4 2 2 2 3 4 3" xfId="13899" xr:uid="{00000000-0005-0000-0000-00003E6A0000}"/>
    <cellStyle name="Normal 6 4 2 2 2 3 4 3 2" xfId="13900" xr:uid="{00000000-0005-0000-0000-00003F6A0000}"/>
    <cellStyle name="Normal 6 4 2 2 2 3 4 3 2 2" xfId="41215" xr:uid="{00000000-0005-0000-0000-0000406A0000}"/>
    <cellStyle name="Normal 6 4 2 2 2 3 4 3 3" xfId="31197" xr:uid="{00000000-0005-0000-0000-0000416A0000}"/>
    <cellStyle name="Normal 6 4 2 2 2 3 4 4" xfId="13901" xr:uid="{00000000-0005-0000-0000-0000426A0000}"/>
    <cellStyle name="Normal 6 4 2 2 2 3 4 4 2" xfId="36027" xr:uid="{00000000-0005-0000-0000-0000436A0000}"/>
    <cellStyle name="Normal 6 4 2 2 2 3 4 5" xfId="25431" xr:uid="{00000000-0005-0000-0000-0000446A0000}"/>
    <cellStyle name="Normal 6 4 2 2 2 3 5" xfId="13902" xr:uid="{00000000-0005-0000-0000-0000456A0000}"/>
    <cellStyle name="Normal 6 4 2 2 2 3 5 2" xfId="13903" xr:uid="{00000000-0005-0000-0000-0000466A0000}"/>
    <cellStyle name="Normal 6 4 2 2 2 3 5 2 2" xfId="41216" xr:uid="{00000000-0005-0000-0000-0000476A0000}"/>
    <cellStyle name="Normal 6 4 2 2 2 3 5 3" xfId="31198" xr:uid="{00000000-0005-0000-0000-0000486A0000}"/>
    <cellStyle name="Normal 6 4 2 2 2 3 6" xfId="13904" xr:uid="{00000000-0005-0000-0000-0000496A0000}"/>
    <cellStyle name="Normal 6 4 2 2 2 3 6 2" xfId="13905" xr:uid="{00000000-0005-0000-0000-00004A6A0000}"/>
    <cellStyle name="Normal 6 4 2 2 2 3 6 2 2" xfId="41217" xr:uid="{00000000-0005-0000-0000-00004B6A0000}"/>
    <cellStyle name="Normal 6 4 2 2 2 3 6 3" xfId="31199" xr:uid="{00000000-0005-0000-0000-00004C6A0000}"/>
    <cellStyle name="Normal 6 4 2 2 2 3 7" xfId="13906" xr:uid="{00000000-0005-0000-0000-00004D6A0000}"/>
    <cellStyle name="Normal 6 4 2 2 2 3 7 2" xfId="36022" xr:uid="{00000000-0005-0000-0000-00004E6A0000}"/>
    <cellStyle name="Normal 6 4 2 2 2 3 8" xfId="25426" xr:uid="{00000000-0005-0000-0000-00004F6A0000}"/>
    <cellStyle name="Normal 6 4 2 2 2 4" xfId="13907" xr:uid="{00000000-0005-0000-0000-0000506A0000}"/>
    <cellStyle name="Normal 6 4 2 2 2 4 2" xfId="13908" xr:uid="{00000000-0005-0000-0000-0000516A0000}"/>
    <cellStyle name="Normal 6 4 2 2 2 4 2 2" xfId="13909" xr:uid="{00000000-0005-0000-0000-0000526A0000}"/>
    <cellStyle name="Normal 6 4 2 2 2 4 2 2 2" xfId="13910" xr:uid="{00000000-0005-0000-0000-0000536A0000}"/>
    <cellStyle name="Normal 6 4 2 2 2 4 2 2 2 2" xfId="41218" xr:uid="{00000000-0005-0000-0000-0000546A0000}"/>
    <cellStyle name="Normal 6 4 2 2 2 4 2 2 3" xfId="31200" xr:uid="{00000000-0005-0000-0000-0000556A0000}"/>
    <cellStyle name="Normal 6 4 2 2 2 4 2 3" xfId="13911" xr:uid="{00000000-0005-0000-0000-0000566A0000}"/>
    <cellStyle name="Normal 6 4 2 2 2 4 2 3 2" xfId="13912" xr:uid="{00000000-0005-0000-0000-0000576A0000}"/>
    <cellStyle name="Normal 6 4 2 2 2 4 2 3 2 2" xfId="41219" xr:uid="{00000000-0005-0000-0000-0000586A0000}"/>
    <cellStyle name="Normal 6 4 2 2 2 4 2 3 3" xfId="31201" xr:uid="{00000000-0005-0000-0000-0000596A0000}"/>
    <cellStyle name="Normal 6 4 2 2 2 4 2 4" xfId="13913" xr:uid="{00000000-0005-0000-0000-00005A6A0000}"/>
    <cellStyle name="Normal 6 4 2 2 2 4 2 4 2" xfId="36029" xr:uid="{00000000-0005-0000-0000-00005B6A0000}"/>
    <cellStyle name="Normal 6 4 2 2 2 4 2 5" xfId="25433" xr:uid="{00000000-0005-0000-0000-00005C6A0000}"/>
    <cellStyle name="Normal 6 4 2 2 2 4 3" xfId="13914" xr:uid="{00000000-0005-0000-0000-00005D6A0000}"/>
    <cellStyle name="Normal 6 4 2 2 2 4 3 2" xfId="13915" xr:uid="{00000000-0005-0000-0000-00005E6A0000}"/>
    <cellStyle name="Normal 6 4 2 2 2 4 3 2 2" xfId="13916" xr:uid="{00000000-0005-0000-0000-00005F6A0000}"/>
    <cellStyle name="Normal 6 4 2 2 2 4 3 2 2 2" xfId="41220" xr:uid="{00000000-0005-0000-0000-0000606A0000}"/>
    <cellStyle name="Normal 6 4 2 2 2 4 3 2 3" xfId="31202" xr:uid="{00000000-0005-0000-0000-0000616A0000}"/>
    <cellStyle name="Normal 6 4 2 2 2 4 3 3" xfId="13917" xr:uid="{00000000-0005-0000-0000-0000626A0000}"/>
    <cellStyle name="Normal 6 4 2 2 2 4 3 3 2" xfId="13918" xr:uid="{00000000-0005-0000-0000-0000636A0000}"/>
    <cellStyle name="Normal 6 4 2 2 2 4 3 3 2 2" xfId="41221" xr:uid="{00000000-0005-0000-0000-0000646A0000}"/>
    <cellStyle name="Normal 6 4 2 2 2 4 3 3 3" xfId="31203" xr:uid="{00000000-0005-0000-0000-0000656A0000}"/>
    <cellStyle name="Normal 6 4 2 2 2 4 3 4" xfId="13919" xr:uid="{00000000-0005-0000-0000-0000666A0000}"/>
    <cellStyle name="Normal 6 4 2 2 2 4 3 4 2" xfId="36030" xr:uid="{00000000-0005-0000-0000-0000676A0000}"/>
    <cellStyle name="Normal 6 4 2 2 2 4 3 5" xfId="25434" xr:uid="{00000000-0005-0000-0000-0000686A0000}"/>
    <cellStyle name="Normal 6 4 2 2 2 4 4" xfId="13920" xr:uid="{00000000-0005-0000-0000-0000696A0000}"/>
    <cellStyle name="Normal 6 4 2 2 2 4 4 2" xfId="13921" xr:uid="{00000000-0005-0000-0000-00006A6A0000}"/>
    <cellStyle name="Normal 6 4 2 2 2 4 4 2 2" xfId="41222" xr:uid="{00000000-0005-0000-0000-00006B6A0000}"/>
    <cellStyle name="Normal 6 4 2 2 2 4 4 3" xfId="31204" xr:uid="{00000000-0005-0000-0000-00006C6A0000}"/>
    <cellStyle name="Normal 6 4 2 2 2 4 5" xfId="13922" xr:uid="{00000000-0005-0000-0000-00006D6A0000}"/>
    <cellStyle name="Normal 6 4 2 2 2 4 5 2" xfId="13923" xr:uid="{00000000-0005-0000-0000-00006E6A0000}"/>
    <cellStyle name="Normal 6 4 2 2 2 4 5 2 2" xfId="41223" xr:uid="{00000000-0005-0000-0000-00006F6A0000}"/>
    <cellStyle name="Normal 6 4 2 2 2 4 5 3" xfId="31205" xr:uid="{00000000-0005-0000-0000-0000706A0000}"/>
    <cellStyle name="Normal 6 4 2 2 2 4 6" xfId="13924" xr:uid="{00000000-0005-0000-0000-0000716A0000}"/>
    <cellStyle name="Normal 6 4 2 2 2 4 6 2" xfId="36028" xr:uid="{00000000-0005-0000-0000-0000726A0000}"/>
    <cellStyle name="Normal 6 4 2 2 2 4 7" xfId="25432" xr:uid="{00000000-0005-0000-0000-0000736A0000}"/>
    <cellStyle name="Normal 6 4 2 2 2 5" xfId="13925" xr:uid="{00000000-0005-0000-0000-0000746A0000}"/>
    <cellStyle name="Normal 6 4 2 2 2 5 2" xfId="13926" xr:uid="{00000000-0005-0000-0000-0000756A0000}"/>
    <cellStyle name="Normal 6 4 2 2 2 5 2 2" xfId="13927" xr:uid="{00000000-0005-0000-0000-0000766A0000}"/>
    <cellStyle name="Normal 6 4 2 2 2 5 2 2 2" xfId="41224" xr:uid="{00000000-0005-0000-0000-0000776A0000}"/>
    <cellStyle name="Normal 6 4 2 2 2 5 2 3" xfId="31206" xr:uid="{00000000-0005-0000-0000-0000786A0000}"/>
    <cellStyle name="Normal 6 4 2 2 2 5 3" xfId="13928" xr:uid="{00000000-0005-0000-0000-0000796A0000}"/>
    <cellStyle name="Normal 6 4 2 2 2 5 3 2" xfId="13929" xr:uid="{00000000-0005-0000-0000-00007A6A0000}"/>
    <cellStyle name="Normal 6 4 2 2 2 5 3 2 2" xfId="41225" xr:uid="{00000000-0005-0000-0000-00007B6A0000}"/>
    <cellStyle name="Normal 6 4 2 2 2 5 3 3" xfId="31207" xr:uid="{00000000-0005-0000-0000-00007C6A0000}"/>
    <cellStyle name="Normal 6 4 2 2 2 5 4" xfId="13930" xr:uid="{00000000-0005-0000-0000-00007D6A0000}"/>
    <cellStyle name="Normal 6 4 2 2 2 5 4 2" xfId="36031" xr:uid="{00000000-0005-0000-0000-00007E6A0000}"/>
    <cellStyle name="Normal 6 4 2 2 2 5 5" xfId="25435" xr:uid="{00000000-0005-0000-0000-00007F6A0000}"/>
    <cellStyle name="Normal 6 4 2 2 2 6" xfId="13931" xr:uid="{00000000-0005-0000-0000-0000806A0000}"/>
    <cellStyle name="Normal 6 4 2 2 2 6 2" xfId="13932" xr:uid="{00000000-0005-0000-0000-0000816A0000}"/>
    <cellStyle name="Normal 6 4 2 2 2 6 2 2" xfId="13933" xr:uid="{00000000-0005-0000-0000-0000826A0000}"/>
    <cellStyle name="Normal 6 4 2 2 2 6 2 2 2" xfId="41226" xr:uid="{00000000-0005-0000-0000-0000836A0000}"/>
    <cellStyle name="Normal 6 4 2 2 2 6 2 3" xfId="31208" xr:uid="{00000000-0005-0000-0000-0000846A0000}"/>
    <cellStyle name="Normal 6 4 2 2 2 6 3" xfId="13934" xr:uid="{00000000-0005-0000-0000-0000856A0000}"/>
    <cellStyle name="Normal 6 4 2 2 2 6 3 2" xfId="13935" xr:uid="{00000000-0005-0000-0000-0000866A0000}"/>
    <cellStyle name="Normal 6 4 2 2 2 6 3 2 2" xfId="41227" xr:uid="{00000000-0005-0000-0000-0000876A0000}"/>
    <cellStyle name="Normal 6 4 2 2 2 6 3 3" xfId="31209" xr:uid="{00000000-0005-0000-0000-0000886A0000}"/>
    <cellStyle name="Normal 6 4 2 2 2 6 4" xfId="13936" xr:uid="{00000000-0005-0000-0000-0000896A0000}"/>
    <cellStyle name="Normal 6 4 2 2 2 6 4 2" xfId="36032" xr:uid="{00000000-0005-0000-0000-00008A6A0000}"/>
    <cellStyle name="Normal 6 4 2 2 2 6 5" xfId="25436" xr:uid="{00000000-0005-0000-0000-00008B6A0000}"/>
    <cellStyle name="Normal 6 4 2 2 2 7" xfId="13937" xr:uid="{00000000-0005-0000-0000-00008C6A0000}"/>
    <cellStyle name="Normal 6 4 2 2 2 7 2" xfId="13938" xr:uid="{00000000-0005-0000-0000-00008D6A0000}"/>
    <cellStyle name="Normal 6 4 2 2 2 7 2 2" xfId="41228" xr:uid="{00000000-0005-0000-0000-00008E6A0000}"/>
    <cellStyle name="Normal 6 4 2 2 2 7 3" xfId="31210" xr:uid="{00000000-0005-0000-0000-00008F6A0000}"/>
    <cellStyle name="Normal 6 4 2 2 2 8" xfId="13939" xr:uid="{00000000-0005-0000-0000-0000906A0000}"/>
    <cellStyle name="Normal 6 4 2 2 2 8 2" xfId="13940" xr:uid="{00000000-0005-0000-0000-0000916A0000}"/>
    <cellStyle name="Normal 6 4 2 2 2 8 2 2" xfId="41229" xr:uid="{00000000-0005-0000-0000-0000926A0000}"/>
    <cellStyle name="Normal 6 4 2 2 2 8 3" xfId="31211" xr:uid="{00000000-0005-0000-0000-0000936A0000}"/>
    <cellStyle name="Normal 6 4 2 2 2 9" xfId="13941" xr:uid="{00000000-0005-0000-0000-0000946A0000}"/>
    <cellStyle name="Normal 6 4 2 2 2 9 2" xfId="36015" xr:uid="{00000000-0005-0000-0000-0000956A0000}"/>
    <cellStyle name="Normal 6 4 2 2 3" xfId="13942" xr:uid="{00000000-0005-0000-0000-0000966A0000}"/>
    <cellStyle name="Normal 6 4 2 2 3 2" xfId="13943" xr:uid="{00000000-0005-0000-0000-0000976A0000}"/>
    <cellStyle name="Normal 6 4 2 2 3 2 2" xfId="13944" xr:uid="{00000000-0005-0000-0000-0000986A0000}"/>
    <cellStyle name="Normal 6 4 2 2 3 2 2 2" xfId="13945" xr:uid="{00000000-0005-0000-0000-0000996A0000}"/>
    <cellStyle name="Normal 6 4 2 2 3 2 2 2 2" xfId="13946" xr:uid="{00000000-0005-0000-0000-00009A6A0000}"/>
    <cellStyle name="Normal 6 4 2 2 3 2 2 2 2 2" xfId="41230" xr:uid="{00000000-0005-0000-0000-00009B6A0000}"/>
    <cellStyle name="Normal 6 4 2 2 3 2 2 2 3" xfId="31212" xr:uid="{00000000-0005-0000-0000-00009C6A0000}"/>
    <cellStyle name="Normal 6 4 2 2 3 2 2 3" xfId="13947" xr:uid="{00000000-0005-0000-0000-00009D6A0000}"/>
    <cellStyle name="Normal 6 4 2 2 3 2 2 3 2" xfId="13948" xr:uid="{00000000-0005-0000-0000-00009E6A0000}"/>
    <cellStyle name="Normal 6 4 2 2 3 2 2 3 2 2" xfId="41231" xr:uid="{00000000-0005-0000-0000-00009F6A0000}"/>
    <cellStyle name="Normal 6 4 2 2 3 2 2 3 3" xfId="31213" xr:uid="{00000000-0005-0000-0000-0000A06A0000}"/>
    <cellStyle name="Normal 6 4 2 2 3 2 2 4" xfId="13949" xr:uid="{00000000-0005-0000-0000-0000A16A0000}"/>
    <cellStyle name="Normal 6 4 2 2 3 2 2 4 2" xfId="36035" xr:uid="{00000000-0005-0000-0000-0000A26A0000}"/>
    <cellStyle name="Normal 6 4 2 2 3 2 2 5" xfId="25439" xr:uid="{00000000-0005-0000-0000-0000A36A0000}"/>
    <cellStyle name="Normal 6 4 2 2 3 2 3" xfId="13950" xr:uid="{00000000-0005-0000-0000-0000A46A0000}"/>
    <cellStyle name="Normal 6 4 2 2 3 2 3 2" xfId="13951" xr:uid="{00000000-0005-0000-0000-0000A56A0000}"/>
    <cellStyle name="Normal 6 4 2 2 3 2 3 2 2" xfId="13952" xr:uid="{00000000-0005-0000-0000-0000A66A0000}"/>
    <cellStyle name="Normal 6 4 2 2 3 2 3 2 2 2" xfId="41232" xr:uid="{00000000-0005-0000-0000-0000A76A0000}"/>
    <cellStyle name="Normal 6 4 2 2 3 2 3 2 3" xfId="31214" xr:uid="{00000000-0005-0000-0000-0000A86A0000}"/>
    <cellStyle name="Normal 6 4 2 2 3 2 3 3" xfId="13953" xr:uid="{00000000-0005-0000-0000-0000A96A0000}"/>
    <cellStyle name="Normal 6 4 2 2 3 2 3 3 2" xfId="13954" xr:uid="{00000000-0005-0000-0000-0000AA6A0000}"/>
    <cellStyle name="Normal 6 4 2 2 3 2 3 3 2 2" xfId="41233" xr:uid="{00000000-0005-0000-0000-0000AB6A0000}"/>
    <cellStyle name="Normal 6 4 2 2 3 2 3 3 3" xfId="31215" xr:uid="{00000000-0005-0000-0000-0000AC6A0000}"/>
    <cellStyle name="Normal 6 4 2 2 3 2 3 4" xfId="13955" xr:uid="{00000000-0005-0000-0000-0000AD6A0000}"/>
    <cellStyle name="Normal 6 4 2 2 3 2 3 4 2" xfId="36036" xr:uid="{00000000-0005-0000-0000-0000AE6A0000}"/>
    <cellStyle name="Normal 6 4 2 2 3 2 3 5" xfId="25440" xr:uid="{00000000-0005-0000-0000-0000AF6A0000}"/>
    <cellStyle name="Normal 6 4 2 2 3 2 4" xfId="13956" xr:uid="{00000000-0005-0000-0000-0000B06A0000}"/>
    <cellStyle name="Normal 6 4 2 2 3 2 4 2" xfId="13957" xr:uid="{00000000-0005-0000-0000-0000B16A0000}"/>
    <cellStyle name="Normal 6 4 2 2 3 2 4 2 2" xfId="41234" xr:uid="{00000000-0005-0000-0000-0000B26A0000}"/>
    <cellStyle name="Normal 6 4 2 2 3 2 4 3" xfId="31216" xr:uid="{00000000-0005-0000-0000-0000B36A0000}"/>
    <cellStyle name="Normal 6 4 2 2 3 2 5" xfId="13958" xr:uid="{00000000-0005-0000-0000-0000B46A0000}"/>
    <cellStyle name="Normal 6 4 2 2 3 2 5 2" xfId="13959" xr:uid="{00000000-0005-0000-0000-0000B56A0000}"/>
    <cellStyle name="Normal 6 4 2 2 3 2 5 2 2" xfId="41235" xr:uid="{00000000-0005-0000-0000-0000B66A0000}"/>
    <cellStyle name="Normal 6 4 2 2 3 2 5 3" xfId="31217" xr:uid="{00000000-0005-0000-0000-0000B76A0000}"/>
    <cellStyle name="Normal 6 4 2 2 3 2 6" xfId="13960" xr:uid="{00000000-0005-0000-0000-0000B86A0000}"/>
    <cellStyle name="Normal 6 4 2 2 3 2 6 2" xfId="36034" xr:uid="{00000000-0005-0000-0000-0000B96A0000}"/>
    <cellStyle name="Normal 6 4 2 2 3 2 7" xfId="25438" xr:uid="{00000000-0005-0000-0000-0000BA6A0000}"/>
    <cellStyle name="Normal 6 4 2 2 3 3" xfId="13961" xr:uid="{00000000-0005-0000-0000-0000BB6A0000}"/>
    <cellStyle name="Normal 6 4 2 2 3 3 2" xfId="13962" xr:uid="{00000000-0005-0000-0000-0000BC6A0000}"/>
    <cellStyle name="Normal 6 4 2 2 3 3 2 2" xfId="13963" xr:uid="{00000000-0005-0000-0000-0000BD6A0000}"/>
    <cellStyle name="Normal 6 4 2 2 3 3 2 2 2" xfId="41236" xr:uid="{00000000-0005-0000-0000-0000BE6A0000}"/>
    <cellStyle name="Normal 6 4 2 2 3 3 2 3" xfId="31218" xr:uid="{00000000-0005-0000-0000-0000BF6A0000}"/>
    <cellStyle name="Normal 6 4 2 2 3 3 3" xfId="13964" xr:uid="{00000000-0005-0000-0000-0000C06A0000}"/>
    <cellStyle name="Normal 6 4 2 2 3 3 3 2" xfId="13965" xr:uid="{00000000-0005-0000-0000-0000C16A0000}"/>
    <cellStyle name="Normal 6 4 2 2 3 3 3 2 2" xfId="41237" xr:uid="{00000000-0005-0000-0000-0000C26A0000}"/>
    <cellStyle name="Normal 6 4 2 2 3 3 3 3" xfId="31219" xr:uid="{00000000-0005-0000-0000-0000C36A0000}"/>
    <cellStyle name="Normal 6 4 2 2 3 3 4" xfId="13966" xr:uid="{00000000-0005-0000-0000-0000C46A0000}"/>
    <cellStyle name="Normal 6 4 2 2 3 3 4 2" xfId="36037" xr:uid="{00000000-0005-0000-0000-0000C56A0000}"/>
    <cellStyle name="Normal 6 4 2 2 3 3 5" xfId="25441" xr:uid="{00000000-0005-0000-0000-0000C66A0000}"/>
    <cellStyle name="Normal 6 4 2 2 3 4" xfId="13967" xr:uid="{00000000-0005-0000-0000-0000C76A0000}"/>
    <cellStyle name="Normal 6 4 2 2 3 4 2" xfId="13968" xr:uid="{00000000-0005-0000-0000-0000C86A0000}"/>
    <cellStyle name="Normal 6 4 2 2 3 4 2 2" xfId="13969" xr:uid="{00000000-0005-0000-0000-0000C96A0000}"/>
    <cellStyle name="Normal 6 4 2 2 3 4 2 2 2" xfId="41238" xr:uid="{00000000-0005-0000-0000-0000CA6A0000}"/>
    <cellStyle name="Normal 6 4 2 2 3 4 2 3" xfId="31220" xr:uid="{00000000-0005-0000-0000-0000CB6A0000}"/>
    <cellStyle name="Normal 6 4 2 2 3 4 3" xfId="13970" xr:uid="{00000000-0005-0000-0000-0000CC6A0000}"/>
    <cellStyle name="Normal 6 4 2 2 3 4 3 2" xfId="13971" xr:uid="{00000000-0005-0000-0000-0000CD6A0000}"/>
    <cellStyle name="Normal 6 4 2 2 3 4 3 2 2" xfId="41239" xr:uid="{00000000-0005-0000-0000-0000CE6A0000}"/>
    <cellStyle name="Normal 6 4 2 2 3 4 3 3" xfId="31221" xr:uid="{00000000-0005-0000-0000-0000CF6A0000}"/>
    <cellStyle name="Normal 6 4 2 2 3 4 4" xfId="13972" xr:uid="{00000000-0005-0000-0000-0000D06A0000}"/>
    <cellStyle name="Normal 6 4 2 2 3 4 4 2" xfId="36038" xr:uid="{00000000-0005-0000-0000-0000D16A0000}"/>
    <cellStyle name="Normal 6 4 2 2 3 4 5" xfId="25442" xr:uid="{00000000-0005-0000-0000-0000D26A0000}"/>
    <cellStyle name="Normal 6 4 2 2 3 5" xfId="13973" xr:uid="{00000000-0005-0000-0000-0000D36A0000}"/>
    <cellStyle name="Normal 6 4 2 2 3 5 2" xfId="13974" xr:uid="{00000000-0005-0000-0000-0000D46A0000}"/>
    <cellStyle name="Normal 6 4 2 2 3 5 2 2" xfId="41240" xr:uid="{00000000-0005-0000-0000-0000D56A0000}"/>
    <cellStyle name="Normal 6 4 2 2 3 5 3" xfId="31222" xr:uid="{00000000-0005-0000-0000-0000D66A0000}"/>
    <cellStyle name="Normal 6 4 2 2 3 6" xfId="13975" xr:uid="{00000000-0005-0000-0000-0000D76A0000}"/>
    <cellStyle name="Normal 6 4 2 2 3 6 2" xfId="13976" xr:uid="{00000000-0005-0000-0000-0000D86A0000}"/>
    <cellStyle name="Normal 6 4 2 2 3 6 2 2" xfId="41241" xr:uid="{00000000-0005-0000-0000-0000D96A0000}"/>
    <cellStyle name="Normal 6 4 2 2 3 6 3" xfId="31223" xr:uid="{00000000-0005-0000-0000-0000DA6A0000}"/>
    <cellStyle name="Normal 6 4 2 2 3 7" xfId="13977" xr:uid="{00000000-0005-0000-0000-0000DB6A0000}"/>
    <cellStyle name="Normal 6 4 2 2 3 7 2" xfId="36033" xr:uid="{00000000-0005-0000-0000-0000DC6A0000}"/>
    <cellStyle name="Normal 6 4 2 2 3 8" xfId="25437" xr:uid="{00000000-0005-0000-0000-0000DD6A0000}"/>
    <cellStyle name="Normal 6 4 2 2 4" xfId="13978" xr:uid="{00000000-0005-0000-0000-0000DE6A0000}"/>
    <cellStyle name="Normal 6 4 2 2 4 2" xfId="13979" xr:uid="{00000000-0005-0000-0000-0000DF6A0000}"/>
    <cellStyle name="Normal 6 4 2 2 4 2 2" xfId="13980" xr:uid="{00000000-0005-0000-0000-0000E06A0000}"/>
    <cellStyle name="Normal 6 4 2 2 4 2 2 2" xfId="13981" xr:uid="{00000000-0005-0000-0000-0000E16A0000}"/>
    <cellStyle name="Normal 6 4 2 2 4 2 2 2 2" xfId="13982" xr:uid="{00000000-0005-0000-0000-0000E26A0000}"/>
    <cellStyle name="Normal 6 4 2 2 4 2 2 2 2 2" xfId="41242" xr:uid="{00000000-0005-0000-0000-0000E36A0000}"/>
    <cellStyle name="Normal 6 4 2 2 4 2 2 2 3" xfId="31224" xr:uid="{00000000-0005-0000-0000-0000E46A0000}"/>
    <cellStyle name="Normal 6 4 2 2 4 2 2 3" xfId="13983" xr:uid="{00000000-0005-0000-0000-0000E56A0000}"/>
    <cellStyle name="Normal 6 4 2 2 4 2 2 3 2" xfId="13984" xr:uid="{00000000-0005-0000-0000-0000E66A0000}"/>
    <cellStyle name="Normal 6 4 2 2 4 2 2 3 2 2" xfId="41243" xr:uid="{00000000-0005-0000-0000-0000E76A0000}"/>
    <cellStyle name="Normal 6 4 2 2 4 2 2 3 3" xfId="31225" xr:uid="{00000000-0005-0000-0000-0000E86A0000}"/>
    <cellStyle name="Normal 6 4 2 2 4 2 2 4" xfId="13985" xr:uid="{00000000-0005-0000-0000-0000E96A0000}"/>
    <cellStyle name="Normal 6 4 2 2 4 2 2 4 2" xfId="36041" xr:uid="{00000000-0005-0000-0000-0000EA6A0000}"/>
    <cellStyle name="Normal 6 4 2 2 4 2 2 5" xfId="25445" xr:uid="{00000000-0005-0000-0000-0000EB6A0000}"/>
    <cellStyle name="Normal 6 4 2 2 4 2 3" xfId="13986" xr:uid="{00000000-0005-0000-0000-0000EC6A0000}"/>
    <cellStyle name="Normal 6 4 2 2 4 2 3 2" xfId="13987" xr:uid="{00000000-0005-0000-0000-0000ED6A0000}"/>
    <cellStyle name="Normal 6 4 2 2 4 2 3 2 2" xfId="13988" xr:uid="{00000000-0005-0000-0000-0000EE6A0000}"/>
    <cellStyle name="Normal 6 4 2 2 4 2 3 2 2 2" xfId="41244" xr:uid="{00000000-0005-0000-0000-0000EF6A0000}"/>
    <cellStyle name="Normal 6 4 2 2 4 2 3 2 3" xfId="31226" xr:uid="{00000000-0005-0000-0000-0000F06A0000}"/>
    <cellStyle name="Normal 6 4 2 2 4 2 3 3" xfId="13989" xr:uid="{00000000-0005-0000-0000-0000F16A0000}"/>
    <cellStyle name="Normal 6 4 2 2 4 2 3 3 2" xfId="13990" xr:uid="{00000000-0005-0000-0000-0000F26A0000}"/>
    <cellStyle name="Normal 6 4 2 2 4 2 3 3 2 2" xfId="41245" xr:uid="{00000000-0005-0000-0000-0000F36A0000}"/>
    <cellStyle name="Normal 6 4 2 2 4 2 3 3 3" xfId="31227" xr:uid="{00000000-0005-0000-0000-0000F46A0000}"/>
    <cellStyle name="Normal 6 4 2 2 4 2 3 4" xfId="13991" xr:uid="{00000000-0005-0000-0000-0000F56A0000}"/>
    <cellStyle name="Normal 6 4 2 2 4 2 3 4 2" xfId="36042" xr:uid="{00000000-0005-0000-0000-0000F66A0000}"/>
    <cellStyle name="Normal 6 4 2 2 4 2 3 5" xfId="25446" xr:uid="{00000000-0005-0000-0000-0000F76A0000}"/>
    <cellStyle name="Normal 6 4 2 2 4 2 4" xfId="13992" xr:uid="{00000000-0005-0000-0000-0000F86A0000}"/>
    <cellStyle name="Normal 6 4 2 2 4 2 4 2" xfId="13993" xr:uid="{00000000-0005-0000-0000-0000F96A0000}"/>
    <cellStyle name="Normal 6 4 2 2 4 2 4 2 2" xfId="41246" xr:uid="{00000000-0005-0000-0000-0000FA6A0000}"/>
    <cellStyle name="Normal 6 4 2 2 4 2 4 3" xfId="31228" xr:uid="{00000000-0005-0000-0000-0000FB6A0000}"/>
    <cellStyle name="Normal 6 4 2 2 4 2 5" xfId="13994" xr:uid="{00000000-0005-0000-0000-0000FC6A0000}"/>
    <cellStyle name="Normal 6 4 2 2 4 2 5 2" xfId="13995" xr:uid="{00000000-0005-0000-0000-0000FD6A0000}"/>
    <cellStyle name="Normal 6 4 2 2 4 2 5 2 2" xfId="41247" xr:uid="{00000000-0005-0000-0000-0000FE6A0000}"/>
    <cellStyle name="Normal 6 4 2 2 4 2 5 3" xfId="31229" xr:uid="{00000000-0005-0000-0000-0000FF6A0000}"/>
    <cellStyle name="Normal 6 4 2 2 4 2 6" xfId="13996" xr:uid="{00000000-0005-0000-0000-0000006B0000}"/>
    <cellStyle name="Normal 6 4 2 2 4 2 6 2" xfId="36040" xr:uid="{00000000-0005-0000-0000-0000016B0000}"/>
    <cellStyle name="Normal 6 4 2 2 4 2 7" xfId="25444" xr:uid="{00000000-0005-0000-0000-0000026B0000}"/>
    <cellStyle name="Normal 6 4 2 2 4 3" xfId="13997" xr:uid="{00000000-0005-0000-0000-0000036B0000}"/>
    <cellStyle name="Normal 6 4 2 2 4 3 2" xfId="13998" xr:uid="{00000000-0005-0000-0000-0000046B0000}"/>
    <cellStyle name="Normal 6 4 2 2 4 3 2 2" xfId="13999" xr:uid="{00000000-0005-0000-0000-0000056B0000}"/>
    <cellStyle name="Normal 6 4 2 2 4 3 2 2 2" xfId="41248" xr:uid="{00000000-0005-0000-0000-0000066B0000}"/>
    <cellStyle name="Normal 6 4 2 2 4 3 2 3" xfId="31230" xr:uid="{00000000-0005-0000-0000-0000076B0000}"/>
    <cellStyle name="Normal 6 4 2 2 4 3 3" xfId="14000" xr:uid="{00000000-0005-0000-0000-0000086B0000}"/>
    <cellStyle name="Normal 6 4 2 2 4 3 3 2" xfId="14001" xr:uid="{00000000-0005-0000-0000-0000096B0000}"/>
    <cellStyle name="Normal 6 4 2 2 4 3 3 2 2" xfId="41249" xr:uid="{00000000-0005-0000-0000-00000A6B0000}"/>
    <cellStyle name="Normal 6 4 2 2 4 3 3 3" xfId="31231" xr:uid="{00000000-0005-0000-0000-00000B6B0000}"/>
    <cellStyle name="Normal 6 4 2 2 4 3 4" xfId="14002" xr:uid="{00000000-0005-0000-0000-00000C6B0000}"/>
    <cellStyle name="Normal 6 4 2 2 4 3 4 2" xfId="36043" xr:uid="{00000000-0005-0000-0000-00000D6B0000}"/>
    <cellStyle name="Normal 6 4 2 2 4 3 5" xfId="25447" xr:uid="{00000000-0005-0000-0000-00000E6B0000}"/>
    <cellStyle name="Normal 6 4 2 2 4 4" xfId="14003" xr:uid="{00000000-0005-0000-0000-00000F6B0000}"/>
    <cellStyle name="Normal 6 4 2 2 4 4 2" xfId="14004" xr:uid="{00000000-0005-0000-0000-0000106B0000}"/>
    <cellStyle name="Normal 6 4 2 2 4 4 2 2" xfId="14005" xr:uid="{00000000-0005-0000-0000-0000116B0000}"/>
    <cellStyle name="Normal 6 4 2 2 4 4 2 2 2" xfId="41250" xr:uid="{00000000-0005-0000-0000-0000126B0000}"/>
    <cellStyle name="Normal 6 4 2 2 4 4 2 3" xfId="31232" xr:uid="{00000000-0005-0000-0000-0000136B0000}"/>
    <cellStyle name="Normal 6 4 2 2 4 4 3" xfId="14006" xr:uid="{00000000-0005-0000-0000-0000146B0000}"/>
    <cellStyle name="Normal 6 4 2 2 4 4 3 2" xfId="14007" xr:uid="{00000000-0005-0000-0000-0000156B0000}"/>
    <cellStyle name="Normal 6 4 2 2 4 4 3 2 2" xfId="41251" xr:uid="{00000000-0005-0000-0000-0000166B0000}"/>
    <cellStyle name="Normal 6 4 2 2 4 4 3 3" xfId="31233" xr:uid="{00000000-0005-0000-0000-0000176B0000}"/>
    <cellStyle name="Normal 6 4 2 2 4 4 4" xfId="14008" xr:uid="{00000000-0005-0000-0000-0000186B0000}"/>
    <cellStyle name="Normal 6 4 2 2 4 4 4 2" xfId="36044" xr:uid="{00000000-0005-0000-0000-0000196B0000}"/>
    <cellStyle name="Normal 6 4 2 2 4 4 5" xfId="25448" xr:uid="{00000000-0005-0000-0000-00001A6B0000}"/>
    <cellStyle name="Normal 6 4 2 2 4 5" xfId="14009" xr:uid="{00000000-0005-0000-0000-00001B6B0000}"/>
    <cellStyle name="Normal 6 4 2 2 4 5 2" xfId="14010" xr:uid="{00000000-0005-0000-0000-00001C6B0000}"/>
    <cellStyle name="Normal 6 4 2 2 4 5 2 2" xfId="41252" xr:uid="{00000000-0005-0000-0000-00001D6B0000}"/>
    <cellStyle name="Normal 6 4 2 2 4 5 3" xfId="31234" xr:uid="{00000000-0005-0000-0000-00001E6B0000}"/>
    <cellStyle name="Normal 6 4 2 2 4 6" xfId="14011" xr:uid="{00000000-0005-0000-0000-00001F6B0000}"/>
    <cellStyle name="Normal 6 4 2 2 4 6 2" xfId="14012" xr:uid="{00000000-0005-0000-0000-0000206B0000}"/>
    <cellStyle name="Normal 6 4 2 2 4 6 2 2" xfId="41253" xr:uid="{00000000-0005-0000-0000-0000216B0000}"/>
    <cellStyle name="Normal 6 4 2 2 4 6 3" xfId="31235" xr:uid="{00000000-0005-0000-0000-0000226B0000}"/>
    <cellStyle name="Normal 6 4 2 2 4 7" xfId="14013" xr:uid="{00000000-0005-0000-0000-0000236B0000}"/>
    <cellStyle name="Normal 6 4 2 2 4 7 2" xfId="36039" xr:uid="{00000000-0005-0000-0000-0000246B0000}"/>
    <cellStyle name="Normal 6 4 2 2 4 8" xfId="25443" xr:uid="{00000000-0005-0000-0000-0000256B0000}"/>
    <cellStyle name="Normal 6 4 2 2 5" xfId="14014" xr:uid="{00000000-0005-0000-0000-0000266B0000}"/>
    <cellStyle name="Normal 6 4 2 2 5 2" xfId="14015" xr:uid="{00000000-0005-0000-0000-0000276B0000}"/>
    <cellStyle name="Normal 6 4 2 2 5 2 2" xfId="14016" xr:uid="{00000000-0005-0000-0000-0000286B0000}"/>
    <cellStyle name="Normal 6 4 2 2 5 2 2 2" xfId="14017" xr:uid="{00000000-0005-0000-0000-0000296B0000}"/>
    <cellStyle name="Normal 6 4 2 2 5 2 2 2 2" xfId="14018" xr:uid="{00000000-0005-0000-0000-00002A6B0000}"/>
    <cellStyle name="Normal 6 4 2 2 5 2 2 2 2 2" xfId="41254" xr:uid="{00000000-0005-0000-0000-00002B6B0000}"/>
    <cellStyle name="Normal 6 4 2 2 5 2 2 2 3" xfId="31236" xr:uid="{00000000-0005-0000-0000-00002C6B0000}"/>
    <cellStyle name="Normal 6 4 2 2 5 2 2 3" xfId="14019" xr:uid="{00000000-0005-0000-0000-00002D6B0000}"/>
    <cellStyle name="Normal 6 4 2 2 5 2 2 3 2" xfId="14020" xr:uid="{00000000-0005-0000-0000-00002E6B0000}"/>
    <cellStyle name="Normal 6 4 2 2 5 2 2 3 2 2" xfId="41255" xr:uid="{00000000-0005-0000-0000-00002F6B0000}"/>
    <cellStyle name="Normal 6 4 2 2 5 2 2 3 3" xfId="31237" xr:uid="{00000000-0005-0000-0000-0000306B0000}"/>
    <cellStyle name="Normal 6 4 2 2 5 2 2 4" xfId="14021" xr:uid="{00000000-0005-0000-0000-0000316B0000}"/>
    <cellStyle name="Normal 6 4 2 2 5 2 2 4 2" xfId="36047" xr:uid="{00000000-0005-0000-0000-0000326B0000}"/>
    <cellStyle name="Normal 6 4 2 2 5 2 2 5" xfId="25451" xr:uid="{00000000-0005-0000-0000-0000336B0000}"/>
    <cellStyle name="Normal 6 4 2 2 5 2 3" xfId="14022" xr:uid="{00000000-0005-0000-0000-0000346B0000}"/>
    <cellStyle name="Normal 6 4 2 2 5 2 3 2" xfId="14023" xr:uid="{00000000-0005-0000-0000-0000356B0000}"/>
    <cellStyle name="Normal 6 4 2 2 5 2 3 2 2" xfId="14024" xr:uid="{00000000-0005-0000-0000-0000366B0000}"/>
    <cellStyle name="Normal 6 4 2 2 5 2 3 2 2 2" xfId="41256" xr:uid="{00000000-0005-0000-0000-0000376B0000}"/>
    <cellStyle name="Normal 6 4 2 2 5 2 3 2 3" xfId="31238" xr:uid="{00000000-0005-0000-0000-0000386B0000}"/>
    <cellStyle name="Normal 6 4 2 2 5 2 3 3" xfId="14025" xr:uid="{00000000-0005-0000-0000-0000396B0000}"/>
    <cellStyle name="Normal 6 4 2 2 5 2 3 3 2" xfId="14026" xr:uid="{00000000-0005-0000-0000-00003A6B0000}"/>
    <cellStyle name="Normal 6 4 2 2 5 2 3 3 2 2" xfId="41257" xr:uid="{00000000-0005-0000-0000-00003B6B0000}"/>
    <cellStyle name="Normal 6 4 2 2 5 2 3 3 3" xfId="31239" xr:uid="{00000000-0005-0000-0000-00003C6B0000}"/>
    <cellStyle name="Normal 6 4 2 2 5 2 3 4" xfId="14027" xr:uid="{00000000-0005-0000-0000-00003D6B0000}"/>
    <cellStyle name="Normal 6 4 2 2 5 2 3 4 2" xfId="36048" xr:uid="{00000000-0005-0000-0000-00003E6B0000}"/>
    <cellStyle name="Normal 6 4 2 2 5 2 3 5" xfId="25452" xr:uid="{00000000-0005-0000-0000-00003F6B0000}"/>
    <cellStyle name="Normal 6 4 2 2 5 2 4" xfId="14028" xr:uid="{00000000-0005-0000-0000-0000406B0000}"/>
    <cellStyle name="Normal 6 4 2 2 5 2 4 2" xfId="14029" xr:uid="{00000000-0005-0000-0000-0000416B0000}"/>
    <cellStyle name="Normal 6 4 2 2 5 2 4 2 2" xfId="41258" xr:uid="{00000000-0005-0000-0000-0000426B0000}"/>
    <cellStyle name="Normal 6 4 2 2 5 2 4 3" xfId="31240" xr:uid="{00000000-0005-0000-0000-0000436B0000}"/>
    <cellStyle name="Normal 6 4 2 2 5 2 5" xfId="14030" xr:uid="{00000000-0005-0000-0000-0000446B0000}"/>
    <cellStyle name="Normal 6 4 2 2 5 2 5 2" xfId="14031" xr:uid="{00000000-0005-0000-0000-0000456B0000}"/>
    <cellStyle name="Normal 6 4 2 2 5 2 5 2 2" xfId="41259" xr:uid="{00000000-0005-0000-0000-0000466B0000}"/>
    <cellStyle name="Normal 6 4 2 2 5 2 5 3" xfId="31241" xr:uid="{00000000-0005-0000-0000-0000476B0000}"/>
    <cellStyle name="Normal 6 4 2 2 5 2 6" xfId="14032" xr:uid="{00000000-0005-0000-0000-0000486B0000}"/>
    <cellStyle name="Normal 6 4 2 2 5 2 6 2" xfId="36046" xr:uid="{00000000-0005-0000-0000-0000496B0000}"/>
    <cellStyle name="Normal 6 4 2 2 5 2 7" xfId="25450" xr:uid="{00000000-0005-0000-0000-00004A6B0000}"/>
    <cellStyle name="Normal 6 4 2 2 5 3" xfId="14033" xr:uid="{00000000-0005-0000-0000-00004B6B0000}"/>
    <cellStyle name="Normal 6 4 2 2 5 3 2" xfId="14034" xr:uid="{00000000-0005-0000-0000-00004C6B0000}"/>
    <cellStyle name="Normal 6 4 2 2 5 3 2 2" xfId="14035" xr:uid="{00000000-0005-0000-0000-00004D6B0000}"/>
    <cellStyle name="Normal 6 4 2 2 5 3 2 2 2" xfId="41260" xr:uid="{00000000-0005-0000-0000-00004E6B0000}"/>
    <cellStyle name="Normal 6 4 2 2 5 3 2 3" xfId="31242" xr:uid="{00000000-0005-0000-0000-00004F6B0000}"/>
    <cellStyle name="Normal 6 4 2 2 5 3 3" xfId="14036" xr:uid="{00000000-0005-0000-0000-0000506B0000}"/>
    <cellStyle name="Normal 6 4 2 2 5 3 3 2" xfId="14037" xr:uid="{00000000-0005-0000-0000-0000516B0000}"/>
    <cellStyle name="Normal 6 4 2 2 5 3 3 2 2" xfId="41261" xr:uid="{00000000-0005-0000-0000-0000526B0000}"/>
    <cellStyle name="Normal 6 4 2 2 5 3 3 3" xfId="31243" xr:uid="{00000000-0005-0000-0000-0000536B0000}"/>
    <cellStyle name="Normal 6 4 2 2 5 3 4" xfId="14038" xr:uid="{00000000-0005-0000-0000-0000546B0000}"/>
    <cellStyle name="Normal 6 4 2 2 5 3 4 2" xfId="36049" xr:uid="{00000000-0005-0000-0000-0000556B0000}"/>
    <cellStyle name="Normal 6 4 2 2 5 3 5" xfId="25453" xr:uid="{00000000-0005-0000-0000-0000566B0000}"/>
    <cellStyle name="Normal 6 4 2 2 5 4" xfId="14039" xr:uid="{00000000-0005-0000-0000-0000576B0000}"/>
    <cellStyle name="Normal 6 4 2 2 5 4 2" xfId="14040" xr:uid="{00000000-0005-0000-0000-0000586B0000}"/>
    <cellStyle name="Normal 6 4 2 2 5 4 2 2" xfId="14041" xr:uid="{00000000-0005-0000-0000-0000596B0000}"/>
    <cellStyle name="Normal 6 4 2 2 5 4 2 2 2" xfId="41262" xr:uid="{00000000-0005-0000-0000-00005A6B0000}"/>
    <cellStyle name="Normal 6 4 2 2 5 4 2 3" xfId="31244" xr:uid="{00000000-0005-0000-0000-00005B6B0000}"/>
    <cellStyle name="Normal 6 4 2 2 5 4 3" xfId="14042" xr:uid="{00000000-0005-0000-0000-00005C6B0000}"/>
    <cellStyle name="Normal 6 4 2 2 5 4 3 2" xfId="14043" xr:uid="{00000000-0005-0000-0000-00005D6B0000}"/>
    <cellStyle name="Normal 6 4 2 2 5 4 3 2 2" xfId="41263" xr:uid="{00000000-0005-0000-0000-00005E6B0000}"/>
    <cellStyle name="Normal 6 4 2 2 5 4 3 3" xfId="31245" xr:uid="{00000000-0005-0000-0000-00005F6B0000}"/>
    <cellStyle name="Normal 6 4 2 2 5 4 4" xfId="14044" xr:uid="{00000000-0005-0000-0000-0000606B0000}"/>
    <cellStyle name="Normal 6 4 2 2 5 4 4 2" xfId="36050" xr:uid="{00000000-0005-0000-0000-0000616B0000}"/>
    <cellStyle name="Normal 6 4 2 2 5 4 5" xfId="25454" xr:uid="{00000000-0005-0000-0000-0000626B0000}"/>
    <cellStyle name="Normal 6 4 2 2 5 5" xfId="14045" xr:uid="{00000000-0005-0000-0000-0000636B0000}"/>
    <cellStyle name="Normal 6 4 2 2 5 5 2" xfId="14046" xr:uid="{00000000-0005-0000-0000-0000646B0000}"/>
    <cellStyle name="Normal 6 4 2 2 5 5 2 2" xfId="41264" xr:uid="{00000000-0005-0000-0000-0000656B0000}"/>
    <cellStyle name="Normal 6 4 2 2 5 5 3" xfId="31246" xr:uid="{00000000-0005-0000-0000-0000666B0000}"/>
    <cellStyle name="Normal 6 4 2 2 5 6" xfId="14047" xr:uid="{00000000-0005-0000-0000-0000676B0000}"/>
    <cellStyle name="Normal 6 4 2 2 5 6 2" xfId="14048" xr:uid="{00000000-0005-0000-0000-0000686B0000}"/>
    <cellStyle name="Normal 6 4 2 2 5 6 2 2" xfId="41265" xr:uid="{00000000-0005-0000-0000-0000696B0000}"/>
    <cellStyle name="Normal 6 4 2 2 5 6 3" xfId="31247" xr:uid="{00000000-0005-0000-0000-00006A6B0000}"/>
    <cellStyle name="Normal 6 4 2 2 5 7" xfId="14049" xr:uid="{00000000-0005-0000-0000-00006B6B0000}"/>
    <cellStyle name="Normal 6 4 2 2 5 7 2" xfId="36045" xr:uid="{00000000-0005-0000-0000-00006C6B0000}"/>
    <cellStyle name="Normal 6 4 2 2 5 8" xfId="25449" xr:uid="{00000000-0005-0000-0000-00006D6B0000}"/>
    <cellStyle name="Normal 6 4 2 2 6" xfId="14050" xr:uid="{00000000-0005-0000-0000-00006E6B0000}"/>
    <cellStyle name="Normal 6 4 2 2 6 2" xfId="14051" xr:uid="{00000000-0005-0000-0000-00006F6B0000}"/>
    <cellStyle name="Normal 6 4 2 2 6 2 2" xfId="14052" xr:uid="{00000000-0005-0000-0000-0000706B0000}"/>
    <cellStyle name="Normal 6 4 2 2 6 2 2 2" xfId="14053" xr:uid="{00000000-0005-0000-0000-0000716B0000}"/>
    <cellStyle name="Normal 6 4 2 2 6 2 2 2 2" xfId="41266" xr:uid="{00000000-0005-0000-0000-0000726B0000}"/>
    <cellStyle name="Normal 6 4 2 2 6 2 2 3" xfId="31248" xr:uid="{00000000-0005-0000-0000-0000736B0000}"/>
    <cellStyle name="Normal 6 4 2 2 6 2 3" xfId="14054" xr:uid="{00000000-0005-0000-0000-0000746B0000}"/>
    <cellStyle name="Normal 6 4 2 2 6 2 3 2" xfId="14055" xr:uid="{00000000-0005-0000-0000-0000756B0000}"/>
    <cellStyle name="Normal 6 4 2 2 6 2 3 2 2" xfId="41267" xr:uid="{00000000-0005-0000-0000-0000766B0000}"/>
    <cellStyle name="Normal 6 4 2 2 6 2 3 3" xfId="31249" xr:uid="{00000000-0005-0000-0000-0000776B0000}"/>
    <cellStyle name="Normal 6 4 2 2 6 2 4" xfId="14056" xr:uid="{00000000-0005-0000-0000-0000786B0000}"/>
    <cellStyle name="Normal 6 4 2 2 6 2 4 2" xfId="36052" xr:uid="{00000000-0005-0000-0000-0000796B0000}"/>
    <cellStyle name="Normal 6 4 2 2 6 2 5" xfId="25456" xr:uid="{00000000-0005-0000-0000-00007A6B0000}"/>
    <cellStyle name="Normal 6 4 2 2 6 3" xfId="14057" xr:uid="{00000000-0005-0000-0000-00007B6B0000}"/>
    <cellStyle name="Normal 6 4 2 2 6 3 2" xfId="14058" xr:uid="{00000000-0005-0000-0000-00007C6B0000}"/>
    <cellStyle name="Normal 6 4 2 2 6 3 2 2" xfId="14059" xr:uid="{00000000-0005-0000-0000-00007D6B0000}"/>
    <cellStyle name="Normal 6 4 2 2 6 3 2 2 2" xfId="41268" xr:uid="{00000000-0005-0000-0000-00007E6B0000}"/>
    <cellStyle name="Normal 6 4 2 2 6 3 2 3" xfId="31250" xr:uid="{00000000-0005-0000-0000-00007F6B0000}"/>
    <cellStyle name="Normal 6 4 2 2 6 3 3" xfId="14060" xr:uid="{00000000-0005-0000-0000-0000806B0000}"/>
    <cellStyle name="Normal 6 4 2 2 6 3 3 2" xfId="14061" xr:uid="{00000000-0005-0000-0000-0000816B0000}"/>
    <cellStyle name="Normal 6 4 2 2 6 3 3 2 2" xfId="41269" xr:uid="{00000000-0005-0000-0000-0000826B0000}"/>
    <cellStyle name="Normal 6 4 2 2 6 3 3 3" xfId="31251" xr:uid="{00000000-0005-0000-0000-0000836B0000}"/>
    <cellStyle name="Normal 6 4 2 2 6 3 4" xfId="14062" xr:uid="{00000000-0005-0000-0000-0000846B0000}"/>
    <cellStyle name="Normal 6 4 2 2 6 3 4 2" xfId="36053" xr:uid="{00000000-0005-0000-0000-0000856B0000}"/>
    <cellStyle name="Normal 6 4 2 2 6 3 5" xfId="25457" xr:uid="{00000000-0005-0000-0000-0000866B0000}"/>
    <cellStyle name="Normal 6 4 2 2 6 4" xfId="14063" xr:uid="{00000000-0005-0000-0000-0000876B0000}"/>
    <cellStyle name="Normal 6 4 2 2 6 4 2" xfId="14064" xr:uid="{00000000-0005-0000-0000-0000886B0000}"/>
    <cellStyle name="Normal 6 4 2 2 6 4 2 2" xfId="41270" xr:uid="{00000000-0005-0000-0000-0000896B0000}"/>
    <cellStyle name="Normal 6 4 2 2 6 4 3" xfId="31252" xr:uid="{00000000-0005-0000-0000-00008A6B0000}"/>
    <cellStyle name="Normal 6 4 2 2 6 5" xfId="14065" xr:uid="{00000000-0005-0000-0000-00008B6B0000}"/>
    <cellStyle name="Normal 6 4 2 2 6 5 2" xfId="14066" xr:uid="{00000000-0005-0000-0000-00008C6B0000}"/>
    <cellStyle name="Normal 6 4 2 2 6 5 2 2" xfId="41271" xr:uid="{00000000-0005-0000-0000-00008D6B0000}"/>
    <cellStyle name="Normal 6 4 2 2 6 5 3" xfId="31253" xr:uid="{00000000-0005-0000-0000-00008E6B0000}"/>
    <cellStyle name="Normal 6 4 2 2 6 6" xfId="14067" xr:uid="{00000000-0005-0000-0000-00008F6B0000}"/>
    <cellStyle name="Normal 6 4 2 2 6 6 2" xfId="36051" xr:uid="{00000000-0005-0000-0000-0000906B0000}"/>
    <cellStyle name="Normal 6 4 2 2 6 7" xfId="25455" xr:uid="{00000000-0005-0000-0000-0000916B0000}"/>
    <cellStyle name="Normal 6 4 2 2 7" xfId="14068" xr:uid="{00000000-0005-0000-0000-0000926B0000}"/>
    <cellStyle name="Normal 6 4 2 2 7 2" xfId="14069" xr:uid="{00000000-0005-0000-0000-0000936B0000}"/>
    <cellStyle name="Normal 6 4 2 2 7 2 2" xfId="14070" xr:uid="{00000000-0005-0000-0000-0000946B0000}"/>
    <cellStyle name="Normal 6 4 2 2 7 2 2 2" xfId="41272" xr:uid="{00000000-0005-0000-0000-0000956B0000}"/>
    <cellStyle name="Normal 6 4 2 2 7 2 3" xfId="31254" xr:uid="{00000000-0005-0000-0000-0000966B0000}"/>
    <cellStyle name="Normal 6 4 2 2 7 3" xfId="14071" xr:uid="{00000000-0005-0000-0000-0000976B0000}"/>
    <cellStyle name="Normal 6 4 2 2 7 3 2" xfId="14072" xr:uid="{00000000-0005-0000-0000-0000986B0000}"/>
    <cellStyle name="Normal 6 4 2 2 7 3 2 2" xfId="41273" xr:uid="{00000000-0005-0000-0000-0000996B0000}"/>
    <cellStyle name="Normal 6 4 2 2 7 3 3" xfId="31255" xr:uid="{00000000-0005-0000-0000-00009A6B0000}"/>
    <cellStyle name="Normal 6 4 2 2 7 4" xfId="14073" xr:uid="{00000000-0005-0000-0000-00009B6B0000}"/>
    <cellStyle name="Normal 6 4 2 2 7 4 2" xfId="36054" xr:uid="{00000000-0005-0000-0000-00009C6B0000}"/>
    <cellStyle name="Normal 6 4 2 2 7 5" xfId="25458" xr:uid="{00000000-0005-0000-0000-00009D6B0000}"/>
    <cellStyle name="Normal 6 4 2 2 8" xfId="14074" xr:uid="{00000000-0005-0000-0000-00009E6B0000}"/>
    <cellStyle name="Normal 6 4 2 2 8 2" xfId="14075" xr:uid="{00000000-0005-0000-0000-00009F6B0000}"/>
    <cellStyle name="Normal 6 4 2 2 8 2 2" xfId="14076" xr:uid="{00000000-0005-0000-0000-0000A06B0000}"/>
    <cellStyle name="Normal 6 4 2 2 8 2 2 2" xfId="41274" xr:uid="{00000000-0005-0000-0000-0000A16B0000}"/>
    <cellStyle name="Normal 6 4 2 2 8 2 3" xfId="31256" xr:uid="{00000000-0005-0000-0000-0000A26B0000}"/>
    <cellStyle name="Normal 6 4 2 2 8 3" xfId="14077" xr:uid="{00000000-0005-0000-0000-0000A36B0000}"/>
    <cellStyle name="Normal 6 4 2 2 8 3 2" xfId="14078" xr:uid="{00000000-0005-0000-0000-0000A46B0000}"/>
    <cellStyle name="Normal 6 4 2 2 8 3 2 2" xfId="41275" xr:uid="{00000000-0005-0000-0000-0000A56B0000}"/>
    <cellStyle name="Normal 6 4 2 2 8 3 3" xfId="31257" xr:uid="{00000000-0005-0000-0000-0000A66B0000}"/>
    <cellStyle name="Normal 6 4 2 2 8 4" xfId="14079" xr:uid="{00000000-0005-0000-0000-0000A76B0000}"/>
    <cellStyle name="Normal 6 4 2 2 8 4 2" xfId="36055" xr:uid="{00000000-0005-0000-0000-0000A86B0000}"/>
    <cellStyle name="Normal 6 4 2 2 8 5" xfId="25459" xr:uid="{00000000-0005-0000-0000-0000A96B0000}"/>
    <cellStyle name="Normal 6 4 2 2 9" xfId="14080" xr:uid="{00000000-0005-0000-0000-0000AA6B0000}"/>
    <cellStyle name="Normal 6 4 2 2 9 2" xfId="14081" xr:uid="{00000000-0005-0000-0000-0000AB6B0000}"/>
    <cellStyle name="Normal 6 4 2 2 9 2 2" xfId="41276" xr:uid="{00000000-0005-0000-0000-0000AC6B0000}"/>
    <cellStyle name="Normal 6 4 2 2 9 3" xfId="31258" xr:uid="{00000000-0005-0000-0000-0000AD6B0000}"/>
    <cellStyle name="Normal 6 4 2 3" xfId="14082" xr:uid="{00000000-0005-0000-0000-0000AE6B0000}"/>
    <cellStyle name="Normal 6 4 2 3 10" xfId="25460" xr:uid="{00000000-0005-0000-0000-0000AF6B0000}"/>
    <cellStyle name="Normal 6 4 2 3 2" xfId="14083" xr:uid="{00000000-0005-0000-0000-0000B06B0000}"/>
    <cellStyle name="Normal 6 4 2 3 2 2" xfId="14084" xr:uid="{00000000-0005-0000-0000-0000B16B0000}"/>
    <cellStyle name="Normal 6 4 2 3 2 2 2" xfId="14085" xr:uid="{00000000-0005-0000-0000-0000B26B0000}"/>
    <cellStyle name="Normal 6 4 2 3 2 2 2 2" xfId="14086" xr:uid="{00000000-0005-0000-0000-0000B36B0000}"/>
    <cellStyle name="Normal 6 4 2 3 2 2 2 2 2" xfId="14087" xr:uid="{00000000-0005-0000-0000-0000B46B0000}"/>
    <cellStyle name="Normal 6 4 2 3 2 2 2 2 2 2" xfId="41277" xr:uid="{00000000-0005-0000-0000-0000B56B0000}"/>
    <cellStyle name="Normal 6 4 2 3 2 2 2 2 3" xfId="31259" xr:uid="{00000000-0005-0000-0000-0000B66B0000}"/>
    <cellStyle name="Normal 6 4 2 3 2 2 2 3" xfId="14088" xr:uid="{00000000-0005-0000-0000-0000B76B0000}"/>
    <cellStyle name="Normal 6 4 2 3 2 2 2 3 2" xfId="14089" xr:uid="{00000000-0005-0000-0000-0000B86B0000}"/>
    <cellStyle name="Normal 6 4 2 3 2 2 2 3 2 2" xfId="41278" xr:uid="{00000000-0005-0000-0000-0000B96B0000}"/>
    <cellStyle name="Normal 6 4 2 3 2 2 2 3 3" xfId="31260" xr:uid="{00000000-0005-0000-0000-0000BA6B0000}"/>
    <cellStyle name="Normal 6 4 2 3 2 2 2 4" xfId="14090" xr:uid="{00000000-0005-0000-0000-0000BB6B0000}"/>
    <cellStyle name="Normal 6 4 2 3 2 2 2 4 2" xfId="36059" xr:uid="{00000000-0005-0000-0000-0000BC6B0000}"/>
    <cellStyle name="Normal 6 4 2 3 2 2 2 5" xfId="25463" xr:uid="{00000000-0005-0000-0000-0000BD6B0000}"/>
    <cellStyle name="Normal 6 4 2 3 2 2 3" xfId="14091" xr:uid="{00000000-0005-0000-0000-0000BE6B0000}"/>
    <cellStyle name="Normal 6 4 2 3 2 2 3 2" xfId="14092" xr:uid="{00000000-0005-0000-0000-0000BF6B0000}"/>
    <cellStyle name="Normal 6 4 2 3 2 2 3 2 2" xfId="14093" xr:uid="{00000000-0005-0000-0000-0000C06B0000}"/>
    <cellStyle name="Normal 6 4 2 3 2 2 3 2 2 2" xfId="41279" xr:uid="{00000000-0005-0000-0000-0000C16B0000}"/>
    <cellStyle name="Normal 6 4 2 3 2 2 3 2 3" xfId="31261" xr:uid="{00000000-0005-0000-0000-0000C26B0000}"/>
    <cellStyle name="Normal 6 4 2 3 2 2 3 3" xfId="14094" xr:uid="{00000000-0005-0000-0000-0000C36B0000}"/>
    <cellStyle name="Normal 6 4 2 3 2 2 3 3 2" xfId="14095" xr:uid="{00000000-0005-0000-0000-0000C46B0000}"/>
    <cellStyle name="Normal 6 4 2 3 2 2 3 3 2 2" xfId="41280" xr:uid="{00000000-0005-0000-0000-0000C56B0000}"/>
    <cellStyle name="Normal 6 4 2 3 2 2 3 3 3" xfId="31262" xr:uid="{00000000-0005-0000-0000-0000C66B0000}"/>
    <cellStyle name="Normal 6 4 2 3 2 2 3 4" xfId="14096" xr:uid="{00000000-0005-0000-0000-0000C76B0000}"/>
    <cellStyle name="Normal 6 4 2 3 2 2 3 4 2" xfId="36060" xr:uid="{00000000-0005-0000-0000-0000C86B0000}"/>
    <cellStyle name="Normal 6 4 2 3 2 2 3 5" xfId="25464" xr:uid="{00000000-0005-0000-0000-0000C96B0000}"/>
    <cellStyle name="Normal 6 4 2 3 2 2 4" xfId="14097" xr:uid="{00000000-0005-0000-0000-0000CA6B0000}"/>
    <cellStyle name="Normal 6 4 2 3 2 2 4 2" xfId="14098" xr:uid="{00000000-0005-0000-0000-0000CB6B0000}"/>
    <cellStyle name="Normal 6 4 2 3 2 2 4 2 2" xfId="41281" xr:uid="{00000000-0005-0000-0000-0000CC6B0000}"/>
    <cellStyle name="Normal 6 4 2 3 2 2 4 3" xfId="31263" xr:uid="{00000000-0005-0000-0000-0000CD6B0000}"/>
    <cellStyle name="Normal 6 4 2 3 2 2 5" xfId="14099" xr:uid="{00000000-0005-0000-0000-0000CE6B0000}"/>
    <cellStyle name="Normal 6 4 2 3 2 2 5 2" xfId="14100" xr:uid="{00000000-0005-0000-0000-0000CF6B0000}"/>
    <cellStyle name="Normal 6 4 2 3 2 2 5 2 2" xfId="41282" xr:uid="{00000000-0005-0000-0000-0000D06B0000}"/>
    <cellStyle name="Normal 6 4 2 3 2 2 5 3" xfId="31264" xr:uid="{00000000-0005-0000-0000-0000D16B0000}"/>
    <cellStyle name="Normal 6 4 2 3 2 2 6" xfId="14101" xr:uid="{00000000-0005-0000-0000-0000D26B0000}"/>
    <cellStyle name="Normal 6 4 2 3 2 2 6 2" xfId="36058" xr:uid="{00000000-0005-0000-0000-0000D36B0000}"/>
    <cellStyle name="Normal 6 4 2 3 2 2 7" xfId="25462" xr:uid="{00000000-0005-0000-0000-0000D46B0000}"/>
    <cellStyle name="Normal 6 4 2 3 2 3" xfId="14102" xr:uid="{00000000-0005-0000-0000-0000D56B0000}"/>
    <cellStyle name="Normal 6 4 2 3 2 3 2" xfId="14103" xr:uid="{00000000-0005-0000-0000-0000D66B0000}"/>
    <cellStyle name="Normal 6 4 2 3 2 3 2 2" xfId="14104" xr:uid="{00000000-0005-0000-0000-0000D76B0000}"/>
    <cellStyle name="Normal 6 4 2 3 2 3 2 2 2" xfId="41283" xr:uid="{00000000-0005-0000-0000-0000D86B0000}"/>
    <cellStyle name="Normal 6 4 2 3 2 3 2 3" xfId="31265" xr:uid="{00000000-0005-0000-0000-0000D96B0000}"/>
    <cellStyle name="Normal 6 4 2 3 2 3 3" xfId="14105" xr:uid="{00000000-0005-0000-0000-0000DA6B0000}"/>
    <cellStyle name="Normal 6 4 2 3 2 3 3 2" xfId="14106" xr:uid="{00000000-0005-0000-0000-0000DB6B0000}"/>
    <cellStyle name="Normal 6 4 2 3 2 3 3 2 2" xfId="41284" xr:uid="{00000000-0005-0000-0000-0000DC6B0000}"/>
    <cellStyle name="Normal 6 4 2 3 2 3 3 3" xfId="31266" xr:uid="{00000000-0005-0000-0000-0000DD6B0000}"/>
    <cellStyle name="Normal 6 4 2 3 2 3 4" xfId="14107" xr:uid="{00000000-0005-0000-0000-0000DE6B0000}"/>
    <cellStyle name="Normal 6 4 2 3 2 3 4 2" xfId="36061" xr:uid="{00000000-0005-0000-0000-0000DF6B0000}"/>
    <cellStyle name="Normal 6 4 2 3 2 3 5" xfId="25465" xr:uid="{00000000-0005-0000-0000-0000E06B0000}"/>
    <cellStyle name="Normal 6 4 2 3 2 4" xfId="14108" xr:uid="{00000000-0005-0000-0000-0000E16B0000}"/>
    <cellStyle name="Normal 6 4 2 3 2 4 2" xfId="14109" xr:uid="{00000000-0005-0000-0000-0000E26B0000}"/>
    <cellStyle name="Normal 6 4 2 3 2 4 2 2" xfId="14110" xr:uid="{00000000-0005-0000-0000-0000E36B0000}"/>
    <cellStyle name="Normal 6 4 2 3 2 4 2 2 2" xfId="41285" xr:uid="{00000000-0005-0000-0000-0000E46B0000}"/>
    <cellStyle name="Normal 6 4 2 3 2 4 2 3" xfId="31267" xr:uid="{00000000-0005-0000-0000-0000E56B0000}"/>
    <cellStyle name="Normal 6 4 2 3 2 4 3" xfId="14111" xr:uid="{00000000-0005-0000-0000-0000E66B0000}"/>
    <cellStyle name="Normal 6 4 2 3 2 4 3 2" xfId="14112" xr:uid="{00000000-0005-0000-0000-0000E76B0000}"/>
    <cellStyle name="Normal 6 4 2 3 2 4 3 2 2" xfId="41286" xr:uid="{00000000-0005-0000-0000-0000E86B0000}"/>
    <cellStyle name="Normal 6 4 2 3 2 4 3 3" xfId="31268" xr:uid="{00000000-0005-0000-0000-0000E96B0000}"/>
    <cellStyle name="Normal 6 4 2 3 2 4 4" xfId="14113" xr:uid="{00000000-0005-0000-0000-0000EA6B0000}"/>
    <cellStyle name="Normal 6 4 2 3 2 4 4 2" xfId="36062" xr:uid="{00000000-0005-0000-0000-0000EB6B0000}"/>
    <cellStyle name="Normal 6 4 2 3 2 4 5" xfId="25466" xr:uid="{00000000-0005-0000-0000-0000EC6B0000}"/>
    <cellStyle name="Normal 6 4 2 3 2 5" xfId="14114" xr:uid="{00000000-0005-0000-0000-0000ED6B0000}"/>
    <cellStyle name="Normal 6 4 2 3 2 5 2" xfId="14115" xr:uid="{00000000-0005-0000-0000-0000EE6B0000}"/>
    <cellStyle name="Normal 6 4 2 3 2 5 2 2" xfId="41287" xr:uid="{00000000-0005-0000-0000-0000EF6B0000}"/>
    <cellStyle name="Normal 6 4 2 3 2 5 3" xfId="31269" xr:uid="{00000000-0005-0000-0000-0000F06B0000}"/>
    <cellStyle name="Normal 6 4 2 3 2 6" xfId="14116" xr:uid="{00000000-0005-0000-0000-0000F16B0000}"/>
    <cellStyle name="Normal 6 4 2 3 2 6 2" xfId="14117" xr:uid="{00000000-0005-0000-0000-0000F26B0000}"/>
    <cellStyle name="Normal 6 4 2 3 2 6 2 2" xfId="41288" xr:uid="{00000000-0005-0000-0000-0000F36B0000}"/>
    <cellStyle name="Normal 6 4 2 3 2 6 3" xfId="31270" xr:uid="{00000000-0005-0000-0000-0000F46B0000}"/>
    <cellStyle name="Normal 6 4 2 3 2 7" xfId="14118" xr:uid="{00000000-0005-0000-0000-0000F56B0000}"/>
    <cellStyle name="Normal 6 4 2 3 2 7 2" xfId="36057" xr:uid="{00000000-0005-0000-0000-0000F66B0000}"/>
    <cellStyle name="Normal 6 4 2 3 2 8" xfId="25461" xr:uid="{00000000-0005-0000-0000-0000F76B0000}"/>
    <cellStyle name="Normal 6 4 2 3 3" xfId="14119" xr:uid="{00000000-0005-0000-0000-0000F86B0000}"/>
    <cellStyle name="Normal 6 4 2 3 3 2" xfId="14120" xr:uid="{00000000-0005-0000-0000-0000F96B0000}"/>
    <cellStyle name="Normal 6 4 2 3 3 2 2" xfId="14121" xr:uid="{00000000-0005-0000-0000-0000FA6B0000}"/>
    <cellStyle name="Normal 6 4 2 3 3 2 2 2" xfId="14122" xr:uid="{00000000-0005-0000-0000-0000FB6B0000}"/>
    <cellStyle name="Normal 6 4 2 3 3 2 2 2 2" xfId="14123" xr:uid="{00000000-0005-0000-0000-0000FC6B0000}"/>
    <cellStyle name="Normal 6 4 2 3 3 2 2 2 2 2" xfId="41289" xr:uid="{00000000-0005-0000-0000-0000FD6B0000}"/>
    <cellStyle name="Normal 6 4 2 3 3 2 2 2 3" xfId="31271" xr:uid="{00000000-0005-0000-0000-0000FE6B0000}"/>
    <cellStyle name="Normal 6 4 2 3 3 2 2 3" xfId="14124" xr:uid="{00000000-0005-0000-0000-0000FF6B0000}"/>
    <cellStyle name="Normal 6 4 2 3 3 2 2 3 2" xfId="14125" xr:uid="{00000000-0005-0000-0000-0000006C0000}"/>
    <cellStyle name="Normal 6 4 2 3 3 2 2 3 2 2" xfId="41290" xr:uid="{00000000-0005-0000-0000-0000016C0000}"/>
    <cellStyle name="Normal 6 4 2 3 3 2 2 3 3" xfId="31272" xr:uid="{00000000-0005-0000-0000-0000026C0000}"/>
    <cellStyle name="Normal 6 4 2 3 3 2 2 4" xfId="14126" xr:uid="{00000000-0005-0000-0000-0000036C0000}"/>
    <cellStyle name="Normal 6 4 2 3 3 2 2 4 2" xfId="36065" xr:uid="{00000000-0005-0000-0000-0000046C0000}"/>
    <cellStyle name="Normal 6 4 2 3 3 2 2 5" xfId="25469" xr:uid="{00000000-0005-0000-0000-0000056C0000}"/>
    <cellStyle name="Normal 6 4 2 3 3 2 3" xfId="14127" xr:uid="{00000000-0005-0000-0000-0000066C0000}"/>
    <cellStyle name="Normal 6 4 2 3 3 2 3 2" xfId="14128" xr:uid="{00000000-0005-0000-0000-0000076C0000}"/>
    <cellStyle name="Normal 6 4 2 3 3 2 3 2 2" xfId="14129" xr:uid="{00000000-0005-0000-0000-0000086C0000}"/>
    <cellStyle name="Normal 6 4 2 3 3 2 3 2 2 2" xfId="41291" xr:uid="{00000000-0005-0000-0000-0000096C0000}"/>
    <cellStyle name="Normal 6 4 2 3 3 2 3 2 3" xfId="31273" xr:uid="{00000000-0005-0000-0000-00000A6C0000}"/>
    <cellStyle name="Normal 6 4 2 3 3 2 3 3" xfId="14130" xr:uid="{00000000-0005-0000-0000-00000B6C0000}"/>
    <cellStyle name="Normal 6 4 2 3 3 2 3 3 2" xfId="14131" xr:uid="{00000000-0005-0000-0000-00000C6C0000}"/>
    <cellStyle name="Normal 6 4 2 3 3 2 3 3 2 2" xfId="41292" xr:uid="{00000000-0005-0000-0000-00000D6C0000}"/>
    <cellStyle name="Normal 6 4 2 3 3 2 3 3 3" xfId="31274" xr:uid="{00000000-0005-0000-0000-00000E6C0000}"/>
    <cellStyle name="Normal 6 4 2 3 3 2 3 4" xfId="14132" xr:uid="{00000000-0005-0000-0000-00000F6C0000}"/>
    <cellStyle name="Normal 6 4 2 3 3 2 3 4 2" xfId="36066" xr:uid="{00000000-0005-0000-0000-0000106C0000}"/>
    <cellStyle name="Normal 6 4 2 3 3 2 3 5" xfId="25470" xr:uid="{00000000-0005-0000-0000-0000116C0000}"/>
    <cellStyle name="Normal 6 4 2 3 3 2 4" xfId="14133" xr:uid="{00000000-0005-0000-0000-0000126C0000}"/>
    <cellStyle name="Normal 6 4 2 3 3 2 4 2" xfId="14134" xr:uid="{00000000-0005-0000-0000-0000136C0000}"/>
    <cellStyle name="Normal 6 4 2 3 3 2 4 2 2" xfId="41293" xr:uid="{00000000-0005-0000-0000-0000146C0000}"/>
    <cellStyle name="Normal 6 4 2 3 3 2 4 3" xfId="31275" xr:uid="{00000000-0005-0000-0000-0000156C0000}"/>
    <cellStyle name="Normal 6 4 2 3 3 2 5" xfId="14135" xr:uid="{00000000-0005-0000-0000-0000166C0000}"/>
    <cellStyle name="Normal 6 4 2 3 3 2 5 2" xfId="14136" xr:uid="{00000000-0005-0000-0000-0000176C0000}"/>
    <cellStyle name="Normal 6 4 2 3 3 2 5 2 2" xfId="41294" xr:uid="{00000000-0005-0000-0000-0000186C0000}"/>
    <cellStyle name="Normal 6 4 2 3 3 2 5 3" xfId="31276" xr:uid="{00000000-0005-0000-0000-0000196C0000}"/>
    <cellStyle name="Normal 6 4 2 3 3 2 6" xfId="14137" xr:uid="{00000000-0005-0000-0000-00001A6C0000}"/>
    <cellStyle name="Normal 6 4 2 3 3 2 6 2" xfId="36064" xr:uid="{00000000-0005-0000-0000-00001B6C0000}"/>
    <cellStyle name="Normal 6 4 2 3 3 2 7" xfId="25468" xr:uid="{00000000-0005-0000-0000-00001C6C0000}"/>
    <cellStyle name="Normal 6 4 2 3 3 3" xfId="14138" xr:uid="{00000000-0005-0000-0000-00001D6C0000}"/>
    <cellStyle name="Normal 6 4 2 3 3 3 2" xfId="14139" xr:uid="{00000000-0005-0000-0000-00001E6C0000}"/>
    <cellStyle name="Normal 6 4 2 3 3 3 2 2" xfId="14140" xr:uid="{00000000-0005-0000-0000-00001F6C0000}"/>
    <cellStyle name="Normal 6 4 2 3 3 3 2 2 2" xfId="41295" xr:uid="{00000000-0005-0000-0000-0000206C0000}"/>
    <cellStyle name="Normal 6 4 2 3 3 3 2 3" xfId="31277" xr:uid="{00000000-0005-0000-0000-0000216C0000}"/>
    <cellStyle name="Normal 6 4 2 3 3 3 3" xfId="14141" xr:uid="{00000000-0005-0000-0000-0000226C0000}"/>
    <cellStyle name="Normal 6 4 2 3 3 3 3 2" xfId="14142" xr:uid="{00000000-0005-0000-0000-0000236C0000}"/>
    <cellStyle name="Normal 6 4 2 3 3 3 3 2 2" xfId="41296" xr:uid="{00000000-0005-0000-0000-0000246C0000}"/>
    <cellStyle name="Normal 6 4 2 3 3 3 3 3" xfId="31278" xr:uid="{00000000-0005-0000-0000-0000256C0000}"/>
    <cellStyle name="Normal 6 4 2 3 3 3 4" xfId="14143" xr:uid="{00000000-0005-0000-0000-0000266C0000}"/>
    <cellStyle name="Normal 6 4 2 3 3 3 4 2" xfId="36067" xr:uid="{00000000-0005-0000-0000-0000276C0000}"/>
    <cellStyle name="Normal 6 4 2 3 3 3 5" xfId="25471" xr:uid="{00000000-0005-0000-0000-0000286C0000}"/>
    <cellStyle name="Normal 6 4 2 3 3 4" xfId="14144" xr:uid="{00000000-0005-0000-0000-0000296C0000}"/>
    <cellStyle name="Normal 6 4 2 3 3 4 2" xfId="14145" xr:uid="{00000000-0005-0000-0000-00002A6C0000}"/>
    <cellStyle name="Normal 6 4 2 3 3 4 2 2" xfId="14146" xr:uid="{00000000-0005-0000-0000-00002B6C0000}"/>
    <cellStyle name="Normal 6 4 2 3 3 4 2 2 2" xfId="41297" xr:uid="{00000000-0005-0000-0000-00002C6C0000}"/>
    <cellStyle name="Normal 6 4 2 3 3 4 2 3" xfId="31279" xr:uid="{00000000-0005-0000-0000-00002D6C0000}"/>
    <cellStyle name="Normal 6 4 2 3 3 4 3" xfId="14147" xr:uid="{00000000-0005-0000-0000-00002E6C0000}"/>
    <cellStyle name="Normal 6 4 2 3 3 4 3 2" xfId="14148" xr:uid="{00000000-0005-0000-0000-00002F6C0000}"/>
    <cellStyle name="Normal 6 4 2 3 3 4 3 2 2" xfId="41298" xr:uid="{00000000-0005-0000-0000-0000306C0000}"/>
    <cellStyle name="Normal 6 4 2 3 3 4 3 3" xfId="31280" xr:uid="{00000000-0005-0000-0000-0000316C0000}"/>
    <cellStyle name="Normal 6 4 2 3 3 4 4" xfId="14149" xr:uid="{00000000-0005-0000-0000-0000326C0000}"/>
    <cellStyle name="Normal 6 4 2 3 3 4 4 2" xfId="36068" xr:uid="{00000000-0005-0000-0000-0000336C0000}"/>
    <cellStyle name="Normal 6 4 2 3 3 4 5" xfId="25472" xr:uid="{00000000-0005-0000-0000-0000346C0000}"/>
    <cellStyle name="Normal 6 4 2 3 3 5" xfId="14150" xr:uid="{00000000-0005-0000-0000-0000356C0000}"/>
    <cellStyle name="Normal 6 4 2 3 3 5 2" xfId="14151" xr:uid="{00000000-0005-0000-0000-0000366C0000}"/>
    <cellStyle name="Normal 6 4 2 3 3 5 2 2" xfId="41299" xr:uid="{00000000-0005-0000-0000-0000376C0000}"/>
    <cellStyle name="Normal 6 4 2 3 3 5 3" xfId="31281" xr:uid="{00000000-0005-0000-0000-0000386C0000}"/>
    <cellStyle name="Normal 6 4 2 3 3 6" xfId="14152" xr:uid="{00000000-0005-0000-0000-0000396C0000}"/>
    <cellStyle name="Normal 6 4 2 3 3 6 2" xfId="14153" xr:uid="{00000000-0005-0000-0000-00003A6C0000}"/>
    <cellStyle name="Normal 6 4 2 3 3 6 2 2" xfId="41300" xr:uid="{00000000-0005-0000-0000-00003B6C0000}"/>
    <cellStyle name="Normal 6 4 2 3 3 6 3" xfId="31282" xr:uid="{00000000-0005-0000-0000-00003C6C0000}"/>
    <cellStyle name="Normal 6 4 2 3 3 7" xfId="14154" xr:uid="{00000000-0005-0000-0000-00003D6C0000}"/>
    <cellStyle name="Normal 6 4 2 3 3 7 2" xfId="36063" xr:uid="{00000000-0005-0000-0000-00003E6C0000}"/>
    <cellStyle name="Normal 6 4 2 3 3 8" xfId="25467" xr:uid="{00000000-0005-0000-0000-00003F6C0000}"/>
    <cellStyle name="Normal 6 4 2 3 4" xfId="14155" xr:uid="{00000000-0005-0000-0000-0000406C0000}"/>
    <cellStyle name="Normal 6 4 2 3 4 2" xfId="14156" xr:uid="{00000000-0005-0000-0000-0000416C0000}"/>
    <cellStyle name="Normal 6 4 2 3 4 2 2" xfId="14157" xr:uid="{00000000-0005-0000-0000-0000426C0000}"/>
    <cellStyle name="Normal 6 4 2 3 4 2 2 2" xfId="14158" xr:uid="{00000000-0005-0000-0000-0000436C0000}"/>
    <cellStyle name="Normal 6 4 2 3 4 2 2 2 2" xfId="41301" xr:uid="{00000000-0005-0000-0000-0000446C0000}"/>
    <cellStyle name="Normal 6 4 2 3 4 2 2 3" xfId="31283" xr:uid="{00000000-0005-0000-0000-0000456C0000}"/>
    <cellStyle name="Normal 6 4 2 3 4 2 3" xfId="14159" xr:uid="{00000000-0005-0000-0000-0000466C0000}"/>
    <cellStyle name="Normal 6 4 2 3 4 2 3 2" xfId="14160" xr:uid="{00000000-0005-0000-0000-0000476C0000}"/>
    <cellStyle name="Normal 6 4 2 3 4 2 3 2 2" xfId="41302" xr:uid="{00000000-0005-0000-0000-0000486C0000}"/>
    <cellStyle name="Normal 6 4 2 3 4 2 3 3" xfId="31284" xr:uid="{00000000-0005-0000-0000-0000496C0000}"/>
    <cellStyle name="Normal 6 4 2 3 4 2 4" xfId="14161" xr:uid="{00000000-0005-0000-0000-00004A6C0000}"/>
    <cellStyle name="Normal 6 4 2 3 4 2 4 2" xfId="36070" xr:uid="{00000000-0005-0000-0000-00004B6C0000}"/>
    <cellStyle name="Normal 6 4 2 3 4 2 5" xfId="25474" xr:uid="{00000000-0005-0000-0000-00004C6C0000}"/>
    <cellStyle name="Normal 6 4 2 3 4 3" xfId="14162" xr:uid="{00000000-0005-0000-0000-00004D6C0000}"/>
    <cellStyle name="Normal 6 4 2 3 4 3 2" xfId="14163" xr:uid="{00000000-0005-0000-0000-00004E6C0000}"/>
    <cellStyle name="Normal 6 4 2 3 4 3 2 2" xfId="14164" xr:uid="{00000000-0005-0000-0000-00004F6C0000}"/>
    <cellStyle name="Normal 6 4 2 3 4 3 2 2 2" xfId="41303" xr:uid="{00000000-0005-0000-0000-0000506C0000}"/>
    <cellStyle name="Normal 6 4 2 3 4 3 2 3" xfId="31285" xr:uid="{00000000-0005-0000-0000-0000516C0000}"/>
    <cellStyle name="Normal 6 4 2 3 4 3 3" xfId="14165" xr:uid="{00000000-0005-0000-0000-0000526C0000}"/>
    <cellStyle name="Normal 6 4 2 3 4 3 3 2" xfId="14166" xr:uid="{00000000-0005-0000-0000-0000536C0000}"/>
    <cellStyle name="Normal 6 4 2 3 4 3 3 2 2" xfId="41304" xr:uid="{00000000-0005-0000-0000-0000546C0000}"/>
    <cellStyle name="Normal 6 4 2 3 4 3 3 3" xfId="31286" xr:uid="{00000000-0005-0000-0000-0000556C0000}"/>
    <cellStyle name="Normal 6 4 2 3 4 3 4" xfId="14167" xr:uid="{00000000-0005-0000-0000-0000566C0000}"/>
    <cellStyle name="Normal 6 4 2 3 4 3 4 2" xfId="36071" xr:uid="{00000000-0005-0000-0000-0000576C0000}"/>
    <cellStyle name="Normal 6 4 2 3 4 3 5" xfId="25475" xr:uid="{00000000-0005-0000-0000-0000586C0000}"/>
    <cellStyle name="Normal 6 4 2 3 4 4" xfId="14168" xr:uid="{00000000-0005-0000-0000-0000596C0000}"/>
    <cellStyle name="Normal 6 4 2 3 4 4 2" xfId="14169" xr:uid="{00000000-0005-0000-0000-00005A6C0000}"/>
    <cellStyle name="Normal 6 4 2 3 4 4 2 2" xfId="41305" xr:uid="{00000000-0005-0000-0000-00005B6C0000}"/>
    <cellStyle name="Normal 6 4 2 3 4 4 3" xfId="31287" xr:uid="{00000000-0005-0000-0000-00005C6C0000}"/>
    <cellStyle name="Normal 6 4 2 3 4 5" xfId="14170" xr:uid="{00000000-0005-0000-0000-00005D6C0000}"/>
    <cellStyle name="Normal 6 4 2 3 4 5 2" xfId="14171" xr:uid="{00000000-0005-0000-0000-00005E6C0000}"/>
    <cellStyle name="Normal 6 4 2 3 4 5 2 2" xfId="41306" xr:uid="{00000000-0005-0000-0000-00005F6C0000}"/>
    <cellStyle name="Normal 6 4 2 3 4 5 3" xfId="31288" xr:uid="{00000000-0005-0000-0000-0000606C0000}"/>
    <cellStyle name="Normal 6 4 2 3 4 6" xfId="14172" xr:uid="{00000000-0005-0000-0000-0000616C0000}"/>
    <cellStyle name="Normal 6 4 2 3 4 6 2" xfId="36069" xr:uid="{00000000-0005-0000-0000-0000626C0000}"/>
    <cellStyle name="Normal 6 4 2 3 4 7" xfId="25473" xr:uid="{00000000-0005-0000-0000-0000636C0000}"/>
    <cellStyle name="Normal 6 4 2 3 5" xfId="14173" xr:uid="{00000000-0005-0000-0000-0000646C0000}"/>
    <cellStyle name="Normal 6 4 2 3 5 2" xfId="14174" xr:uid="{00000000-0005-0000-0000-0000656C0000}"/>
    <cellStyle name="Normal 6 4 2 3 5 2 2" xfId="14175" xr:uid="{00000000-0005-0000-0000-0000666C0000}"/>
    <cellStyle name="Normal 6 4 2 3 5 2 2 2" xfId="41307" xr:uid="{00000000-0005-0000-0000-0000676C0000}"/>
    <cellStyle name="Normal 6 4 2 3 5 2 3" xfId="31289" xr:uid="{00000000-0005-0000-0000-0000686C0000}"/>
    <cellStyle name="Normal 6 4 2 3 5 3" xfId="14176" xr:uid="{00000000-0005-0000-0000-0000696C0000}"/>
    <cellStyle name="Normal 6 4 2 3 5 3 2" xfId="14177" xr:uid="{00000000-0005-0000-0000-00006A6C0000}"/>
    <cellStyle name="Normal 6 4 2 3 5 3 2 2" xfId="41308" xr:uid="{00000000-0005-0000-0000-00006B6C0000}"/>
    <cellStyle name="Normal 6 4 2 3 5 3 3" xfId="31290" xr:uid="{00000000-0005-0000-0000-00006C6C0000}"/>
    <cellStyle name="Normal 6 4 2 3 5 4" xfId="14178" xr:uid="{00000000-0005-0000-0000-00006D6C0000}"/>
    <cellStyle name="Normal 6 4 2 3 5 4 2" xfId="36072" xr:uid="{00000000-0005-0000-0000-00006E6C0000}"/>
    <cellStyle name="Normal 6 4 2 3 5 5" xfId="25476" xr:uid="{00000000-0005-0000-0000-00006F6C0000}"/>
    <cellStyle name="Normal 6 4 2 3 6" xfId="14179" xr:uid="{00000000-0005-0000-0000-0000706C0000}"/>
    <cellStyle name="Normal 6 4 2 3 6 2" xfId="14180" xr:uid="{00000000-0005-0000-0000-0000716C0000}"/>
    <cellStyle name="Normal 6 4 2 3 6 2 2" xfId="14181" xr:uid="{00000000-0005-0000-0000-0000726C0000}"/>
    <cellStyle name="Normal 6 4 2 3 6 2 2 2" xfId="41309" xr:uid="{00000000-0005-0000-0000-0000736C0000}"/>
    <cellStyle name="Normal 6 4 2 3 6 2 3" xfId="31291" xr:uid="{00000000-0005-0000-0000-0000746C0000}"/>
    <cellStyle name="Normal 6 4 2 3 6 3" xfId="14182" xr:uid="{00000000-0005-0000-0000-0000756C0000}"/>
    <cellStyle name="Normal 6 4 2 3 6 3 2" xfId="14183" xr:uid="{00000000-0005-0000-0000-0000766C0000}"/>
    <cellStyle name="Normal 6 4 2 3 6 3 2 2" xfId="41310" xr:uid="{00000000-0005-0000-0000-0000776C0000}"/>
    <cellStyle name="Normal 6 4 2 3 6 3 3" xfId="31292" xr:uid="{00000000-0005-0000-0000-0000786C0000}"/>
    <cellStyle name="Normal 6 4 2 3 6 4" xfId="14184" xr:uid="{00000000-0005-0000-0000-0000796C0000}"/>
    <cellStyle name="Normal 6 4 2 3 6 4 2" xfId="36073" xr:uid="{00000000-0005-0000-0000-00007A6C0000}"/>
    <cellStyle name="Normal 6 4 2 3 6 5" xfId="25477" xr:uid="{00000000-0005-0000-0000-00007B6C0000}"/>
    <cellStyle name="Normal 6 4 2 3 7" xfId="14185" xr:uid="{00000000-0005-0000-0000-00007C6C0000}"/>
    <cellStyle name="Normal 6 4 2 3 7 2" xfId="14186" xr:uid="{00000000-0005-0000-0000-00007D6C0000}"/>
    <cellStyle name="Normal 6 4 2 3 7 2 2" xfId="41311" xr:uid="{00000000-0005-0000-0000-00007E6C0000}"/>
    <cellStyle name="Normal 6 4 2 3 7 3" xfId="31293" xr:uid="{00000000-0005-0000-0000-00007F6C0000}"/>
    <cellStyle name="Normal 6 4 2 3 8" xfId="14187" xr:uid="{00000000-0005-0000-0000-0000806C0000}"/>
    <cellStyle name="Normal 6 4 2 3 8 2" xfId="14188" xr:uid="{00000000-0005-0000-0000-0000816C0000}"/>
    <cellStyle name="Normal 6 4 2 3 8 2 2" xfId="41312" xr:uid="{00000000-0005-0000-0000-0000826C0000}"/>
    <cellStyle name="Normal 6 4 2 3 8 3" xfId="31294" xr:uid="{00000000-0005-0000-0000-0000836C0000}"/>
    <cellStyle name="Normal 6 4 2 3 9" xfId="14189" xr:uid="{00000000-0005-0000-0000-0000846C0000}"/>
    <cellStyle name="Normal 6 4 2 3 9 2" xfId="36056" xr:uid="{00000000-0005-0000-0000-0000856C0000}"/>
    <cellStyle name="Normal 6 4 2 4" xfId="14190" xr:uid="{00000000-0005-0000-0000-0000866C0000}"/>
    <cellStyle name="Normal 6 4 2 4 10" xfId="25478" xr:uid="{00000000-0005-0000-0000-0000876C0000}"/>
    <cellStyle name="Normal 6 4 2 4 2" xfId="14191" xr:uid="{00000000-0005-0000-0000-0000886C0000}"/>
    <cellStyle name="Normal 6 4 2 4 2 2" xfId="14192" xr:uid="{00000000-0005-0000-0000-0000896C0000}"/>
    <cellStyle name="Normal 6 4 2 4 2 2 2" xfId="14193" xr:uid="{00000000-0005-0000-0000-00008A6C0000}"/>
    <cellStyle name="Normal 6 4 2 4 2 2 2 2" xfId="14194" xr:uid="{00000000-0005-0000-0000-00008B6C0000}"/>
    <cellStyle name="Normal 6 4 2 4 2 2 2 2 2" xfId="14195" xr:uid="{00000000-0005-0000-0000-00008C6C0000}"/>
    <cellStyle name="Normal 6 4 2 4 2 2 2 2 2 2" xfId="41313" xr:uid="{00000000-0005-0000-0000-00008D6C0000}"/>
    <cellStyle name="Normal 6 4 2 4 2 2 2 2 3" xfId="31295" xr:uid="{00000000-0005-0000-0000-00008E6C0000}"/>
    <cellStyle name="Normal 6 4 2 4 2 2 2 3" xfId="14196" xr:uid="{00000000-0005-0000-0000-00008F6C0000}"/>
    <cellStyle name="Normal 6 4 2 4 2 2 2 3 2" xfId="14197" xr:uid="{00000000-0005-0000-0000-0000906C0000}"/>
    <cellStyle name="Normal 6 4 2 4 2 2 2 3 2 2" xfId="41314" xr:uid="{00000000-0005-0000-0000-0000916C0000}"/>
    <cellStyle name="Normal 6 4 2 4 2 2 2 3 3" xfId="31296" xr:uid="{00000000-0005-0000-0000-0000926C0000}"/>
    <cellStyle name="Normal 6 4 2 4 2 2 2 4" xfId="14198" xr:uid="{00000000-0005-0000-0000-0000936C0000}"/>
    <cellStyle name="Normal 6 4 2 4 2 2 2 4 2" xfId="36077" xr:uid="{00000000-0005-0000-0000-0000946C0000}"/>
    <cellStyle name="Normal 6 4 2 4 2 2 2 5" xfId="25481" xr:uid="{00000000-0005-0000-0000-0000956C0000}"/>
    <cellStyle name="Normal 6 4 2 4 2 2 3" xfId="14199" xr:uid="{00000000-0005-0000-0000-0000966C0000}"/>
    <cellStyle name="Normal 6 4 2 4 2 2 3 2" xfId="14200" xr:uid="{00000000-0005-0000-0000-0000976C0000}"/>
    <cellStyle name="Normal 6 4 2 4 2 2 3 2 2" xfId="14201" xr:uid="{00000000-0005-0000-0000-0000986C0000}"/>
    <cellStyle name="Normal 6 4 2 4 2 2 3 2 2 2" xfId="41315" xr:uid="{00000000-0005-0000-0000-0000996C0000}"/>
    <cellStyle name="Normal 6 4 2 4 2 2 3 2 3" xfId="31297" xr:uid="{00000000-0005-0000-0000-00009A6C0000}"/>
    <cellStyle name="Normal 6 4 2 4 2 2 3 3" xfId="14202" xr:uid="{00000000-0005-0000-0000-00009B6C0000}"/>
    <cellStyle name="Normal 6 4 2 4 2 2 3 3 2" xfId="14203" xr:uid="{00000000-0005-0000-0000-00009C6C0000}"/>
    <cellStyle name="Normal 6 4 2 4 2 2 3 3 2 2" xfId="41316" xr:uid="{00000000-0005-0000-0000-00009D6C0000}"/>
    <cellStyle name="Normal 6 4 2 4 2 2 3 3 3" xfId="31298" xr:uid="{00000000-0005-0000-0000-00009E6C0000}"/>
    <cellStyle name="Normal 6 4 2 4 2 2 3 4" xfId="14204" xr:uid="{00000000-0005-0000-0000-00009F6C0000}"/>
    <cellStyle name="Normal 6 4 2 4 2 2 3 4 2" xfId="36078" xr:uid="{00000000-0005-0000-0000-0000A06C0000}"/>
    <cellStyle name="Normal 6 4 2 4 2 2 3 5" xfId="25482" xr:uid="{00000000-0005-0000-0000-0000A16C0000}"/>
    <cellStyle name="Normal 6 4 2 4 2 2 4" xfId="14205" xr:uid="{00000000-0005-0000-0000-0000A26C0000}"/>
    <cellStyle name="Normal 6 4 2 4 2 2 4 2" xfId="14206" xr:uid="{00000000-0005-0000-0000-0000A36C0000}"/>
    <cellStyle name="Normal 6 4 2 4 2 2 4 2 2" xfId="41317" xr:uid="{00000000-0005-0000-0000-0000A46C0000}"/>
    <cellStyle name="Normal 6 4 2 4 2 2 4 3" xfId="31299" xr:uid="{00000000-0005-0000-0000-0000A56C0000}"/>
    <cellStyle name="Normal 6 4 2 4 2 2 5" xfId="14207" xr:uid="{00000000-0005-0000-0000-0000A66C0000}"/>
    <cellStyle name="Normal 6 4 2 4 2 2 5 2" xfId="14208" xr:uid="{00000000-0005-0000-0000-0000A76C0000}"/>
    <cellStyle name="Normal 6 4 2 4 2 2 5 2 2" xfId="41318" xr:uid="{00000000-0005-0000-0000-0000A86C0000}"/>
    <cellStyle name="Normal 6 4 2 4 2 2 5 3" xfId="31300" xr:uid="{00000000-0005-0000-0000-0000A96C0000}"/>
    <cellStyle name="Normal 6 4 2 4 2 2 6" xfId="14209" xr:uid="{00000000-0005-0000-0000-0000AA6C0000}"/>
    <cellStyle name="Normal 6 4 2 4 2 2 6 2" xfId="36076" xr:uid="{00000000-0005-0000-0000-0000AB6C0000}"/>
    <cellStyle name="Normal 6 4 2 4 2 2 7" xfId="25480" xr:uid="{00000000-0005-0000-0000-0000AC6C0000}"/>
    <cellStyle name="Normal 6 4 2 4 2 3" xfId="14210" xr:uid="{00000000-0005-0000-0000-0000AD6C0000}"/>
    <cellStyle name="Normal 6 4 2 4 2 3 2" xfId="14211" xr:uid="{00000000-0005-0000-0000-0000AE6C0000}"/>
    <cellStyle name="Normal 6 4 2 4 2 3 2 2" xfId="14212" xr:uid="{00000000-0005-0000-0000-0000AF6C0000}"/>
    <cellStyle name="Normal 6 4 2 4 2 3 2 2 2" xfId="41319" xr:uid="{00000000-0005-0000-0000-0000B06C0000}"/>
    <cellStyle name="Normal 6 4 2 4 2 3 2 3" xfId="31301" xr:uid="{00000000-0005-0000-0000-0000B16C0000}"/>
    <cellStyle name="Normal 6 4 2 4 2 3 3" xfId="14213" xr:uid="{00000000-0005-0000-0000-0000B26C0000}"/>
    <cellStyle name="Normal 6 4 2 4 2 3 3 2" xfId="14214" xr:uid="{00000000-0005-0000-0000-0000B36C0000}"/>
    <cellStyle name="Normal 6 4 2 4 2 3 3 2 2" xfId="41320" xr:uid="{00000000-0005-0000-0000-0000B46C0000}"/>
    <cellStyle name="Normal 6 4 2 4 2 3 3 3" xfId="31302" xr:uid="{00000000-0005-0000-0000-0000B56C0000}"/>
    <cellStyle name="Normal 6 4 2 4 2 3 4" xfId="14215" xr:uid="{00000000-0005-0000-0000-0000B66C0000}"/>
    <cellStyle name="Normal 6 4 2 4 2 3 4 2" xfId="36079" xr:uid="{00000000-0005-0000-0000-0000B76C0000}"/>
    <cellStyle name="Normal 6 4 2 4 2 3 5" xfId="25483" xr:uid="{00000000-0005-0000-0000-0000B86C0000}"/>
    <cellStyle name="Normal 6 4 2 4 2 4" xfId="14216" xr:uid="{00000000-0005-0000-0000-0000B96C0000}"/>
    <cellStyle name="Normal 6 4 2 4 2 4 2" xfId="14217" xr:uid="{00000000-0005-0000-0000-0000BA6C0000}"/>
    <cellStyle name="Normal 6 4 2 4 2 4 2 2" xfId="14218" xr:uid="{00000000-0005-0000-0000-0000BB6C0000}"/>
    <cellStyle name="Normal 6 4 2 4 2 4 2 2 2" xfId="41321" xr:uid="{00000000-0005-0000-0000-0000BC6C0000}"/>
    <cellStyle name="Normal 6 4 2 4 2 4 2 3" xfId="31303" xr:uid="{00000000-0005-0000-0000-0000BD6C0000}"/>
    <cellStyle name="Normal 6 4 2 4 2 4 3" xfId="14219" xr:uid="{00000000-0005-0000-0000-0000BE6C0000}"/>
    <cellStyle name="Normal 6 4 2 4 2 4 3 2" xfId="14220" xr:uid="{00000000-0005-0000-0000-0000BF6C0000}"/>
    <cellStyle name="Normal 6 4 2 4 2 4 3 2 2" xfId="41322" xr:uid="{00000000-0005-0000-0000-0000C06C0000}"/>
    <cellStyle name="Normal 6 4 2 4 2 4 3 3" xfId="31304" xr:uid="{00000000-0005-0000-0000-0000C16C0000}"/>
    <cellStyle name="Normal 6 4 2 4 2 4 4" xfId="14221" xr:uid="{00000000-0005-0000-0000-0000C26C0000}"/>
    <cellStyle name="Normal 6 4 2 4 2 4 4 2" xfId="36080" xr:uid="{00000000-0005-0000-0000-0000C36C0000}"/>
    <cellStyle name="Normal 6 4 2 4 2 4 5" xfId="25484" xr:uid="{00000000-0005-0000-0000-0000C46C0000}"/>
    <cellStyle name="Normal 6 4 2 4 2 5" xfId="14222" xr:uid="{00000000-0005-0000-0000-0000C56C0000}"/>
    <cellStyle name="Normal 6 4 2 4 2 5 2" xfId="14223" xr:uid="{00000000-0005-0000-0000-0000C66C0000}"/>
    <cellStyle name="Normal 6 4 2 4 2 5 2 2" xfId="41323" xr:uid="{00000000-0005-0000-0000-0000C76C0000}"/>
    <cellStyle name="Normal 6 4 2 4 2 5 3" xfId="31305" xr:uid="{00000000-0005-0000-0000-0000C86C0000}"/>
    <cellStyle name="Normal 6 4 2 4 2 6" xfId="14224" xr:uid="{00000000-0005-0000-0000-0000C96C0000}"/>
    <cellStyle name="Normal 6 4 2 4 2 6 2" xfId="14225" xr:uid="{00000000-0005-0000-0000-0000CA6C0000}"/>
    <cellStyle name="Normal 6 4 2 4 2 6 2 2" xfId="41324" xr:uid="{00000000-0005-0000-0000-0000CB6C0000}"/>
    <cellStyle name="Normal 6 4 2 4 2 6 3" xfId="31306" xr:uid="{00000000-0005-0000-0000-0000CC6C0000}"/>
    <cellStyle name="Normal 6 4 2 4 2 7" xfId="14226" xr:uid="{00000000-0005-0000-0000-0000CD6C0000}"/>
    <cellStyle name="Normal 6 4 2 4 2 7 2" xfId="36075" xr:uid="{00000000-0005-0000-0000-0000CE6C0000}"/>
    <cellStyle name="Normal 6 4 2 4 2 8" xfId="25479" xr:uid="{00000000-0005-0000-0000-0000CF6C0000}"/>
    <cellStyle name="Normal 6 4 2 4 3" xfId="14227" xr:uid="{00000000-0005-0000-0000-0000D06C0000}"/>
    <cellStyle name="Normal 6 4 2 4 3 2" xfId="14228" xr:uid="{00000000-0005-0000-0000-0000D16C0000}"/>
    <cellStyle name="Normal 6 4 2 4 3 2 2" xfId="14229" xr:uid="{00000000-0005-0000-0000-0000D26C0000}"/>
    <cellStyle name="Normal 6 4 2 4 3 2 2 2" xfId="14230" xr:uid="{00000000-0005-0000-0000-0000D36C0000}"/>
    <cellStyle name="Normal 6 4 2 4 3 2 2 2 2" xfId="14231" xr:uid="{00000000-0005-0000-0000-0000D46C0000}"/>
    <cellStyle name="Normal 6 4 2 4 3 2 2 2 2 2" xfId="41325" xr:uid="{00000000-0005-0000-0000-0000D56C0000}"/>
    <cellStyle name="Normal 6 4 2 4 3 2 2 2 3" xfId="31307" xr:uid="{00000000-0005-0000-0000-0000D66C0000}"/>
    <cellStyle name="Normal 6 4 2 4 3 2 2 3" xfId="14232" xr:uid="{00000000-0005-0000-0000-0000D76C0000}"/>
    <cellStyle name="Normal 6 4 2 4 3 2 2 3 2" xfId="14233" xr:uid="{00000000-0005-0000-0000-0000D86C0000}"/>
    <cellStyle name="Normal 6 4 2 4 3 2 2 3 2 2" xfId="41326" xr:uid="{00000000-0005-0000-0000-0000D96C0000}"/>
    <cellStyle name="Normal 6 4 2 4 3 2 2 3 3" xfId="31308" xr:uid="{00000000-0005-0000-0000-0000DA6C0000}"/>
    <cellStyle name="Normal 6 4 2 4 3 2 2 4" xfId="14234" xr:uid="{00000000-0005-0000-0000-0000DB6C0000}"/>
    <cellStyle name="Normal 6 4 2 4 3 2 2 4 2" xfId="36083" xr:uid="{00000000-0005-0000-0000-0000DC6C0000}"/>
    <cellStyle name="Normal 6 4 2 4 3 2 2 5" xfId="25487" xr:uid="{00000000-0005-0000-0000-0000DD6C0000}"/>
    <cellStyle name="Normal 6 4 2 4 3 2 3" xfId="14235" xr:uid="{00000000-0005-0000-0000-0000DE6C0000}"/>
    <cellStyle name="Normal 6 4 2 4 3 2 3 2" xfId="14236" xr:uid="{00000000-0005-0000-0000-0000DF6C0000}"/>
    <cellStyle name="Normal 6 4 2 4 3 2 3 2 2" xfId="14237" xr:uid="{00000000-0005-0000-0000-0000E06C0000}"/>
    <cellStyle name="Normal 6 4 2 4 3 2 3 2 2 2" xfId="41327" xr:uid="{00000000-0005-0000-0000-0000E16C0000}"/>
    <cellStyle name="Normal 6 4 2 4 3 2 3 2 3" xfId="31309" xr:uid="{00000000-0005-0000-0000-0000E26C0000}"/>
    <cellStyle name="Normal 6 4 2 4 3 2 3 3" xfId="14238" xr:uid="{00000000-0005-0000-0000-0000E36C0000}"/>
    <cellStyle name="Normal 6 4 2 4 3 2 3 3 2" xfId="14239" xr:uid="{00000000-0005-0000-0000-0000E46C0000}"/>
    <cellStyle name="Normal 6 4 2 4 3 2 3 3 2 2" xfId="41328" xr:uid="{00000000-0005-0000-0000-0000E56C0000}"/>
    <cellStyle name="Normal 6 4 2 4 3 2 3 3 3" xfId="31310" xr:uid="{00000000-0005-0000-0000-0000E66C0000}"/>
    <cellStyle name="Normal 6 4 2 4 3 2 3 4" xfId="14240" xr:uid="{00000000-0005-0000-0000-0000E76C0000}"/>
    <cellStyle name="Normal 6 4 2 4 3 2 3 4 2" xfId="36084" xr:uid="{00000000-0005-0000-0000-0000E86C0000}"/>
    <cellStyle name="Normal 6 4 2 4 3 2 3 5" xfId="25488" xr:uid="{00000000-0005-0000-0000-0000E96C0000}"/>
    <cellStyle name="Normal 6 4 2 4 3 2 4" xfId="14241" xr:uid="{00000000-0005-0000-0000-0000EA6C0000}"/>
    <cellStyle name="Normal 6 4 2 4 3 2 4 2" xfId="14242" xr:uid="{00000000-0005-0000-0000-0000EB6C0000}"/>
    <cellStyle name="Normal 6 4 2 4 3 2 4 2 2" xfId="41329" xr:uid="{00000000-0005-0000-0000-0000EC6C0000}"/>
    <cellStyle name="Normal 6 4 2 4 3 2 4 3" xfId="31311" xr:uid="{00000000-0005-0000-0000-0000ED6C0000}"/>
    <cellStyle name="Normal 6 4 2 4 3 2 5" xfId="14243" xr:uid="{00000000-0005-0000-0000-0000EE6C0000}"/>
    <cellStyle name="Normal 6 4 2 4 3 2 5 2" xfId="14244" xr:uid="{00000000-0005-0000-0000-0000EF6C0000}"/>
    <cellStyle name="Normal 6 4 2 4 3 2 5 2 2" xfId="41330" xr:uid="{00000000-0005-0000-0000-0000F06C0000}"/>
    <cellStyle name="Normal 6 4 2 4 3 2 5 3" xfId="31312" xr:uid="{00000000-0005-0000-0000-0000F16C0000}"/>
    <cellStyle name="Normal 6 4 2 4 3 2 6" xfId="14245" xr:uid="{00000000-0005-0000-0000-0000F26C0000}"/>
    <cellStyle name="Normal 6 4 2 4 3 2 6 2" xfId="36082" xr:uid="{00000000-0005-0000-0000-0000F36C0000}"/>
    <cellStyle name="Normal 6 4 2 4 3 2 7" xfId="25486" xr:uid="{00000000-0005-0000-0000-0000F46C0000}"/>
    <cellStyle name="Normal 6 4 2 4 3 3" xfId="14246" xr:uid="{00000000-0005-0000-0000-0000F56C0000}"/>
    <cellStyle name="Normal 6 4 2 4 3 3 2" xfId="14247" xr:uid="{00000000-0005-0000-0000-0000F66C0000}"/>
    <cellStyle name="Normal 6 4 2 4 3 3 2 2" xfId="14248" xr:uid="{00000000-0005-0000-0000-0000F76C0000}"/>
    <cellStyle name="Normal 6 4 2 4 3 3 2 2 2" xfId="41331" xr:uid="{00000000-0005-0000-0000-0000F86C0000}"/>
    <cellStyle name="Normal 6 4 2 4 3 3 2 3" xfId="31313" xr:uid="{00000000-0005-0000-0000-0000F96C0000}"/>
    <cellStyle name="Normal 6 4 2 4 3 3 3" xfId="14249" xr:uid="{00000000-0005-0000-0000-0000FA6C0000}"/>
    <cellStyle name="Normal 6 4 2 4 3 3 3 2" xfId="14250" xr:uid="{00000000-0005-0000-0000-0000FB6C0000}"/>
    <cellStyle name="Normal 6 4 2 4 3 3 3 2 2" xfId="41332" xr:uid="{00000000-0005-0000-0000-0000FC6C0000}"/>
    <cellStyle name="Normal 6 4 2 4 3 3 3 3" xfId="31314" xr:uid="{00000000-0005-0000-0000-0000FD6C0000}"/>
    <cellStyle name="Normal 6 4 2 4 3 3 4" xfId="14251" xr:uid="{00000000-0005-0000-0000-0000FE6C0000}"/>
    <cellStyle name="Normal 6 4 2 4 3 3 4 2" xfId="36085" xr:uid="{00000000-0005-0000-0000-0000FF6C0000}"/>
    <cellStyle name="Normal 6 4 2 4 3 3 5" xfId="25489" xr:uid="{00000000-0005-0000-0000-0000006D0000}"/>
    <cellStyle name="Normal 6 4 2 4 3 4" xfId="14252" xr:uid="{00000000-0005-0000-0000-0000016D0000}"/>
    <cellStyle name="Normal 6 4 2 4 3 4 2" xfId="14253" xr:uid="{00000000-0005-0000-0000-0000026D0000}"/>
    <cellStyle name="Normal 6 4 2 4 3 4 2 2" xfId="14254" xr:uid="{00000000-0005-0000-0000-0000036D0000}"/>
    <cellStyle name="Normal 6 4 2 4 3 4 2 2 2" xfId="41333" xr:uid="{00000000-0005-0000-0000-0000046D0000}"/>
    <cellStyle name="Normal 6 4 2 4 3 4 2 3" xfId="31315" xr:uid="{00000000-0005-0000-0000-0000056D0000}"/>
    <cellStyle name="Normal 6 4 2 4 3 4 3" xfId="14255" xr:uid="{00000000-0005-0000-0000-0000066D0000}"/>
    <cellStyle name="Normal 6 4 2 4 3 4 3 2" xfId="14256" xr:uid="{00000000-0005-0000-0000-0000076D0000}"/>
    <cellStyle name="Normal 6 4 2 4 3 4 3 2 2" xfId="41334" xr:uid="{00000000-0005-0000-0000-0000086D0000}"/>
    <cellStyle name="Normal 6 4 2 4 3 4 3 3" xfId="31316" xr:uid="{00000000-0005-0000-0000-0000096D0000}"/>
    <cellStyle name="Normal 6 4 2 4 3 4 4" xfId="14257" xr:uid="{00000000-0005-0000-0000-00000A6D0000}"/>
    <cellStyle name="Normal 6 4 2 4 3 4 4 2" xfId="36086" xr:uid="{00000000-0005-0000-0000-00000B6D0000}"/>
    <cellStyle name="Normal 6 4 2 4 3 4 5" xfId="25490" xr:uid="{00000000-0005-0000-0000-00000C6D0000}"/>
    <cellStyle name="Normal 6 4 2 4 3 5" xfId="14258" xr:uid="{00000000-0005-0000-0000-00000D6D0000}"/>
    <cellStyle name="Normal 6 4 2 4 3 5 2" xfId="14259" xr:uid="{00000000-0005-0000-0000-00000E6D0000}"/>
    <cellStyle name="Normal 6 4 2 4 3 5 2 2" xfId="41335" xr:uid="{00000000-0005-0000-0000-00000F6D0000}"/>
    <cellStyle name="Normal 6 4 2 4 3 5 3" xfId="31317" xr:uid="{00000000-0005-0000-0000-0000106D0000}"/>
    <cellStyle name="Normal 6 4 2 4 3 6" xfId="14260" xr:uid="{00000000-0005-0000-0000-0000116D0000}"/>
    <cellStyle name="Normal 6 4 2 4 3 6 2" xfId="14261" xr:uid="{00000000-0005-0000-0000-0000126D0000}"/>
    <cellStyle name="Normal 6 4 2 4 3 6 2 2" xfId="41336" xr:uid="{00000000-0005-0000-0000-0000136D0000}"/>
    <cellStyle name="Normal 6 4 2 4 3 6 3" xfId="31318" xr:uid="{00000000-0005-0000-0000-0000146D0000}"/>
    <cellStyle name="Normal 6 4 2 4 3 7" xfId="14262" xr:uid="{00000000-0005-0000-0000-0000156D0000}"/>
    <cellStyle name="Normal 6 4 2 4 3 7 2" xfId="36081" xr:uid="{00000000-0005-0000-0000-0000166D0000}"/>
    <cellStyle name="Normal 6 4 2 4 3 8" xfId="25485" xr:uid="{00000000-0005-0000-0000-0000176D0000}"/>
    <cellStyle name="Normal 6 4 2 4 4" xfId="14263" xr:uid="{00000000-0005-0000-0000-0000186D0000}"/>
    <cellStyle name="Normal 6 4 2 4 4 2" xfId="14264" xr:uid="{00000000-0005-0000-0000-0000196D0000}"/>
    <cellStyle name="Normal 6 4 2 4 4 2 2" xfId="14265" xr:uid="{00000000-0005-0000-0000-00001A6D0000}"/>
    <cellStyle name="Normal 6 4 2 4 4 2 2 2" xfId="14266" xr:uid="{00000000-0005-0000-0000-00001B6D0000}"/>
    <cellStyle name="Normal 6 4 2 4 4 2 2 2 2" xfId="41337" xr:uid="{00000000-0005-0000-0000-00001C6D0000}"/>
    <cellStyle name="Normal 6 4 2 4 4 2 2 3" xfId="31319" xr:uid="{00000000-0005-0000-0000-00001D6D0000}"/>
    <cellStyle name="Normal 6 4 2 4 4 2 3" xfId="14267" xr:uid="{00000000-0005-0000-0000-00001E6D0000}"/>
    <cellStyle name="Normal 6 4 2 4 4 2 3 2" xfId="14268" xr:uid="{00000000-0005-0000-0000-00001F6D0000}"/>
    <cellStyle name="Normal 6 4 2 4 4 2 3 2 2" xfId="41338" xr:uid="{00000000-0005-0000-0000-0000206D0000}"/>
    <cellStyle name="Normal 6 4 2 4 4 2 3 3" xfId="31320" xr:uid="{00000000-0005-0000-0000-0000216D0000}"/>
    <cellStyle name="Normal 6 4 2 4 4 2 4" xfId="14269" xr:uid="{00000000-0005-0000-0000-0000226D0000}"/>
    <cellStyle name="Normal 6 4 2 4 4 2 4 2" xfId="36088" xr:uid="{00000000-0005-0000-0000-0000236D0000}"/>
    <cellStyle name="Normal 6 4 2 4 4 2 5" xfId="25492" xr:uid="{00000000-0005-0000-0000-0000246D0000}"/>
    <cellStyle name="Normal 6 4 2 4 4 3" xfId="14270" xr:uid="{00000000-0005-0000-0000-0000256D0000}"/>
    <cellStyle name="Normal 6 4 2 4 4 3 2" xfId="14271" xr:uid="{00000000-0005-0000-0000-0000266D0000}"/>
    <cellStyle name="Normal 6 4 2 4 4 3 2 2" xfId="14272" xr:uid="{00000000-0005-0000-0000-0000276D0000}"/>
    <cellStyle name="Normal 6 4 2 4 4 3 2 2 2" xfId="41339" xr:uid="{00000000-0005-0000-0000-0000286D0000}"/>
    <cellStyle name="Normal 6 4 2 4 4 3 2 3" xfId="31321" xr:uid="{00000000-0005-0000-0000-0000296D0000}"/>
    <cellStyle name="Normal 6 4 2 4 4 3 3" xfId="14273" xr:uid="{00000000-0005-0000-0000-00002A6D0000}"/>
    <cellStyle name="Normal 6 4 2 4 4 3 3 2" xfId="14274" xr:uid="{00000000-0005-0000-0000-00002B6D0000}"/>
    <cellStyle name="Normal 6 4 2 4 4 3 3 2 2" xfId="41340" xr:uid="{00000000-0005-0000-0000-00002C6D0000}"/>
    <cellStyle name="Normal 6 4 2 4 4 3 3 3" xfId="31322" xr:uid="{00000000-0005-0000-0000-00002D6D0000}"/>
    <cellStyle name="Normal 6 4 2 4 4 3 4" xfId="14275" xr:uid="{00000000-0005-0000-0000-00002E6D0000}"/>
    <cellStyle name="Normal 6 4 2 4 4 3 4 2" xfId="36089" xr:uid="{00000000-0005-0000-0000-00002F6D0000}"/>
    <cellStyle name="Normal 6 4 2 4 4 3 5" xfId="25493" xr:uid="{00000000-0005-0000-0000-0000306D0000}"/>
    <cellStyle name="Normal 6 4 2 4 4 4" xfId="14276" xr:uid="{00000000-0005-0000-0000-0000316D0000}"/>
    <cellStyle name="Normal 6 4 2 4 4 4 2" xfId="14277" xr:uid="{00000000-0005-0000-0000-0000326D0000}"/>
    <cellStyle name="Normal 6 4 2 4 4 4 2 2" xfId="41341" xr:uid="{00000000-0005-0000-0000-0000336D0000}"/>
    <cellStyle name="Normal 6 4 2 4 4 4 3" xfId="31323" xr:uid="{00000000-0005-0000-0000-0000346D0000}"/>
    <cellStyle name="Normal 6 4 2 4 4 5" xfId="14278" xr:uid="{00000000-0005-0000-0000-0000356D0000}"/>
    <cellStyle name="Normal 6 4 2 4 4 5 2" xfId="14279" xr:uid="{00000000-0005-0000-0000-0000366D0000}"/>
    <cellStyle name="Normal 6 4 2 4 4 5 2 2" xfId="41342" xr:uid="{00000000-0005-0000-0000-0000376D0000}"/>
    <cellStyle name="Normal 6 4 2 4 4 5 3" xfId="31324" xr:uid="{00000000-0005-0000-0000-0000386D0000}"/>
    <cellStyle name="Normal 6 4 2 4 4 6" xfId="14280" xr:uid="{00000000-0005-0000-0000-0000396D0000}"/>
    <cellStyle name="Normal 6 4 2 4 4 6 2" xfId="36087" xr:uid="{00000000-0005-0000-0000-00003A6D0000}"/>
    <cellStyle name="Normal 6 4 2 4 4 7" xfId="25491" xr:uid="{00000000-0005-0000-0000-00003B6D0000}"/>
    <cellStyle name="Normal 6 4 2 4 5" xfId="14281" xr:uid="{00000000-0005-0000-0000-00003C6D0000}"/>
    <cellStyle name="Normal 6 4 2 4 5 2" xfId="14282" xr:uid="{00000000-0005-0000-0000-00003D6D0000}"/>
    <cellStyle name="Normal 6 4 2 4 5 2 2" xfId="14283" xr:uid="{00000000-0005-0000-0000-00003E6D0000}"/>
    <cellStyle name="Normal 6 4 2 4 5 2 2 2" xfId="41343" xr:uid="{00000000-0005-0000-0000-00003F6D0000}"/>
    <cellStyle name="Normal 6 4 2 4 5 2 3" xfId="31325" xr:uid="{00000000-0005-0000-0000-0000406D0000}"/>
    <cellStyle name="Normal 6 4 2 4 5 3" xfId="14284" xr:uid="{00000000-0005-0000-0000-0000416D0000}"/>
    <cellStyle name="Normal 6 4 2 4 5 3 2" xfId="14285" xr:uid="{00000000-0005-0000-0000-0000426D0000}"/>
    <cellStyle name="Normal 6 4 2 4 5 3 2 2" xfId="41344" xr:uid="{00000000-0005-0000-0000-0000436D0000}"/>
    <cellStyle name="Normal 6 4 2 4 5 3 3" xfId="31326" xr:uid="{00000000-0005-0000-0000-0000446D0000}"/>
    <cellStyle name="Normal 6 4 2 4 5 4" xfId="14286" xr:uid="{00000000-0005-0000-0000-0000456D0000}"/>
    <cellStyle name="Normal 6 4 2 4 5 4 2" xfId="36090" xr:uid="{00000000-0005-0000-0000-0000466D0000}"/>
    <cellStyle name="Normal 6 4 2 4 5 5" xfId="25494" xr:uid="{00000000-0005-0000-0000-0000476D0000}"/>
    <cellStyle name="Normal 6 4 2 4 6" xfId="14287" xr:uid="{00000000-0005-0000-0000-0000486D0000}"/>
    <cellStyle name="Normal 6 4 2 4 6 2" xfId="14288" xr:uid="{00000000-0005-0000-0000-0000496D0000}"/>
    <cellStyle name="Normal 6 4 2 4 6 2 2" xfId="14289" xr:uid="{00000000-0005-0000-0000-00004A6D0000}"/>
    <cellStyle name="Normal 6 4 2 4 6 2 2 2" xfId="41345" xr:uid="{00000000-0005-0000-0000-00004B6D0000}"/>
    <cellStyle name="Normal 6 4 2 4 6 2 3" xfId="31327" xr:uid="{00000000-0005-0000-0000-00004C6D0000}"/>
    <cellStyle name="Normal 6 4 2 4 6 3" xfId="14290" xr:uid="{00000000-0005-0000-0000-00004D6D0000}"/>
    <cellStyle name="Normal 6 4 2 4 6 3 2" xfId="14291" xr:uid="{00000000-0005-0000-0000-00004E6D0000}"/>
    <cellStyle name="Normal 6 4 2 4 6 3 2 2" xfId="41346" xr:uid="{00000000-0005-0000-0000-00004F6D0000}"/>
    <cellStyle name="Normal 6 4 2 4 6 3 3" xfId="31328" xr:uid="{00000000-0005-0000-0000-0000506D0000}"/>
    <cellStyle name="Normal 6 4 2 4 6 4" xfId="14292" xr:uid="{00000000-0005-0000-0000-0000516D0000}"/>
    <cellStyle name="Normal 6 4 2 4 6 4 2" xfId="36091" xr:uid="{00000000-0005-0000-0000-0000526D0000}"/>
    <cellStyle name="Normal 6 4 2 4 6 5" xfId="25495" xr:uid="{00000000-0005-0000-0000-0000536D0000}"/>
    <cellStyle name="Normal 6 4 2 4 7" xfId="14293" xr:uid="{00000000-0005-0000-0000-0000546D0000}"/>
    <cellStyle name="Normal 6 4 2 4 7 2" xfId="14294" xr:uid="{00000000-0005-0000-0000-0000556D0000}"/>
    <cellStyle name="Normal 6 4 2 4 7 2 2" xfId="41347" xr:uid="{00000000-0005-0000-0000-0000566D0000}"/>
    <cellStyle name="Normal 6 4 2 4 7 3" xfId="31329" xr:uid="{00000000-0005-0000-0000-0000576D0000}"/>
    <cellStyle name="Normal 6 4 2 4 8" xfId="14295" xr:uid="{00000000-0005-0000-0000-0000586D0000}"/>
    <cellStyle name="Normal 6 4 2 4 8 2" xfId="14296" xr:uid="{00000000-0005-0000-0000-0000596D0000}"/>
    <cellStyle name="Normal 6 4 2 4 8 2 2" xfId="41348" xr:uid="{00000000-0005-0000-0000-00005A6D0000}"/>
    <cellStyle name="Normal 6 4 2 4 8 3" xfId="31330" xr:uid="{00000000-0005-0000-0000-00005B6D0000}"/>
    <cellStyle name="Normal 6 4 2 4 9" xfId="14297" xr:uid="{00000000-0005-0000-0000-00005C6D0000}"/>
    <cellStyle name="Normal 6 4 2 4 9 2" xfId="36074" xr:uid="{00000000-0005-0000-0000-00005D6D0000}"/>
    <cellStyle name="Normal 6 4 2 5" xfId="14298" xr:uid="{00000000-0005-0000-0000-00005E6D0000}"/>
    <cellStyle name="Normal 6 4 2 5 2" xfId="14299" xr:uid="{00000000-0005-0000-0000-00005F6D0000}"/>
    <cellStyle name="Normal 6 4 2 5 2 2" xfId="14300" xr:uid="{00000000-0005-0000-0000-0000606D0000}"/>
    <cellStyle name="Normal 6 4 2 5 2 2 2" xfId="14301" xr:uid="{00000000-0005-0000-0000-0000616D0000}"/>
    <cellStyle name="Normal 6 4 2 5 2 2 2 2" xfId="14302" xr:uid="{00000000-0005-0000-0000-0000626D0000}"/>
    <cellStyle name="Normal 6 4 2 5 2 2 2 2 2" xfId="41349" xr:uid="{00000000-0005-0000-0000-0000636D0000}"/>
    <cellStyle name="Normal 6 4 2 5 2 2 2 3" xfId="31331" xr:uid="{00000000-0005-0000-0000-0000646D0000}"/>
    <cellStyle name="Normal 6 4 2 5 2 2 3" xfId="14303" xr:uid="{00000000-0005-0000-0000-0000656D0000}"/>
    <cellStyle name="Normal 6 4 2 5 2 2 3 2" xfId="14304" xr:uid="{00000000-0005-0000-0000-0000666D0000}"/>
    <cellStyle name="Normal 6 4 2 5 2 2 3 2 2" xfId="41350" xr:uid="{00000000-0005-0000-0000-0000676D0000}"/>
    <cellStyle name="Normal 6 4 2 5 2 2 3 3" xfId="31332" xr:uid="{00000000-0005-0000-0000-0000686D0000}"/>
    <cellStyle name="Normal 6 4 2 5 2 2 4" xfId="14305" xr:uid="{00000000-0005-0000-0000-0000696D0000}"/>
    <cellStyle name="Normal 6 4 2 5 2 2 4 2" xfId="36094" xr:uid="{00000000-0005-0000-0000-00006A6D0000}"/>
    <cellStyle name="Normal 6 4 2 5 2 2 5" xfId="25498" xr:uid="{00000000-0005-0000-0000-00006B6D0000}"/>
    <cellStyle name="Normal 6 4 2 5 2 3" xfId="14306" xr:uid="{00000000-0005-0000-0000-00006C6D0000}"/>
    <cellStyle name="Normal 6 4 2 5 2 3 2" xfId="14307" xr:uid="{00000000-0005-0000-0000-00006D6D0000}"/>
    <cellStyle name="Normal 6 4 2 5 2 3 2 2" xfId="14308" xr:uid="{00000000-0005-0000-0000-00006E6D0000}"/>
    <cellStyle name="Normal 6 4 2 5 2 3 2 2 2" xfId="41351" xr:uid="{00000000-0005-0000-0000-00006F6D0000}"/>
    <cellStyle name="Normal 6 4 2 5 2 3 2 3" xfId="31333" xr:uid="{00000000-0005-0000-0000-0000706D0000}"/>
    <cellStyle name="Normal 6 4 2 5 2 3 3" xfId="14309" xr:uid="{00000000-0005-0000-0000-0000716D0000}"/>
    <cellStyle name="Normal 6 4 2 5 2 3 3 2" xfId="14310" xr:uid="{00000000-0005-0000-0000-0000726D0000}"/>
    <cellStyle name="Normal 6 4 2 5 2 3 3 2 2" xfId="41352" xr:uid="{00000000-0005-0000-0000-0000736D0000}"/>
    <cellStyle name="Normal 6 4 2 5 2 3 3 3" xfId="31334" xr:uid="{00000000-0005-0000-0000-0000746D0000}"/>
    <cellStyle name="Normal 6 4 2 5 2 3 4" xfId="14311" xr:uid="{00000000-0005-0000-0000-0000756D0000}"/>
    <cellStyle name="Normal 6 4 2 5 2 3 4 2" xfId="36095" xr:uid="{00000000-0005-0000-0000-0000766D0000}"/>
    <cellStyle name="Normal 6 4 2 5 2 3 5" xfId="25499" xr:uid="{00000000-0005-0000-0000-0000776D0000}"/>
    <cellStyle name="Normal 6 4 2 5 2 4" xfId="14312" xr:uid="{00000000-0005-0000-0000-0000786D0000}"/>
    <cellStyle name="Normal 6 4 2 5 2 4 2" xfId="14313" xr:uid="{00000000-0005-0000-0000-0000796D0000}"/>
    <cellStyle name="Normal 6 4 2 5 2 4 2 2" xfId="41353" xr:uid="{00000000-0005-0000-0000-00007A6D0000}"/>
    <cellStyle name="Normal 6 4 2 5 2 4 3" xfId="31335" xr:uid="{00000000-0005-0000-0000-00007B6D0000}"/>
    <cellStyle name="Normal 6 4 2 5 2 5" xfId="14314" xr:uid="{00000000-0005-0000-0000-00007C6D0000}"/>
    <cellStyle name="Normal 6 4 2 5 2 5 2" xfId="14315" xr:uid="{00000000-0005-0000-0000-00007D6D0000}"/>
    <cellStyle name="Normal 6 4 2 5 2 5 2 2" xfId="41354" xr:uid="{00000000-0005-0000-0000-00007E6D0000}"/>
    <cellStyle name="Normal 6 4 2 5 2 5 3" xfId="31336" xr:uid="{00000000-0005-0000-0000-00007F6D0000}"/>
    <cellStyle name="Normal 6 4 2 5 2 6" xfId="14316" xr:uid="{00000000-0005-0000-0000-0000806D0000}"/>
    <cellStyle name="Normal 6 4 2 5 2 6 2" xfId="36093" xr:uid="{00000000-0005-0000-0000-0000816D0000}"/>
    <cellStyle name="Normal 6 4 2 5 2 7" xfId="25497" xr:uid="{00000000-0005-0000-0000-0000826D0000}"/>
    <cellStyle name="Normal 6 4 2 5 3" xfId="14317" xr:uid="{00000000-0005-0000-0000-0000836D0000}"/>
    <cellStyle name="Normal 6 4 2 5 3 2" xfId="14318" xr:uid="{00000000-0005-0000-0000-0000846D0000}"/>
    <cellStyle name="Normal 6 4 2 5 3 2 2" xfId="14319" xr:uid="{00000000-0005-0000-0000-0000856D0000}"/>
    <cellStyle name="Normal 6 4 2 5 3 2 2 2" xfId="41355" xr:uid="{00000000-0005-0000-0000-0000866D0000}"/>
    <cellStyle name="Normal 6 4 2 5 3 2 3" xfId="31337" xr:uid="{00000000-0005-0000-0000-0000876D0000}"/>
    <cellStyle name="Normal 6 4 2 5 3 3" xfId="14320" xr:uid="{00000000-0005-0000-0000-0000886D0000}"/>
    <cellStyle name="Normal 6 4 2 5 3 3 2" xfId="14321" xr:uid="{00000000-0005-0000-0000-0000896D0000}"/>
    <cellStyle name="Normal 6 4 2 5 3 3 2 2" xfId="41356" xr:uid="{00000000-0005-0000-0000-00008A6D0000}"/>
    <cellStyle name="Normal 6 4 2 5 3 3 3" xfId="31338" xr:uid="{00000000-0005-0000-0000-00008B6D0000}"/>
    <cellStyle name="Normal 6 4 2 5 3 4" xfId="14322" xr:uid="{00000000-0005-0000-0000-00008C6D0000}"/>
    <cellStyle name="Normal 6 4 2 5 3 4 2" xfId="36096" xr:uid="{00000000-0005-0000-0000-00008D6D0000}"/>
    <cellStyle name="Normal 6 4 2 5 3 5" xfId="25500" xr:uid="{00000000-0005-0000-0000-00008E6D0000}"/>
    <cellStyle name="Normal 6 4 2 5 4" xfId="14323" xr:uid="{00000000-0005-0000-0000-00008F6D0000}"/>
    <cellStyle name="Normal 6 4 2 5 4 2" xfId="14324" xr:uid="{00000000-0005-0000-0000-0000906D0000}"/>
    <cellStyle name="Normal 6 4 2 5 4 2 2" xfId="14325" xr:uid="{00000000-0005-0000-0000-0000916D0000}"/>
    <cellStyle name="Normal 6 4 2 5 4 2 2 2" xfId="41357" xr:uid="{00000000-0005-0000-0000-0000926D0000}"/>
    <cellStyle name="Normal 6 4 2 5 4 2 3" xfId="31339" xr:uid="{00000000-0005-0000-0000-0000936D0000}"/>
    <cellStyle name="Normal 6 4 2 5 4 3" xfId="14326" xr:uid="{00000000-0005-0000-0000-0000946D0000}"/>
    <cellStyle name="Normal 6 4 2 5 4 3 2" xfId="14327" xr:uid="{00000000-0005-0000-0000-0000956D0000}"/>
    <cellStyle name="Normal 6 4 2 5 4 3 2 2" xfId="41358" xr:uid="{00000000-0005-0000-0000-0000966D0000}"/>
    <cellStyle name="Normal 6 4 2 5 4 3 3" xfId="31340" xr:uid="{00000000-0005-0000-0000-0000976D0000}"/>
    <cellStyle name="Normal 6 4 2 5 4 4" xfId="14328" xr:uid="{00000000-0005-0000-0000-0000986D0000}"/>
    <cellStyle name="Normal 6 4 2 5 4 4 2" xfId="36097" xr:uid="{00000000-0005-0000-0000-0000996D0000}"/>
    <cellStyle name="Normal 6 4 2 5 4 5" xfId="25501" xr:uid="{00000000-0005-0000-0000-00009A6D0000}"/>
    <cellStyle name="Normal 6 4 2 5 5" xfId="14329" xr:uid="{00000000-0005-0000-0000-00009B6D0000}"/>
    <cellStyle name="Normal 6 4 2 5 5 2" xfId="14330" xr:uid="{00000000-0005-0000-0000-00009C6D0000}"/>
    <cellStyle name="Normal 6 4 2 5 5 2 2" xfId="41359" xr:uid="{00000000-0005-0000-0000-00009D6D0000}"/>
    <cellStyle name="Normal 6 4 2 5 5 3" xfId="31341" xr:uid="{00000000-0005-0000-0000-00009E6D0000}"/>
    <cellStyle name="Normal 6 4 2 5 6" xfId="14331" xr:uid="{00000000-0005-0000-0000-00009F6D0000}"/>
    <cellStyle name="Normal 6 4 2 5 6 2" xfId="14332" xr:uid="{00000000-0005-0000-0000-0000A06D0000}"/>
    <cellStyle name="Normal 6 4 2 5 6 2 2" xfId="41360" xr:uid="{00000000-0005-0000-0000-0000A16D0000}"/>
    <cellStyle name="Normal 6 4 2 5 6 3" xfId="31342" xr:uid="{00000000-0005-0000-0000-0000A26D0000}"/>
    <cellStyle name="Normal 6 4 2 5 7" xfId="14333" xr:uid="{00000000-0005-0000-0000-0000A36D0000}"/>
    <cellStyle name="Normal 6 4 2 5 7 2" xfId="36092" xr:uid="{00000000-0005-0000-0000-0000A46D0000}"/>
    <cellStyle name="Normal 6 4 2 5 8" xfId="25496" xr:uid="{00000000-0005-0000-0000-0000A56D0000}"/>
    <cellStyle name="Normal 6 4 2 6" xfId="14334" xr:uid="{00000000-0005-0000-0000-0000A66D0000}"/>
    <cellStyle name="Normal 6 4 2 6 2" xfId="14335" xr:uid="{00000000-0005-0000-0000-0000A76D0000}"/>
    <cellStyle name="Normal 6 4 2 6 2 2" xfId="14336" xr:uid="{00000000-0005-0000-0000-0000A86D0000}"/>
    <cellStyle name="Normal 6 4 2 6 2 2 2" xfId="14337" xr:uid="{00000000-0005-0000-0000-0000A96D0000}"/>
    <cellStyle name="Normal 6 4 2 6 2 2 2 2" xfId="14338" xr:uid="{00000000-0005-0000-0000-0000AA6D0000}"/>
    <cellStyle name="Normal 6 4 2 6 2 2 2 2 2" xfId="41361" xr:uid="{00000000-0005-0000-0000-0000AB6D0000}"/>
    <cellStyle name="Normal 6 4 2 6 2 2 2 3" xfId="31343" xr:uid="{00000000-0005-0000-0000-0000AC6D0000}"/>
    <cellStyle name="Normal 6 4 2 6 2 2 3" xfId="14339" xr:uid="{00000000-0005-0000-0000-0000AD6D0000}"/>
    <cellStyle name="Normal 6 4 2 6 2 2 3 2" xfId="14340" xr:uid="{00000000-0005-0000-0000-0000AE6D0000}"/>
    <cellStyle name="Normal 6 4 2 6 2 2 3 2 2" xfId="41362" xr:uid="{00000000-0005-0000-0000-0000AF6D0000}"/>
    <cellStyle name="Normal 6 4 2 6 2 2 3 3" xfId="31344" xr:uid="{00000000-0005-0000-0000-0000B06D0000}"/>
    <cellStyle name="Normal 6 4 2 6 2 2 4" xfId="14341" xr:uid="{00000000-0005-0000-0000-0000B16D0000}"/>
    <cellStyle name="Normal 6 4 2 6 2 2 4 2" xfId="36100" xr:uid="{00000000-0005-0000-0000-0000B26D0000}"/>
    <cellStyle name="Normal 6 4 2 6 2 2 5" xfId="25504" xr:uid="{00000000-0005-0000-0000-0000B36D0000}"/>
    <cellStyle name="Normal 6 4 2 6 2 3" xfId="14342" xr:uid="{00000000-0005-0000-0000-0000B46D0000}"/>
    <cellStyle name="Normal 6 4 2 6 2 3 2" xfId="14343" xr:uid="{00000000-0005-0000-0000-0000B56D0000}"/>
    <cellStyle name="Normal 6 4 2 6 2 3 2 2" xfId="14344" xr:uid="{00000000-0005-0000-0000-0000B66D0000}"/>
    <cellStyle name="Normal 6 4 2 6 2 3 2 2 2" xfId="41363" xr:uid="{00000000-0005-0000-0000-0000B76D0000}"/>
    <cellStyle name="Normal 6 4 2 6 2 3 2 3" xfId="31345" xr:uid="{00000000-0005-0000-0000-0000B86D0000}"/>
    <cellStyle name="Normal 6 4 2 6 2 3 3" xfId="14345" xr:uid="{00000000-0005-0000-0000-0000B96D0000}"/>
    <cellStyle name="Normal 6 4 2 6 2 3 3 2" xfId="14346" xr:uid="{00000000-0005-0000-0000-0000BA6D0000}"/>
    <cellStyle name="Normal 6 4 2 6 2 3 3 2 2" xfId="41364" xr:uid="{00000000-0005-0000-0000-0000BB6D0000}"/>
    <cellStyle name="Normal 6 4 2 6 2 3 3 3" xfId="31346" xr:uid="{00000000-0005-0000-0000-0000BC6D0000}"/>
    <cellStyle name="Normal 6 4 2 6 2 3 4" xfId="14347" xr:uid="{00000000-0005-0000-0000-0000BD6D0000}"/>
    <cellStyle name="Normal 6 4 2 6 2 3 4 2" xfId="36101" xr:uid="{00000000-0005-0000-0000-0000BE6D0000}"/>
    <cellStyle name="Normal 6 4 2 6 2 3 5" xfId="25505" xr:uid="{00000000-0005-0000-0000-0000BF6D0000}"/>
    <cellStyle name="Normal 6 4 2 6 2 4" xfId="14348" xr:uid="{00000000-0005-0000-0000-0000C06D0000}"/>
    <cellStyle name="Normal 6 4 2 6 2 4 2" xfId="14349" xr:uid="{00000000-0005-0000-0000-0000C16D0000}"/>
    <cellStyle name="Normal 6 4 2 6 2 4 2 2" xfId="41365" xr:uid="{00000000-0005-0000-0000-0000C26D0000}"/>
    <cellStyle name="Normal 6 4 2 6 2 4 3" xfId="31347" xr:uid="{00000000-0005-0000-0000-0000C36D0000}"/>
    <cellStyle name="Normal 6 4 2 6 2 5" xfId="14350" xr:uid="{00000000-0005-0000-0000-0000C46D0000}"/>
    <cellStyle name="Normal 6 4 2 6 2 5 2" xfId="14351" xr:uid="{00000000-0005-0000-0000-0000C56D0000}"/>
    <cellStyle name="Normal 6 4 2 6 2 5 2 2" xfId="41366" xr:uid="{00000000-0005-0000-0000-0000C66D0000}"/>
    <cellStyle name="Normal 6 4 2 6 2 5 3" xfId="31348" xr:uid="{00000000-0005-0000-0000-0000C76D0000}"/>
    <cellStyle name="Normal 6 4 2 6 2 6" xfId="14352" xr:uid="{00000000-0005-0000-0000-0000C86D0000}"/>
    <cellStyle name="Normal 6 4 2 6 2 6 2" xfId="36099" xr:uid="{00000000-0005-0000-0000-0000C96D0000}"/>
    <cellStyle name="Normal 6 4 2 6 2 7" xfId="25503" xr:uid="{00000000-0005-0000-0000-0000CA6D0000}"/>
    <cellStyle name="Normal 6 4 2 6 3" xfId="14353" xr:uid="{00000000-0005-0000-0000-0000CB6D0000}"/>
    <cellStyle name="Normal 6 4 2 6 3 2" xfId="14354" xr:uid="{00000000-0005-0000-0000-0000CC6D0000}"/>
    <cellStyle name="Normal 6 4 2 6 3 2 2" xfId="14355" xr:uid="{00000000-0005-0000-0000-0000CD6D0000}"/>
    <cellStyle name="Normal 6 4 2 6 3 2 2 2" xfId="41367" xr:uid="{00000000-0005-0000-0000-0000CE6D0000}"/>
    <cellStyle name="Normal 6 4 2 6 3 2 3" xfId="31349" xr:uid="{00000000-0005-0000-0000-0000CF6D0000}"/>
    <cellStyle name="Normal 6 4 2 6 3 3" xfId="14356" xr:uid="{00000000-0005-0000-0000-0000D06D0000}"/>
    <cellStyle name="Normal 6 4 2 6 3 3 2" xfId="14357" xr:uid="{00000000-0005-0000-0000-0000D16D0000}"/>
    <cellStyle name="Normal 6 4 2 6 3 3 2 2" xfId="41368" xr:uid="{00000000-0005-0000-0000-0000D26D0000}"/>
    <cellStyle name="Normal 6 4 2 6 3 3 3" xfId="31350" xr:uid="{00000000-0005-0000-0000-0000D36D0000}"/>
    <cellStyle name="Normal 6 4 2 6 3 4" xfId="14358" xr:uid="{00000000-0005-0000-0000-0000D46D0000}"/>
    <cellStyle name="Normal 6 4 2 6 3 4 2" xfId="36102" xr:uid="{00000000-0005-0000-0000-0000D56D0000}"/>
    <cellStyle name="Normal 6 4 2 6 3 5" xfId="25506" xr:uid="{00000000-0005-0000-0000-0000D66D0000}"/>
    <cellStyle name="Normal 6 4 2 6 4" xfId="14359" xr:uid="{00000000-0005-0000-0000-0000D76D0000}"/>
    <cellStyle name="Normal 6 4 2 6 4 2" xfId="14360" xr:uid="{00000000-0005-0000-0000-0000D86D0000}"/>
    <cellStyle name="Normal 6 4 2 6 4 2 2" xfId="14361" xr:uid="{00000000-0005-0000-0000-0000D96D0000}"/>
    <cellStyle name="Normal 6 4 2 6 4 2 2 2" xfId="41369" xr:uid="{00000000-0005-0000-0000-0000DA6D0000}"/>
    <cellStyle name="Normal 6 4 2 6 4 2 3" xfId="31351" xr:uid="{00000000-0005-0000-0000-0000DB6D0000}"/>
    <cellStyle name="Normal 6 4 2 6 4 3" xfId="14362" xr:uid="{00000000-0005-0000-0000-0000DC6D0000}"/>
    <cellStyle name="Normal 6 4 2 6 4 3 2" xfId="14363" xr:uid="{00000000-0005-0000-0000-0000DD6D0000}"/>
    <cellStyle name="Normal 6 4 2 6 4 3 2 2" xfId="41370" xr:uid="{00000000-0005-0000-0000-0000DE6D0000}"/>
    <cellStyle name="Normal 6 4 2 6 4 3 3" xfId="31352" xr:uid="{00000000-0005-0000-0000-0000DF6D0000}"/>
    <cellStyle name="Normal 6 4 2 6 4 4" xfId="14364" xr:uid="{00000000-0005-0000-0000-0000E06D0000}"/>
    <cellStyle name="Normal 6 4 2 6 4 4 2" xfId="36103" xr:uid="{00000000-0005-0000-0000-0000E16D0000}"/>
    <cellStyle name="Normal 6 4 2 6 4 5" xfId="25507" xr:uid="{00000000-0005-0000-0000-0000E26D0000}"/>
    <cellStyle name="Normal 6 4 2 6 5" xfId="14365" xr:uid="{00000000-0005-0000-0000-0000E36D0000}"/>
    <cellStyle name="Normal 6 4 2 6 5 2" xfId="14366" xr:uid="{00000000-0005-0000-0000-0000E46D0000}"/>
    <cellStyle name="Normal 6 4 2 6 5 2 2" xfId="41371" xr:uid="{00000000-0005-0000-0000-0000E56D0000}"/>
    <cellStyle name="Normal 6 4 2 6 5 3" xfId="31353" xr:uid="{00000000-0005-0000-0000-0000E66D0000}"/>
    <cellStyle name="Normal 6 4 2 6 6" xfId="14367" xr:uid="{00000000-0005-0000-0000-0000E76D0000}"/>
    <cellStyle name="Normal 6 4 2 6 6 2" xfId="14368" xr:uid="{00000000-0005-0000-0000-0000E86D0000}"/>
    <cellStyle name="Normal 6 4 2 6 6 2 2" xfId="41372" xr:uid="{00000000-0005-0000-0000-0000E96D0000}"/>
    <cellStyle name="Normal 6 4 2 6 6 3" xfId="31354" xr:uid="{00000000-0005-0000-0000-0000EA6D0000}"/>
    <cellStyle name="Normal 6 4 2 6 7" xfId="14369" xr:uid="{00000000-0005-0000-0000-0000EB6D0000}"/>
    <cellStyle name="Normal 6 4 2 6 7 2" xfId="36098" xr:uid="{00000000-0005-0000-0000-0000EC6D0000}"/>
    <cellStyle name="Normal 6 4 2 6 8" xfId="25502" xr:uid="{00000000-0005-0000-0000-0000ED6D0000}"/>
    <cellStyle name="Normal 6 4 2 7" xfId="14370" xr:uid="{00000000-0005-0000-0000-0000EE6D0000}"/>
    <cellStyle name="Normal 6 4 2 7 2" xfId="14371" xr:uid="{00000000-0005-0000-0000-0000EF6D0000}"/>
    <cellStyle name="Normal 6 4 2 7 2 2" xfId="14372" xr:uid="{00000000-0005-0000-0000-0000F06D0000}"/>
    <cellStyle name="Normal 6 4 2 7 2 2 2" xfId="14373" xr:uid="{00000000-0005-0000-0000-0000F16D0000}"/>
    <cellStyle name="Normal 6 4 2 7 2 2 2 2" xfId="41373" xr:uid="{00000000-0005-0000-0000-0000F26D0000}"/>
    <cellStyle name="Normal 6 4 2 7 2 2 3" xfId="31355" xr:uid="{00000000-0005-0000-0000-0000F36D0000}"/>
    <cellStyle name="Normal 6 4 2 7 2 3" xfId="14374" xr:uid="{00000000-0005-0000-0000-0000F46D0000}"/>
    <cellStyle name="Normal 6 4 2 7 2 3 2" xfId="14375" xr:uid="{00000000-0005-0000-0000-0000F56D0000}"/>
    <cellStyle name="Normal 6 4 2 7 2 3 2 2" xfId="41374" xr:uid="{00000000-0005-0000-0000-0000F66D0000}"/>
    <cellStyle name="Normal 6 4 2 7 2 3 3" xfId="31356" xr:uid="{00000000-0005-0000-0000-0000F76D0000}"/>
    <cellStyle name="Normal 6 4 2 7 2 4" xfId="14376" xr:uid="{00000000-0005-0000-0000-0000F86D0000}"/>
    <cellStyle name="Normal 6 4 2 7 2 4 2" xfId="36105" xr:uid="{00000000-0005-0000-0000-0000F96D0000}"/>
    <cellStyle name="Normal 6 4 2 7 2 5" xfId="25509" xr:uid="{00000000-0005-0000-0000-0000FA6D0000}"/>
    <cellStyle name="Normal 6 4 2 7 3" xfId="14377" xr:uid="{00000000-0005-0000-0000-0000FB6D0000}"/>
    <cellStyle name="Normal 6 4 2 7 3 2" xfId="14378" xr:uid="{00000000-0005-0000-0000-0000FC6D0000}"/>
    <cellStyle name="Normal 6 4 2 7 3 2 2" xfId="14379" xr:uid="{00000000-0005-0000-0000-0000FD6D0000}"/>
    <cellStyle name="Normal 6 4 2 7 3 2 2 2" xfId="41375" xr:uid="{00000000-0005-0000-0000-0000FE6D0000}"/>
    <cellStyle name="Normal 6 4 2 7 3 2 3" xfId="31357" xr:uid="{00000000-0005-0000-0000-0000FF6D0000}"/>
    <cellStyle name="Normal 6 4 2 7 3 3" xfId="14380" xr:uid="{00000000-0005-0000-0000-0000006E0000}"/>
    <cellStyle name="Normal 6 4 2 7 3 3 2" xfId="14381" xr:uid="{00000000-0005-0000-0000-0000016E0000}"/>
    <cellStyle name="Normal 6 4 2 7 3 3 2 2" xfId="41376" xr:uid="{00000000-0005-0000-0000-0000026E0000}"/>
    <cellStyle name="Normal 6 4 2 7 3 3 3" xfId="31358" xr:uid="{00000000-0005-0000-0000-0000036E0000}"/>
    <cellStyle name="Normal 6 4 2 7 3 4" xfId="14382" xr:uid="{00000000-0005-0000-0000-0000046E0000}"/>
    <cellStyle name="Normal 6 4 2 7 3 4 2" xfId="36106" xr:uid="{00000000-0005-0000-0000-0000056E0000}"/>
    <cellStyle name="Normal 6 4 2 7 3 5" xfId="25510" xr:uid="{00000000-0005-0000-0000-0000066E0000}"/>
    <cellStyle name="Normal 6 4 2 7 4" xfId="14383" xr:uid="{00000000-0005-0000-0000-0000076E0000}"/>
    <cellStyle name="Normal 6 4 2 7 4 2" xfId="14384" xr:uid="{00000000-0005-0000-0000-0000086E0000}"/>
    <cellStyle name="Normal 6 4 2 7 4 2 2" xfId="41377" xr:uid="{00000000-0005-0000-0000-0000096E0000}"/>
    <cellStyle name="Normal 6 4 2 7 4 3" xfId="31359" xr:uid="{00000000-0005-0000-0000-00000A6E0000}"/>
    <cellStyle name="Normal 6 4 2 7 5" xfId="14385" xr:uid="{00000000-0005-0000-0000-00000B6E0000}"/>
    <cellStyle name="Normal 6 4 2 7 5 2" xfId="14386" xr:uid="{00000000-0005-0000-0000-00000C6E0000}"/>
    <cellStyle name="Normal 6 4 2 7 5 2 2" xfId="41378" xr:uid="{00000000-0005-0000-0000-00000D6E0000}"/>
    <cellStyle name="Normal 6 4 2 7 5 3" xfId="31360" xr:uid="{00000000-0005-0000-0000-00000E6E0000}"/>
    <cellStyle name="Normal 6 4 2 7 6" xfId="14387" xr:uid="{00000000-0005-0000-0000-00000F6E0000}"/>
    <cellStyle name="Normal 6 4 2 7 6 2" xfId="36104" xr:uid="{00000000-0005-0000-0000-0000106E0000}"/>
    <cellStyle name="Normal 6 4 2 7 7" xfId="25508" xr:uid="{00000000-0005-0000-0000-0000116E0000}"/>
    <cellStyle name="Normal 6 4 2 8" xfId="14388" xr:uid="{00000000-0005-0000-0000-0000126E0000}"/>
    <cellStyle name="Normal 6 4 2 8 2" xfId="14389" xr:uid="{00000000-0005-0000-0000-0000136E0000}"/>
    <cellStyle name="Normal 6 4 2 8 2 2" xfId="14390" xr:uid="{00000000-0005-0000-0000-0000146E0000}"/>
    <cellStyle name="Normal 6 4 2 8 2 2 2" xfId="41379" xr:uid="{00000000-0005-0000-0000-0000156E0000}"/>
    <cellStyle name="Normal 6 4 2 8 2 3" xfId="31361" xr:uid="{00000000-0005-0000-0000-0000166E0000}"/>
    <cellStyle name="Normal 6 4 2 8 3" xfId="14391" xr:uid="{00000000-0005-0000-0000-0000176E0000}"/>
    <cellStyle name="Normal 6 4 2 8 3 2" xfId="14392" xr:uid="{00000000-0005-0000-0000-0000186E0000}"/>
    <cellStyle name="Normal 6 4 2 8 3 2 2" xfId="41380" xr:uid="{00000000-0005-0000-0000-0000196E0000}"/>
    <cellStyle name="Normal 6 4 2 8 3 3" xfId="31362" xr:uid="{00000000-0005-0000-0000-00001A6E0000}"/>
    <cellStyle name="Normal 6 4 2 8 4" xfId="14393" xr:uid="{00000000-0005-0000-0000-00001B6E0000}"/>
    <cellStyle name="Normal 6 4 2 8 4 2" xfId="36107" xr:uid="{00000000-0005-0000-0000-00001C6E0000}"/>
    <cellStyle name="Normal 6 4 2 8 5" xfId="25511" xr:uid="{00000000-0005-0000-0000-00001D6E0000}"/>
    <cellStyle name="Normal 6 4 2 9" xfId="14394" xr:uid="{00000000-0005-0000-0000-00001E6E0000}"/>
    <cellStyle name="Normal 6 4 2 9 2" xfId="14395" xr:uid="{00000000-0005-0000-0000-00001F6E0000}"/>
    <cellStyle name="Normal 6 4 2 9 2 2" xfId="14396" xr:uid="{00000000-0005-0000-0000-0000206E0000}"/>
    <cellStyle name="Normal 6 4 2 9 2 2 2" xfId="41381" xr:uid="{00000000-0005-0000-0000-0000216E0000}"/>
    <cellStyle name="Normal 6 4 2 9 2 3" xfId="31363" xr:uid="{00000000-0005-0000-0000-0000226E0000}"/>
    <cellStyle name="Normal 6 4 2 9 3" xfId="14397" xr:uid="{00000000-0005-0000-0000-0000236E0000}"/>
    <cellStyle name="Normal 6 4 2 9 3 2" xfId="14398" xr:uid="{00000000-0005-0000-0000-0000246E0000}"/>
    <cellStyle name="Normal 6 4 2 9 3 2 2" xfId="41382" xr:uid="{00000000-0005-0000-0000-0000256E0000}"/>
    <cellStyle name="Normal 6 4 2 9 3 3" xfId="31364" xr:uid="{00000000-0005-0000-0000-0000266E0000}"/>
    <cellStyle name="Normal 6 4 2 9 4" xfId="14399" xr:uid="{00000000-0005-0000-0000-0000276E0000}"/>
    <cellStyle name="Normal 6 4 2 9 4 2" xfId="36108" xr:uid="{00000000-0005-0000-0000-0000286E0000}"/>
    <cellStyle name="Normal 6 4 2 9 5" xfId="25512" xr:uid="{00000000-0005-0000-0000-0000296E0000}"/>
    <cellStyle name="Normal 6 4 3" xfId="14400" xr:uid="{00000000-0005-0000-0000-00002A6E0000}"/>
    <cellStyle name="Normal 6 4 3 10" xfId="14401" xr:uid="{00000000-0005-0000-0000-00002B6E0000}"/>
    <cellStyle name="Normal 6 4 3 10 2" xfId="14402" xr:uid="{00000000-0005-0000-0000-00002C6E0000}"/>
    <cellStyle name="Normal 6 4 3 10 2 2" xfId="41383" xr:uid="{00000000-0005-0000-0000-00002D6E0000}"/>
    <cellStyle name="Normal 6 4 3 10 3" xfId="31365" xr:uid="{00000000-0005-0000-0000-00002E6E0000}"/>
    <cellStyle name="Normal 6 4 3 11" xfId="14403" xr:uid="{00000000-0005-0000-0000-00002F6E0000}"/>
    <cellStyle name="Normal 6 4 3 11 2" xfId="14404" xr:uid="{00000000-0005-0000-0000-0000306E0000}"/>
    <cellStyle name="Normal 6 4 3 11 2 2" xfId="41384" xr:uid="{00000000-0005-0000-0000-0000316E0000}"/>
    <cellStyle name="Normal 6 4 3 11 3" xfId="31366" xr:uid="{00000000-0005-0000-0000-0000326E0000}"/>
    <cellStyle name="Normal 6 4 3 12" xfId="14405" xr:uid="{00000000-0005-0000-0000-0000336E0000}"/>
    <cellStyle name="Normal 6 4 3 12 2" xfId="36109" xr:uid="{00000000-0005-0000-0000-0000346E0000}"/>
    <cellStyle name="Normal 6 4 3 13" xfId="25513" xr:uid="{00000000-0005-0000-0000-0000356E0000}"/>
    <cellStyle name="Normal 6 4 3 14" xfId="45288" xr:uid="{00000000-0005-0000-0000-0000366E0000}"/>
    <cellStyle name="Normal 6 4 3 2" xfId="14406" xr:uid="{00000000-0005-0000-0000-0000376E0000}"/>
    <cellStyle name="Normal 6 4 3 2 10" xfId="14407" xr:uid="{00000000-0005-0000-0000-0000386E0000}"/>
    <cellStyle name="Normal 6 4 3 2 10 2" xfId="14408" xr:uid="{00000000-0005-0000-0000-0000396E0000}"/>
    <cellStyle name="Normal 6 4 3 2 10 2 2" xfId="41385" xr:uid="{00000000-0005-0000-0000-00003A6E0000}"/>
    <cellStyle name="Normal 6 4 3 2 10 3" xfId="31367" xr:uid="{00000000-0005-0000-0000-00003B6E0000}"/>
    <cellStyle name="Normal 6 4 3 2 11" xfId="14409" xr:uid="{00000000-0005-0000-0000-00003C6E0000}"/>
    <cellStyle name="Normal 6 4 3 2 11 2" xfId="36110" xr:uid="{00000000-0005-0000-0000-00003D6E0000}"/>
    <cellStyle name="Normal 6 4 3 2 12" xfId="25514" xr:uid="{00000000-0005-0000-0000-00003E6E0000}"/>
    <cellStyle name="Normal 6 4 3 2 2" xfId="14410" xr:uid="{00000000-0005-0000-0000-00003F6E0000}"/>
    <cellStyle name="Normal 6 4 3 2 2 10" xfId="25515" xr:uid="{00000000-0005-0000-0000-0000406E0000}"/>
    <cellStyle name="Normal 6 4 3 2 2 2" xfId="14411" xr:uid="{00000000-0005-0000-0000-0000416E0000}"/>
    <cellStyle name="Normal 6 4 3 2 2 2 2" xfId="14412" xr:uid="{00000000-0005-0000-0000-0000426E0000}"/>
    <cellStyle name="Normal 6 4 3 2 2 2 2 2" xfId="14413" xr:uid="{00000000-0005-0000-0000-0000436E0000}"/>
    <cellStyle name="Normal 6 4 3 2 2 2 2 2 2" xfId="14414" xr:uid="{00000000-0005-0000-0000-0000446E0000}"/>
    <cellStyle name="Normal 6 4 3 2 2 2 2 2 2 2" xfId="14415" xr:uid="{00000000-0005-0000-0000-0000456E0000}"/>
    <cellStyle name="Normal 6 4 3 2 2 2 2 2 2 2 2" xfId="41386" xr:uid="{00000000-0005-0000-0000-0000466E0000}"/>
    <cellStyle name="Normal 6 4 3 2 2 2 2 2 2 3" xfId="31368" xr:uid="{00000000-0005-0000-0000-0000476E0000}"/>
    <cellStyle name="Normal 6 4 3 2 2 2 2 2 3" xfId="14416" xr:uid="{00000000-0005-0000-0000-0000486E0000}"/>
    <cellStyle name="Normal 6 4 3 2 2 2 2 2 3 2" xfId="14417" xr:uid="{00000000-0005-0000-0000-0000496E0000}"/>
    <cellStyle name="Normal 6 4 3 2 2 2 2 2 3 2 2" xfId="41387" xr:uid="{00000000-0005-0000-0000-00004A6E0000}"/>
    <cellStyle name="Normal 6 4 3 2 2 2 2 2 3 3" xfId="31369" xr:uid="{00000000-0005-0000-0000-00004B6E0000}"/>
    <cellStyle name="Normal 6 4 3 2 2 2 2 2 4" xfId="14418" xr:uid="{00000000-0005-0000-0000-00004C6E0000}"/>
    <cellStyle name="Normal 6 4 3 2 2 2 2 2 4 2" xfId="36114" xr:uid="{00000000-0005-0000-0000-00004D6E0000}"/>
    <cellStyle name="Normal 6 4 3 2 2 2 2 2 5" xfId="25518" xr:uid="{00000000-0005-0000-0000-00004E6E0000}"/>
    <cellStyle name="Normal 6 4 3 2 2 2 2 3" xfId="14419" xr:uid="{00000000-0005-0000-0000-00004F6E0000}"/>
    <cellStyle name="Normal 6 4 3 2 2 2 2 3 2" xfId="14420" xr:uid="{00000000-0005-0000-0000-0000506E0000}"/>
    <cellStyle name="Normal 6 4 3 2 2 2 2 3 2 2" xfId="14421" xr:uid="{00000000-0005-0000-0000-0000516E0000}"/>
    <cellStyle name="Normal 6 4 3 2 2 2 2 3 2 2 2" xfId="41388" xr:uid="{00000000-0005-0000-0000-0000526E0000}"/>
    <cellStyle name="Normal 6 4 3 2 2 2 2 3 2 3" xfId="31370" xr:uid="{00000000-0005-0000-0000-0000536E0000}"/>
    <cellStyle name="Normal 6 4 3 2 2 2 2 3 3" xfId="14422" xr:uid="{00000000-0005-0000-0000-0000546E0000}"/>
    <cellStyle name="Normal 6 4 3 2 2 2 2 3 3 2" xfId="14423" xr:uid="{00000000-0005-0000-0000-0000556E0000}"/>
    <cellStyle name="Normal 6 4 3 2 2 2 2 3 3 2 2" xfId="41389" xr:uid="{00000000-0005-0000-0000-0000566E0000}"/>
    <cellStyle name="Normal 6 4 3 2 2 2 2 3 3 3" xfId="31371" xr:uid="{00000000-0005-0000-0000-0000576E0000}"/>
    <cellStyle name="Normal 6 4 3 2 2 2 2 3 4" xfId="14424" xr:uid="{00000000-0005-0000-0000-0000586E0000}"/>
    <cellStyle name="Normal 6 4 3 2 2 2 2 3 4 2" xfId="36115" xr:uid="{00000000-0005-0000-0000-0000596E0000}"/>
    <cellStyle name="Normal 6 4 3 2 2 2 2 3 5" xfId="25519" xr:uid="{00000000-0005-0000-0000-00005A6E0000}"/>
    <cellStyle name="Normal 6 4 3 2 2 2 2 4" xfId="14425" xr:uid="{00000000-0005-0000-0000-00005B6E0000}"/>
    <cellStyle name="Normal 6 4 3 2 2 2 2 4 2" xfId="14426" xr:uid="{00000000-0005-0000-0000-00005C6E0000}"/>
    <cellStyle name="Normal 6 4 3 2 2 2 2 4 2 2" xfId="41390" xr:uid="{00000000-0005-0000-0000-00005D6E0000}"/>
    <cellStyle name="Normal 6 4 3 2 2 2 2 4 3" xfId="31372" xr:uid="{00000000-0005-0000-0000-00005E6E0000}"/>
    <cellStyle name="Normal 6 4 3 2 2 2 2 5" xfId="14427" xr:uid="{00000000-0005-0000-0000-00005F6E0000}"/>
    <cellStyle name="Normal 6 4 3 2 2 2 2 5 2" xfId="14428" xr:uid="{00000000-0005-0000-0000-0000606E0000}"/>
    <cellStyle name="Normal 6 4 3 2 2 2 2 5 2 2" xfId="41391" xr:uid="{00000000-0005-0000-0000-0000616E0000}"/>
    <cellStyle name="Normal 6 4 3 2 2 2 2 5 3" xfId="31373" xr:uid="{00000000-0005-0000-0000-0000626E0000}"/>
    <cellStyle name="Normal 6 4 3 2 2 2 2 6" xfId="14429" xr:uid="{00000000-0005-0000-0000-0000636E0000}"/>
    <cellStyle name="Normal 6 4 3 2 2 2 2 6 2" xfId="36113" xr:uid="{00000000-0005-0000-0000-0000646E0000}"/>
    <cellStyle name="Normal 6 4 3 2 2 2 2 7" xfId="25517" xr:uid="{00000000-0005-0000-0000-0000656E0000}"/>
    <cellStyle name="Normal 6 4 3 2 2 2 3" xfId="14430" xr:uid="{00000000-0005-0000-0000-0000666E0000}"/>
    <cellStyle name="Normal 6 4 3 2 2 2 3 2" xfId="14431" xr:uid="{00000000-0005-0000-0000-0000676E0000}"/>
    <cellStyle name="Normal 6 4 3 2 2 2 3 2 2" xfId="14432" xr:uid="{00000000-0005-0000-0000-0000686E0000}"/>
    <cellStyle name="Normal 6 4 3 2 2 2 3 2 2 2" xfId="41392" xr:uid="{00000000-0005-0000-0000-0000696E0000}"/>
    <cellStyle name="Normal 6 4 3 2 2 2 3 2 3" xfId="31374" xr:uid="{00000000-0005-0000-0000-00006A6E0000}"/>
    <cellStyle name="Normal 6 4 3 2 2 2 3 3" xfId="14433" xr:uid="{00000000-0005-0000-0000-00006B6E0000}"/>
    <cellStyle name="Normal 6 4 3 2 2 2 3 3 2" xfId="14434" xr:uid="{00000000-0005-0000-0000-00006C6E0000}"/>
    <cellStyle name="Normal 6 4 3 2 2 2 3 3 2 2" xfId="41393" xr:uid="{00000000-0005-0000-0000-00006D6E0000}"/>
    <cellStyle name="Normal 6 4 3 2 2 2 3 3 3" xfId="31375" xr:uid="{00000000-0005-0000-0000-00006E6E0000}"/>
    <cellStyle name="Normal 6 4 3 2 2 2 3 4" xfId="14435" xr:uid="{00000000-0005-0000-0000-00006F6E0000}"/>
    <cellStyle name="Normal 6 4 3 2 2 2 3 4 2" xfId="36116" xr:uid="{00000000-0005-0000-0000-0000706E0000}"/>
    <cellStyle name="Normal 6 4 3 2 2 2 3 5" xfId="25520" xr:uid="{00000000-0005-0000-0000-0000716E0000}"/>
    <cellStyle name="Normal 6 4 3 2 2 2 4" xfId="14436" xr:uid="{00000000-0005-0000-0000-0000726E0000}"/>
    <cellStyle name="Normal 6 4 3 2 2 2 4 2" xfId="14437" xr:uid="{00000000-0005-0000-0000-0000736E0000}"/>
    <cellStyle name="Normal 6 4 3 2 2 2 4 2 2" xfId="14438" xr:uid="{00000000-0005-0000-0000-0000746E0000}"/>
    <cellStyle name="Normal 6 4 3 2 2 2 4 2 2 2" xfId="41394" xr:uid="{00000000-0005-0000-0000-0000756E0000}"/>
    <cellStyle name="Normal 6 4 3 2 2 2 4 2 3" xfId="31376" xr:uid="{00000000-0005-0000-0000-0000766E0000}"/>
    <cellStyle name="Normal 6 4 3 2 2 2 4 3" xfId="14439" xr:uid="{00000000-0005-0000-0000-0000776E0000}"/>
    <cellStyle name="Normal 6 4 3 2 2 2 4 3 2" xfId="14440" xr:uid="{00000000-0005-0000-0000-0000786E0000}"/>
    <cellStyle name="Normal 6 4 3 2 2 2 4 3 2 2" xfId="41395" xr:uid="{00000000-0005-0000-0000-0000796E0000}"/>
    <cellStyle name="Normal 6 4 3 2 2 2 4 3 3" xfId="31377" xr:uid="{00000000-0005-0000-0000-00007A6E0000}"/>
    <cellStyle name="Normal 6 4 3 2 2 2 4 4" xfId="14441" xr:uid="{00000000-0005-0000-0000-00007B6E0000}"/>
    <cellStyle name="Normal 6 4 3 2 2 2 4 4 2" xfId="36117" xr:uid="{00000000-0005-0000-0000-00007C6E0000}"/>
    <cellStyle name="Normal 6 4 3 2 2 2 4 5" xfId="25521" xr:uid="{00000000-0005-0000-0000-00007D6E0000}"/>
    <cellStyle name="Normal 6 4 3 2 2 2 5" xfId="14442" xr:uid="{00000000-0005-0000-0000-00007E6E0000}"/>
    <cellStyle name="Normal 6 4 3 2 2 2 5 2" xfId="14443" xr:uid="{00000000-0005-0000-0000-00007F6E0000}"/>
    <cellStyle name="Normal 6 4 3 2 2 2 5 2 2" xfId="41396" xr:uid="{00000000-0005-0000-0000-0000806E0000}"/>
    <cellStyle name="Normal 6 4 3 2 2 2 5 3" xfId="31378" xr:uid="{00000000-0005-0000-0000-0000816E0000}"/>
    <cellStyle name="Normal 6 4 3 2 2 2 6" xfId="14444" xr:uid="{00000000-0005-0000-0000-0000826E0000}"/>
    <cellStyle name="Normal 6 4 3 2 2 2 6 2" xfId="14445" xr:uid="{00000000-0005-0000-0000-0000836E0000}"/>
    <cellStyle name="Normal 6 4 3 2 2 2 6 2 2" xfId="41397" xr:uid="{00000000-0005-0000-0000-0000846E0000}"/>
    <cellStyle name="Normal 6 4 3 2 2 2 6 3" xfId="31379" xr:uid="{00000000-0005-0000-0000-0000856E0000}"/>
    <cellStyle name="Normal 6 4 3 2 2 2 7" xfId="14446" xr:uid="{00000000-0005-0000-0000-0000866E0000}"/>
    <cellStyle name="Normal 6 4 3 2 2 2 7 2" xfId="36112" xr:uid="{00000000-0005-0000-0000-0000876E0000}"/>
    <cellStyle name="Normal 6 4 3 2 2 2 8" xfId="25516" xr:uid="{00000000-0005-0000-0000-0000886E0000}"/>
    <cellStyle name="Normal 6 4 3 2 2 3" xfId="14447" xr:uid="{00000000-0005-0000-0000-0000896E0000}"/>
    <cellStyle name="Normal 6 4 3 2 2 3 2" xfId="14448" xr:uid="{00000000-0005-0000-0000-00008A6E0000}"/>
    <cellStyle name="Normal 6 4 3 2 2 3 2 2" xfId="14449" xr:uid="{00000000-0005-0000-0000-00008B6E0000}"/>
    <cellStyle name="Normal 6 4 3 2 2 3 2 2 2" xfId="14450" xr:uid="{00000000-0005-0000-0000-00008C6E0000}"/>
    <cellStyle name="Normal 6 4 3 2 2 3 2 2 2 2" xfId="14451" xr:uid="{00000000-0005-0000-0000-00008D6E0000}"/>
    <cellStyle name="Normal 6 4 3 2 2 3 2 2 2 2 2" xfId="41398" xr:uid="{00000000-0005-0000-0000-00008E6E0000}"/>
    <cellStyle name="Normal 6 4 3 2 2 3 2 2 2 3" xfId="31380" xr:uid="{00000000-0005-0000-0000-00008F6E0000}"/>
    <cellStyle name="Normal 6 4 3 2 2 3 2 2 3" xfId="14452" xr:uid="{00000000-0005-0000-0000-0000906E0000}"/>
    <cellStyle name="Normal 6 4 3 2 2 3 2 2 3 2" xfId="14453" xr:uid="{00000000-0005-0000-0000-0000916E0000}"/>
    <cellStyle name="Normal 6 4 3 2 2 3 2 2 3 2 2" xfId="41399" xr:uid="{00000000-0005-0000-0000-0000926E0000}"/>
    <cellStyle name="Normal 6 4 3 2 2 3 2 2 3 3" xfId="31381" xr:uid="{00000000-0005-0000-0000-0000936E0000}"/>
    <cellStyle name="Normal 6 4 3 2 2 3 2 2 4" xfId="14454" xr:uid="{00000000-0005-0000-0000-0000946E0000}"/>
    <cellStyle name="Normal 6 4 3 2 2 3 2 2 4 2" xfId="36120" xr:uid="{00000000-0005-0000-0000-0000956E0000}"/>
    <cellStyle name="Normal 6 4 3 2 2 3 2 2 5" xfId="25524" xr:uid="{00000000-0005-0000-0000-0000966E0000}"/>
    <cellStyle name="Normal 6 4 3 2 2 3 2 3" xfId="14455" xr:uid="{00000000-0005-0000-0000-0000976E0000}"/>
    <cellStyle name="Normal 6 4 3 2 2 3 2 3 2" xfId="14456" xr:uid="{00000000-0005-0000-0000-0000986E0000}"/>
    <cellStyle name="Normal 6 4 3 2 2 3 2 3 2 2" xfId="14457" xr:uid="{00000000-0005-0000-0000-0000996E0000}"/>
    <cellStyle name="Normal 6 4 3 2 2 3 2 3 2 2 2" xfId="41400" xr:uid="{00000000-0005-0000-0000-00009A6E0000}"/>
    <cellStyle name="Normal 6 4 3 2 2 3 2 3 2 3" xfId="31382" xr:uid="{00000000-0005-0000-0000-00009B6E0000}"/>
    <cellStyle name="Normal 6 4 3 2 2 3 2 3 3" xfId="14458" xr:uid="{00000000-0005-0000-0000-00009C6E0000}"/>
    <cellStyle name="Normal 6 4 3 2 2 3 2 3 3 2" xfId="14459" xr:uid="{00000000-0005-0000-0000-00009D6E0000}"/>
    <cellStyle name="Normal 6 4 3 2 2 3 2 3 3 2 2" xfId="41401" xr:uid="{00000000-0005-0000-0000-00009E6E0000}"/>
    <cellStyle name="Normal 6 4 3 2 2 3 2 3 3 3" xfId="31383" xr:uid="{00000000-0005-0000-0000-00009F6E0000}"/>
    <cellStyle name="Normal 6 4 3 2 2 3 2 3 4" xfId="14460" xr:uid="{00000000-0005-0000-0000-0000A06E0000}"/>
    <cellStyle name="Normal 6 4 3 2 2 3 2 3 4 2" xfId="36121" xr:uid="{00000000-0005-0000-0000-0000A16E0000}"/>
    <cellStyle name="Normal 6 4 3 2 2 3 2 3 5" xfId="25525" xr:uid="{00000000-0005-0000-0000-0000A26E0000}"/>
    <cellStyle name="Normal 6 4 3 2 2 3 2 4" xfId="14461" xr:uid="{00000000-0005-0000-0000-0000A36E0000}"/>
    <cellStyle name="Normal 6 4 3 2 2 3 2 4 2" xfId="14462" xr:uid="{00000000-0005-0000-0000-0000A46E0000}"/>
    <cellStyle name="Normal 6 4 3 2 2 3 2 4 2 2" xfId="41402" xr:uid="{00000000-0005-0000-0000-0000A56E0000}"/>
    <cellStyle name="Normal 6 4 3 2 2 3 2 4 3" xfId="31384" xr:uid="{00000000-0005-0000-0000-0000A66E0000}"/>
    <cellStyle name="Normal 6 4 3 2 2 3 2 5" xfId="14463" xr:uid="{00000000-0005-0000-0000-0000A76E0000}"/>
    <cellStyle name="Normal 6 4 3 2 2 3 2 5 2" xfId="14464" xr:uid="{00000000-0005-0000-0000-0000A86E0000}"/>
    <cellStyle name="Normal 6 4 3 2 2 3 2 5 2 2" xfId="41403" xr:uid="{00000000-0005-0000-0000-0000A96E0000}"/>
    <cellStyle name="Normal 6 4 3 2 2 3 2 5 3" xfId="31385" xr:uid="{00000000-0005-0000-0000-0000AA6E0000}"/>
    <cellStyle name="Normal 6 4 3 2 2 3 2 6" xfId="14465" xr:uid="{00000000-0005-0000-0000-0000AB6E0000}"/>
    <cellStyle name="Normal 6 4 3 2 2 3 2 6 2" xfId="36119" xr:uid="{00000000-0005-0000-0000-0000AC6E0000}"/>
    <cellStyle name="Normal 6 4 3 2 2 3 2 7" xfId="25523" xr:uid="{00000000-0005-0000-0000-0000AD6E0000}"/>
    <cellStyle name="Normal 6 4 3 2 2 3 3" xfId="14466" xr:uid="{00000000-0005-0000-0000-0000AE6E0000}"/>
    <cellStyle name="Normal 6 4 3 2 2 3 3 2" xfId="14467" xr:uid="{00000000-0005-0000-0000-0000AF6E0000}"/>
    <cellStyle name="Normal 6 4 3 2 2 3 3 2 2" xfId="14468" xr:uid="{00000000-0005-0000-0000-0000B06E0000}"/>
    <cellStyle name="Normal 6 4 3 2 2 3 3 2 2 2" xfId="41404" xr:uid="{00000000-0005-0000-0000-0000B16E0000}"/>
    <cellStyle name="Normal 6 4 3 2 2 3 3 2 3" xfId="31386" xr:uid="{00000000-0005-0000-0000-0000B26E0000}"/>
    <cellStyle name="Normal 6 4 3 2 2 3 3 3" xfId="14469" xr:uid="{00000000-0005-0000-0000-0000B36E0000}"/>
    <cellStyle name="Normal 6 4 3 2 2 3 3 3 2" xfId="14470" xr:uid="{00000000-0005-0000-0000-0000B46E0000}"/>
    <cellStyle name="Normal 6 4 3 2 2 3 3 3 2 2" xfId="41405" xr:uid="{00000000-0005-0000-0000-0000B56E0000}"/>
    <cellStyle name="Normal 6 4 3 2 2 3 3 3 3" xfId="31387" xr:uid="{00000000-0005-0000-0000-0000B66E0000}"/>
    <cellStyle name="Normal 6 4 3 2 2 3 3 4" xfId="14471" xr:uid="{00000000-0005-0000-0000-0000B76E0000}"/>
    <cellStyle name="Normal 6 4 3 2 2 3 3 4 2" xfId="36122" xr:uid="{00000000-0005-0000-0000-0000B86E0000}"/>
    <cellStyle name="Normal 6 4 3 2 2 3 3 5" xfId="25526" xr:uid="{00000000-0005-0000-0000-0000B96E0000}"/>
    <cellStyle name="Normal 6 4 3 2 2 3 4" xfId="14472" xr:uid="{00000000-0005-0000-0000-0000BA6E0000}"/>
    <cellStyle name="Normal 6 4 3 2 2 3 4 2" xfId="14473" xr:uid="{00000000-0005-0000-0000-0000BB6E0000}"/>
    <cellStyle name="Normal 6 4 3 2 2 3 4 2 2" xfId="14474" xr:uid="{00000000-0005-0000-0000-0000BC6E0000}"/>
    <cellStyle name="Normal 6 4 3 2 2 3 4 2 2 2" xfId="41406" xr:uid="{00000000-0005-0000-0000-0000BD6E0000}"/>
    <cellStyle name="Normal 6 4 3 2 2 3 4 2 3" xfId="31388" xr:uid="{00000000-0005-0000-0000-0000BE6E0000}"/>
    <cellStyle name="Normal 6 4 3 2 2 3 4 3" xfId="14475" xr:uid="{00000000-0005-0000-0000-0000BF6E0000}"/>
    <cellStyle name="Normal 6 4 3 2 2 3 4 3 2" xfId="14476" xr:uid="{00000000-0005-0000-0000-0000C06E0000}"/>
    <cellStyle name="Normal 6 4 3 2 2 3 4 3 2 2" xfId="41407" xr:uid="{00000000-0005-0000-0000-0000C16E0000}"/>
    <cellStyle name="Normal 6 4 3 2 2 3 4 3 3" xfId="31389" xr:uid="{00000000-0005-0000-0000-0000C26E0000}"/>
    <cellStyle name="Normal 6 4 3 2 2 3 4 4" xfId="14477" xr:uid="{00000000-0005-0000-0000-0000C36E0000}"/>
    <cellStyle name="Normal 6 4 3 2 2 3 4 4 2" xfId="36123" xr:uid="{00000000-0005-0000-0000-0000C46E0000}"/>
    <cellStyle name="Normal 6 4 3 2 2 3 4 5" xfId="25527" xr:uid="{00000000-0005-0000-0000-0000C56E0000}"/>
    <cellStyle name="Normal 6 4 3 2 2 3 5" xfId="14478" xr:uid="{00000000-0005-0000-0000-0000C66E0000}"/>
    <cellStyle name="Normal 6 4 3 2 2 3 5 2" xfId="14479" xr:uid="{00000000-0005-0000-0000-0000C76E0000}"/>
    <cellStyle name="Normal 6 4 3 2 2 3 5 2 2" xfId="41408" xr:uid="{00000000-0005-0000-0000-0000C86E0000}"/>
    <cellStyle name="Normal 6 4 3 2 2 3 5 3" xfId="31390" xr:uid="{00000000-0005-0000-0000-0000C96E0000}"/>
    <cellStyle name="Normal 6 4 3 2 2 3 6" xfId="14480" xr:uid="{00000000-0005-0000-0000-0000CA6E0000}"/>
    <cellStyle name="Normal 6 4 3 2 2 3 6 2" xfId="14481" xr:uid="{00000000-0005-0000-0000-0000CB6E0000}"/>
    <cellStyle name="Normal 6 4 3 2 2 3 6 2 2" xfId="41409" xr:uid="{00000000-0005-0000-0000-0000CC6E0000}"/>
    <cellStyle name="Normal 6 4 3 2 2 3 6 3" xfId="31391" xr:uid="{00000000-0005-0000-0000-0000CD6E0000}"/>
    <cellStyle name="Normal 6 4 3 2 2 3 7" xfId="14482" xr:uid="{00000000-0005-0000-0000-0000CE6E0000}"/>
    <cellStyle name="Normal 6 4 3 2 2 3 7 2" xfId="36118" xr:uid="{00000000-0005-0000-0000-0000CF6E0000}"/>
    <cellStyle name="Normal 6 4 3 2 2 3 8" xfId="25522" xr:uid="{00000000-0005-0000-0000-0000D06E0000}"/>
    <cellStyle name="Normal 6 4 3 2 2 4" xfId="14483" xr:uid="{00000000-0005-0000-0000-0000D16E0000}"/>
    <cellStyle name="Normal 6 4 3 2 2 4 2" xfId="14484" xr:uid="{00000000-0005-0000-0000-0000D26E0000}"/>
    <cellStyle name="Normal 6 4 3 2 2 4 2 2" xfId="14485" xr:uid="{00000000-0005-0000-0000-0000D36E0000}"/>
    <cellStyle name="Normal 6 4 3 2 2 4 2 2 2" xfId="14486" xr:uid="{00000000-0005-0000-0000-0000D46E0000}"/>
    <cellStyle name="Normal 6 4 3 2 2 4 2 2 2 2" xfId="41410" xr:uid="{00000000-0005-0000-0000-0000D56E0000}"/>
    <cellStyle name="Normal 6 4 3 2 2 4 2 2 3" xfId="31392" xr:uid="{00000000-0005-0000-0000-0000D66E0000}"/>
    <cellStyle name="Normal 6 4 3 2 2 4 2 3" xfId="14487" xr:uid="{00000000-0005-0000-0000-0000D76E0000}"/>
    <cellStyle name="Normal 6 4 3 2 2 4 2 3 2" xfId="14488" xr:uid="{00000000-0005-0000-0000-0000D86E0000}"/>
    <cellStyle name="Normal 6 4 3 2 2 4 2 3 2 2" xfId="41411" xr:uid="{00000000-0005-0000-0000-0000D96E0000}"/>
    <cellStyle name="Normal 6 4 3 2 2 4 2 3 3" xfId="31393" xr:uid="{00000000-0005-0000-0000-0000DA6E0000}"/>
    <cellStyle name="Normal 6 4 3 2 2 4 2 4" xfId="14489" xr:uid="{00000000-0005-0000-0000-0000DB6E0000}"/>
    <cellStyle name="Normal 6 4 3 2 2 4 2 4 2" xfId="36125" xr:uid="{00000000-0005-0000-0000-0000DC6E0000}"/>
    <cellStyle name="Normal 6 4 3 2 2 4 2 5" xfId="25529" xr:uid="{00000000-0005-0000-0000-0000DD6E0000}"/>
    <cellStyle name="Normal 6 4 3 2 2 4 3" xfId="14490" xr:uid="{00000000-0005-0000-0000-0000DE6E0000}"/>
    <cellStyle name="Normal 6 4 3 2 2 4 3 2" xfId="14491" xr:uid="{00000000-0005-0000-0000-0000DF6E0000}"/>
    <cellStyle name="Normal 6 4 3 2 2 4 3 2 2" xfId="14492" xr:uid="{00000000-0005-0000-0000-0000E06E0000}"/>
    <cellStyle name="Normal 6 4 3 2 2 4 3 2 2 2" xfId="41412" xr:uid="{00000000-0005-0000-0000-0000E16E0000}"/>
    <cellStyle name="Normal 6 4 3 2 2 4 3 2 3" xfId="31394" xr:uid="{00000000-0005-0000-0000-0000E26E0000}"/>
    <cellStyle name="Normal 6 4 3 2 2 4 3 3" xfId="14493" xr:uid="{00000000-0005-0000-0000-0000E36E0000}"/>
    <cellStyle name="Normal 6 4 3 2 2 4 3 3 2" xfId="14494" xr:uid="{00000000-0005-0000-0000-0000E46E0000}"/>
    <cellStyle name="Normal 6 4 3 2 2 4 3 3 2 2" xfId="41413" xr:uid="{00000000-0005-0000-0000-0000E56E0000}"/>
    <cellStyle name="Normal 6 4 3 2 2 4 3 3 3" xfId="31395" xr:uid="{00000000-0005-0000-0000-0000E66E0000}"/>
    <cellStyle name="Normal 6 4 3 2 2 4 3 4" xfId="14495" xr:uid="{00000000-0005-0000-0000-0000E76E0000}"/>
    <cellStyle name="Normal 6 4 3 2 2 4 3 4 2" xfId="36126" xr:uid="{00000000-0005-0000-0000-0000E86E0000}"/>
    <cellStyle name="Normal 6 4 3 2 2 4 3 5" xfId="25530" xr:uid="{00000000-0005-0000-0000-0000E96E0000}"/>
    <cellStyle name="Normal 6 4 3 2 2 4 4" xfId="14496" xr:uid="{00000000-0005-0000-0000-0000EA6E0000}"/>
    <cellStyle name="Normal 6 4 3 2 2 4 4 2" xfId="14497" xr:uid="{00000000-0005-0000-0000-0000EB6E0000}"/>
    <cellStyle name="Normal 6 4 3 2 2 4 4 2 2" xfId="41414" xr:uid="{00000000-0005-0000-0000-0000EC6E0000}"/>
    <cellStyle name="Normal 6 4 3 2 2 4 4 3" xfId="31396" xr:uid="{00000000-0005-0000-0000-0000ED6E0000}"/>
    <cellStyle name="Normal 6 4 3 2 2 4 5" xfId="14498" xr:uid="{00000000-0005-0000-0000-0000EE6E0000}"/>
    <cellStyle name="Normal 6 4 3 2 2 4 5 2" xfId="14499" xr:uid="{00000000-0005-0000-0000-0000EF6E0000}"/>
    <cellStyle name="Normal 6 4 3 2 2 4 5 2 2" xfId="41415" xr:uid="{00000000-0005-0000-0000-0000F06E0000}"/>
    <cellStyle name="Normal 6 4 3 2 2 4 5 3" xfId="31397" xr:uid="{00000000-0005-0000-0000-0000F16E0000}"/>
    <cellStyle name="Normal 6 4 3 2 2 4 6" xfId="14500" xr:uid="{00000000-0005-0000-0000-0000F26E0000}"/>
    <cellStyle name="Normal 6 4 3 2 2 4 6 2" xfId="36124" xr:uid="{00000000-0005-0000-0000-0000F36E0000}"/>
    <cellStyle name="Normal 6 4 3 2 2 4 7" xfId="25528" xr:uid="{00000000-0005-0000-0000-0000F46E0000}"/>
    <cellStyle name="Normal 6 4 3 2 2 5" xfId="14501" xr:uid="{00000000-0005-0000-0000-0000F56E0000}"/>
    <cellStyle name="Normal 6 4 3 2 2 5 2" xfId="14502" xr:uid="{00000000-0005-0000-0000-0000F66E0000}"/>
    <cellStyle name="Normal 6 4 3 2 2 5 2 2" xfId="14503" xr:uid="{00000000-0005-0000-0000-0000F76E0000}"/>
    <cellStyle name="Normal 6 4 3 2 2 5 2 2 2" xfId="41416" xr:uid="{00000000-0005-0000-0000-0000F86E0000}"/>
    <cellStyle name="Normal 6 4 3 2 2 5 2 3" xfId="31398" xr:uid="{00000000-0005-0000-0000-0000F96E0000}"/>
    <cellStyle name="Normal 6 4 3 2 2 5 3" xfId="14504" xr:uid="{00000000-0005-0000-0000-0000FA6E0000}"/>
    <cellStyle name="Normal 6 4 3 2 2 5 3 2" xfId="14505" xr:uid="{00000000-0005-0000-0000-0000FB6E0000}"/>
    <cellStyle name="Normal 6 4 3 2 2 5 3 2 2" xfId="41417" xr:uid="{00000000-0005-0000-0000-0000FC6E0000}"/>
    <cellStyle name="Normal 6 4 3 2 2 5 3 3" xfId="31399" xr:uid="{00000000-0005-0000-0000-0000FD6E0000}"/>
    <cellStyle name="Normal 6 4 3 2 2 5 4" xfId="14506" xr:uid="{00000000-0005-0000-0000-0000FE6E0000}"/>
    <cellStyle name="Normal 6 4 3 2 2 5 4 2" xfId="36127" xr:uid="{00000000-0005-0000-0000-0000FF6E0000}"/>
    <cellStyle name="Normal 6 4 3 2 2 5 5" xfId="25531" xr:uid="{00000000-0005-0000-0000-0000006F0000}"/>
    <cellStyle name="Normal 6 4 3 2 2 6" xfId="14507" xr:uid="{00000000-0005-0000-0000-0000016F0000}"/>
    <cellStyle name="Normal 6 4 3 2 2 6 2" xfId="14508" xr:uid="{00000000-0005-0000-0000-0000026F0000}"/>
    <cellStyle name="Normal 6 4 3 2 2 6 2 2" xfId="14509" xr:uid="{00000000-0005-0000-0000-0000036F0000}"/>
    <cellStyle name="Normal 6 4 3 2 2 6 2 2 2" xfId="41418" xr:uid="{00000000-0005-0000-0000-0000046F0000}"/>
    <cellStyle name="Normal 6 4 3 2 2 6 2 3" xfId="31400" xr:uid="{00000000-0005-0000-0000-0000056F0000}"/>
    <cellStyle name="Normal 6 4 3 2 2 6 3" xfId="14510" xr:uid="{00000000-0005-0000-0000-0000066F0000}"/>
    <cellStyle name="Normal 6 4 3 2 2 6 3 2" xfId="14511" xr:uid="{00000000-0005-0000-0000-0000076F0000}"/>
    <cellStyle name="Normal 6 4 3 2 2 6 3 2 2" xfId="41419" xr:uid="{00000000-0005-0000-0000-0000086F0000}"/>
    <cellStyle name="Normal 6 4 3 2 2 6 3 3" xfId="31401" xr:uid="{00000000-0005-0000-0000-0000096F0000}"/>
    <cellStyle name="Normal 6 4 3 2 2 6 4" xfId="14512" xr:uid="{00000000-0005-0000-0000-00000A6F0000}"/>
    <cellStyle name="Normal 6 4 3 2 2 6 4 2" xfId="36128" xr:uid="{00000000-0005-0000-0000-00000B6F0000}"/>
    <cellStyle name="Normal 6 4 3 2 2 6 5" xfId="25532" xr:uid="{00000000-0005-0000-0000-00000C6F0000}"/>
    <cellStyle name="Normal 6 4 3 2 2 7" xfId="14513" xr:uid="{00000000-0005-0000-0000-00000D6F0000}"/>
    <cellStyle name="Normal 6 4 3 2 2 7 2" xfId="14514" xr:uid="{00000000-0005-0000-0000-00000E6F0000}"/>
    <cellStyle name="Normal 6 4 3 2 2 7 2 2" xfId="41420" xr:uid="{00000000-0005-0000-0000-00000F6F0000}"/>
    <cellStyle name="Normal 6 4 3 2 2 7 3" xfId="31402" xr:uid="{00000000-0005-0000-0000-0000106F0000}"/>
    <cellStyle name="Normal 6 4 3 2 2 8" xfId="14515" xr:uid="{00000000-0005-0000-0000-0000116F0000}"/>
    <cellStyle name="Normal 6 4 3 2 2 8 2" xfId="14516" xr:uid="{00000000-0005-0000-0000-0000126F0000}"/>
    <cellStyle name="Normal 6 4 3 2 2 8 2 2" xfId="41421" xr:uid="{00000000-0005-0000-0000-0000136F0000}"/>
    <cellStyle name="Normal 6 4 3 2 2 8 3" xfId="31403" xr:uid="{00000000-0005-0000-0000-0000146F0000}"/>
    <cellStyle name="Normal 6 4 3 2 2 9" xfId="14517" xr:uid="{00000000-0005-0000-0000-0000156F0000}"/>
    <cellStyle name="Normal 6 4 3 2 2 9 2" xfId="36111" xr:uid="{00000000-0005-0000-0000-0000166F0000}"/>
    <cellStyle name="Normal 6 4 3 2 3" xfId="14518" xr:uid="{00000000-0005-0000-0000-0000176F0000}"/>
    <cellStyle name="Normal 6 4 3 2 3 2" xfId="14519" xr:uid="{00000000-0005-0000-0000-0000186F0000}"/>
    <cellStyle name="Normal 6 4 3 2 3 2 2" xfId="14520" xr:uid="{00000000-0005-0000-0000-0000196F0000}"/>
    <cellStyle name="Normal 6 4 3 2 3 2 2 2" xfId="14521" xr:uid="{00000000-0005-0000-0000-00001A6F0000}"/>
    <cellStyle name="Normal 6 4 3 2 3 2 2 2 2" xfId="14522" xr:uid="{00000000-0005-0000-0000-00001B6F0000}"/>
    <cellStyle name="Normal 6 4 3 2 3 2 2 2 2 2" xfId="41422" xr:uid="{00000000-0005-0000-0000-00001C6F0000}"/>
    <cellStyle name="Normal 6 4 3 2 3 2 2 2 3" xfId="31404" xr:uid="{00000000-0005-0000-0000-00001D6F0000}"/>
    <cellStyle name="Normal 6 4 3 2 3 2 2 3" xfId="14523" xr:uid="{00000000-0005-0000-0000-00001E6F0000}"/>
    <cellStyle name="Normal 6 4 3 2 3 2 2 3 2" xfId="14524" xr:uid="{00000000-0005-0000-0000-00001F6F0000}"/>
    <cellStyle name="Normal 6 4 3 2 3 2 2 3 2 2" xfId="41423" xr:uid="{00000000-0005-0000-0000-0000206F0000}"/>
    <cellStyle name="Normal 6 4 3 2 3 2 2 3 3" xfId="31405" xr:uid="{00000000-0005-0000-0000-0000216F0000}"/>
    <cellStyle name="Normal 6 4 3 2 3 2 2 4" xfId="14525" xr:uid="{00000000-0005-0000-0000-0000226F0000}"/>
    <cellStyle name="Normal 6 4 3 2 3 2 2 4 2" xfId="36131" xr:uid="{00000000-0005-0000-0000-0000236F0000}"/>
    <cellStyle name="Normal 6 4 3 2 3 2 2 5" xfId="25535" xr:uid="{00000000-0005-0000-0000-0000246F0000}"/>
    <cellStyle name="Normal 6 4 3 2 3 2 3" xfId="14526" xr:uid="{00000000-0005-0000-0000-0000256F0000}"/>
    <cellStyle name="Normal 6 4 3 2 3 2 3 2" xfId="14527" xr:uid="{00000000-0005-0000-0000-0000266F0000}"/>
    <cellStyle name="Normal 6 4 3 2 3 2 3 2 2" xfId="14528" xr:uid="{00000000-0005-0000-0000-0000276F0000}"/>
    <cellStyle name="Normal 6 4 3 2 3 2 3 2 2 2" xfId="41424" xr:uid="{00000000-0005-0000-0000-0000286F0000}"/>
    <cellStyle name="Normal 6 4 3 2 3 2 3 2 3" xfId="31406" xr:uid="{00000000-0005-0000-0000-0000296F0000}"/>
    <cellStyle name="Normal 6 4 3 2 3 2 3 3" xfId="14529" xr:uid="{00000000-0005-0000-0000-00002A6F0000}"/>
    <cellStyle name="Normal 6 4 3 2 3 2 3 3 2" xfId="14530" xr:uid="{00000000-0005-0000-0000-00002B6F0000}"/>
    <cellStyle name="Normal 6 4 3 2 3 2 3 3 2 2" xfId="41425" xr:uid="{00000000-0005-0000-0000-00002C6F0000}"/>
    <cellStyle name="Normal 6 4 3 2 3 2 3 3 3" xfId="31407" xr:uid="{00000000-0005-0000-0000-00002D6F0000}"/>
    <cellStyle name="Normal 6 4 3 2 3 2 3 4" xfId="14531" xr:uid="{00000000-0005-0000-0000-00002E6F0000}"/>
    <cellStyle name="Normal 6 4 3 2 3 2 3 4 2" xfId="36132" xr:uid="{00000000-0005-0000-0000-00002F6F0000}"/>
    <cellStyle name="Normal 6 4 3 2 3 2 3 5" xfId="25536" xr:uid="{00000000-0005-0000-0000-0000306F0000}"/>
    <cellStyle name="Normal 6 4 3 2 3 2 4" xfId="14532" xr:uid="{00000000-0005-0000-0000-0000316F0000}"/>
    <cellStyle name="Normal 6 4 3 2 3 2 4 2" xfId="14533" xr:uid="{00000000-0005-0000-0000-0000326F0000}"/>
    <cellStyle name="Normal 6 4 3 2 3 2 4 2 2" xfId="41426" xr:uid="{00000000-0005-0000-0000-0000336F0000}"/>
    <cellStyle name="Normal 6 4 3 2 3 2 4 3" xfId="31408" xr:uid="{00000000-0005-0000-0000-0000346F0000}"/>
    <cellStyle name="Normal 6 4 3 2 3 2 5" xfId="14534" xr:uid="{00000000-0005-0000-0000-0000356F0000}"/>
    <cellStyle name="Normal 6 4 3 2 3 2 5 2" xfId="14535" xr:uid="{00000000-0005-0000-0000-0000366F0000}"/>
    <cellStyle name="Normal 6 4 3 2 3 2 5 2 2" xfId="41427" xr:uid="{00000000-0005-0000-0000-0000376F0000}"/>
    <cellStyle name="Normal 6 4 3 2 3 2 5 3" xfId="31409" xr:uid="{00000000-0005-0000-0000-0000386F0000}"/>
    <cellStyle name="Normal 6 4 3 2 3 2 6" xfId="14536" xr:uid="{00000000-0005-0000-0000-0000396F0000}"/>
    <cellStyle name="Normal 6 4 3 2 3 2 6 2" xfId="36130" xr:uid="{00000000-0005-0000-0000-00003A6F0000}"/>
    <cellStyle name="Normal 6 4 3 2 3 2 7" xfId="25534" xr:uid="{00000000-0005-0000-0000-00003B6F0000}"/>
    <cellStyle name="Normal 6 4 3 2 3 3" xfId="14537" xr:uid="{00000000-0005-0000-0000-00003C6F0000}"/>
    <cellStyle name="Normal 6 4 3 2 3 3 2" xfId="14538" xr:uid="{00000000-0005-0000-0000-00003D6F0000}"/>
    <cellStyle name="Normal 6 4 3 2 3 3 2 2" xfId="14539" xr:uid="{00000000-0005-0000-0000-00003E6F0000}"/>
    <cellStyle name="Normal 6 4 3 2 3 3 2 2 2" xfId="41428" xr:uid="{00000000-0005-0000-0000-00003F6F0000}"/>
    <cellStyle name="Normal 6 4 3 2 3 3 2 3" xfId="31410" xr:uid="{00000000-0005-0000-0000-0000406F0000}"/>
    <cellStyle name="Normal 6 4 3 2 3 3 3" xfId="14540" xr:uid="{00000000-0005-0000-0000-0000416F0000}"/>
    <cellStyle name="Normal 6 4 3 2 3 3 3 2" xfId="14541" xr:uid="{00000000-0005-0000-0000-0000426F0000}"/>
    <cellStyle name="Normal 6 4 3 2 3 3 3 2 2" xfId="41429" xr:uid="{00000000-0005-0000-0000-0000436F0000}"/>
    <cellStyle name="Normal 6 4 3 2 3 3 3 3" xfId="31411" xr:uid="{00000000-0005-0000-0000-0000446F0000}"/>
    <cellStyle name="Normal 6 4 3 2 3 3 4" xfId="14542" xr:uid="{00000000-0005-0000-0000-0000456F0000}"/>
    <cellStyle name="Normal 6 4 3 2 3 3 4 2" xfId="36133" xr:uid="{00000000-0005-0000-0000-0000466F0000}"/>
    <cellStyle name="Normal 6 4 3 2 3 3 5" xfId="25537" xr:uid="{00000000-0005-0000-0000-0000476F0000}"/>
    <cellStyle name="Normal 6 4 3 2 3 4" xfId="14543" xr:uid="{00000000-0005-0000-0000-0000486F0000}"/>
    <cellStyle name="Normal 6 4 3 2 3 4 2" xfId="14544" xr:uid="{00000000-0005-0000-0000-0000496F0000}"/>
    <cellStyle name="Normal 6 4 3 2 3 4 2 2" xfId="14545" xr:uid="{00000000-0005-0000-0000-00004A6F0000}"/>
    <cellStyle name="Normal 6 4 3 2 3 4 2 2 2" xfId="41430" xr:uid="{00000000-0005-0000-0000-00004B6F0000}"/>
    <cellStyle name="Normal 6 4 3 2 3 4 2 3" xfId="31412" xr:uid="{00000000-0005-0000-0000-00004C6F0000}"/>
    <cellStyle name="Normal 6 4 3 2 3 4 3" xfId="14546" xr:uid="{00000000-0005-0000-0000-00004D6F0000}"/>
    <cellStyle name="Normal 6 4 3 2 3 4 3 2" xfId="14547" xr:uid="{00000000-0005-0000-0000-00004E6F0000}"/>
    <cellStyle name="Normal 6 4 3 2 3 4 3 2 2" xfId="41431" xr:uid="{00000000-0005-0000-0000-00004F6F0000}"/>
    <cellStyle name="Normal 6 4 3 2 3 4 3 3" xfId="31413" xr:uid="{00000000-0005-0000-0000-0000506F0000}"/>
    <cellStyle name="Normal 6 4 3 2 3 4 4" xfId="14548" xr:uid="{00000000-0005-0000-0000-0000516F0000}"/>
    <cellStyle name="Normal 6 4 3 2 3 4 4 2" xfId="36134" xr:uid="{00000000-0005-0000-0000-0000526F0000}"/>
    <cellStyle name="Normal 6 4 3 2 3 4 5" xfId="25538" xr:uid="{00000000-0005-0000-0000-0000536F0000}"/>
    <cellStyle name="Normal 6 4 3 2 3 5" xfId="14549" xr:uid="{00000000-0005-0000-0000-0000546F0000}"/>
    <cellStyle name="Normal 6 4 3 2 3 5 2" xfId="14550" xr:uid="{00000000-0005-0000-0000-0000556F0000}"/>
    <cellStyle name="Normal 6 4 3 2 3 5 2 2" xfId="41432" xr:uid="{00000000-0005-0000-0000-0000566F0000}"/>
    <cellStyle name="Normal 6 4 3 2 3 5 3" xfId="31414" xr:uid="{00000000-0005-0000-0000-0000576F0000}"/>
    <cellStyle name="Normal 6 4 3 2 3 6" xfId="14551" xr:uid="{00000000-0005-0000-0000-0000586F0000}"/>
    <cellStyle name="Normal 6 4 3 2 3 6 2" xfId="14552" xr:uid="{00000000-0005-0000-0000-0000596F0000}"/>
    <cellStyle name="Normal 6 4 3 2 3 6 2 2" xfId="41433" xr:uid="{00000000-0005-0000-0000-00005A6F0000}"/>
    <cellStyle name="Normal 6 4 3 2 3 6 3" xfId="31415" xr:uid="{00000000-0005-0000-0000-00005B6F0000}"/>
    <cellStyle name="Normal 6 4 3 2 3 7" xfId="14553" xr:uid="{00000000-0005-0000-0000-00005C6F0000}"/>
    <cellStyle name="Normal 6 4 3 2 3 7 2" xfId="36129" xr:uid="{00000000-0005-0000-0000-00005D6F0000}"/>
    <cellStyle name="Normal 6 4 3 2 3 8" xfId="25533" xr:uid="{00000000-0005-0000-0000-00005E6F0000}"/>
    <cellStyle name="Normal 6 4 3 2 4" xfId="14554" xr:uid="{00000000-0005-0000-0000-00005F6F0000}"/>
    <cellStyle name="Normal 6 4 3 2 4 2" xfId="14555" xr:uid="{00000000-0005-0000-0000-0000606F0000}"/>
    <cellStyle name="Normal 6 4 3 2 4 2 2" xfId="14556" xr:uid="{00000000-0005-0000-0000-0000616F0000}"/>
    <cellStyle name="Normal 6 4 3 2 4 2 2 2" xfId="14557" xr:uid="{00000000-0005-0000-0000-0000626F0000}"/>
    <cellStyle name="Normal 6 4 3 2 4 2 2 2 2" xfId="14558" xr:uid="{00000000-0005-0000-0000-0000636F0000}"/>
    <cellStyle name="Normal 6 4 3 2 4 2 2 2 2 2" xfId="41434" xr:uid="{00000000-0005-0000-0000-0000646F0000}"/>
    <cellStyle name="Normal 6 4 3 2 4 2 2 2 3" xfId="31416" xr:uid="{00000000-0005-0000-0000-0000656F0000}"/>
    <cellStyle name="Normal 6 4 3 2 4 2 2 3" xfId="14559" xr:uid="{00000000-0005-0000-0000-0000666F0000}"/>
    <cellStyle name="Normal 6 4 3 2 4 2 2 3 2" xfId="14560" xr:uid="{00000000-0005-0000-0000-0000676F0000}"/>
    <cellStyle name="Normal 6 4 3 2 4 2 2 3 2 2" xfId="41435" xr:uid="{00000000-0005-0000-0000-0000686F0000}"/>
    <cellStyle name="Normal 6 4 3 2 4 2 2 3 3" xfId="31417" xr:uid="{00000000-0005-0000-0000-0000696F0000}"/>
    <cellStyle name="Normal 6 4 3 2 4 2 2 4" xfId="14561" xr:uid="{00000000-0005-0000-0000-00006A6F0000}"/>
    <cellStyle name="Normal 6 4 3 2 4 2 2 4 2" xfId="36137" xr:uid="{00000000-0005-0000-0000-00006B6F0000}"/>
    <cellStyle name="Normal 6 4 3 2 4 2 2 5" xfId="25541" xr:uid="{00000000-0005-0000-0000-00006C6F0000}"/>
    <cellStyle name="Normal 6 4 3 2 4 2 3" xfId="14562" xr:uid="{00000000-0005-0000-0000-00006D6F0000}"/>
    <cellStyle name="Normal 6 4 3 2 4 2 3 2" xfId="14563" xr:uid="{00000000-0005-0000-0000-00006E6F0000}"/>
    <cellStyle name="Normal 6 4 3 2 4 2 3 2 2" xfId="14564" xr:uid="{00000000-0005-0000-0000-00006F6F0000}"/>
    <cellStyle name="Normal 6 4 3 2 4 2 3 2 2 2" xfId="41436" xr:uid="{00000000-0005-0000-0000-0000706F0000}"/>
    <cellStyle name="Normal 6 4 3 2 4 2 3 2 3" xfId="31418" xr:uid="{00000000-0005-0000-0000-0000716F0000}"/>
    <cellStyle name="Normal 6 4 3 2 4 2 3 3" xfId="14565" xr:uid="{00000000-0005-0000-0000-0000726F0000}"/>
    <cellStyle name="Normal 6 4 3 2 4 2 3 3 2" xfId="14566" xr:uid="{00000000-0005-0000-0000-0000736F0000}"/>
    <cellStyle name="Normal 6 4 3 2 4 2 3 3 2 2" xfId="41437" xr:uid="{00000000-0005-0000-0000-0000746F0000}"/>
    <cellStyle name="Normal 6 4 3 2 4 2 3 3 3" xfId="31419" xr:uid="{00000000-0005-0000-0000-0000756F0000}"/>
    <cellStyle name="Normal 6 4 3 2 4 2 3 4" xfId="14567" xr:uid="{00000000-0005-0000-0000-0000766F0000}"/>
    <cellStyle name="Normal 6 4 3 2 4 2 3 4 2" xfId="36138" xr:uid="{00000000-0005-0000-0000-0000776F0000}"/>
    <cellStyle name="Normal 6 4 3 2 4 2 3 5" xfId="25542" xr:uid="{00000000-0005-0000-0000-0000786F0000}"/>
    <cellStyle name="Normal 6 4 3 2 4 2 4" xfId="14568" xr:uid="{00000000-0005-0000-0000-0000796F0000}"/>
    <cellStyle name="Normal 6 4 3 2 4 2 4 2" xfId="14569" xr:uid="{00000000-0005-0000-0000-00007A6F0000}"/>
    <cellStyle name="Normal 6 4 3 2 4 2 4 2 2" xfId="41438" xr:uid="{00000000-0005-0000-0000-00007B6F0000}"/>
    <cellStyle name="Normal 6 4 3 2 4 2 4 3" xfId="31420" xr:uid="{00000000-0005-0000-0000-00007C6F0000}"/>
    <cellStyle name="Normal 6 4 3 2 4 2 5" xfId="14570" xr:uid="{00000000-0005-0000-0000-00007D6F0000}"/>
    <cellStyle name="Normal 6 4 3 2 4 2 5 2" xfId="14571" xr:uid="{00000000-0005-0000-0000-00007E6F0000}"/>
    <cellStyle name="Normal 6 4 3 2 4 2 5 2 2" xfId="41439" xr:uid="{00000000-0005-0000-0000-00007F6F0000}"/>
    <cellStyle name="Normal 6 4 3 2 4 2 5 3" xfId="31421" xr:uid="{00000000-0005-0000-0000-0000806F0000}"/>
    <cellStyle name="Normal 6 4 3 2 4 2 6" xfId="14572" xr:uid="{00000000-0005-0000-0000-0000816F0000}"/>
    <cellStyle name="Normal 6 4 3 2 4 2 6 2" xfId="36136" xr:uid="{00000000-0005-0000-0000-0000826F0000}"/>
    <cellStyle name="Normal 6 4 3 2 4 2 7" xfId="25540" xr:uid="{00000000-0005-0000-0000-0000836F0000}"/>
    <cellStyle name="Normal 6 4 3 2 4 3" xfId="14573" xr:uid="{00000000-0005-0000-0000-0000846F0000}"/>
    <cellStyle name="Normal 6 4 3 2 4 3 2" xfId="14574" xr:uid="{00000000-0005-0000-0000-0000856F0000}"/>
    <cellStyle name="Normal 6 4 3 2 4 3 2 2" xfId="14575" xr:uid="{00000000-0005-0000-0000-0000866F0000}"/>
    <cellStyle name="Normal 6 4 3 2 4 3 2 2 2" xfId="41440" xr:uid="{00000000-0005-0000-0000-0000876F0000}"/>
    <cellStyle name="Normal 6 4 3 2 4 3 2 3" xfId="31422" xr:uid="{00000000-0005-0000-0000-0000886F0000}"/>
    <cellStyle name="Normal 6 4 3 2 4 3 3" xfId="14576" xr:uid="{00000000-0005-0000-0000-0000896F0000}"/>
    <cellStyle name="Normal 6 4 3 2 4 3 3 2" xfId="14577" xr:uid="{00000000-0005-0000-0000-00008A6F0000}"/>
    <cellStyle name="Normal 6 4 3 2 4 3 3 2 2" xfId="41441" xr:uid="{00000000-0005-0000-0000-00008B6F0000}"/>
    <cellStyle name="Normal 6 4 3 2 4 3 3 3" xfId="31423" xr:uid="{00000000-0005-0000-0000-00008C6F0000}"/>
    <cellStyle name="Normal 6 4 3 2 4 3 4" xfId="14578" xr:uid="{00000000-0005-0000-0000-00008D6F0000}"/>
    <cellStyle name="Normal 6 4 3 2 4 3 4 2" xfId="36139" xr:uid="{00000000-0005-0000-0000-00008E6F0000}"/>
    <cellStyle name="Normal 6 4 3 2 4 3 5" xfId="25543" xr:uid="{00000000-0005-0000-0000-00008F6F0000}"/>
    <cellStyle name="Normal 6 4 3 2 4 4" xfId="14579" xr:uid="{00000000-0005-0000-0000-0000906F0000}"/>
    <cellStyle name="Normal 6 4 3 2 4 4 2" xfId="14580" xr:uid="{00000000-0005-0000-0000-0000916F0000}"/>
    <cellStyle name="Normal 6 4 3 2 4 4 2 2" xfId="14581" xr:uid="{00000000-0005-0000-0000-0000926F0000}"/>
    <cellStyle name="Normal 6 4 3 2 4 4 2 2 2" xfId="41442" xr:uid="{00000000-0005-0000-0000-0000936F0000}"/>
    <cellStyle name="Normal 6 4 3 2 4 4 2 3" xfId="31424" xr:uid="{00000000-0005-0000-0000-0000946F0000}"/>
    <cellStyle name="Normal 6 4 3 2 4 4 3" xfId="14582" xr:uid="{00000000-0005-0000-0000-0000956F0000}"/>
    <cellStyle name="Normal 6 4 3 2 4 4 3 2" xfId="14583" xr:uid="{00000000-0005-0000-0000-0000966F0000}"/>
    <cellStyle name="Normal 6 4 3 2 4 4 3 2 2" xfId="41443" xr:uid="{00000000-0005-0000-0000-0000976F0000}"/>
    <cellStyle name="Normal 6 4 3 2 4 4 3 3" xfId="31425" xr:uid="{00000000-0005-0000-0000-0000986F0000}"/>
    <cellStyle name="Normal 6 4 3 2 4 4 4" xfId="14584" xr:uid="{00000000-0005-0000-0000-0000996F0000}"/>
    <cellStyle name="Normal 6 4 3 2 4 4 4 2" xfId="36140" xr:uid="{00000000-0005-0000-0000-00009A6F0000}"/>
    <cellStyle name="Normal 6 4 3 2 4 4 5" xfId="25544" xr:uid="{00000000-0005-0000-0000-00009B6F0000}"/>
    <cellStyle name="Normal 6 4 3 2 4 5" xfId="14585" xr:uid="{00000000-0005-0000-0000-00009C6F0000}"/>
    <cellStyle name="Normal 6 4 3 2 4 5 2" xfId="14586" xr:uid="{00000000-0005-0000-0000-00009D6F0000}"/>
    <cellStyle name="Normal 6 4 3 2 4 5 2 2" xfId="41444" xr:uid="{00000000-0005-0000-0000-00009E6F0000}"/>
    <cellStyle name="Normal 6 4 3 2 4 5 3" xfId="31426" xr:uid="{00000000-0005-0000-0000-00009F6F0000}"/>
    <cellStyle name="Normal 6 4 3 2 4 6" xfId="14587" xr:uid="{00000000-0005-0000-0000-0000A06F0000}"/>
    <cellStyle name="Normal 6 4 3 2 4 6 2" xfId="14588" xr:uid="{00000000-0005-0000-0000-0000A16F0000}"/>
    <cellStyle name="Normal 6 4 3 2 4 6 2 2" xfId="41445" xr:uid="{00000000-0005-0000-0000-0000A26F0000}"/>
    <cellStyle name="Normal 6 4 3 2 4 6 3" xfId="31427" xr:uid="{00000000-0005-0000-0000-0000A36F0000}"/>
    <cellStyle name="Normal 6 4 3 2 4 7" xfId="14589" xr:uid="{00000000-0005-0000-0000-0000A46F0000}"/>
    <cellStyle name="Normal 6 4 3 2 4 7 2" xfId="36135" xr:uid="{00000000-0005-0000-0000-0000A56F0000}"/>
    <cellStyle name="Normal 6 4 3 2 4 8" xfId="25539" xr:uid="{00000000-0005-0000-0000-0000A66F0000}"/>
    <cellStyle name="Normal 6 4 3 2 5" xfId="14590" xr:uid="{00000000-0005-0000-0000-0000A76F0000}"/>
    <cellStyle name="Normal 6 4 3 2 5 2" xfId="14591" xr:uid="{00000000-0005-0000-0000-0000A86F0000}"/>
    <cellStyle name="Normal 6 4 3 2 5 2 2" xfId="14592" xr:uid="{00000000-0005-0000-0000-0000A96F0000}"/>
    <cellStyle name="Normal 6 4 3 2 5 2 2 2" xfId="14593" xr:uid="{00000000-0005-0000-0000-0000AA6F0000}"/>
    <cellStyle name="Normal 6 4 3 2 5 2 2 2 2" xfId="14594" xr:uid="{00000000-0005-0000-0000-0000AB6F0000}"/>
    <cellStyle name="Normal 6 4 3 2 5 2 2 2 2 2" xfId="41446" xr:uid="{00000000-0005-0000-0000-0000AC6F0000}"/>
    <cellStyle name="Normal 6 4 3 2 5 2 2 2 3" xfId="31428" xr:uid="{00000000-0005-0000-0000-0000AD6F0000}"/>
    <cellStyle name="Normal 6 4 3 2 5 2 2 3" xfId="14595" xr:uid="{00000000-0005-0000-0000-0000AE6F0000}"/>
    <cellStyle name="Normal 6 4 3 2 5 2 2 3 2" xfId="14596" xr:uid="{00000000-0005-0000-0000-0000AF6F0000}"/>
    <cellStyle name="Normal 6 4 3 2 5 2 2 3 2 2" xfId="41447" xr:uid="{00000000-0005-0000-0000-0000B06F0000}"/>
    <cellStyle name="Normal 6 4 3 2 5 2 2 3 3" xfId="31429" xr:uid="{00000000-0005-0000-0000-0000B16F0000}"/>
    <cellStyle name="Normal 6 4 3 2 5 2 2 4" xfId="14597" xr:uid="{00000000-0005-0000-0000-0000B26F0000}"/>
    <cellStyle name="Normal 6 4 3 2 5 2 2 4 2" xfId="36143" xr:uid="{00000000-0005-0000-0000-0000B36F0000}"/>
    <cellStyle name="Normal 6 4 3 2 5 2 2 5" xfId="25547" xr:uid="{00000000-0005-0000-0000-0000B46F0000}"/>
    <cellStyle name="Normal 6 4 3 2 5 2 3" xfId="14598" xr:uid="{00000000-0005-0000-0000-0000B56F0000}"/>
    <cellStyle name="Normal 6 4 3 2 5 2 3 2" xfId="14599" xr:uid="{00000000-0005-0000-0000-0000B66F0000}"/>
    <cellStyle name="Normal 6 4 3 2 5 2 3 2 2" xfId="14600" xr:uid="{00000000-0005-0000-0000-0000B76F0000}"/>
    <cellStyle name="Normal 6 4 3 2 5 2 3 2 2 2" xfId="41448" xr:uid="{00000000-0005-0000-0000-0000B86F0000}"/>
    <cellStyle name="Normal 6 4 3 2 5 2 3 2 3" xfId="31430" xr:uid="{00000000-0005-0000-0000-0000B96F0000}"/>
    <cellStyle name="Normal 6 4 3 2 5 2 3 3" xfId="14601" xr:uid="{00000000-0005-0000-0000-0000BA6F0000}"/>
    <cellStyle name="Normal 6 4 3 2 5 2 3 3 2" xfId="14602" xr:uid="{00000000-0005-0000-0000-0000BB6F0000}"/>
    <cellStyle name="Normal 6 4 3 2 5 2 3 3 2 2" xfId="41449" xr:uid="{00000000-0005-0000-0000-0000BC6F0000}"/>
    <cellStyle name="Normal 6 4 3 2 5 2 3 3 3" xfId="31431" xr:uid="{00000000-0005-0000-0000-0000BD6F0000}"/>
    <cellStyle name="Normal 6 4 3 2 5 2 3 4" xfId="14603" xr:uid="{00000000-0005-0000-0000-0000BE6F0000}"/>
    <cellStyle name="Normal 6 4 3 2 5 2 3 4 2" xfId="36144" xr:uid="{00000000-0005-0000-0000-0000BF6F0000}"/>
    <cellStyle name="Normal 6 4 3 2 5 2 3 5" xfId="25548" xr:uid="{00000000-0005-0000-0000-0000C06F0000}"/>
    <cellStyle name="Normal 6 4 3 2 5 2 4" xfId="14604" xr:uid="{00000000-0005-0000-0000-0000C16F0000}"/>
    <cellStyle name="Normal 6 4 3 2 5 2 4 2" xfId="14605" xr:uid="{00000000-0005-0000-0000-0000C26F0000}"/>
    <cellStyle name="Normal 6 4 3 2 5 2 4 2 2" xfId="41450" xr:uid="{00000000-0005-0000-0000-0000C36F0000}"/>
    <cellStyle name="Normal 6 4 3 2 5 2 4 3" xfId="31432" xr:uid="{00000000-0005-0000-0000-0000C46F0000}"/>
    <cellStyle name="Normal 6 4 3 2 5 2 5" xfId="14606" xr:uid="{00000000-0005-0000-0000-0000C56F0000}"/>
    <cellStyle name="Normal 6 4 3 2 5 2 5 2" xfId="14607" xr:uid="{00000000-0005-0000-0000-0000C66F0000}"/>
    <cellStyle name="Normal 6 4 3 2 5 2 5 2 2" xfId="41451" xr:uid="{00000000-0005-0000-0000-0000C76F0000}"/>
    <cellStyle name="Normal 6 4 3 2 5 2 5 3" xfId="31433" xr:uid="{00000000-0005-0000-0000-0000C86F0000}"/>
    <cellStyle name="Normal 6 4 3 2 5 2 6" xfId="14608" xr:uid="{00000000-0005-0000-0000-0000C96F0000}"/>
    <cellStyle name="Normal 6 4 3 2 5 2 6 2" xfId="36142" xr:uid="{00000000-0005-0000-0000-0000CA6F0000}"/>
    <cellStyle name="Normal 6 4 3 2 5 2 7" xfId="25546" xr:uid="{00000000-0005-0000-0000-0000CB6F0000}"/>
    <cellStyle name="Normal 6 4 3 2 5 3" xfId="14609" xr:uid="{00000000-0005-0000-0000-0000CC6F0000}"/>
    <cellStyle name="Normal 6 4 3 2 5 3 2" xfId="14610" xr:uid="{00000000-0005-0000-0000-0000CD6F0000}"/>
    <cellStyle name="Normal 6 4 3 2 5 3 2 2" xfId="14611" xr:uid="{00000000-0005-0000-0000-0000CE6F0000}"/>
    <cellStyle name="Normal 6 4 3 2 5 3 2 2 2" xfId="41452" xr:uid="{00000000-0005-0000-0000-0000CF6F0000}"/>
    <cellStyle name="Normal 6 4 3 2 5 3 2 3" xfId="31434" xr:uid="{00000000-0005-0000-0000-0000D06F0000}"/>
    <cellStyle name="Normal 6 4 3 2 5 3 3" xfId="14612" xr:uid="{00000000-0005-0000-0000-0000D16F0000}"/>
    <cellStyle name="Normal 6 4 3 2 5 3 3 2" xfId="14613" xr:uid="{00000000-0005-0000-0000-0000D26F0000}"/>
    <cellStyle name="Normal 6 4 3 2 5 3 3 2 2" xfId="41453" xr:uid="{00000000-0005-0000-0000-0000D36F0000}"/>
    <cellStyle name="Normal 6 4 3 2 5 3 3 3" xfId="31435" xr:uid="{00000000-0005-0000-0000-0000D46F0000}"/>
    <cellStyle name="Normal 6 4 3 2 5 3 4" xfId="14614" xr:uid="{00000000-0005-0000-0000-0000D56F0000}"/>
    <cellStyle name="Normal 6 4 3 2 5 3 4 2" xfId="36145" xr:uid="{00000000-0005-0000-0000-0000D66F0000}"/>
    <cellStyle name="Normal 6 4 3 2 5 3 5" xfId="25549" xr:uid="{00000000-0005-0000-0000-0000D76F0000}"/>
    <cellStyle name="Normal 6 4 3 2 5 4" xfId="14615" xr:uid="{00000000-0005-0000-0000-0000D86F0000}"/>
    <cellStyle name="Normal 6 4 3 2 5 4 2" xfId="14616" xr:uid="{00000000-0005-0000-0000-0000D96F0000}"/>
    <cellStyle name="Normal 6 4 3 2 5 4 2 2" xfId="14617" xr:uid="{00000000-0005-0000-0000-0000DA6F0000}"/>
    <cellStyle name="Normal 6 4 3 2 5 4 2 2 2" xfId="41454" xr:uid="{00000000-0005-0000-0000-0000DB6F0000}"/>
    <cellStyle name="Normal 6 4 3 2 5 4 2 3" xfId="31436" xr:uid="{00000000-0005-0000-0000-0000DC6F0000}"/>
    <cellStyle name="Normal 6 4 3 2 5 4 3" xfId="14618" xr:uid="{00000000-0005-0000-0000-0000DD6F0000}"/>
    <cellStyle name="Normal 6 4 3 2 5 4 3 2" xfId="14619" xr:uid="{00000000-0005-0000-0000-0000DE6F0000}"/>
    <cellStyle name="Normal 6 4 3 2 5 4 3 2 2" xfId="41455" xr:uid="{00000000-0005-0000-0000-0000DF6F0000}"/>
    <cellStyle name="Normal 6 4 3 2 5 4 3 3" xfId="31437" xr:uid="{00000000-0005-0000-0000-0000E06F0000}"/>
    <cellStyle name="Normal 6 4 3 2 5 4 4" xfId="14620" xr:uid="{00000000-0005-0000-0000-0000E16F0000}"/>
    <cellStyle name="Normal 6 4 3 2 5 4 4 2" xfId="36146" xr:uid="{00000000-0005-0000-0000-0000E26F0000}"/>
    <cellStyle name="Normal 6 4 3 2 5 4 5" xfId="25550" xr:uid="{00000000-0005-0000-0000-0000E36F0000}"/>
    <cellStyle name="Normal 6 4 3 2 5 5" xfId="14621" xr:uid="{00000000-0005-0000-0000-0000E46F0000}"/>
    <cellStyle name="Normal 6 4 3 2 5 5 2" xfId="14622" xr:uid="{00000000-0005-0000-0000-0000E56F0000}"/>
    <cellStyle name="Normal 6 4 3 2 5 5 2 2" xfId="41456" xr:uid="{00000000-0005-0000-0000-0000E66F0000}"/>
    <cellStyle name="Normal 6 4 3 2 5 5 3" xfId="31438" xr:uid="{00000000-0005-0000-0000-0000E76F0000}"/>
    <cellStyle name="Normal 6 4 3 2 5 6" xfId="14623" xr:uid="{00000000-0005-0000-0000-0000E86F0000}"/>
    <cellStyle name="Normal 6 4 3 2 5 6 2" xfId="14624" xr:uid="{00000000-0005-0000-0000-0000E96F0000}"/>
    <cellStyle name="Normal 6 4 3 2 5 6 2 2" xfId="41457" xr:uid="{00000000-0005-0000-0000-0000EA6F0000}"/>
    <cellStyle name="Normal 6 4 3 2 5 6 3" xfId="31439" xr:uid="{00000000-0005-0000-0000-0000EB6F0000}"/>
    <cellStyle name="Normal 6 4 3 2 5 7" xfId="14625" xr:uid="{00000000-0005-0000-0000-0000EC6F0000}"/>
    <cellStyle name="Normal 6 4 3 2 5 7 2" xfId="36141" xr:uid="{00000000-0005-0000-0000-0000ED6F0000}"/>
    <cellStyle name="Normal 6 4 3 2 5 8" xfId="25545" xr:uid="{00000000-0005-0000-0000-0000EE6F0000}"/>
    <cellStyle name="Normal 6 4 3 2 6" xfId="14626" xr:uid="{00000000-0005-0000-0000-0000EF6F0000}"/>
    <cellStyle name="Normal 6 4 3 2 6 2" xfId="14627" xr:uid="{00000000-0005-0000-0000-0000F06F0000}"/>
    <cellStyle name="Normal 6 4 3 2 6 2 2" xfId="14628" xr:uid="{00000000-0005-0000-0000-0000F16F0000}"/>
    <cellStyle name="Normal 6 4 3 2 6 2 2 2" xfId="14629" xr:uid="{00000000-0005-0000-0000-0000F26F0000}"/>
    <cellStyle name="Normal 6 4 3 2 6 2 2 2 2" xfId="41458" xr:uid="{00000000-0005-0000-0000-0000F36F0000}"/>
    <cellStyle name="Normal 6 4 3 2 6 2 2 3" xfId="31440" xr:uid="{00000000-0005-0000-0000-0000F46F0000}"/>
    <cellStyle name="Normal 6 4 3 2 6 2 3" xfId="14630" xr:uid="{00000000-0005-0000-0000-0000F56F0000}"/>
    <cellStyle name="Normal 6 4 3 2 6 2 3 2" xfId="14631" xr:uid="{00000000-0005-0000-0000-0000F66F0000}"/>
    <cellStyle name="Normal 6 4 3 2 6 2 3 2 2" xfId="41459" xr:uid="{00000000-0005-0000-0000-0000F76F0000}"/>
    <cellStyle name="Normal 6 4 3 2 6 2 3 3" xfId="31441" xr:uid="{00000000-0005-0000-0000-0000F86F0000}"/>
    <cellStyle name="Normal 6 4 3 2 6 2 4" xfId="14632" xr:uid="{00000000-0005-0000-0000-0000F96F0000}"/>
    <cellStyle name="Normal 6 4 3 2 6 2 4 2" xfId="36148" xr:uid="{00000000-0005-0000-0000-0000FA6F0000}"/>
    <cellStyle name="Normal 6 4 3 2 6 2 5" xfId="25552" xr:uid="{00000000-0005-0000-0000-0000FB6F0000}"/>
    <cellStyle name="Normal 6 4 3 2 6 3" xfId="14633" xr:uid="{00000000-0005-0000-0000-0000FC6F0000}"/>
    <cellStyle name="Normal 6 4 3 2 6 3 2" xfId="14634" xr:uid="{00000000-0005-0000-0000-0000FD6F0000}"/>
    <cellStyle name="Normal 6 4 3 2 6 3 2 2" xfId="14635" xr:uid="{00000000-0005-0000-0000-0000FE6F0000}"/>
    <cellStyle name="Normal 6 4 3 2 6 3 2 2 2" xfId="41460" xr:uid="{00000000-0005-0000-0000-0000FF6F0000}"/>
    <cellStyle name="Normal 6 4 3 2 6 3 2 3" xfId="31442" xr:uid="{00000000-0005-0000-0000-000000700000}"/>
    <cellStyle name="Normal 6 4 3 2 6 3 3" xfId="14636" xr:uid="{00000000-0005-0000-0000-000001700000}"/>
    <cellStyle name="Normal 6 4 3 2 6 3 3 2" xfId="14637" xr:uid="{00000000-0005-0000-0000-000002700000}"/>
    <cellStyle name="Normal 6 4 3 2 6 3 3 2 2" xfId="41461" xr:uid="{00000000-0005-0000-0000-000003700000}"/>
    <cellStyle name="Normal 6 4 3 2 6 3 3 3" xfId="31443" xr:uid="{00000000-0005-0000-0000-000004700000}"/>
    <cellStyle name="Normal 6 4 3 2 6 3 4" xfId="14638" xr:uid="{00000000-0005-0000-0000-000005700000}"/>
    <cellStyle name="Normal 6 4 3 2 6 3 4 2" xfId="36149" xr:uid="{00000000-0005-0000-0000-000006700000}"/>
    <cellStyle name="Normal 6 4 3 2 6 3 5" xfId="25553" xr:uid="{00000000-0005-0000-0000-000007700000}"/>
    <cellStyle name="Normal 6 4 3 2 6 4" xfId="14639" xr:uid="{00000000-0005-0000-0000-000008700000}"/>
    <cellStyle name="Normal 6 4 3 2 6 4 2" xfId="14640" xr:uid="{00000000-0005-0000-0000-000009700000}"/>
    <cellStyle name="Normal 6 4 3 2 6 4 2 2" xfId="41462" xr:uid="{00000000-0005-0000-0000-00000A700000}"/>
    <cellStyle name="Normal 6 4 3 2 6 4 3" xfId="31444" xr:uid="{00000000-0005-0000-0000-00000B700000}"/>
    <cellStyle name="Normal 6 4 3 2 6 5" xfId="14641" xr:uid="{00000000-0005-0000-0000-00000C700000}"/>
    <cellStyle name="Normal 6 4 3 2 6 5 2" xfId="14642" xr:uid="{00000000-0005-0000-0000-00000D700000}"/>
    <cellStyle name="Normal 6 4 3 2 6 5 2 2" xfId="41463" xr:uid="{00000000-0005-0000-0000-00000E700000}"/>
    <cellStyle name="Normal 6 4 3 2 6 5 3" xfId="31445" xr:uid="{00000000-0005-0000-0000-00000F700000}"/>
    <cellStyle name="Normal 6 4 3 2 6 6" xfId="14643" xr:uid="{00000000-0005-0000-0000-000010700000}"/>
    <cellStyle name="Normal 6 4 3 2 6 6 2" xfId="36147" xr:uid="{00000000-0005-0000-0000-000011700000}"/>
    <cellStyle name="Normal 6 4 3 2 6 7" xfId="25551" xr:uid="{00000000-0005-0000-0000-000012700000}"/>
    <cellStyle name="Normal 6 4 3 2 7" xfId="14644" xr:uid="{00000000-0005-0000-0000-000013700000}"/>
    <cellStyle name="Normal 6 4 3 2 7 2" xfId="14645" xr:uid="{00000000-0005-0000-0000-000014700000}"/>
    <cellStyle name="Normal 6 4 3 2 7 2 2" xfId="14646" xr:uid="{00000000-0005-0000-0000-000015700000}"/>
    <cellStyle name="Normal 6 4 3 2 7 2 2 2" xfId="41464" xr:uid="{00000000-0005-0000-0000-000016700000}"/>
    <cellStyle name="Normal 6 4 3 2 7 2 3" xfId="31446" xr:uid="{00000000-0005-0000-0000-000017700000}"/>
    <cellStyle name="Normal 6 4 3 2 7 3" xfId="14647" xr:uid="{00000000-0005-0000-0000-000018700000}"/>
    <cellStyle name="Normal 6 4 3 2 7 3 2" xfId="14648" xr:uid="{00000000-0005-0000-0000-000019700000}"/>
    <cellStyle name="Normal 6 4 3 2 7 3 2 2" xfId="41465" xr:uid="{00000000-0005-0000-0000-00001A700000}"/>
    <cellStyle name="Normal 6 4 3 2 7 3 3" xfId="31447" xr:uid="{00000000-0005-0000-0000-00001B700000}"/>
    <cellStyle name="Normal 6 4 3 2 7 4" xfId="14649" xr:uid="{00000000-0005-0000-0000-00001C700000}"/>
    <cellStyle name="Normal 6 4 3 2 7 4 2" xfId="36150" xr:uid="{00000000-0005-0000-0000-00001D700000}"/>
    <cellStyle name="Normal 6 4 3 2 7 5" xfId="25554" xr:uid="{00000000-0005-0000-0000-00001E700000}"/>
    <cellStyle name="Normal 6 4 3 2 8" xfId="14650" xr:uid="{00000000-0005-0000-0000-00001F700000}"/>
    <cellStyle name="Normal 6 4 3 2 8 2" xfId="14651" xr:uid="{00000000-0005-0000-0000-000020700000}"/>
    <cellStyle name="Normal 6 4 3 2 8 2 2" xfId="14652" xr:uid="{00000000-0005-0000-0000-000021700000}"/>
    <cellStyle name="Normal 6 4 3 2 8 2 2 2" xfId="41466" xr:uid="{00000000-0005-0000-0000-000022700000}"/>
    <cellStyle name="Normal 6 4 3 2 8 2 3" xfId="31448" xr:uid="{00000000-0005-0000-0000-000023700000}"/>
    <cellStyle name="Normal 6 4 3 2 8 3" xfId="14653" xr:uid="{00000000-0005-0000-0000-000024700000}"/>
    <cellStyle name="Normal 6 4 3 2 8 3 2" xfId="14654" xr:uid="{00000000-0005-0000-0000-000025700000}"/>
    <cellStyle name="Normal 6 4 3 2 8 3 2 2" xfId="41467" xr:uid="{00000000-0005-0000-0000-000026700000}"/>
    <cellStyle name="Normal 6 4 3 2 8 3 3" xfId="31449" xr:uid="{00000000-0005-0000-0000-000027700000}"/>
    <cellStyle name="Normal 6 4 3 2 8 4" xfId="14655" xr:uid="{00000000-0005-0000-0000-000028700000}"/>
    <cellStyle name="Normal 6 4 3 2 8 4 2" xfId="36151" xr:uid="{00000000-0005-0000-0000-000029700000}"/>
    <cellStyle name="Normal 6 4 3 2 8 5" xfId="25555" xr:uid="{00000000-0005-0000-0000-00002A700000}"/>
    <cellStyle name="Normal 6 4 3 2 9" xfId="14656" xr:uid="{00000000-0005-0000-0000-00002B700000}"/>
    <cellStyle name="Normal 6 4 3 2 9 2" xfId="14657" xr:uid="{00000000-0005-0000-0000-00002C700000}"/>
    <cellStyle name="Normal 6 4 3 2 9 2 2" xfId="41468" xr:uid="{00000000-0005-0000-0000-00002D700000}"/>
    <cellStyle name="Normal 6 4 3 2 9 3" xfId="31450" xr:uid="{00000000-0005-0000-0000-00002E700000}"/>
    <cellStyle name="Normal 6 4 3 3" xfId="14658" xr:uid="{00000000-0005-0000-0000-00002F700000}"/>
    <cellStyle name="Normal 6 4 3 3 10" xfId="25556" xr:uid="{00000000-0005-0000-0000-000030700000}"/>
    <cellStyle name="Normal 6 4 3 3 2" xfId="14659" xr:uid="{00000000-0005-0000-0000-000031700000}"/>
    <cellStyle name="Normal 6 4 3 3 2 2" xfId="14660" xr:uid="{00000000-0005-0000-0000-000032700000}"/>
    <cellStyle name="Normal 6 4 3 3 2 2 2" xfId="14661" xr:uid="{00000000-0005-0000-0000-000033700000}"/>
    <cellStyle name="Normal 6 4 3 3 2 2 2 2" xfId="14662" xr:uid="{00000000-0005-0000-0000-000034700000}"/>
    <cellStyle name="Normal 6 4 3 3 2 2 2 2 2" xfId="14663" xr:uid="{00000000-0005-0000-0000-000035700000}"/>
    <cellStyle name="Normal 6 4 3 3 2 2 2 2 2 2" xfId="41469" xr:uid="{00000000-0005-0000-0000-000036700000}"/>
    <cellStyle name="Normal 6 4 3 3 2 2 2 2 3" xfId="31451" xr:uid="{00000000-0005-0000-0000-000037700000}"/>
    <cellStyle name="Normal 6 4 3 3 2 2 2 3" xfId="14664" xr:uid="{00000000-0005-0000-0000-000038700000}"/>
    <cellStyle name="Normal 6 4 3 3 2 2 2 3 2" xfId="14665" xr:uid="{00000000-0005-0000-0000-000039700000}"/>
    <cellStyle name="Normal 6 4 3 3 2 2 2 3 2 2" xfId="41470" xr:uid="{00000000-0005-0000-0000-00003A700000}"/>
    <cellStyle name="Normal 6 4 3 3 2 2 2 3 3" xfId="31452" xr:uid="{00000000-0005-0000-0000-00003B700000}"/>
    <cellStyle name="Normal 6 4 3 3 2 2 2 4" xfId="14666" xr:uid="{00000000-0005-0000-0000-00003C700000}"/>
    <cellStyle name="Normal 6 4 3 3 2 2 2 4 2" xfId="36155" xr:uid="{00000000-0005-0000-0000-00003D700000}"/>
    <cellStyle name="Normal 6 4 3 3 2 2 2 5" xfId="25559" xr:uid="{00000000-0005-0000-0000-00003E700000}"/>
    <cellStyle name="Normal 6 4 3 3 2 2 3" xfId="14667" xr:uid="{00000000-0005-0000-0000-00003F700000}"/>
    <cellStyle name="Normal 6 4 3 3 2 2 3 2" xfId="14668" xr:uid="{00000000-0005-0000-0000-000040700000}"/>
    <cellStyle name="Normal 6 4 3 3 2 2 3 2 2" xfId="14669" xr:uid="{00000000-0005-0000-0000-000041700000}"/>
    <cellStyle name="Normal 6 4 3 3 2 2 3 2 2 2" xfId="41471" xr:uid="{00000000-0005-0000-0000-000042700000}"/>
    <cellStyle name="Normal 6 4 3 3 2 2 3 2 3" xfId="31453" xr:uid="{00000000-0005-0000-0000-000043700000}"/>
    <cellStyle name="Normal 6 4 3 3 2 2 3 3" xfId="14670" xr:uid="{00000000-0005-0000-0000-000044700000}"/>
    <cellStyle name="Normal 6 4 3 3 2 2 3 3 2" xfId="14671" xr:uid="{00000000-0005-0000-0000-000045700000}"/>
    <cellStyle name="Normal 6 4 3 3 2 2 3 3 2 2" xfId="41472" xr:uid="{00000000-0005-0000-0000-000046700000}"/>
    <cellStyle name="Normal 6 4 3 3 2 2 3 3 3" xfId="31454" xr:uid="{00000000-0005-0000-0000-000047700000}"/>
    <cellStyle name="Normal 6 4 3 3 2 2 3 4" xfId="14672" xr:uid="{00000000-0005-0000-0000-000048700000}"/>
    <cellStyle name="Normal 6 4 3 3 2 2 3 4 2" xfId="36156" xr:uid="{00000000-0005-0000-0000-000049700000}"/>
    <cellStyle name="Normal 6 4 3 3 2 2 3 5" xfId="25560" xr:uid="{00000000-0005-0000-0000-00004A700000}"/>
    <cellStyle name="Normal 6 4 3 3 2 2 4" xfId="14673" xr:uid="{00000000-0005-0000-0000-00004B700000}"/>
    <cellStyle name="Normal 6 4 3 3 2 2 4 2" xfId="14674" xr:uid="{00000000-0005-0000-0000-00004C700000}"/>
    <cellStyle name="Normal 6 4 3 3 2 2 4 2 2" xfId="41473" xr:uid="{00000000-0005-0000-0000-00004D700000}"/>
    <cellStyle name="Normal 6 4 3 3 2 2 4 3" xfId="31455" xr:uid="{00000000-0005-0000-0000-00004E700000}"/>
    <cellStyle name="Normal 6 4 3 3 2 2 5" xfId="14675" xr:uid="{00000000-0005-0000-0000-00004F700000}"/>
    <cellStyle name="Normal 6 4 3 3 2 2 5 2" xfId="14676" xr:uid="{00000000-0005-0000-0000-000050700000}"/>
    <cellStyle name="Normal 6 4 3 3 2 2 5 2 2" xfId="41474" xr:uid="{00000000-0005-0000-0000-000051700000}"/>
    <cellStyle name="Normal 6 4 3 3 2 2 5 3" xfId="31456" xr:uid="{00000000-0005-0000-0000-000052700000}"/>
    <cellStyle name="Normal 6 4 3 3 2 2 6" xfId="14677" xr:uid="{00000000-0005-0000-0000-000053700000}"/>
    <cellStyle name="Normal 6 4 3 3 2 2 6 2" xfId="36154" xr:uid="{00000000-0005-0000-0000-000054700000}"/>
    <cellStyle name="Normal 6 4 3 3 2 2 7" xfId="25558" xr:uid="{00000000-0005-0000-0000-000055700000}"/>
    <cellStyle name="Normal 6 4 3 3 2 3" xfId="14678" xr:uid="{00000000-0005-0000-0000-000056700000}"/>
    <cellStyle name="Normal 6 4 3 3 2 3 2" xfId="14679" xr:uid="{00000000-0005-0000-0000-000057700000}"/>
    <cellStyle name="Normal 6 4 3 3 2 3 2 2" xfId="14680" xr:uid="{00000000-0005-0000-0000-000058700000}"/>
    <cellStyle name="Normal 6 4 3 3 2 3 2 2 2" xfId="41475" xr:uid="{00000000-0005-0000-0000-000059700000}"/>
    <cellStyle name="Normal 6 4 3 3 2 3 2 3" xfId="31457" xr:uid="{00000000-0005-0000-0000-00005A700000}"/>
    <cellStyle name="Normal 6 4 3 3 2 3 3" xfId="14681" xr:uid="{00000000-0005-0000-0000-00005B700000}"/>
    <cellStyle name="Normal 6 4 3 3 2 3 3 2" xfId="14682" xr:uid="{00000000-0005-0000-0000-00005C700000}"/>
    <cellStyle name="Normal 6 4 3 3 2 3 3 2 2" xfId="41476" xr:uid="{00000000-0005-0000-0000-00005D700000}"/>
    <cellStyle name="Normal 6 4 3 3 2 3 3 3" xfId="31458" xr:uid="{00000000-0005-0000-0000-00005E700000}"/>
    <cellStyle name="Normal 6 4 3 3 2 3 4" xfId="14683" xr:uid="{00000000-0005-0000-0000-00005F700000}"/>
    <cellStyle name="Normal 6 4 3 3 2 3 4 2" xfId="36157" xr:uid="{00000000-0005-0000-0000-000060700000}"/>
    <cellStyle name="Normal 6 4 3 3 2 3 5" xfId="25561" xr:uid="{00000000-0005-0000-0000-000061700000}"/>
    <cellStyle name="Normal 6 4 3 3 2 4" xfId="14684" xr:uid="{00000000-0005-0000-0000-000062700000}"/>
    <cellStyle name="Normal 6 4 3 3 2 4 2" xfId="14685" xr:uid="{00000000-0005-0000-0000-000063700000}"/>
    <cellStyle name="Normal 6 4 3 3 2 4 2 2" xfId="14686" xr:uid="{00000000-0005-0000-0000-000064700000}"/>
    <cellStyle name="Normal 6 4 3 3 2 4 2 2 2" xfId="41477" xr:uid="{00000000-0005-0000-0000-000065700000}"/>
    <cellStyle name="Normal 6 4 3 3 2 4 2 3" xfId="31459" xr:uid="{00000000-0005-0000-0000-000066700000}"/>
    <cellStyle name="Normal 6 4 3 3 2 4 3" xfId="14687" xr:uid="{00000000-0005-0000-0000-000067700000}"/>
    <cellStyle name="Normal 6 4 3 3 2 4 3 2" xfId="14688" xr:uid="{00000000-0005-0000-0000-000068700000}"/>
    <cellStyle name="Normal 6 4 3 3 2 4 3 2 2" xfId="41478" xr:uid="{00000000-0005-0000-0000-000069700000}"/>
    <cellStyle name="Normal 6 4 3 3 2 4 3 3" xfId="31460" xr:uid="{00000000-0005-0000-0000-00006A700000}"/>
    <cellStyle name="Normal 6 4 3 3 2 4 4" xfId="14689" xr:uid="{00000000-0005-0000-0000-00006B700000}"/>
    <cellStyle name="Normal 6 4 3 3 2 4 4 2" xfId="36158" xr:uid="{00000000-0005-0000-0000-00006C700000}"/>
    <cellStyle name="Normal 6 4 3 3 2 4 5" xfId="25562" xr:uid="{00000000-0005-0000-0000-00006D700000}"/>
    <cellStyle name="Normal 6 4 3 3 2 5" xfId="14690" xr:uid="{00000000-0005-0000-0000-00006E700000}"/>
    <cellStyle name="Normal 6 4 3 3 2 5 2" xfId="14691" xr:uid="{00000000-0005-0000-0000-00006F700000}"/>
    <cellStyle name="Normal 6 4 3 3 2 5 2 2" xfId="41479" xr:uid="{00000000-0005-0000-0000-000070700000}"/>
    <cellStyle name="Normal 6 4 3 3 2 5 3" xfId="31461" xr:uid="{00000000-0005-0000-0000-000071700000}"/>
    <cellStyle name="Normal 6 4 3 3 2 6" xfId="14692" xr:uid="{00000000-0005-0000-0000-000072700000}"/>
    <cellStyle name="Normal 6 4 3 3 2 6 2" xfId="14693" xr:uid="{00000000-0005-0000-0000-000073700000}"/>
    <cellStyle name="Normal 6 4 3 3 2 6 2 2" xfId="41480" xr:uid="{00000000-0005-0000-0000-000074700000}"/>
    <cellStyle name="Normal 6 4 3 3 2 6 3" xfId="31462" xr:uid="{00000000-0005-0000-0000-000075700000}"/>
    <cellStyle name="Normal 6 4 3 3 2 7" xfId="14694" xr:uid="{00000000-0005-0000-0000-000076700000}"/>
    <cellStyle name="Normal 6 4 3 3 2 7 2" xfId="36153" xr:uid="{00000000-0005-0000-0000-000077700000}"/>
    <cellStyle name="Normal 6 4 3 3 2 8" xfId="25557" xr:uid="{00000000-0005-0000-0000-000078700000}"/>
    <cellStyle name="Normal 6 4 3 3 3" xfId="14695" xr:uid="{00000000-0005-0000-0000-000079700000}"/>
    <cellStyle name="Normal 6 4 3 3 3 2" xfId="14696" xr:uid="{00000000-0005-0000-0000-00007A700000}"/>
    <cellStyle name="Normal 6 4 3 3 3 2 2" xfId="14697" xr:uid="{00000000-0005-0000-0000-00007B700000}"/>
    <cellStyle name="Normal 6 4 3 3 3 2 2 2" xfId="14698" xr:uid="{00000000-0005-0000-0000-00007C700000}"/>
    <cellStyle name="Normal 6 4 3 3 3 2 2 2 2" xfId="14699" xr:uid="{00000000-0005-0000-0000-00007D700000}"/>
    <cellStyle name="Normal 6 4 3 3 3 2 2 2 2 2" xfId="41481" xr:uid="{00000000-0005-0000-0000-00007E700000}"/>
    <cellStyle name="Normal 6 4 3 3 3 2 2 2 3" xfId="31463" xr:uid="{00000000-0005-0000-0000-00007F700000}"/>
    <cellStyle name="Normal 6 4 3 3 3 2 2 3" xfId="14700" xr:uid="{00000000-0005-0000-0000-000080700000}"/>
    <cellStyle name="Normal 6 4 3 3 3 2 2 3 2" xfId="14701" xr:uid="{00000000-0005-0000-0000-000081700000}"/>
    <cellStyle name="Normal 6 4 3 3 3 2 2 3 2 2" xfId="41482" xr:uid="{00000000-0005-0000-0000-000082700000}"/>
    <cellStyle name="Normal 6 4 3 3 3 2 2 3 3" xfId="31464" xr:uid="{00000000-0005-0000-0000-000083700000}"/>
    <cellStyle name="Normal 6 4 3 3 3 2 2 4" xfId="14702" xr:uid="{00000000-0005-0000-0000-000084700000}"/>
    <cellStyle name="Normal 6 4 3 3 3 2 2 4 2" xfId="36161" xr:uid="{00000000-0005-0000-0000-000085700000}"/>
    <cellStyle name="Normal 6 4 3 3 3 2 2 5" xfId="25565" xr:uid="{00000000-0005-0000-0000-000086700000}"/>
    <cellStyle name="Normal 6 4 3 3 3 2 3" xfId="14703" xr:uid="{00000000-0005-0000-0000-000087700000}"/>
    <cellStyle name="Normal 6 4 3 3 3 2 3 2" xfId="14704" xr:uid="{00000000-0005-0000-0000-000088700000}"/>
    <cellStyle name="Normal 6 4 3 3 3 2 3 2 2" xfId="14705" xr:uid="{00000000-0005-0000-0000-000089700000}"/>
    <cellStyle name="Normal 6 4 3 3 3 2 3 2 2 2" xfId="41483" xr:uid="{00000000-0005-0000-0000-00008A700000}"/>
    <cellStyle name="Normal 6 4 3 3 3 2 3 2 3" xfId="31465" xr:uid="{00000000-0005-0000-0000-00008B700000}"/>
    <cellStyle name="Normal 6 4 3 3 3 2 3 3" xfId="14706" xr:uid="{00000000-0005-0000-0000-00008C700000}"/>
    <cellStyle name="Normal 6 4 3 3 3 2 3 3 2" xfId="14707" xr:uid="{00000000-0005-0000-0000-00008D700000}"/>
    <cellStyle name="Normal 6 4 3 3 3 2 3 3 2 2" xfId="41484" xr:uid="{00000000-0005-0000-0000-00008E700000}"/>
    <cellStyle name="Normal 6 4 3 3 3 2 3 3 3" xfId="31466" xr:uid="{00000000-0005-0000-0000-00008F700000}"/>
    <cellStyle name="Normal 6 4 3 3 3 2 3 4" xfId="14708" xr:uid="{00000000-0005-0000-0000-000090700000}"/>
    <cellStyle name="Normal 6 4 3 3 3 2 3 4 2" xfId="36162" xr:uid="{00000000-0005-0000-0000-000091700000}"/>
    <cellStyle name="Normal 6 4 3 3 3 2 3 5" xfId="25566" xr:uid="{00000000-0005-0000-0000-000092700000}"/>
    <cellStyle name="Normal 6 4 3 3 3 2 4" xfId="14709" xr:uid="{00000000-0005-0000-0000-000093700000}"/>
    <cellStyle name="Normal 6 4 3 3 3 2 4 2" xfId="14710" xr:uid="{00000000-0005-0000-0000-000094700000}"/>
    <cellStyle name="Normal 6 4 3 3 3 2 4 2 2" xfId="41485" xr:uid="{00000000-0005-0000-0000-000095700000}"/>
    <cellStyle name="Normal 6 4 3 3 3 2 4 3" xfId="31467" xr:uid="{00000000-0005-0000-0000-000096700000}"/>
    <cellStyle name="Normal 6 4 3 3 3 2 5" xfId="14711" xr:uid="{00000000-0005-0000-0000-000097700000}"/>
    <cellStyle name="Normal 6 4 3 3 3 2 5 2" xfId="14712" xr:uid="{00000000-0005-0000-0000-000098700000}"/>
    <cellStyle name="Normal 6 4 3 3 3 2 5 2 2" xfId="41486" xr:uid="{00000000-0005-0000-0000-000099700000}"/>
    <cellStyle name="Normal 6 4 3 3 3 2 5 3" xfId="31468" xr:uid="{00000000-0005-0000-0000-00009A700000}"/>
    <cellStyle name="Normal 6 4 3 3 3 2 6" xfId="14713" xr:uid="{00000000-0005-0000-0000-00009B700000}"/>
    <cellStyle name="Normal 6 4 3 3 3 2 6 2" xfId="36160" xr:uid="{00000000-0005-0000-0000-00009C700000}"/>
    <cellStyle name="Normal 6 4 3 3 3 2 7" xfId="25564" xr:uid="{00000000-0005-0000-0000-00009D700000}"/>
    <cellStyle name="Normal 6 4 3 3 3 3" xfId="14714" xr:uid="{00000000-0005-0000-0000-00009E700000}"/>
    <cellStyle name="Normal 6 4 3 3 3 3 2" xfId="14715" xr:uid="{00000000-0005-0000-0000-00009F700000}"/>
    <cellStyle name="Normal 6 4 3 3 3 3 2 2" xfId="14716" xr:uid="{00000000-0005-0000-0000-0000A0700000}"/>
    <cellStyle name="Normal 6 4 3 3 3 3 2 2 2" xfId="41487" xr:uid="{00000000-0005-0000-0000-0000A1700000}"/>
    <cellStyle name="Normal 6 4 3 3 3 3 2 3" xfId="31469" xr:uid="{00000000-0005-0000-0000-0000A2700000}"/>
    <cellStyle name="Normal 6 4 3 3 3 3 3" xfId="14717" xr:uid="{00000000-0005-0000-0000-0000A3700000}"/>
    <cellStyle name="Normal 6 4 3 3 3 3 3 2" xfId="14718" xr:uid="{00000000-0005-0000-0000-0000A4700000}"/>
    <cellStyle name="Normal 6 4 3 3 3 3 3 2 2" xfId="41488" xr:uid="{00000000-0005-0000-0000-0000A5700000}"/>
    <cellStyle name="Normal 6 4 3 3 3 3 3 3" xfId="31470" xr:uid="{00000000-0005-0000-0000-0000A6700000}"/>
    <cellStyle name="Normal 6 4 3 3 3 3 4" xfId="14719" xr:uid="{00000000-0005-0000-0000-0000A7700000}"/>
    <cellStyle name="Normal 6 4 3 3 3 3 4 2" xfId="36163" xr:uid="{00000000-0005-0000-0000-0000A8700000}"/>
    <cellStyle name="Normal 6 4 3 3 3 3 5" xfId="25567" xr:uid="{00000000-0005-0000-0000-0000A9700000}"/>
    <cellStyle name="Normal 6 4 3 3 3 4" xfId="14720" xr:uid="{00000000-0005-0000-0000-0000AA700000}"/>
    <cellStyle name="Normal 6 4 3 3 3 4 2" xfId="14721" xr:uid="{00000000-0005-0000-0000-0000AB700000}"/>
    <cellStyle name="Normal 6 4 3 3 3 4 2 2" xfId="14722" xr:uid="{00000000-0005-0000-0000-0000AC700000}"/>
    <cellStyle name="Normal 6 4 3 3 3 4 2 2 2" xfId="41489" xr:uid="{00000000-0005-0000-0000-0000AD700000}"/>
    <cellStyle name="Normal 6 4 3 3 3 4 2 3" xfId="31471" xr:uid="{00000000-0005-0000-0000-0000AE700000}"/>
    <cellStyle name="Normal 6 4 3 3 3 4 3" xfId="14723" xr:uid="{00000000-0005-0000-0000-0000AF700000}"/>
    <cellStyle name="Normal 6 4 3 3 3 4 3 2" xfId="14724" xr:uid="{00000000-0005-0000-0000-0000B0700000}"/>
    <cellStyle name="Normal 6 4 3 3 3 4 3 2 2" xfId="41490" xr:uid="{00000000-0005-0000-0000-0000B1700000}"/>
    <cellStyle name="Normal 6 4 3 3 3 4 3 3" xfId="31472" xr:uid="{00000000-0005-0000-0000-0000B2700000}"/>
    <cellStyle name="Normal 6 4 3 3 3 4 4" xfId="14725" xr:uid="{00000000-0005-0000-0000-0000B3700000}"/>
    <cellStyle name="Normal 6 4 3 3 3 4 4 2" xfId="36164" xr:uid="{00000000-0005-0000-0000-0000B4700000}"/>
    <cellStyle name="Normal 6 4 3 3 3 4 5" xfId="25568" xr:uid="{00000000-0005-0000-0000-0000B5700000}"/>
    <cellStyle name="Normal 6 4 3 3 3 5" xfId="14726" xr:uid="{00000000-0005-0000-0000-0000B6700000}"/>
    <cellStyle name="Normal 6 4 3 3 3 5 2" xfId="14727" xr:uid="{00000000-0005-0000-0000-0000B7700000}"/>
    <cellStyle name="Normal 6 4 3 3 3 5 2 2" xfId="41491" xr:uid="{00000000-0005-0000-0000-0000B8700000}"/>
    <cellStyle name="Normal 6 4 3 3 3 5 3" xfId="31473" xr:uid="{00000000-0005-0000-0000-0000B9700000}"/>
    <cellStyle name="Normal 6 4 3 3 3 6" xfId="14728" xr:uid="{00000000-0005-0000-0000-0000BA700000}"/>
    <cellStyle name="Normal 6 4 3 3 3 6 2" xfId="14729" xr:uid="{00000000-0005-0000-0000-0000BB700000}"/>
    <cellStyle name="Normal 6 4 3 3 3 6 2 2" xfId="41492" xr:uid="{00000000-0005-0000-0000-0000BC700000}"/>
    <cellStyle name="Normal 6 4 3 3 3 6 3" xfId="31474" xr:uid="{00000000-0005-0000-0000-0000BD700000}"/>
    <cellStyle name="Normal 6 4 3 3 3 7" xfId="14730" xr:uid="{00000000-0005-0000-0000-0000BE700000}"/>
    <cellStyle name="Normal 6 4 3 3 3 7 2" xfId="36159" xr:uid="{00000000-0005-0000-0000-0000BF700000}"/>
    <cellStyle name="Normal 6 4 3 3 3 8" xfId="25563" xr:uid="{00000000-0005-0000-0000-0000C0700000}"/>
    <cellStyle name="Normal 6 4 3 3 4" xfId="14731" xr:uid="{00000000-0005-0000-0000-0000C1700000}"/>
    <cellStyle name="Normal 6 4 3 3 4 2" xfId="14732" xr:uid="{00000000-0005-0000-0000-0000C2700000}"/>
    <cellStyle name="Normal 6 4 3 3 4 2 2" xfId="14733" xr:uid="{00000000-0005-0000-0000-0000C3700000}"/>
    <cellStyle name="Normal 6 4 3 3 4 2 2 2" xfId="14734" xr:uid="{00000000-0005-0000-0000-0000C4700000}"/>
    <cellStyle name="Normal 6 4 3 3 4 2 2 2 2" xfId="41493" xr:uid="{00000000-0005-0000-0000-0000C5700000}"/>
    <cellStyle name="Normal 6 4 3 3 4 2 2 3" xfId="31475" xr:uid="{00000000-0005-0000-0000-0000C6700000}"/>
    <cellStyle name="Normal 6 4 3 3 4 2 3" xfId="14735" xr:uid="{00000000-0005-0000-0000-0000C7700000}"/>
    <cellStyle name="Normal 6 4 3 3 4 2 3 2" xfId="14736" xr:uid="{00000000-0005-0000-0000-0000C8700000}"/>
    <cellStyle name="Normal 6 4 3 3 4 2 3 2 2" xfId="41494" xr:uid="{00000000-0005-0000-0000-0000C9700000}"/>
    <cellStyle name="Normal 6 4 3 3 4 2 3 3" xfId="31476" xr:uid="{00000000-0005-0000-0000-0000CA700000}"/>
    <cellStyle name="Normal 6 4 3 3 4 2 4" xfId="14737" xr:uid="{00000000-0005-0000-0000-0000CB700000}"/>
    <cellStyle name="Normal 6 4 3 3 4 2 4 2" xfId="36166" xr:uid="{00000000-0005-0000-0000-0000CC700000}"/>
    <cellStyle name="Normal 6 4 3 3 4 2 5" xfId="25570" xr:uid="{00000000-0005-0000-0000-0000CD700000}"/>
    <cellStyle name="Normal 6 4 3 3 4 3" xfId="14738" xr:uid="{00000000-0005-0000-0000-0000CE700000}"/>
    <cellStyle name="Normal 6 4 3 3 4 3 2" xfId="14739" xr:uid="{00000000-0005-0000-0000-0000CF700000}"/>
    <cellStyle name="Normal 6 4 3 3 4 3 2 2" xfId="14740" xr:uid="{00000000-0005-0000-0000-0000D0700000}"/>
    <cellStyle name="Normal 6 4 3 3 4 3 2 2 2" xfId="41495" xr:uid="{00000000-0005-0000-0000-0000D1700000}"/>
    <cellStyle name="Normal 6 4 3 3 4 3 2 3" xfId="31477" xr:uid="{00000000-0005-0000-0000-0000D2700000}"/>
    <cellStyle name="Normal 6 4 3 3 4 3 3" xfId="14741" xr:uid="{00000000-0005-0000-0000-0000D3700000}"/>
    <cellStyle name="Normal 6 4 3 3 4 3 3 2" xfId="14742" xr:uid="{00000000-0005-0000-0000-0000D4700000}"/>
    <cellStyle name="Normal 6 4 3 3 4 3 3 2 2" xfId="41496" xr:uid="{00000000-0005-0000-0000-0000D5700000}"/>
    <cellStyle name="Normal 6 4 3 3 4 3 3 3" xfId="31478" xr:uid="{00000000-0005-0000-0000-0000D6700000}"/>
    <cellStyle name="Normal 6 4 3 3 4 3 4" xfId="14743" xr:uid="{00000000-0005-0000-0000-0000D7700000}"/>
    <cellStyle name="Normal 6 4 3 3 4 3 4 2" xfId="36167" xr:uid="{00000000-0005-0000-0000-0000D8700000}"/>
    <cellStyle name="Normal 6 4 3 3 4 3 5" xfId="25571" xr:uid="{00000000-0005-0000-0000-0000D9700000}"/>
    <cellStyle name="Normal 6 4 3 3 4 4" xfId="14744" xr:uid="{00000000-0005-0000-0000-0000DA700000}"/>
    <cellStyle name="Normal 6 4 3 3 4 4 2" xfId="14745" xr:uid="{00000000-0005-0000-0000-0000DB700000}"/>
    <cellStyle name="Normal 6 4 3 3 4 4 2 2" xfId="41497" xr:uid="{00000000-0005-0000-0000-0000DC700000}"/>
    <cellStyle name="Normal 6 4 3 3 4 4 3" xfId="31479" xr:uid="{00000000-0005-0000-0000-0000DD700000}"/>
    <cellStyle name="Normal 6 4 3 3 4 5" xfId="14746" xr:uid="{00000000-0005-0000-0000-0000DE700000}"/>
    <cellStyle name="Normal 6 4 3 3 4 5 2" xfId="14747" xr:uid="{00000000-0005-0000-0000-0000DF700000}"/>
    <cellStyle name="Normal 6 4 3 3 4 5 2 2" xfId="41498" xr:uid="{00000000-0005-0000-0000-0000E0700000}"/>
    <cellStyle name="Normal 6 4 3 3 4 5 3" xfId="31480" xr:uid="{00000000-0005-0000-0000-0000E1700000}"/>
    <cellStyle name="Normal 6 4 3 3 4 6" xfId="14748" xr:uid="{00000000-0005-0000-0000-0000E2700000}"/>
    <cellStyle name="Normal 6 4 3 3 4 6 2" xfId="36165" xr:uid="{00000000-0005-0000-0000-0000E3700000}"/>
    <cellStyle name="Normal 6 4 3 3 4 7" xfId="25569" xr:uid="{00000000-0005-0000-0000-0000E4700000}"/>
    <cellStyle name="Normal 6 4 3 3 5" xfId="14749" xr:uid="{00000000-0005-0000-0000-0000E5700000}"/>
    <cellStyle name="Normal 6 4 3 3 5 2" xfId="14750" xr:uid="{00000000-0005-0000-0000-0000E6700000}"/>
    <cellStyle name="Normal 6 4 3 3 5 2 2" xfId="14751" xr:uid="{00000000-0005-0000-0000-0000E7700000}"/>
    <cellStyle name="Normal 6 4 3 3 5 2 2 2" xfId="41499" xr:uid="{00000000-0005-0000-0000-0000E8700000}"/>
    <cellStyle name="Normal 6 4 3 3 5 2 3" xfId="31481" xr:uid="{00000000-0005-0000-0000-0000E9700000}"/>
    <cellStyle name="Normal 6 4 3 3 5 3" xfId="14752" xr:uid="{00000000-0005-0000-0000-0000EA700000}"/>
    <cellStyle name="Normal 6 4 3 3 5 3 2" xfId="14753" xr:uid="{00000000-0005-0000-0000-0000EB700000}"/>
    <cellStyle name="Normal 6 4 3 3 5 3 2 2" xfId="41500" xr:uid="{00000000-0005-0000-0000-0000EC700000}"/>
    <cellStyle name="Normal 6 4 3 3 5 3 3" xfId="31482" xr:uid="{00000000-0005-0000-0000-0000ED700000}"/>
    <cellStyle name="Normal 6 4 3 3 5 4" xfId="14754" xr:uid="{00000000-0005-0000-0000-0000EE700000}"/>
    <cellStyle name="Normal 6 4 3 3 5 4 2" xfId="36168" xr:uid="{00000000-0005-0000-0000-0000EF700000}"/>
    <cellStyle name="Normal 6 4 3 3 5 5" xfId="25572" xr:uid="{00000000-0005-0000-0000-0000F0700000}"/>
    <cellStyle name="Normal 6 4 3 3 6" xfId="14755" xr:uid="{00000000-0005-0000-0000-0000F1700000}"/>
    <cellStyle name="Normal 6 4 3 3 6 2" xfId="14756" xr:uid="{00000000-0005-0000-0000-0000F2700000}"/>
    <cellStyle name="Normal 6 4 3 3 6 2 2" xfId="14757" xr:uid="{00000000-0005-0000-0000-0000F3700000}"/>
    <cellStyle name="Normal 6 4 3 3 6 2 2 2" xfId="41501" xr:uid="{00000000-0005-0000-0000-0000F4700000}"/>
    <cellStyle name="Normal 6 4 3 3 6 2 3" xfId="31483" xr:uid="{00000000-0005-0000-0000-0000F5700000}"/>
    <cellStyle name="Normal 6 4 3 3 6 3" xfId="14758" xr:uid="{00000000-0005-0000-0000-0000F6700000}"/>
    <cellStyle name="Normal 6 4 3 3 6 3 2" xfId="14759" xr:uid="{00000000-0005-0000-0000-0000F7700000}"/>
    <cellStyle name="Normal 6 4 3 3 6 3 2 2" xfId="41502" xr:uid="{00000000-0005-0000-0000-0000F8700000}"/>
    <cellStyle name="Normal 6 4 3 3 6 3 3" xfId="31484" xr:uid="{00000000-0005-0000-0000-0000F9700000}"/>
    <cellStyle name="Normal 6 4 3 3 6 4" xfId="14760" xr:uid="{00000000-0005-0000-0000-0000FA700000}"/>
    <cellStyle name="Normal 6 4 3 3 6 4 2" xfId="36169" xr:uid="{00000000-0005-0000-0000-0000FB700000}"/>
    <cellStyle name="Normal 6 4 3 3 6 5" xfId="25573" xr:uid="{00000000-0005-0000-0000-0000FC700000}"/>
    <cellStyle name="Normal 6 4 3 3 7" xfId="14761" xr:uid="{00000000-0005-0000-0000-0000FD700000}"/>
    <cellStyle name="Normal 6 4 3 3 7 2" xfId="14762" xr:uid="{00000000-0005-0000-0000-0000FE700000}"/>
    <cellStyle name="Normal 6 4 3 3 7 2 2" xfId="41503" xr:uid="{00000000-0005-0000-0000-0000FF700000}"/>
    <cellStyle name="Normal 6 4 3 3 7 3" xfId="31485" xr:uid="{00000000-0005-0000-0000-000000710000}"/>
    <cellStyle name="Normal 6 4 3 3 8" xfId="14763" xr:uid="{00000000-0005-0000-0000-000001710000}"/>
    <cellStyle name="Normal 6 4 3 3 8 2" xfId="14764" xr:uid="{00000000-0005-0000-0000-000002710000}"/>
    <cellStyle name="Normal 6 4 3 3 8 2 2" xfId="41504" xr:uid="{00000000-0005-0000-0000-000003710000}"/>
    <cellStyle name="Normal 6 4 3 3 8 3" xfId="31486" xr:uid="{00000000-0005-0000-0000-000004710000}"/>
    <cellStyle name="Normal 6 4 3 3 9" xfId="14765" xr:uid="{00000000-0005-0000-0000-000005710000}"/>
    <cellStyle name="Normal 6 4 3 3 9 2" xfId="36152" xr:uid="{00000000-0005-0000-0000-000006710000}"/>
    <cellStyle name="Normal 6 4 3 4" xfId="14766" xr:uid="{00000000-0005-0000-0000-000007710000}"/>
    <cellStyle name="Normal 6 4 3 4 2" xfId="14767" xr:uid="{00000000-0005-0000-0000-000008710000}"/>
    <cellStyle name="Normal 6 4 3 4 2 2" xfId="14768" xr:uid="{00000000-0005-0000-0000-000009710000}"/>
    <cellStyle name="Normal 6 4 3 4 2 2 2" xfId="14769" xr:uid="{00000000-0005-0000-0000-00000A710000}"/>
    <cellStyle name="Normal 6 4 3 4 2 2 2 2" xfId="14770" xr:uid="{00000000-0005-0000-0000-00000B710000}"/>
    <cellStyle name="Normal 6 4 3 4 2 2 2 2 2" xfId="41505" xr:uid="{00000000-0005-0000-0000-00000C710000}"/>
    <cellStyle name="Normal 6 4 3 4 2 2 2 3" xfId="31487" xr:uid="{00000000-0005-0000-0000-00000D710000}"/>
    <cellStyle name="Normal 6 4 3 4 2 2 3" xfId="14771" xr:uid="{00000000-0005-0000-0000-00000E710000}"/>
    <cellStyle name="Normal 6 4 3 4 2 2 3 2" xfId="14772" xr:uid="{00000000-0005-0000-0000-00000F710000}"/>
    <cellStyle name="Normal 6 4 3 4 2 2 3 2 2" xfId="41506" xr:uid="{00000000-0005-0000-0000-000010710000}"/>
    <cellStyle name="Normal 6 4 3 4 2 2 3 3" xfId="31488" xr:uid="{00000000-0005-0000-0000-000011710000}"/>
    <cellStyle name="Normal 6 4 3 4 2 2 4" xfId="14773" xr:uid="{00000000-0005-0000-0000-000012710000}"/>
    <cellStyle name="Normal 6 4 3 4 2 2 4 2" xfId="36172" xr:uid="{00000000-0005-0000-0000-000013710000}"/>
    <cellStyle name="Normal 6 4 3 4 2 2 5" xfId="25576" xr:uid="{00000000-0005-0000-0000-000014710000}"/>
    <cellStyle name="Normal 6 4 3 4 2 3" xfId="14774" xr:uid="{00000000-0005-0000-0000-000015710000}"/>
    <cellStyle name="Normal 6 4 3 4 2 3 2" xfId="14775" xr:uid="{00000000-0005-0000-0000-000016710000}"/>
    <cellStyle name="Normal 6 4 3 4 2 3 2 2" xfId="14776" xr:uid="{00000000-0005-0000-0000-000017710000}"/>
    <cellStyle name="Normal 6 4 3 4 2 3 2 2 2" xfId="41507" xr:uid="{00000000-0005-0000-0000-000018710000}"/>
    <cellStyle name="Normal 6 4 3 4 2 3 2 3" xfId="31489" xr:uid="{00000000-0005-0000-0000-000019710000}"/>
    <cellStyle name="Normal 6 4 3 4 2 3 3" xfId="14777" xr:uid="{00000000-0005-0000-0000-00001A710000}"/>
    <cellStyle name="Normal 6 4 3 4 2 3 3 2" xfId="14778" xr:uid="{00000000-0005-0000-0000-00001B710000}"/>
    <cellStyle name="Normal 6 4 3 4 2 3 3 2 2" xfId="41508" xr:uid="{00000000-0005-0000-0000-00001C710000}"/>
    <cellStyle name="Normal 6 4 3 4 2 3 3 3" xfId="31490" xr:uid="{00000000-0005-0000-0000-00001D710000}"/>
    <cellStyle name="Normal 6 4 3 4 2 3 4" xfId="14779" xr:uid="{00000000-0005-0000-0000-00001E710000}"/>
    <cellStyle name="Normal 6 4 3 4 2 3 4 2" xfId="36173" xr:uid="{00000000-0005-0000-0000-00001F710000}"/>
    <cellStyle name="Normal 6 4 3 4 2 3 5" xfId="25577" xr:uid="{00000000-0005-0000-0000-000020710000}"/>
    <cellStyle name="Normal 6 4 3 4 2 4" xfId="14780" xr:uid="{00000000-0005-0000-0000-000021710000}"/>
    <cellStyle name="Normal 6 4 3 4 2 4 2" xfId="14781" xr:uid="{00000000-0005-0000-0000-000022710000}"/>
    <cellStyle name="Normal 6 4 3 4 2 4 2 2" xfId="41509" xr:uid="{00000000-0005-0000-0000-000023710000}"/>
    <cellStyle name="Normal 6 4 3 4 2 4 3" xfId="31491" xr:uid="{00000000-0005-0000-0000-000024710000}"/>
    <cellStyle name="Normal 6 4 3 4 2 5" xfId="14782" xr:uid="{00000000-0005-0000-0000-000025710000}"/>
    <cellStyle name="Normal 6 4 3 4 2 5 2" xfId="14783" xr:uid="{00000000-0005-0000-0000-000026710000}"/>
    <cellStyle name="Normal 6 4 3 4 2 5 2 2" xfId="41510" xr:uid="{00000000-0005-0000-0000-000027710000}"/>
    <cellStyle name="Normal 6 4 3 4 2 5 3" xfId="31492" xr:uid="{00000000-0005-0000-0000-000028710000}"/>
    <cellStyle name="Normal 6 4 3 4 2 6" xfId="14784" xr:uid="{00000000-0005-0000-0000-000029710000}"/>
    <cellStyle name="Normal 6 4 3 4 2 6 2" xfId="36171" xr:uid="{00000000-0005-0000-0000-00002A710000}"/>
    <cellStyle name="Normal 6 4 3 4 2 7" xfId="25575" xr:uid="{00000000-0005-0000-0000-00002B710000}"/>
    <cellStyle name="Normal 6 4 3 4 3" xfId="14785" xr:uid="{00000000-0005-0000-0000-00002C710000}"/>
    <cellStyle name="Normal 6 4 3 4 3 2" xfId="14786" xr:uid="{00000000-0005-0000-0000-00002D710000}"/>
    <cellStyle name="Normal 6 4 3 4 3 2 2" xfId="14787" xr:uid="{00000000-0005-0000-0000-00002E710000}"/>
    <cellStyle name="Normal 6 4 3 4 3 2 2 2" xfId="41511" xr:uid="{00000000-0005-0000-0000-00002F710000}"/>
    <cellStyle name="Normal 6 4 3 4 3 2 3" xfId="31493" xr:uid="{00000000-0005-0000-0000-000030710000}"/>
    <cellStyle name="Normal 6 4 3 4 3 3" xfId="14788" xr:uid="{00000000-0005-0000-0000-000031710000}"/>
    <cellStyle name="Normal 6 4 3 4 3 3 2" xfId="14789" xr:uid="{00000000-0005-0000-0000-000032710000}"/>
    <cellStyle name="Normal 6 4 3 4 3 3 2 2" xfId="41512" xr:uid="{00000000-0005-0000-0000-000033710000}"/>
    <cellStyle name="Normal 6 4 3 4 3 3 3" xfId="31494" xr:uid="{00000000-0005-0000-0000-000034710000}"/>
    <cellStyle name="Normal 6 4 3 4 3 4" xfId="14790" xr:uid="{00000000-0005-0000-0000-000035710000}"/>
    <cellStyle name="Normal 6 4 3 4 3 4 2" xfId="36174" xr:uid="{00000000-0005-0000-0000-000036710000}"/>
    <cellStyle name="Normal 6 4 3 4 3 5" xfId="25578" xr:uid="{00000000-0005-0000-0000-000037710000}"/>
    <cellStyle name="Normal 6 4 3 4 4" xfId="14791" xr:uid="{00000000-0005-0000-0000-000038710000}"/>
    <cellStyle name="Normal 6 4 3 4 4 2" xfId="14792" xr:uid="{00000000-0005-0000-0000-000039710000}"/>
    <cellStyle name="Normal 6 4 3 4 4 2 2" xfId="14793" xr:uid="{00000000-0005-0000-0000-00003A710000}"/>
    <cellStyle name="Normal 6 4 3 4 4 2 2 2" xfId="41513" xr:uid="{00000000-0005-0000-0000-00003B710000}"/>
    <cellStyle name="Normal 6 4 3 4 4 2 3" xfId="31495" xr:uid="{00000000-0005-0000-0000-00003C710000}"/>
    <cellStyle name="Normal 6 4 3 4 4 3" xfId="14794" xr:uid="{00000000-0005-0000-0000-00003D710000}"/>
    <cellStyle name="Normal 6 4 3 4 4 3 2" xfId="14795" xr:uid="{00000000-0005-0000-0000-00003E710000}"/>
    <cellStyle name="Normal 6 4 3 4 4 3 2 2" xfId="41514" xr:uid="{00000000-0005-0000-0000-00003F710000}"/>
    <cellStyle name="Normal 6 4 3 4 4 3 3" xfId="31496" xr:uid="{00000000-0005-0000-0000-000040710000}"/>
    <cellStyle name="Normal 6 4 3 4 4 4" xfId="14796" xr:uid="{00000000-0005-0000-0000-000041710000}"/>
    <cellStyle name="Normal 6 4 3 4 4 4 2" xfId="36175" xr:uid="{00000000-0005-0000-0000-000042710000}"/>
    <cellStyle name="Normal 6 4 3 4 4 5" xfId="25579" xr:uid="{00000000-0005-0000-0000-000043710000}"/>
    <cellStyle name="Normal 6 4 3 4 5" xfId="14797" xr:uid="{00000000-0005-0000-0000-000044710000}"/>
    <cellStyle name="Normal 6 4 3 4 5 2" xfId="14798" xr:uid="{00000000-0005-0000-0000-000045710000}"/>
    <cellStyle name="Normal 6 4 3 4 5 2 2" xfId="41515" xr:uid="{00000000-0005-0000-0000-000046710000}"/>
    <cellStyle name="Normal 6 4 3 4 5 3" xfId="31497" xr:uid="{00000000-0005-0000-0000-000047710000}"/>
    <cellStyle name="Normal 6 4 3 4 6" xfId="14799" xr:uid="{00000000-0005-0000-0000-000048710000}"/>
    <cellStyle name="Normal 6 4 3 4 6 2" xfId="14800" xr:uid="{00000000-0005-0000-0000-000049710000}"/>
    <cellStyle name="Normal 6 4 3 4 6 2 2" xfId="41516" xr:uid="{00000000-0005-0000-0000-00004A710000}"/>
    <cellStyle name="Normal 6 4 3 4 6 3" xfId="31498" xr:uid="{00000000-0005-0000-0000-00004B710000}"/>
    <cellStyle name="Normal 6 4 3 4 7" xfId="14801" xr:uid="{00000000-0005-0000-0000-00004C710000}"/>
    <cellStyle name="Normal 6 4 3 4 7 2" xfId="36170" xr:uid="{00000000-0005-0000-0000-00004D710000}"/>
    <cellStyle name="Normal 6 4 3 4 8" xfId="25574" xr:uid="{00000000-0005-0000-0000-00004E710000}"/>
    <cellStyle name="Normal 6 4 3 5" xfId="14802" xr:uid="{00000000-0005-0000-0000-00004F710000}"/>
    <cellStyle name="Normal 6 4 3 5 2" xfId="14803" xr:uid="{00000000-0005-0000-0000-000050710000}"/>
    <cellStyle name="Normal 6 4 3 5 2 2" xfId="14804" xr:uid="{00000000-0005-0000-0000-000051710000}"/>
    <cellStyle name="Normal 6 4 3 5 2 2 2" xfId="14805" xr:uid="{00000000-0005-0000-0000-000052710000}"/>
    <cellStyle name="Normal 6 4 3 5 2 2 2 2" xfId="14806" xr:uid="{00000000-0005-0000-0000-000053710000}"/>
    <cellStyle name="Normal 6 4 3 5 2 2 2 2 2" xfId="41517" xr:uid="{00000000-0005-0000-0000-000054710000}"/>
    <cellStyle name="Normal 6 4 3 5 2 2 2 3" xfId="31499" xr:uid="{00000000-0005-0000-0000-000055710000}"/>
    <cellStyle name="Normal 6 4 3 5 2 2 3" xfId="14807" xr:uid="{00000000-0005-0000-0000-000056710000}"/>
    <cellStyle name="Normal 6 4 3 5 2 2 3 2" xfId="14808" xr:uid="{00000000-0005-0000-0000-000057710000}"/>
    <cellStyle name="Normal 6 4 3 5 2 2 3 2 2" xfId="41518" xr:uid="{00000000-0005-0000-0000-000058710000}"/>
    <cellStyle name="Normal 6 4 3 5 2 2 3 3" xfId="31500" xr:uid="{00000000-0005-0000-0000-000059710000}"/>
    <cellStyle name="Normal 6 4 3 5 2 2 4" xfId="14809" xr:uid="{00000000-0005-0000-0000-00005A710000}"/>
    <cellStyle name="Normal 6 4 3 5 2 2 4 2" xfId="36178" xr:uid="{00000000-0005-0000-0000-00005B710000}"/>
    <cellStyle name="Normal 6 4 3 5 2 2 5" xfId="25582" xr:uid="{00000000-0005-0000-0000-00005C710000}"/>
    <cellStyle name="Normal 6 4 3 5 2 3" xfId="14810" xr:uid="{00000000-0005-0000-0000-00005D710000}"/>
    <cellStyle name="Normal 6 4 3 5 2 3 2" xfId="14811" xr:uid="{00000000-0005-0000-0000-00005E710000}"/>
    <cellStyle name="Normal 6 4 3 5 2 3 2 2" xfId="14812" xr:uid="{00000000-0005-0000-0000-00005F710000}"/>
    <cellStyle name="Normal 6 4 3 5 2 3 2 2 2" xfId="41519" xr:uid="{00000000-0005-0000-0000-000060710000}"/>
    <cellStyle name="Normal 6 4 3 5 2 3 2 3" xfId="31501" xr:uid="{00000000-0005-0000-0000-000061710000}"/>
    <cellStyle name="Normal 6 4 3 5 2 3 3" xfId="14813" xr:uid="{00000000-0005-0000-0000-000062710000}"/>
    <cellStyle name="Normal 6 4 3 5 2 3 3 2" xfId="14814" xr:uid="{00000000-0005-0000-0000-000063710000}"/>
    <cellStyle name="Normal 6 4 3 5 2 3 3 2 2" xfId="41520" xr:uid="{00000000-0005-0000-0000-000064710000}"/>
    <cellStyle name="Normal 6 4 3 5 2 3 3 3" xfId="31502" xr:uid="{00000000-0005-0000-0000-000065710000}"/>
    <cellStyle name="Normal 6 4 3 5 2 3 4" xfId="14815" xr:uid="{00000000-0005-0000-0000-000066710000}"/>
    <cellStyle name="Normal 6 4 3 5 2 3 4 2" xfId="36179" xr:uid="{00000000-0005-0000-0000-000067710000}"/>
    <cellStyle name="Normal 6 4 3 5 2 3 5" xfId="25583" xr:uid="{00000000-0005-0000-0000-000068710000}"/>
    <cellStyle name="Normal 6 4 3 5 2 4" xfId="14816" xr:uid="{00000000-0005-0000-0000-000069710000}"/>
    <cellStyle name="Normal 6 4 3 5 2 4 2" xfId="14817" xr:uid="{00000000-0005-0000-0000-00006A710000}"/>
    <cellStyle name="Normal 6 4 3 5 2 4 2 2" xfId="41521" xr:uid="{00000000-0005-0000-0000-00006B710000}"/>
    <cellStyle name="Normal 6 4 3 5 2 4 3" xfId="31503" xr:uid="{00000000-0005-0000-0000-00006C710000}"/>
    <cellStyle name="Normal 6 4 3 5 2 5" xfId="14818" xr:uid="{00000000-0005-0000-0000-00006D710000}"/>
    <cellStyle name="Normal 6 4 3 5 2 5 2" xfId="14819" xr:uid="{00000000-0005-0000-0000-00006E710000}"/>
    <cellStyle name="Normal 6 4 3 5 2 5 2 2" xfId="41522" xr:uid="{00000000-0005-0000-0000-00006F710000}"/>
    <cellStyle name="Normal 6 4 3 5 2 5 3" xfId="31504" xr:uid="{00000000-0005-0000-0000-000070710000}"/>
    <cellStyle name="Normal 6 4 3 5 2 6" xfId="14820" xr:uid="{00000000-0005-0000-0000-000071710000}"/>
    <cellStyle name="Normal 6 4 3 5 2 6 2" xfId="36177" xr:uid="{00000000-0005-0000-0000-000072710000}"/>
    <cellStyle name="Normal 6 4 3 5 2 7" xfId="25581" xr:uid="{00000000-0005-0000-0000-000073710000}"/>
    <cellStyle name="Normal 6 4 3 5 3" xfId="14821" xr:uid="{00000000-0005-0000-0000-000074710000}"/>
    <cellStyle name="Normal 6 4 3 5 3 2" xfId="14822" xr:uid="{00000000-0005-0000-0000-000075710000}"/>
    <cellStyle name="Normal 6 4 3 5 3 2 2" xfId="14823" xr:uid="{00000000-0005-0000-0000-000076710000}"/>
    <cellStyle name="Normal 6 4 3 5 3 2 2 2" xfId="41523" xr:uid="{00000000-0005-0000-0000-000077710000}"/>
    <cellStyle name="Normal 6 4 3 5 3 2 3" xfId="31505" xr:uid="{00000000-0005-0000-0000-000078710000}"/>
    <cellStyle name="Normal 6 4 3 5 3 3" xfId="14824" xr:uid="{00000000-0005-0000-0000-000079710000}"/>
    <cellStyle name="Normal 6 4 3 5 3 3 2" xfId="14825" xr:uid="{00000000-0005-0000-0000-00007A710000}"/>
    <cellStyle name="Normal 6 4 3 5 3 3 2 2" xfId="41524" xr:uid="{00000000-0005-0000-0000-00007B710000}"/>
    <cellStyle name="Normal 6 4 3 5 3 3 3" xfId="31506" xr:uid="{00000000-0005-0000-0000-00007C710000}"/>
    <cellStyle name="Normal 6 4 3 5 3 4" xfId="14826" xr:uid="{00000000-0005-0000-0000-00007D710000}"/>
    <cellStyle name="Normal 6 4 3 5 3 4 2" xfId="36180" xr:uid="{00000000-0005-0000-0000-00007E710000}"/>
    <cellStyle name="Normal 6 4 3 5 3 5" xfId="25584" xr:uid="{00000000-0005-0000-0000-00007F710000}"/>
    <cellStyle name="Normal 6 4 3 5 4" xfId="14827" xr:uid="{00000000-0005-0000-0000-000080710000}"/>
    <cellStyle name="Normal 6 4 3 5 4 2" xfId="14828" xr:uid="{00000000-0005-0000-0000-000081710000}"/>
    <cellStyle name="Normal 6 4 3 5 4 2 2" xfId="14829" xr:uid="{00000000-0005-0000-0000-000082710000}"/>
    <cellStyle name="Normal 6 4 3 5 4 2 2 2" xfId="41525" xr:uid="{00000000-0005-0000-0000-000083710000}"/>
    <cellStyle name="Normal 6 4 3 5 4 2 3" xfId="31507" xr:uid="{00000000-0005-0000-0000-000084710000}"/>
    <cellStyle name="Normal 6 4 3 5 4 3" xfId="14830" xr:uid="{00000000-0005-0000-0000-000085710000}"/>
    <cellStyle name="Normal 6 4 3 5 4 3 2" xfId="14831" xr:uid="{00000000-0005-0000-0000-000086710000}"/>
    <cellStyle name="Normal 6 4 3 5 4 3 2 2" xfId="41526" xr:uid="{00000000-0005-0000-0000-000087710000}"/>
    <cellStyle name="Normal 6 4 3 5 4 3 3" xfId="31508" xr:uid="{00000000-0005-0000-0000-000088710000}"/>
    <cellStyle name="Normal 6 4 3 5 4 4" xfId="14832" xr:uid="{00000000-0005-0000-0000-000089710000}"/>
    <cellStyle name="Normal 6 4 3 5 4 4 2" xfId="36181" xr:uid="{00000000-0005-0000-0000-00008A710000}"/>
    <cellStyle name="Normal 6 4 3 5 4 5" xfId="25585" xr:uid="{00000000-0005-0000-0000-00008B710000}"/>
    <cellStyle name="Normal 6 4 3 5 5" xfId="14833" xr:uid="{00000000-0005-0000-0000-00008C710000}"/>
    <cellStyle name="Normal 6 4 3 5 5 2" xfId="14834" xr:uid="{00000000-0005-0000-0000-00008D710000}"/>
    <cellStyle name="Normal 6 4 3 5 5 2 2" xfId="41527" xr:uid="{00000000-0005-0000-0000-00008E710000}"/>
    <cellStyle name="Normal 6 4 3 5 5 3" xfId="31509" xr:uid="{00000000-0005-0000-0000-00008F710000}"/>
    <cellStyle name="Normal 6 4 3 5 6" xfId="14835" xr:uid="{00000000-0005-0000-0000-000090710000}"/>
    <cellStyle name="Normal 6 4 3 5 6 2" xfId="14836" xr:uid="{00000000-0005-0000-0000-000091710000}"/>
    <cellStyle name="Normal 6 4 3 5 6 2 2" xfId="41528" xr:uid="{00000000-0005-0000-0000-000092710000}"/>
    <cellStyle name="Normal 6 4 3 5 6 3" xfId="31510" xr:uid="{00000000-0005-0000-0000-000093710000}"/>
    <cellStyle name="Normal 6 4 3 5 7" xfId="14837" xr:uid="{00000000-0005-0000-0000-000094710000}"/>
    <cellStyle name="Normal 6 4 3 5 7 2" xfId="36176" xr:uid="{00000000-0005-0000-0000-000095710000}"/>
    <cellStyle name="Normal 6 4 3 5 8" xfId="25580" xr:uid="{00000000-0005-0000-0000-000096710000}"/>
    <cellStyle name="Normal 6 4 3 6" xfId="14838" xr:uid="{00000000-0005-0000-0000-000097710000}"/>
    <cellStyle name="Normal 6 4 3 6 2" xfId="14839" xr:uid="{00000000-0005-0000-0000-000098710000}"/>
    <cellStyle name="Normal 6 4 3 6 2 2" xfId="14840" xr:uid="{00000000-0005-0000-0000-000099710000}"/>
    <cellStyle name="Normal 6 4 3 6 2 2 2" xfId="14841" xr:uid="{00000000-0005-0000-0000-00009A710000}"/>
    <cellStyle name="Normal 6 4 3 6 2 2 2 2" xfId="14842" xr:uid="{00000000-0005-0000-0000-00009B710000}"/>
    <cellStyle name="Normal 6 4 3 6 2 2 2 2 2" xfId="41529" xr:uid="{00000000-0005-0000-0000-00009C710000}"/>
    <cellStyle name="Normal 6 4 3 6 2 2 2 3" xfId="31511" xr:uid="{00000000-0005-0000-0000-00009D710000}"/>
    <cellStyle name="Normal 6 4 3 6 2 2 3" xfId="14843" xr:uid="{00000000-0005-0000-0000-00009E710000}"/>
    <cellStyle name="Normal 6 4 3 6 2 2 3 2" xfId="14844" xr:uid="{00000000-0005-0000-0000-00009F710000}"/>
    <cellStyle name="Normal 6 4 3 6 2 2 3 2 2" xfId="41530" xr:uid="{00000000-0005-0000-0000-0000A0710000}"/>
    <cellStyle name="Normal 6 4 3 6 2 2 3 3" xfId="31512" xr:uid="{00000000-0005-0000-0000-0000A1710000}"/>
    <cellStyle name="Normal 6 4 3 6 2 2 4" xfId="14845" xr:uid="{00000000-0005-0000-0000-0000A2710000}"/>
    <cellStyle name="Normal 6 4 3 6 2 2 4 2" xfId="36184" xr:uid="{00000000-0005-0000-0000-0000A3710000}"/>
    <cellStyle name="Normal 6 4 3 6 2 2 5" xfId="25588" xr:uid="{00000000-0005-0000-0000-0000A4710000}"/>
    <cellStyle name="Normal 6 4 3 6 2 3" xfId="14846" xr:uid="{00000000-0005-0000-0000-0000A5710000}"/>
    <cellStyle name="Normal 6 4 3 6 2 3 2" xfId="14847" xr:uid="{00000000-0005-0000-0000-0000A6710000}"/>
    <cellStyle name="Normal 6 4 3 6 2 3 2 2" xfId="14848" xr:uid="{00000000-0005-0000-0000-0000A7710000}"/>
    <cellStyle name="Normal 6 4 3 6 2 3 2 2 2" xfId="41531" xr:uid="{00000000-0005-0000-0000-0000A8710000}"/>
    <cellStyle name="Normal 6 4 3 6 2 3 2 3" xfId="31513" xr:uid="{00000000-0005-0000-0000-0000A9710000}"/>
    <cellStyle name="Normal 6 4 3 6 2 3 3" xfId="14849" xr:uid="{00000000-0005-0000-0000-0000AA710000}"/>
    <cellStyle name="Normal 6 4 3 6 2 3 3 2" xfId="14850" xr:uid="{00000000-0005-0000-0000-0000AB710000}"/>
    <cellStyle name="Normal 6 4 3 6 2 3 3 2 2" xfId="41532" xr:uid="{00000000-0005-0000-0000-0000AC710000}"/>
    <cellStyle name="Normal 6 4 3 6 2 3 3 3" xfId="31514" xr:uid="{00000000-0005-0000-0000-0000AD710000}"/>
    <cellStyle name="Normal 6 4 3 6 2 3 4" xfId="14851" xr:uid="{00000000-0005-0000-0000-0000AE710000}"/>
    <cellStyle name="Normal 6 4 3 6 2 3 4 2" xfId="36185" xr:uid="{00000000-0005-0000-0000-0000AF710000}"/>
    <cellStyle name="Normal 6 4 3 6 2 3 5" xfId="25589" xr:uid="{00000000-0005-0000-0000-0000B0710000}"/>
    <cellStyle name="Normal 6 4 3 6 2 4" xfId="14852" xr:uid="{00000000-0005-0000-0000-0000B1710000}"/>
    <cellStyle name="Normal 6 4 3 6 2 4 2" xfId="14853" xr:uid="{00000000-0005-0000-0000-0000B2710000}"/>
    <cellStyle name="Normal 6 4 3 6 2 4 2 2" xfId="41533" xr:uid="{00000000-0005-0000-0000-0000B3710000}"/>
    <cellStyle name="Normal 6 4 3 6 2 4 3" xfId="31515" xr:uid="{00000000-0005-0000-0000-0000B4710000}"/>
    <cellStyle name="Normal 6 4 3 6 2 5" xfId="14854" xr:uid="{00000000-0005-0000-0000-0000B5710000}"/>
    <cellStyle name="Normal 6 4 3 6 2 5 2" xfId="14855" xr:uid="{00000000-0005-0000-0000-0000B6710000}"/>
    <cellStyle name="Normal 6 4 3 6 2 5 2 2" xfId="41534" xr:uid="{00000000-0005-0000-0000-0000B7710000}"/>
    <cellStyle name="Normal 6 4 3 6 2 5 3" xfId="31516" xr:uid="{00000000-0005-0000-0000-0000B8710000}"/>
    <cellStyle name="Normal 6 4 3 6 2 6" xfId="14856" xr:uid="{00000000-0005-0000-0000-0000B9710000}"/>
    <cellStyle name="Normal 6 4 3 6 2 6 2" xfId="36183" xr:uid="{00000000-0005-0000-0000-0000BA710000}"/>
    <cellStyle name="Normal 6 4 3 6 2 7" xfId="25587" xr:uid="{00000000-0005-0000-0000-0000BB710000}"/>
    <cellStyle name="Normal 6 4 3 6 3" xfId="14857" xr:uid="{00000000-0005-0000-0000-0000BC710000}"/>
    <cellStyle name="Normal 6 4 3 6 3 2" xfId="14858" xr:uid="{00000000-0005-0000-0000-0000BD710000}"/>
    <cellStyle name="Normal 6 4 3 6 3 2 2" xfId="14859" xr:uid="{00000000-0005-0000-0000-0000BE710000}"/>
    <cellStyle name="Normal 6 4 3 6 3 2 2 2" xfId="41535" xr:uid="{00000000-0005-0000-0000-0000BF710000}"/>
    <cellStyle name="Normal 6 4 3 6 3 2 3" xfId="31517" xr:uid="{00000000-0005-0000-0000-0000C0710000}"/>
    <cellStyle name="Normal 6 4 3 6 3 3" xfId="14860" xr:uid="{00000000-0005-0000-0000-0000C1710000}"/>
    <cellStyle name="Normal 6 4 3 6 3 3 2" xfId="14861" xr:uid="{00000000-0005-0000-0000-0000C2710000}"/>
    <cellStyle name="Normal 6 4 3 6 3 3 2 2" xfId="41536" xr:uid="{00000000-0005-0000-0000-0000C3710000}"/>
    <cellStyle name="Normal 6 4 3 6 3 3 3" xfId="31518" xr:uid="{00000000-0005-0000-0000-0000C4710000}"/>
    <cellStyle name="Normal 6 4 3 6 3 4" xfId="14862" xr:uid="{00000000-0005-0000-0000-0000C5710000}"/>
    <cellStyle name="Normal 6 4 3 6 3 4 2" xfId="36186" xr:uid="{00000000-0005-0000-0000-0000C6710000}"/>
    <cellStyle name="Normal 6 4 3 6 3 5" xfId="25590" xr:uid="{00000000-0005-0000-0000-0000C7710000}"/>
    <cellStyle name="Normal 6 4 3 6 4" xfId="14863" xr:uid="{00000000-0005-0000-0000-0000C8710000}"/>
    <cellStyle name="Normal 6 4 3 6 4 2" xfId="14864" xr:uid="{00000000-0005-0000-0000-0000C9710000}"/>
    <cellStyle name="Normal 6 4 3 6 4 2 2" xfId="14865" xr:uid="{00000000-0005-0000-0000-0000CA710000}"/>
    <cellStyle name="Normal 6 4 3 6 4 2 2 2" xfId="41537" xr:uid="{00000000-0005-0000-0000-0000CB710000}"/>
    <cellStyle name="Normal 6 4 3 6 4 2 3" xfId="31519" xr:uid="{00000000-0005-0000-0000-0000CC710000}"/>
    <cellStyle name="Normal 6 4 3 6 4 3" xfId="14866" xr:uid="{00000000-0005-0000-0000-0000CD710000}"/>
    <cellStyle name="Normal 6 4 3 6 4 3 2" xfId="14867" xr:uid="{00000000-0005-0000-0000-0000CE710000}"/>
    <cellStyle name="Normal 6 4 3 6 4 3 2 2" xfId="41538" xr:uid="{00000000-0005-0000-0000-0000CF710000}"/>
    <cellStyle name="Normal 6 4 3 6 4 3 3" xfId="31520" xr:uid="{00000000-0005-0000-0000-0000D0710000}"/>
    <cellStyle name="Normal 6 4 3 6 4 4" xfId="14868" xr:uid="{00000000-0005-0000-0000-0000D1710000}"/>
    <cellStyle name="Normal 6 4 3 6 4 4 2" xfId="36187" xr:uid="{00000000-0005-0000-0000-0000D2710000}"/>
    <cellStyle name="Normal 6 4 3 6 4 5" xfId="25591" xr:uid="{00000000-0005-0000-0000-0000D3710000}"/>
    <cellStyle name="Normal 6 4 3 6 5" xfId="14869" xr:uid="{00000000-0005-0000-0000-0000D4710000}"/>
    <cellStyle name="Normal 6 4 3 6 5 2" xfId="14870" xr:uid="{00000000-0005-0000-0000-0000D5710000}"/>
    <cellStyle name="Normal 6 4 3 6 5 2 2" xfId="41539" xr:uid="{00000000-0005-0000-0000-0000D6710000}"/>
    <cellStyle name="Normal 6 4 3 6 5 3" xfId="31521" xr:uid="{00000000-0005-0000-0000-0000D7710000}"/>
    <cellStyle name="Normal 6 4 3 6 6" xfId="14871" xr:uid="{00000000-0005-0000-0000-0000D8710000}"/>
    <cellStyle name="Normal 6 4 3 6 6 2" xfId="14872" xr:uid="{00000000-0005-0000-0000-0000D9710000}"/>
    <cellStyle name="Normal 6 4 3 6 6 2 2" xfId="41540" xr:uid="{00000000-0005-0000-0000-0000DA710000}"/>
    <cellStyle name="Normal 6 4 3 6 6 3" xfId="31522" xr:uid="{00000000-0005-0000-0000-0000DB710000}"/>
    <cellStyle name="Normal 6 4 3 6 7" xfId="14873" xr:uid="{00000000-0005-0000-0000-0000DC710000}"/>
    <cellStyle name="Normal 6 4 3 6 7 2" xfId="36182" xr:uid="{00000000-0005-0000-0000-0000DD710000}"/>
    <cellStyle name="Normal 6 4 3 6 8" xfId="25586" xr:uid="{00000000-0005-0000-0000-0000DE710000}"/>
    <cellStyle name="Normal 6 4 3 7" xfId="14874" xr:uid="{00000000-0005-0000-0000-0000DF710000}"/>
    <cellStyle name="Normal 6 4 3 7 2" xfId="14875" xr:uid="{00000000-0005-0000-0000-0000E0710000}"/>
    <cellStyle name="Normal 6 4 3 7 2 2" xfId="14876" xr:uid="{00000000-0005-0000-0000-0000E1710000}"/>
    <cellStyle name="Normal 6 4 3 7 2 2 2" xfId="14877" xr:uid="{00000000-0005-0000-0000-0000E2710000}"/>
    <cellStyle name="Normal 6 4 3 7 2 2 2 2" xfId="41541" xr:uid="{00000000-0005-0000-0000-0000E3710000}"/>
    <cellStyle name="Normal 6 4 3 7 2 2 3" xfId="31523" xr:uid="{00000000-0005-0000-0000-0000E4710000}"/>
    <cellStyle name="Normal 6 4 3 7 2 3" xfId="14878" xr:uid="{00000000-0005-0000-0000-0000E5710000}"/>
    <cellStyle name="Normal 6 4 3 7 2 3 2" xfId="14879" xr:uid="{00000000-0005-0000-0000-0000E6710000}"/>
    <cellStyle name="Normal 6 4 3 7 2 3 2 2" xfId="41542" xr:uid="{00000000-0005-0000-0000-0000E7710000}"/>
    <cellStyle name="Normal 6 4 3 7 2 3 3" xfId="31524" xr:uid="{00000000-0005-0000-0000-0000E8710000}"/>
    <cellStyle name="Normal 6 4 3 7 2 4" xfId="14880" xr:uid="{00000000-0005-0000-0000-0000E9710000}"/>
    <cellStyle name="Normal 6 4 3 7 2 4 2" xfId="36189" xr:uid="{00000000-0005-0000-0000-0000EA710000}"/>
    <cellStyle name="Normal 6 4 3 7 2 5" xfId="25593" xr:uid="{00000000-0005-0000-0000-0000EB710000}"/>
    <cellStyle name="Normal 6 4 3 7 3" xfId="14881" xr:uid="{00000000-0005-0000-0000-0000EC710000}"/>
    <cellStyle name="Normal 6 4 3 7 3 2" xfId="14882" xr:uid="{00000000-0005-0000-0000-0000ED710000}"/>
    <cellStyle name="Normal 6 4 3 7 3 2 2" xfId="14883" xr:uid="{00000000-0005-0000-0000-0000EE710000}"/>
    <cellStyle name="Normal 6 4 3 7 3 2 2 2" xfId="41543" xr:uid="{00000000-0005-0000-0000-0000EF710000}"/>
    <cellStyle name="Normal 6 4 3 7 3 2 3" xfId="31525" xr:uid="{00000000-0005-0000-0000-0000F0710000}"/>
    <cellStyle name="Normal 6 4 3 7 3 3" xfId="14884" xr:uid="{00000000-0005-0000-0000-0000F1710000}"/>
    <cellStyle name="Normal 6 4 3 7 3 3 2" xfId="14885" xr:uid="{00000000-0005-0000-0000-0000F2710000}"/>
    <cellStyle name="Normal 6 4 3 7 3 3 2 2" xfId="41544" xr:uid="{00000000-0005-0000-0000-0000F3710000}"/>
    <cellStyle name="Normal 6 4 3 7 3 3 3" xfId="31526" xr:uid="{00000000-0005-0000-0000-0000F4710000}"/>
    <cellStyle name="Normal 6 4 3 7 3 4" xfId="14886" xr:uid="{00000000-0005-0000-0000-0000F5710000}"/>
    <cellStyle name="Normal 6 4 3 7 3 4 2" xfId="36190" xr:uid="{00000000-0005-0000-0000-0000F6710000}"/>
    <cellStyle name="Normal 6 4 3 7 3 5" xfId="25594" xr:uid="{00000000-0005-0000-0000-0000F7710000}"/>
    <cellStyle name="Normal 6 4 3 7 4" xfId="14887" xr:uid="{00000000-0005-0000-0000-0000F8710000}"/>
    <cellStyle name="Normal 6 4 3 7 4 2" xfId="14888" xr:uid="{00000000-0005-0000-0000-0000F9710000}"/>
    <cellStyle name="Normal 6 4 3 7 4 2 2" xfId="41545" xr:uid="{00000000-0005-0000-0000-0000FA710000}"/>
    <cellStyle name="Normal 6 4 3 7 4 3" xfId="31527" xr:uid="{00000000-0005-0000-0000-0000FB710000}"/>
    <cellStyle name="Normal 6 4 3 7 5" xfId="14889" xr:uid="{00000000-0005-0000-0000-0000FC710000}"/>
    <cellStyle name="Normal 6 4 3 7 5 2" xfId="14890" xr:uid="{00000000-0005-0000-0000-0000FD710000}"/>
    <cellStyle name="Normal 6 4 3 7 5 2 2" xfId="41546" xr:uid="{00000000-0005-0000-0000-0000FE710000}"/>
    <cellStyle name="Normal 6 4 3 7 5 3" xfId="31528" xr:uid="{00000000-0005-0000-0000-0000FF710000}"/>
    <cellStyle name="Normal 6 4 3 7 6" xfId="14891" xr:uid="{00000000-0005-0000-0000-000000720000}"/>
    <cellStyle name="Normal 6 4 3 7 6 2" xfId="36188" xr:uid="{00000000-0005-0000-0000-000001720000}"/>
    <cellStyle name="Normal 6 4 3 7 7" xfId="25592" xr:uid="{00000000-0005-0000-0000-000002720000}"/>
    <cellStyle name="Normal 6 4 3 8" xfId="14892" xr:uid="{00000000-0005-0000-0000-000003720000}"/>
    <cellStyle name="Normal 6 4 3 8 2" xfId="14893" xr:uid="{00000000-0005-0000-0000-000004720000}"/>
    <cellStyle name="Normal 6 4 3 8 2 2" xfId="14894" xr:uid="{00000000-0005-0000-0000-000005720000}"/>
    <cellStyle name="Normal 6 4 3 8 2 2 2" xfId="41547" xr:uid="{00000000-0005-0000-0000-000006720000}"/>
    <cellStyle name="Normal 6 4 3 8 2 3" xfId="31529" xr:uid="{00000000-0005-0000-0000-000007720000}"/>
    <cellStyle name="Normal 6 4 3 8 3" xfId="14895" xr:uid="{00000000-0005-0000-0000-000008720000}"/>
    <cellStyle name="Normal 6 4 3 8 3 2" xfId="14896" xr:uid="{00000000-0005-0000-0000-000009720000}"/>
    <cellStyle name="Normal 6 4 3 8 3 2 2" xfId="41548" xr:uid="{00000000-0005-0000-0000-00000A720000}"/>
    <cellStyle name="Normal 6 4 3 8 3 3" xfId="31530" xr:uid="{00000000-0005-0000-0000-00000B720000}"/>
    <cellStyle name="Normal 6 4 3 8 4" xfId="14897" xr:uid="{00000000-0005-0000-0000-00000C720000}"/>
    <cellStyle name="Normal 6 4 3 8 4 2" xfId="36191" xr:uid="{00000000-0005-0000-0000-00000D720000}"/>
    <cellStyle name="Normal 6 4 3 8 5" xfId="25595" xr:uid="{00000000-0005-0000-0000-00000E720000}"/>
    <cellStyle name="Normal 6 4 3 9" xfId="14898" xr:uid="{00000000-0005-0000-0000-00000F720000}"/>
    <cellStyle name="Normal 6 4 3 9 2" xfId="14899" xr:uid="{00000000-0005-0000-0000-000010720000}"/>
    <cellStyle name="Normal 6 4 3 9 2 2" xfId="14900" xr:uid="{00000000-0005-0000-0000-000011720000}"/>
    <cellStyle name="Normal 6 4 3 9 2 2 2" xfId="41549" xr:uid="{00000000-0005-0000-0000-000012720000}"/>
    <cellStyle name="Normal 6 4 3 9 2 3" xfId="31531" xr:uid="{00000000-0005-0000-0000-000013720000}"/>
    <cellStyle name="Normal 6 4 3 9 3" xfId="14901" xr:uid="{00000000-0005-0000-0000-000014720000}"/>
    <cellStyle name="Normal 6 4 3 9 3 2" xfId="14902" xr:uid="{00000000-0005-0000-0000-000015720000}"/>
    <cellStyle name="Normal 6 4 3 9 3 2 2" xfId="41550" xr:uid="{00000000-0005-0000-0000-000016720000}"/>
    <cellStyle name="Normal 6 4 3 9 3 3" xfId="31532" xr:uid="{00000000-0005-0000-0000-000017720000}"/>
    <cellStyle name="Normal 6 4 3 9 4" xfId="14903" xr:uid="{00000000-0005-0000-0000-000018720000}"/>
    <cellStyle name="Normal 6 4 3 9 4 2" xfId="36192" xr:uid="{00000000-0005-0000-0000-000019720000}"/>
    <cellStyle name="Normal 6 4 3 9 5" xfId="25596" xr:uid="{00000000-0005-0000-0000-00001A720000}"/>
    <cellStyle name="Normal 6 4 4" xfId="14904" xr:uid="{00000000-0005-0000-0000-00001B720000}"/>
    <cellStyle name="Normal 6 4 4 10" xfId="14905" xr:uid="{00000000-0005-0000-0000-00001C720000}"/>
    <cellStyle name="Normal 6 4 4 10 2" xfId="14906" xr:uid="{00000000-0005-0000-0000-00001D720000}"/>
    <cellStyle name="Normal 6 4 4 10 2 2" xfId="41551" xr:uid="{00000000-0005-0000-0000-00001E720000}"/>
    <cellStyle name="Normal 6 4 4 10 3" xfId="31533" xr:uid="{00000000-0005-0000-0000-00001F720000}"/>
    <cellStyle name="Normal 6 4 4 11" xfId="14907" xr:uid="{00000000-0005-0000-0000-000020720000}"/>
    <cellStyle name="Normal 6 4 4 11 2" xfId="14908" xr:uid="{00000000-0005-0000-0000-000021720000}"/>
    <cellStyle name="Normal 6 4 4 11 2 2" xfId="41552" xr:uid="{00000000-0005-0000-0000-000022720000}"/>
    <cellStyle name="Normal 6 4 4 11 3" xfId="31534" xr:uid="{00000000-0005-0000-0000-000023720000}"/>
    <cellStyle name="Normal 6 4 4 12" xfId="14909" xr:uid="{00000000-0005-0000-0000-000024720000}"/>
    <cellStyle name="Normal 6 4 4 12 2" xfId="36193" xr:uid="{00000000-0005-0000-0000-000025720000}"/>
    <cellStyle name="Normal 6 4 4 13" xfId="25597" xr:uid="{00000000-0005-0000-0000-000026720000}"/>
    <cellStyle name="Normal 6 4 4 2" xfId="14910" xr:uid="{00000000-0005-0000-0000-000027720000}"/>
    <cellStyle name="Normal 6 4 4 2 10" xfId="14911" xr:uid="{00000000-0005-0000-0000-000028720000}"/>
    <cellStyle name="Normal 6 4 4 2 10 2" xfId="14912" xr:uid="{00000000-0005-0000-0000-000029720000}"/>
    <cellStyle name="Normal 6 4 4 2 10 2 2" xfId="41553" xr:uid="{00000000-0005-0000-0000-00002A720000}"/>
    <cellStyle name="Normal 6 4 4 2 10 3" xfId="31535" xr:uid="{00000000-0005-0000-0000-00002B720000}"/>
    <cellStyle name="Normal 6 4 4 2 11" xfId="14913" xr:uid="{00000000-0005-0000-0000-00002C720000}"/>
    <cellStyle name="Normal 6 4 4 2 11 2" xfId="36194" xr:uid="{00000000-0005-0000-0000-00002D720000}"/>
    <cellStyle name="Normal 6 4 4 2 12" xfId="25598" xr:uid="{00000000-0005-0000-0000-00002E720000}"/>
    <cellStyle name="Normal 6 4 4 2 2" xfId="14914" xr:uid="{00000000-0005-0000-0000-00002F720000}"/>
    <cellStyle name="Normal 6 4 4 2 2 10" xfId="25599" xr:uid="{00000000-0005-0000-0000-000030720000}"/>
    <cellStyle name="Normal 6 4 4 2 2 2" xfId="14915" xr:uid="{00000000-0005-0000-0000-000031720000}"/>
    <cellStyle name="Normal 6 4 4 2 2 2 2" xfId="14916" xr:uid="{00000000-0005-0000-0000-000032720000}"/>
    <cellStyle name="Normal 6 4 4 2 2 2 2 2" xfId="14917" xr:uid="{00000000-0005-0000-0000-000033720000}"/>
    <cellStyle name="Normal 6 4 4 2 2 2 2 2 2" xfId="14918" xr:uid="{00000000-0005-0000-0000-000034720000}"/>
    <cellStyle name="Normal 6 4 4 2 2 2 2 2 2 2" xfId="14919" xr:uid="{00000000-0005-0000-0000-000035720000}"/>
    <cellStyle name="Normal 6 4 4 2 2 2 2 2 2 2 2" xfId="41554" xr:uid="{00000000-0005-0000-0000-000036720000}"/>
    <cellStyle name="Normal 6 4 4 2 2 2 2 2 2 3" xfId="31536" xr:uid="{00000000-0005-0000-0000-000037720000}"/>
    <cellStyle name="Normal 6 4 4 2 2 2 2 2 3" xfId="14920" xr:uid="{00000000-0005-0000-0000-000038720000}"/>
    <cellStyle name="Normal 6 4 4 2 2 2 2 2 3 2" xfId="14921" xr:uid="{00000000-0005-0000-0000-000039720000}"/>
    <cellStyle name="Normal 6 4 4 2 2 2 2 2 3 2 2" xfId="41555" xr:uid="{00000000-0005-0000-0000-00003A720000}"/>
    <cellStyle name="Normal 6 4 4 2 2 2 2 2 3 3" xfId="31537" xr:uid="{00000000-0005-0000-0000-00003B720000}"/>
    <cellStyle name="Normal 6 4 4 2 2 2 2 2 4" xfId="14922" xr:uid="{00000000-0005-0000-0000-00003C720000}"/>
    <cellStyle name="Normal 6 4 4 2 2 2 2 2 4 2" xfId="36198" xr:uid="{00000000-0005-0000-0000-00003D720000}"/>
    <cellStyle name="Normal 6 4 4 2 2 2 2 2 5" xfId="25602" xr:uid="{00000000-0005-0000-0000-00003E720000}"/>
    <cellStyle name="Normal 6 4 4 2 2 2 2 3" xfId="14923" xr:uid="{00000000-0005-0000-0000-00003F720000}"/>
    <cellStyle name="Normal 6 4 4 2 2 2 2 3 2" xfId="14924" xr:uid="{00000000-0005-0000-0000-000040720000}"/>
    <cellStyle name="Normal 6 4 4 2 2 2 2 3 2 2" xfId="14925" xr:uid="{00000000-0005-0000-0000-000041720000}"/>
    <cellStyle name="Normal 6 4 4 2 2 2 2 3 2 2 2" xfId="41556" xr:uid="{00000000-0005-0000-0000-000042720000}"/>
    <cellStyle name="Normal 6 4 4 2 2 2 2 3 2 3" xfId="31538" xr:uid="{00000000-0005-0000-0000-000043720000}"/>
    <cellStyle name="Normal 6 4 4 2 2 2 2 3 3" xfId="14926" xr:uid="{00000000-0005-0000-0000-000044720000}"/>
    <cellStyle name="Normal 6 4 4 2 2 2 2 3 3 2" xfId="14927" xr:uid="{00000000-0005-0000-0000-000045720000}"/>
    <cellStyle name="Normal 6 4 4 2 2 2 2 3 3 2 2" xfId="41557" xr:uid="{00000000-0005-0000-0000-000046720000}"/>
    <cellStyle name="Normal 6 4 4 2 2 2 2 3 3 3" xfId="31539" xr:uid="{00000000-0005-0000-0000-000047720000}"/>
    <cellStyle name="Normal 6 4 4 2 2 2 2 3 4" xfId="14928" xr:uid="{00000000-0005-0000-0000-000048720000}"/>
    <cellStyle name="Normal 6 4 4 2 2 2 2 3 4 2" xfId="36199" xr:uid="{00000000-0005-0000-0000-000049720000}"/>
    <cellStyle name="Normal 6 4 4 2 2 2 2 3 5" xfId="25603" xr:uid="{00000000-0005-0000-0000-00004A720000}"/>
    <cellStyle name="Normal 6 4 4 2 2 2 2 4" xfId="14929" xr:uid="{00000000-0005-0000-0000-00004B720000}"/>
    <cellStyle name="Normal 6 4 4 2 2 2 2 4 2" xfId="14930" xr:uid="{00000000-0005-0000-0000-00004C720000}"/>
    <cellStyle name="Normal 6 4 4 2 2 2 2 4 2 2" xfId="41558" xr:uid="{00000000-0005-0000-0000-00004D720000}"/>
    <cellStyle name="Normal 6 4 4 2 2 2 2 4 3" xfId="31540" xr:uid="{00000000-0005-0000-0000-00004E720000}"/>
    <cellStyle name="Normal 6 4 4 2 2 2 2 5" xfId="14931" xr:uid="{00000000-0005-0000-0000-00004F720000}"/>
    <cellStyle name="Normal 6 4 4 2 2 2 2 5 2" xfId="14932" xr:uid="{00000000-0005-0000-0000-000050720000}"/>
    <cellStyle name="Normal 6 4 4 2 2 2 2 5 2 2" xfId="41559" xr:uid="{00000000-0005-0000-0000-000051720000}"/>
    <cellStyle name="Normal 6 4 4 2 2 2 2 5 3" xfId="31541" xr:uid="{00000000-0005-0000-0000-000052720000}"/>
    <cellStyle name="Normal 6 4 4 2 2 2 2 6" xfId="14933" xr:uid="{00000000-0005-0000-0000-000053720000}"/>
    <cellStyle name="Normal 6 4 4 2 2 2 2 6 2" xfId="36197" xr:uid="{00000000-0005-0000-0000-000054720000}"/>
    <cellStyle name="Normal 6 4 4 2 2 2 2 7" xfId="25601" xr:uid="{00000000-0005-0000-0000-000055720000}"/>
    <cellStyle name="Normal 6 4 4 2 2 2 3" xfId="14934" xr:uid="{00000000-0005-0000-0000-000056720000}"/>
    <cellStyle name="Normal 6 4 4 2 2 2 3 2" xfId="14935" xr:uid="{00000000-0005-0000-0000-000057720000}"/>
    <cellStyle name="Normal 6 4 4 2 2 2 3 2 2" xfId="14936" xr:uid="{00000000-0005-0000-0000-000058720000}"/>
    <cellStyle name="Normal 6 4 4 2 2 2 3 2 2 2" xfId="41560" xr:uid="{00000000-0005-0000-0000-000059720000}"/>
    <cellStyle name="Normal 6 4 4 2 2 2 3 2 3" xfId="31542" xr:uid="{00000000-0005-0000-0000-00005A720000}"/>
    <cellStyle name="Normal 6 4 4 2 2 2 3 3" xfId="14937" xr:uid="{00000000-0005-0000-0000-00005B720000}"/>
    <cellStyle name="Normal 6 4 4 2 2 2 3 3 2" xfId="14938" xr:uid="{00000000-0005-0000-0000-00005C720000}"/>
    <cellStyle name="Normal 6 4 4 2 2 2 3 3 2 2" xfId="41561" xr:uid="{00000000-0005-0000-0000-00005D720000}"/>
    <cellStyle name="Normal 6 4 4 2 2 2 3 3 3" xfId="31543" xr:uid="{00000000-0005-0000-0000-00005E720000}"/>
    <cellStyle name="Normal 6 4 4 2 2 2 3 4" xfId="14939" xr:uid="{00000000-0005-0000-0000-00005F720000}"/>
    <cellStyle name="Normal 6 4 4 2 2 2 3 4 2" xfId="36200" xr:uid="{00000000-0005-0000-0000-000060720000}"/>
    <cellStyle name="Normal 6 4 4 2 2 2 3 5" xfId="25604" xr:uid="{00000000-0005-0000-0000-000061720000}"/>
    <cellStyle name="Normal 6 4 4 2 2 2 4" xfId="14940" xr:uid="{00000000-0005-0000-0000-000062720000}"/>
    <cellStyle name="Normal 6 4 4 2 2 2 4 2" xfId="14941" xr:uid="{00000000-0005-0000-0000-000063720000}"/>
    <cellStyle name="Normal 6 4 4 2 2 2 4 2 2" xfId="14942" xr:uid="{00000000-0005-0000-0000-000064720000}"/>
    <cellStyle name="Normal 6 4 4 2 2 2 4 2 2 2" xfId="41562" xr:uid="{00000000-0005-0000-0000-000065720000}"/>
    <cellStyle name="Normal 6 4 4 2 2 2 4 2 3" xfId="31544" xr:uid="{00000000-0005-0000-0000-000066720000}"/>
    <cellStyle name="Normal 6 4 4 2 2 2 4 3" xfId="14943" xr:uid="{00000000-0005-0000-0000-000067720000}"/>
    <cellStyle name="Normal 6 4 4 2 2 2 4 3 2" xfId="14944" xr:uid="{00000000-0005-0000-0000-000068720000}"/>
    <cellStyle name="Normal 6 4 4 2 2 2 4 3 2 2" xfId="41563" xr:uid="{00000000-0005-0000-0000-000069720000}"/>
    <cellStyle name="Normal 6 4 4 2 2 2 4 3 3" xfId="31545" xr:uid="{00000000-0005-0000-0000-00006A720000}"/>
    <cellStyle name="Normal 6 4 4 2 2 2 4 4" xfId="14945" xr:uid="{00000000-0005-0000-0000-00006B720000}"/>
    <cellStyle name="Normal 6 4 4 2 2 2 4 4 2" xfId="36201" xr:uid="{00000000-0005-0000-0000-00006C720000}"/>
    <cellStyle name="Normal 6 4 4 2 2 2 4 5" xfId="25605" xr:uid="{00000000-0005-0000-0000-00006D720000}"/>
    <cellStyle name="Normal 6 4 4 2 2 2 5" xfId="14946" xr:uid="{00000000-0005-0000-0000-00006E720000}"/>
    <cellStyle name="Normal 6 4 4 2 2 2 5 2" xfId="14947" xr:uid="{00000000-0005-0000-0000-00006F720000}"/>
    <cellStyle name="Normal 6 4 4 2 2 2 5 2 2" xfId="41564" xr:uid="{00000000-0005-0000-0000-000070720000}"/>
    <cellStyle name="Normal 6 4 4 2 2 2 5 3" xfId="31546" xr:uid="{00000000-0005-0000-0000-000071720000}"/>
    <cellStyle name="Normal 6 4 4 2 2 2 6" xfId="14948" xr:uid="{00000000-0005-0000-0000-000072720000}"/>
    <cellStyle name="Normal 6 4 4 2 2 2 6 2" xfId="14949" xr:uid="{00000000-0005-0000-0000-000073720000}"/>
    <cellStyle name="Normal 6 4 4 2 2 2 6 2 2" xfId="41565" xr:uid="{00000000-0005-0000-0000-000074720000}"/>
    <cellStyle name="Normal 6 4 4 2 2 2 6 3" xfId="31547" xr:uid="{00000000-0005-0000-0000-000075720000}"/>
    <cellStyle name="Normal 6 4 4 2 2 2 7" xfId="14950" xr:uid="{00000000-0005-0000-0000-000076720000}"/>
    <cellStyle name="Normal 6 4 4 2 2 2 7 2" xfId="36196" xr:uid="{00000000-0005-0000-0000-000077720000}"/>
    <cellStyle name="Normal 6 4 4 2 2 2 8" xfId="25600" xr:uid="{00000000-0005-0000-0000-000078720000}"/>
    <cellStyle name="Normal 6 4 4 2 2 3" xfId="14951" xr:uid="{00000000-0005-0000-0000-000079720000}"/>
    <cellStyle name="Normal 6 4 4 2 2 3 2" xfId="14952" xr:uid="{00000000-0005-0000-0000-00007A720000}"/>
    <cellStyle name="Normal 6 4 4 2 2 3 2 2" xfId="14953" xr:uid="{00000000-0005-0000-0000-00007B720000}"/>
    <cellStyle name="Normal 6 4 4 2 2 3 2 2 2" xfId="14954" xr:uid="{00000000-0005-0000-0000-00007C720000}"/>
    <cellStyle name="Normal 6 4 4 2 2 3 2 2 2 2" xfId="14955" xr:uid="{00000000-0005-0000-0000-00007D720000}"/>
    <cellStyle name="Normal 6 4 4 2 2 3 2 2 2 2 2" xfId="41566" xr:uid="{00000000-0005-0000-0000-00007E720000}"/>
    <cellStyle name="Normal 6 4 4 2 2 3 2 2 2 3" xfId="31548" xr:uid="{00000000-0005-0000-0000-00007F720000}"/>
    <cellStyle name="Normal 6 4 4 2 2 3 2 2 3" xfId="14956" xr:uid="{00000000-0005-0000-0000-000080720000}"/>
    <cellStyle name="Normal 6 4 4 2 2 3 2 2 3 2" xfId="14957" xr:uid="{00000000-0005-0000-0000-000081720000}"/>
    <cellStyle name="Normal 6 4 4 2 2 3 2 2 3 2 2" xfId="41567" xr:uid="{00000000-0005-0000-0000-000082720000}"/>
    <cellStyle name="Normal 6 4 4 2 2 3 2 2 3 3" xfId="31549" xr:uid="{00000000-0005-0000-0000-000083720000}"/>
    <cellStyle name="Normal 6 4 4 2 2 3 2 2 4" xfId="14958" xr:uid="{00000000-0005-0000-0000-000084720000}"/>
    <cellStyle name="Normal 6 4 4 2 2 3 2 2 4 2" xfId="36204" xr:uid="{00000000-0005-0000-0000-000085720000}"/>
    <cellStyle name="Normal 6 4 4 2 2 3 2 2 5" xfId="25608" xr:uid="{00000000-0005-0000-0000-000086720000}"/>
    <cellStyle name="Normal 6 4 4 2 2 3 2 3" xfId="14959" xr:uid="{00000000-0005-0000-0000-000087720000}"/>
    <cellStyle name="Normal 6 4 4 2 2 3 2 3 2" xfId="14960" xr:uid="{00000000-0005-0000-0000-000088720000}"/>
    <cellStyle name="Normal 6 4 4 2 2 3 2 3 2 2" xfId="14961" xr:uid="{00000000-0005-0000-0000-000089720000}"/>
    <cellStyle name="Normal 6 4 4 2 2 3 2 3 2 2 2" xfId="41568" xr:uid="{00000000-0005-0000-0000-00008A720000}"/>
    <cellStyle name="Normal 6 4 4 2 2 3 2 3 2 3" xfId="31550" xr:uid="{00000000-0005-0000-0000-00008B720000}"/>
    <cellStyle name="Normal 6 4 4 2 2 3 2 3 3" xfId="14962" xr:uid="{00000000-0005-0000-0000-00008C720000}"/>
    <cellStyle name="Normal 6 4 4 2 2 3 2 3 3 2" xfId="14963" xr:uid="{00000000-0005-0000-0000-00008D720000}"/>
    <cellStyle name="Normal 6 4 4 2 2 3 2 3 3 2 2" xfId="41569" xr:uid="{00000000-0005-0000-0000-00008E720000}"/>
    <cellStyle name="Normal 6 4 4 2 2 3 2 3 3 3" xfId="31551" xr:uid="{00000000-0005-0000-0000-00008F720000}"/>
    <cellStyle name="Normal 6 4 4 2 2 3 2 3 4" xfId="14964" xr:uid="{00000000-0005-0000-0000-000090720000}"/>
    <cellStyle name="Normal 6 4 4 2 2 3 2 3 4 2" xfId="36205" xr:uid="{00000000-0005-0000-0000-000091720000}"/>
    <cellStyle name="Normal 6 4 4 2 2 3 2 3 5" xfId="25609" xr:uid="{00000000-0005-0000-0000-000092720000}"/>
    <cellStyle name="Normal 6 4 4 2 2 3 2 4" xfId="14965" xr:uid="{00000000-0005-0000-0000-000093720000}"/>
    <cellStyle name="Normal 6 4 4 2 2 3 2 4 2" xfId="14966" xr:uid="{00000000-0005-0000-0000-000094720000}"/>
    <cellStyle name="Normal 6 4 4 2 2 3 2 4 2 2" xfId="41570" xr:uid="{00000000-0005-0000-0000-000095720000}"/>
    <cellStyle name="Normal 6 4 4 2 2 3 2 4 3" xfId="31552" xr:uid="{00000000-0005-0000-0000-000096720000}"/>
    <cellStyle name="Normal 6 4 4 2 2 3 2 5" xfId="14967" xr:uid="{00000000-0005-0000-0000-000097720000}"/>
    <cellStyle name="Normal 6 4 4 2 2 3 2 5 2" xfId="14968" xr:uid="{00000000-0005-0000-0000-000098720000}"/>
    <cellStyle name="Normal 6 4 4 2 2 3 2 5 2 2" xfId="41571" xr:uid="{00000000-0005-0000-0000-000099720000}"/>
    <cellStyle name="Normal 6 4 4 2 2 3 2 5 3" xfId="31553" xr:uid="{00000000-0005-0000-0000-00009A720000}"/>
    <cellStyle name="Normal 6 4 4 2 2 3 2 6" xfId="14969" xr:uid="{00000000-0005-0000-0000-00009B720000}"/>
    <cellStyle name="Normal 6 4 4 2 2 3 2 6 2" xfId="36203" xr:uid="{00000000-0005-0000-0000-00009C720000}"/>
    <cellStyle name="Normal 6 4 4 2 2 3 2 7" xfId="25607" xr:uid="{00000000-0005-0000-0000-00009D720000}"/>
    <cellStyle name="Normal 6 4 4 2 2 3 3" xfId="14970" xr:uid="{00000000-0005-0000-0000-00009E720000}"/>
    <cellStyle name="Normal 6 4 4 2 2 3 3 2" xfId="14971" xr:uid="{00000000-0005-0000-0000-00009F720000}"/>
    <cellStyle name="Normal 6 4 4 2 2 3 3 2 2" xfId="14972" xr:uid="{00000000-0005-0000-0000-0000A0720000}"/>
    <cellStyle name="Normal 6 4 4 2 2 3 3 2 2 2" xfId="41572" xr:uid="{00000000-0005-0000-0000-0000A1720000}"/>
    <cellStyle name="Normal 6 4 4 2 2 3 3 2 3" xfId="31554" xr:uid="{00000000-0005-0000-0000-0000A2720000}"/>
    <cellStyle name="Normal 6 4 4 2 2 3 3 3" xfId="14973" xr:uid="{00000000-0005-0000-0000-0000A3720000}"/>
    <cellStyle name="Normal 6 4 4 2 2 3 3 3 2" xfId="14974" xr:uid="{00000000-0005-0000-0000-0000A4720000}"/>
    <cellStyle name="Normal 6 4 4 2 2 3 3 3 2 2" xfId="41573" xr:uid="{00000000-0005-0000-0000-0000A5720000}"/>
    <cellStyle name="Normal 6 4 4 2 2 3 3 3 3" xfId="31555" xr:uid="{00000000-0005-0000-0000-0000A6720000}"/>
    <cellStyle name="Normal 6 4 4 2 2 3 3 4" xfId="14975" xr:uid="{00000000-0005-0000-0000-0000A7720000}"/>
    <cellStyle name="Normal 6 4 4 2 2 3 3 4 2" xfId="36206" xr:uid="{00000000-0005-0000-0000-0000A8720000}"/>
    <cellStyle name="Normal 6 4 4 2 2 3 3 5" xfId="25610" xr:uid="{00000000-0005-0000-0000-0000A9720000}"/>
    <cellStyle name="Normal 6 4 4 2 2 3 4" xfId="14976" xr:uid="{00000000-0005-0000-0000-0000AA720000}"/>
    <cellStyle name="Normal 6 4 4 2 2 3 4 2" xfId="14977" xr:uid="{00000000-0005-0000-0000-0000AB720000}"/>
    <cellStyle name="Normal 6 4 4 2 2 3 4 2 2" xfId="14978" xr:uid="{00000000-0005-0000-0000-0000AC720000}"/>
    <cellStyle name="Normal 6 4 4 2 2 3 4 2 2 2" xfId="41574" xr:uid="{00000000-0005-0000-0000-0000AD720000}"/>
    <cellStyle name="Normal 6 4 4 2 2 3 4 2 3" xfId="31556" xr:uid="{00000000-0005-0000-0000-0000AE720000}"/>
    <cellStyle name="Normal 6 4 4 2 2 3 4 3" xfId="14979" xr:uid="{00000000-0005-0000-0000-0000AF720000}"/>
    <cellStyle name="Normal 6 4 4 2 2 3 4 3 2" xfId="14980" xr:uid="{00000000-0005-0000-0000-0000B0720000}"/>
    <cellStyle name="Normal 6 4 4 2 2 3 4 3 2 2" xfId="41575" xr:uid="{00000000-0005-0000-0000-0000B1720000}"/>
    <cellStyle name="Normal 6 4 4 2 2 3 4 3 3" xfId="31557" xr:uid="{00000000-0005-0000-0000-0000B2720000}"/>
    <cellStyle name="Normal 6 4 4 2 2 3 4 4" xfId="14981" xr:uid="{00000000-0005-0000-0000-0000B3720000}"/>
    <cellStyle name="Normal 6 4 4 2 2 3 4 4 2" xfId="36207" xr:uid="{00000000-0005-0000-0000-0000B4720000}"/>
    <cellStyle name="Normal 6 4 4 2 2 3 4 5" xfId="25611" xr:uid="{00000000-0005-0000-0000-0000B5720000}"/>
    <cellStyle name="Normal 6 4 4 2 2 3 5" xfId="14982" xr:uid="{00000000-0005-0000-0000-0000B6720000}"/>
    <cellStyle name="Normal 6 4 4 2 2 3 5 2" xfId="14983" xr:uid="{00000000-0005-0000-0000-0000B7720000}"/>
    <cellStyle name="Normal 6 4 4 2 2 3 5 2 2" xfId="41576" xr:uid="{00000000-0005-0000-0000-0000B8720000}"/>
    <cellStyle name="Normal 6 4 4 2 2 3 5 3" xfId="31558" xr:uid="{00000000-0005-0000-0000-0000B9720000}"/>
    <cellStyle name="Normal 6 4 4 2 2 3 6" xfId="14984" xr:uid="{00000000-0005-0000-0000-0000BA720000}"/>
    <cellStyle name="Normal 6 4 4 2 2 3 6 2" xfId="14985" xr:uid="{00000000-0005-0000-0000-0000BB720000}"/>
    <cellStyle name="Normal 6 4 4 2 2 3 6 2 2" xfId="41577" xr:uid="{00000000-0005-0000-0000-0000BC720000}"/>
    <cellStyle name="Normal 6 4 4 2 2 3 6 3" xfId="31559" xr:uid="{00000000-0005-0000-0000-0000BD720000}"/>
    <cellStyle name="Normal 6 4 4 2 2 3 7" xfId="14986" xr:uid="{00000000-0005-0000-0000-0000BE720000}"/>
    <cellStyle name="Normal 6 4 4 2 2 3 7 2" xfId="36202" xr:uid="{00000000-0005-0000-0000-0000BF720000}"/>
    <cellStyle name="Normal 6 4 4 2 2 3 8" xfId="25606" xr:uid="{00000000-0005-0000-0000-0000C0720000}"/>
    <cellStyle name="Normal 6 4 4 2 2 4" xfId="14987" xr:uid="{00000000-0005-0000-0000-0000C1720000}"/>
    <cellStyle name="Normal 6 4 4 2 2 4 2" xfId="14988" xr:uid="{00000000-0005-0000-0000-0000C2720000}"/>
    <cellStyle name="Normal 6 4 4 2 2 4 2 2" xfId="14989" xr:uid="{00000000-0005-0000-0000-0000C3720000}"/>
    <cellStyle name="Normal 6 4 4 2 2 4 2 2 2" xfId="14990" xr:uid="{00000000-0005-0000-0000-0000C4720000}"/>
    <cellStyle name="Normal 6 4 4 2 2 4 2 2 2 2" xfId="41578" xr:uid="{00000000-0005-0000-0000-0000C5720000}"/>
    <cellStyle name="Normal 6 4 4 2 2 4 2 2 3" xfId="31560" xr:uid="{00000000-0005-0000-0000-0000C6720000}"/>
    <cellStyle name="Normal 6 4 4 2 2 4 2 3" xfId="14991" xr:uid="{00000000-0005-0000-0000-0000C7720000}"/>
    <cellStyle name="Normal 6 4 4 2 2 4 2 3 2" xfId="14992" xr:uid="{00000000-0005-0000-0000-0000C8720000}"/>
    <cellStyle name="Normal 6 4 4 2 2 4 2 3 2 2" xfId="41579" xr:uid="{00000000-0005-0000-0000-0000C9720000}"/>
    <cellStyle name="Normal 6 4 4 2 2 4 2 3 3" xfId="31561" xr:uid="{00000000-0005-0000-0000-0000CA720000}"/>
    <cellStyle name="Normal 6 4 4 2 2 4 2 4" xfId="14993" xr:uid="{00000000-0005-0000-0000-0000CB720000}"/>
    <cellStyle name="Normal 6 4 4 2 2 4 2 4 2" xfId="36209" xr:uid="{00000000-0005-0000-0000-0000CC720000}"/>
    <cellStyle name="Normal 6 4 4 2 2 4 2 5" xfId="25613" xr:uid="{00000000-0005-0000-0000-0000CD720000}"/>
    <cellStyle name="Normal 6 4 4 2 2 4 3" xfId="14994" xr:uid="{00000000-0005-0000-0000-0000CE720000}"/>
    <cellStyle name="Normal 6 4 4 2 2 4 3 2" xfId="14995" xr:uid="{00000000-0005-0000-0000-0000CF720000}"/>
    <cellStyle name="Normal 6 4 4 2 2 4 3 2 2" xfId="14996" xr:uid="{00000000-0005-0000-0000-0000D0720000}"/>
    <cellStyle name="Normal 6 4 4 2 2 4 3 2 2 2" xfId="41580" xr:uid="{00000000-0005-0000-0000-0000D1720000}"/>
    <cellStyle name="Normal 6 4 4 2 2 4 3 2 3" xfId="31562" xr:uid="{00000000-0005-0000-0000-0000D2720000}"/>
    <cellStyle name="Normal 6 4 4 2 2 4 3 3" xfId="14997" xr:uid="{00000000-0005-0000-0000-0000D3720000}"/>
    <cellStyle name="Normal 6 4 4 2 2 4 3 3 2" xfId="14998" xr:uid="{00000000-0005-0000-0000-0000D4720000}"/>
    <cellStyle name="Normal 6 4 4 2 2 4 3 3 2 2" xfId="41581" xr:uid="{00000000-0005-0000-0000-0000D5720000}"/>
    <cellStyle name="Normal 6 4 4 2 2 4 3 3 3" xfId="31563" xr:uid="{00000000-0005-0000-0000-0000D6720000}"/>
    <cellStyle name="Normal 6 4 4 2 2 4 3 4" xfId="14999" xr:uid="{00000000-0005-0000-0000-0000D7720000}"/>
    <cellStyle name="Normal 6 4 4 2 2 4 3 4 2" xfId="36210" xr:uid="{00000000-0005-0000-0000-0000D8720000}"/>
    <cellStyle name="Normal 6 4 4 2 2 4 3 5" xfId="25614" xr:uid="{00000000-0005-0000-0000-0000D9720000}"/>
    <cellStyle name="Normal 6 4 4 2 2 4 4" xfId="15000" xr:uid="{00000000-0005-0000-0000-0000DA720000}"/>
    <cellStyle name="Normal 6 4 4 2 2 4 4 2" xfId="15001" xr:uid="{00000000-0005-0000-0000-0000DB720000}"/>
    <cellStyle name="Normal 6 4 4 2 2 4 4 2 2" xfId="41582" xr:uid="{00000000-0005-0000-0000-0000DC720000}"/>
    <cellStyle name="Normal 6 4 4 2 2 4 4 3" xfId="31564" xr:uid="{00000000-0005-0000-0000-0000DD720000}"/>
    <cellStyle name="Normal 6 4 4 2 2 4 5" xfId="15002" xr:uid="{00000000-0005-0000-0000-0000DE720000}"/>
    <cellStyle name="Normal 6 4 4 2 2 4 5 2" xfId="15003" xr:uid="{00000000-0005-0000-0000-0000DF720000}"/>
    <cellStyle name="Normal 6 4 4 2 2 4 5 2 2" xfId="41583" xr:uid="{00000000-0005-0000-0000-0000E0720000}"/>
    <cellStyle name="Normal 6 4 4 2 2 4 5 3" xfId="31565" xr:uid="{00000000-0005-0000-0000-0000E1720000}"/>
    <cellStyle name="Normal 6 4 4 2 2 4 6" xfId="15004" xr:uid="{00000000-0005-0000-0000-0000E2720000}"/>
    <cellStyle name="Normal 6 4 4 2 2 4 6 2" xfId="36208" xr:uid="{00000000-0005-0000-0000-0000E3720000}"/>
    <cellStyle name="Normal 6 4 4 2 2 4 7" xfId="25612" xr:uid="{00000000-0005-0000-0000-0000E4720000}"/>
    <cellStyle name="Normal 6 4 4 2 2 5" xfId="15005" xr:uid="{00000000-0005-0000-0000-0000E5720000}"/>
    <cellStyle name="Normal 6 4 4 2 2 5 2" xfId="15006" xr:uid="{00000000-0005-0000-0000-0000E6720000}"/>
    <cellStyle name="Normal 6 4 4 2 2 5 2 2" xfId="15007" xr:uid="{00000000-0005-0000-0000-0000E7720000}"/>
    <cellStyle name="Normal 6 4 4 2 2 5 2 2 2" xfId="41584" xr:uid="{00000000-0005-0000-0000-0000E8720000}"/>
    <cellStyle name="Normal 6 4 4 2 2 5 2 3" xfId="31566" xr:uid="{00000000-0005-0000-0000-0000E9720000}"/>
    <cellStyle name="Normal 6 4 4 2 2 5 3" xfId="15008" xr:uid="{00000000-0005-0000-0000-0000EA720000}"/>
    <cellStyle name="Normal 6 4 4 2 2 5 3 2" xfId="15009" xr:uid="{00000000-0005-0000-0000-0000EB720000}"/>
    <cellStyle name="Normal 6 4 4 2 2 5 3 2 2" xfId="41585" xr:uid="{00000000-0005-0000-0000-0000EC720000}"/>
    <cellStyle name="Normal 6 4 4 2 2 5 3 3" xfId="31567" xr:uid="{00000000-0005-0000-0000-0000ED720000}"/>
    <cellStyle name="Normal 6 4 4 2 2 5 4" xfId="15010" xr:uid="{00000000-0005-0000-0000-0000EE720000}"/>
    <cellStyle name="Normal 6 4 4 2 2 5 4 2" xfId="36211" xr:uid="{00000000-0005-0000-0000-0000EF720000}"/>
    <cellStyle name="Normal 6 4 4 2 2 5 5" xfId="25615" xr:uid="{00000000-0005-0000-0000-0000F0720000}"/>
    <cellStyle name="Normal 6 4 4 2 2 6" xfId="15011" xr:uid="{00000000-0005-0000-0000-0000F1720000}"/>
    <cellStyle name="Normal 6 4 4 2 2 6 2" xfId="15012" xr:uid="{00000000-0005-0000-0000-0000F2720000}"/>
    <cellStyle name="Normal 6 4 4 2 2 6 2 2" xfId="15013" xr:uid="{00000000-0005-0000-0000-0000F3720000}"/>
    <cellStyle name="Normal 6 4 4 2 2 6 2 2 2" xfId="41586" xr:uid="{00000000-0005-0000-0000-0000F4720000}"/>
    <cellStyle name="Normal 6 4 4 2 2 6 2 3" xfId="31568" xr:uid="{00000000-0005-0000-0000-0000F5720000}"/>
    <cellStyle name="Normal 6 4 4 2 2 6 3" xfId="15014" xr:uid="{00000000-0005-0000-0000-0000F6720000}"/>
    <cellStyle name="Normal 6 4 4 2 2 6 3 2" xfId="15015" xr:uid="{00000000-0005-0000-0000-0000F7720000}"/>
    <cellStyle name="Normal 6 4 4 2 2 6 3 2 2" xfId="41587" xr:uid="{00000000-0005-0000-0000-0000F8720000}"/>
    <cellStyle name="Normal 6 4 4 2 2 6 3 3" xfId="31569" xr:uid="{00000000-0005-0000-0000-0000F9720000}"/>
    <cellStyle name="Normal 6 4 4 2 2 6 4" xfId="15016" xr:uid="{00000000-0005-0000-0000-0000FA720000}"/>
    <cellStyle name="Normal 6 4 4 2 2 6 4 2" xfId="36212" xr:uid="{00000000-0005-0000-0000-0000FB720000}"/>
    <cellStyle name="Normal 6 4 4 2 2 6 5" xfId="25616" xr:uid="{00000000-0005-0000-0000-0000FC720000}"/>
    <cellStyle name="Normal 6 4 4 2 2 7" xfId="15017" xr:uid="{00000000-0005-0000-0000-0000FD720000}"/>
    <cellStyle name="Normal 6 4 4 2 2 7 2" xfId="15018" xr:uid="{00000000-0005-0000-0000-0000FE720000}"/>
    <cellStyle name="Normal 6 4 4 2 2 7 2 2" xfId="41588" xr:uid="{00000000-0005-0000-0000-0000FF720000}"/>
    <cellStyle name="Normal 6 4 4 2 2 7 3" xfId="31570" xr:uid="{00000000-0005-0000-0000-000000730000}"/>
    <cellStyle name="Normal 6 4 4 2 2 8" xfId="15019" xr:uid="{00000000-0005-0000-0000-000001730000}"/>
    <cellStyle name="Normal 6 4 4 2 2 8 2" xfId="15020" xr:uid="{00000000-0005-0000-0000-000002730000}"/>
    <cellStyle name="Normal 6 4 4 2 2 8 2 2" xfId="41589" xr:uid="{00000000-0005-0000-0000-000003730000}"/>
    <cellStyle name="Normal 6 4 4 2 2 8 3" xfId="31571" xr:uid="{00000000-0005-0000-0000-000004730000}"/>
    <cellStyle name="Normal 6 4 4 2 2 9" xfId="15021" xr:uid="{00000000-0005-0000-0000-000005730000}"/>
    <cellStyle name="Normal 6 4 4 2 2 9 2" xfId="36195" xr:uid="{00000000-0005-0000-0000-000006730000}"/>
    <cellStyle name="Normal 6 4 4 2 3" xfId="15022" xr:uid="{00000000-0005-0000-0000-000007730000}"/>
    <cellStyle name="Normal 6 4 4 2 3 2" xfId="15023" xr:uid="{00000000-0005-0000-0000-000008730000}"/>
    <cellStyle name="Normal 6 4 4 2 3 2 2" xfId="15024" xr:uid="{00000000-0005-0000-0000-000009730000}"/>
    <cellStyle name="Normal 6 4 4 2 3 2 2 2" xfId="15025" xr:uid="{00000000-0005-0000-0000-00000A730000}"/>
    <cellStyle name="Normal 6 4 4 2 3 2 2 2 2" xfId="15026" xr:uid="{00000000-0005-0000-0000-00000B730000}"/>
    <cellStyle name="Normal 6 4 4 2 3 2 2 2 2 2" xfId="41590" xr:uid="{00000000-0005-0000-0000-00000C730000}"/>
    <cellStyle name="Normal 6 4 4 2 3 2 2 2 3" xfId="31572" xr:uid="{00000000-0005-0000-0000-00000D730000}"/>
    <cellStyle name="Normal 6 4 4 2 3 2 2 3" xfId="15027" xr:uid="{00000000-0005-0000-0000-00000E730000}"/>
    <cellStyle name="Normal 6 4 4 2 3 2 2 3 2" xfId="15028" xr:uid="{00000000-0005-0000-0000-00000F730000}"/>
    <cellStyle name="Normal 6 4 4 2 3 2 2 3 2 2" xfId="41591" xr:uid="{00000000-0005-0000-0000-000010730000}"/>
    <cellStyle name="Normal 6 4 4 2 3 2 2 3 3" xfId="31573" xr:uid="{00000000-0005-0000-0000-000011730000}"/>
    <cellStyle name="Normal 6 4 4 2 3 2 2 4" xfId="15029" xr:uid="{00000000-0005-0000-0000-000012730000}"/>
    <cellStyle name="Normal 6 4 4 2 3 2 2 4 2" xfId="36215" xr:uid="{00000000-0005-0000-0000-000013730000}"/>
    <cellStyle name="Normal 6 4 4 2 3 2 2 5" xfId="25619" xr:uid="{00000000-0005-0000-0000-000014730000}"/>
    <cellStyle name="Normal 6 4 4 2 3 2 3" xfId="15030" xr:uid="{00000000-0005-0000-0000-000015730000}"/>
    <cellStyle name="Normal 6 4 4 2 3 2 3 2" xfId="15031" xr:uid="{00000000-0005-0000-0000-000016730000}"/>
    <cellStyle name="Normal 6 4 4 2 3 2 3 2 2" xfId="15032" xr:uid="{00000000-0005-0000-0000-000017730000}"/>
    <cellStyle name="Normal 6 4 4 2 3 2 3 2 2 2" xfId="41592" xr:uid="{00000000-0005-0000-0000-000018730000}"/>
    <cellStyle name="Normal 6 4 4 2 3 2 3 2 3" xfId="31574" xr:uid="{00000000-0005-0000-0000-000019730000}"/>
    <cellStyle name="Normal 6 4 4 2 3 2 3 3" xfId="15033" xr:uid="{00000000-0005-0000-0000-00001A730000}"/>
    <cellStyle name="Normal 6 4 4 2 3 2 3 3 2" xfId="15034" xr:uid="{00000000-0005-0000-0000-00001B730000}"/>
    <cellStyle name="Normal 6 4 4 2 3 2 3 3 2 2" xfId="41593" xr:uid="{00000000-0005-0000-0000-00001C730000}"/>
    <cellStyle name="Normal 6 4 4 2 3 2 3 3 3" xfId="31575" xr:uid="{00000000-0005-0000-0000-00001D730000}"/>
    <cellStyle name="Normal 6 4 4 2 3 2 3 4" xfId="15035" xr:uid="{00000000-0005-0000-0000-00001E730000}"/>
    <cellStyle name="Normal 6 4 4 2 3 2 3 4 2" xfId="36216" xr:uid="{00000000-0005-0000-0000-00001F730000}"/>
    <cellStyle name="Normal 6 4 4 2 3 2 3 5" xfId="25620" xr:uid="{00000000-0005-0000-0000-000020730000}"/>
    <cellStyle name="Normal 6 4 4 2 3 2 4" xfId="15036" xr:uid="{00000000-0005-0000-0000-000021730000}"/>
    <cellStyle name="Normal 6 4 4 2 3 2 4 2" xfId="15037" xr:uid="{00000000-0005-0000-0000-000022730000}"/>
    <cellStyle name="Normal 6 4 4 2 3 2 4 2 2" xfId="41594" xr:uid="{00000000-0005-0000-0000-000023730000}"/>
    <cellStyle name="Normal 6 4 4 2 3 2 4 3" xfId="31576" xr:uid="{00000000-0005-0000-0000-000024730000}"/>
    <cellStyle name="Normal 6 4 4 2 3 2 5" xfId="15038" xr:uid="{00000000-0005-0000-0000-000025730000}"/>
    <cellStyle name="Normal 6 4 4 2 3 2 5 2" xfId="15039" xr:uid="{00000000-0005-0000-0000-000026730000}"/>
    <cellStyle name="Normal 6 4 4 2 3 2 5 2 2" xfId="41595" xr:uid="{00000000-0005-0000-0000-000027730000}"/>
    <cellStyle name="Normal 6 4 4 2 3 2 5 3" xfId="31577" xr:uid="{00000000-0005-0000-0000-000028730000}"/>
    <cellStyle name="Normal 6 4 4 2 3 2 6" xfId="15040" xr:uid="{00000000-0005-0000-0000-000029730000}"/>
    <cellStyle name="Normal 6 4 4 2 3 2 6 2" xfId="36214" xr:uid="{00000000-0005-0000-0000-00002A730000}"/>
    <cellStyle name="Normal 6 4 4 2 3 2 7" xfId="25618" xr:uid="{00000000-0005-0000-0000-00002B730000}"/>
    <cellStyle name="Normal 6 4 4 2 3 3" xfId="15041" xr:uid="{00000000-0005-0000-0000-00002C730000}"/>
    <cellStyle name="Normal 6 4 4 2 3 3 2" xfId="15042" xr:uid="{00000000-0005-0000-0000-00002D730000}"/>
    <cellStyle name="Normal 6 4 4 2 3 3 2 2" xfId="15043" xr:uid="{00000000-0005-0000-0000-00002E730000}"/>
    <cellStyle name="Normal 6 4 4 2 3 3 2 2 2" xfId="41596" xr:uid="{00000000-0005-0000-0000-00002F730000}"/>
    <cellStyle name="Normal 6 4 4 2 3 3 2 3" xfId="31578" xr:uid="{00000000-0005-0000-0000-000030730000}"/>
    <cellStyle name="Normal 6 4 4 2 3 3 3" xfId="15044" xr:uid="{00000000-0005-0000-0000-000031730000}"/>
    <cellStyle name="Normal 6 4 4 2 3 3 3 2" xfId="15045" xr:uid="{00000000-0005-0000-0000-000032730000}"/>
    <cellStyle name="Normal 6 4 4 2 3 3 3 2 2" xfId="41597" xr:uid="{00000000-0005-0000-0000-000033730000}"/>
    <cellStyle name="Normal 6 4 4 2 3 3 3 3" xfId="31579" xr:uid="{00000000-0005-0000-0000-000034730000}"/>
    <cellStyle name="Normal 6 4 4 2 3 3 4" xfId="15046" xr:uid="{00000000-0005-0000-0000-000035730000}"/>
    <cellStyle name="Normal 6 4 4 2 3 3 4 2" xfId="36217" xr:uid="{00000000-0005-0000-0000-000036730000}"/>
    <cellStyle name="Normal 6 4 4 2 3 3 5" xfId="25621" xr:uid="{00000000-0005-0000-0000-000037730000}"/>
    <cellStyle name="Normal 6 4 4 2 3 4" xfId="15047" xr:uid="{00000000-0005-0000-0000-000038730000}"/>
    <cellStyle name="Normal 6 4 4 2 3 4 2" xfId="15048" xr:uid="{00000000-0005-0000-0000-000039730000}"/>
    <cellStyle name="Normal 6 4 4 2 3 4 2 2" xfId="15049" xr:uid="{00000000-0005-0000-0000-00003A730000}"/>
    <cellStyle name="Normal 6 4 4 2 3 4 2 2 2" xfId="41598" xr:uid="{00000000-0005-0000-0000-00003B730000}"/>
    <cellStyle name="Normal 6 4 4 2 3 4 2 3" xfId="31580" xr:uid="{00000000-0005-0000-0000-00003C730000}"/>
    <cellStyle name="Normal 6 4 4 2 3 4 3" xfId="15050" xr:uid="{00000000-0005-0000-0000-00003D730000}"/>
    <cellStyle name="Normal 6 4 4 2 3 4 3 2" xfId="15051" xr:uid="{00000000-0005-0000-0000-00003E730000}"/>
    <cellStyle name="Normal 6 4 4 2 3 4 3 2 2" xfId="41599" xr:uid="{00000000-0005-0000-0000-00003F730000}"/>
    <cellStyle name="Normal 6 4 4 2 3 4 3 3" xfId="31581" xr:uid="{00000000-0005-0000-0000-000040730000}"/>
    <cellStyle name="Normal 6 4 4 2 3 4 4" xfId="15052" xr:uid="{00000000-0005-0000-0000-000041730000}"/>
    <cellStyle name="Normal 6 4 4 2 3 4 4 2" xfId="36218" xr:uid="{00000000-0005-0000-0000-000042730000}"/>
    <cellStyle name="Normal 6 4 4 2 3 4 5" xfId="25622" xr:uid="{00000000-0005-0000-0000-000043730000}"/>
    <cellStyle name="Normal 6 4 4 2 3 5" xfId="15053" xr:uid="{00000000-0005-0000-0000-000044730000}"/>
    <cellStyle name="Normal 6 4 4 2 3 5 2" xfId="15054" xr:uid="{00000000-0005-0000-0000-000045730000}"/>
    <cellStyle name="Normal 6 4 4 2 3 5 2 2" xfId="41600" xr:uid="{00000000-0005-0000-0000-000046730000}"/>
    <cellStyle name="Normal 6 4 4 2 3 5 3" xfId="31582" xr:uid="{00000000-0005-0000-0000-000047730000}"/>
    <cellStyle name="Normal 6 4 4 2 3 6" xfId="15055" xr:uid="{00000000-0005-0000-0000-000048730000}"/>
    <cellStyle name="Normal 6 4 4 2 3 6 2" xfId="15056" xr:uid="{00000000-0005-0000-0000-000049730000}"/>
    <cellStyle name="Normal 6 4 4 2 3 6 2 2" xfId="41601" xr:uid="{00000000-0005-0000-0000-00004A730000}"/>
    <cellStyle name="Normal 6 4 4 2 3 6 3" xfId="31583" xr:uid="{00000000-0005-0000-0000-00004B730000}"/>
    <cellStyle name="Normal 6 4 4 2 3 7" xfId="15057" xr:uid="{00000000-0005-0000-0000-00004C730000}"/>
    <cellStyle name="Normal 6 4 4 2 3 7 2" xfId="36213" xr:uid="{00000000-0005-0000-0000-00004D730000}"/>
    <cellStyle name="Normal 6 4 4 2 3 8" xfId="25617" xr:uid="{00000000-0005-0000-0000-00004E730000}"/>
    <cellStyle name="Normal 6 4 4 2 4" xfId="15058" xr:uid="{00000000-0005-0000-0000-00004F730000}"/>
    <cellStyle name="Normal 6 4 4 2 4 2" xfId="15059" xr:uid="{00000000-0005-0000-0000-000050730000}"/>
    <cellStyle name="Normal 6 4 4 2 4 2 2" xfId="15060" xr:uid="{00000000-0005-0000-0000-000051730000}"/>
    <cellStyle name="Normal 6 4 4 2 4 2 2 2" xfId="15061" xr:uid="{00000000-0005-0000-0000-000052730000}"/>
    <cellStyle name="Normal 6 4 4 2 4 2 2 2 2" xfId="15062" xr:uid="{00000000-0005-0000-0000-000053730000}"/>
    <cellStyle name="Normal 6 4 4 2 4 2 2 2 2 2" xfId="41602" xr:uid="{00000000-0005-0000-0000-000054730000}"/>
    <cellStyle name="Normal 6 4 4 2 4 2 2 2 3" xfId="31584" xr:uid="{00000000-0005-0000-0000-000055730000}"/>
    <cellStyle name="Normal 6 4 4 2 4 2 2 3" xfId="15063" xr:uid="{00000000-0005-0000-0000-000056730000}"/>
    <cellStyle name="Normal 6 4 4 2 4 2 2 3 2" xfId="15064" xr:uid="{00000000-0005-0000-0000-000057730000}"/>
    <cellStyle name="Normal 6 4 4 2 4 2 2 3 2 2" xfId="41603" xr:uid="{00000000-0005-0000-0000-000058730000}"/>
    <cellStyle name="Normal 6 4 4 2 4 2 2 3 3" xfId="31585" xr:uid="{00000000-0005-0000-0000-000059730000}"/>
    <cellStyle name="Normal 6 4 4 2 4 2 2 4" xfId="15065" xr:uid="{00000000-0005-0000-0000-00005A730000}"/>
    <cellStyle name="Normal 6 4 4 2 4 2 2 4 2" xfId="36221" xr:uid="{00000000-0005-0000-0000-00005B730000}"/>
    <cellStyle name="Normal 6 4 4 2 4 2 2 5" xfId="25625" xr:uid="{00000000-0005-0000-0000-00005C730000}"/>
    <cellStyle name="Normal 6 4 4 2 4 2 3" xfId="15066" xr:uid="{00000000-0005-0000-0000-00005D730000}"/>
    <cellStyle name="Normal 6 4 4 2 4 2 3 2" xfId="15067" xr:uid="{00000000-0005-0000-0000-00005E730000}"/>
    <cellStyle name="Normal 6 4 4 2 4 2 3 2 2" xfId="15068" xr:uid="{00000000-0005-0000-0000-00005F730000}"/>
    <cellStyle name="Normal 6 4 4 2 4 2 3 2 2 2" xfId="41604" xr:uid="{00000000-0005-0000-0000-000060730000}"/>
    <cellStyle name="Normal 6 4 4 2 4 2 3 2 3" xfId="31586" xr:uid="{00000000-0005-0000-0000-000061730000}"/>
    <cellStyle name="Normal 6 4 4 2 4 2 3 3" xfId="15069" xr:uid="{00000000-0005-0000-0000-000062730000}"/>
    <cellStyle name="Normal 6 4 4 2 4 2 3 3 2" xfId="15070" xr:uid="{00000000-0005-0000-0000-000063730000}"/>
    <cellStyle name="Normal 6 4 4 2 4 2 3 3 2 2" xfId="41605" xr:uid="{00000000-0005-0000-0000-000064730000}"/>
    <cellStyle name="Normal 6 4 4 2 4 2 3 3 3" xfId="31587" xr:uid="{00000000-0005-0000-0000-000065730000}"/>
    <cellStyle name="Normal 6 4 4 2 4 2 3 4" xfId="15071" xr:uid="{00000000-0005-0000-0000-000066730000}"/>
    <cellStyle name="Normal 6 4 4 2 4 2 3 4 2" xfId="36222" xr:uid="{00000000-0005-0000-0000-000067730000}"/>
    <cellStyle name="Normal 6 4 4 2 4 2 3 5" xfId="25626" xr:uid="{00000000-0005-0000-0000-000068730000}"/>
    <cellStyle name="Normal 6 4 4 2 4 2 4" xfId="15072" xr:uid="{00000000-0005-0000-0000-000069730000}"/>
    <cellStyle name="Normal 6 4 4 2 4 2 4 2" xfId="15073" xr:uid="{00000000-0005-0000-0000-00006A730000}"/>
    <cellStyle name="Normal 6 4 4 2 4 2 4 2 2" xfId="41606" xr:uid="{00000000-0005-0000-0000-00006B730000}"/>
    <cellStyle name="Normal 6 4 4 2 4 2 4 3" xfId="31588" xr:uid="{00000000-0005-0000-0000-00006C730000}"/>
    <cellStyle name="Normal 6 4 4 2 4 2 5" xfId="15074" xr:uid="{00000000-0005-0000-0000-00006D730000}"/>
    <cellStyle name="Normal 6 4 4 2 4 2 5 2" xfId="15075" xr:uid="{00000000-0005-0000-0000-00006E730000}"/>
    <cellStyle name="Normal 6 4 4 2 4 2 5 2 2" xfId="41607" xr:uid="{00000000-0005-0000-0000-00006F730000}"/>
    <cellStyle name="Normal 6 4 4 2 4 2 5 3" xfId="31589" xr:uid="{00000000-0005-0000-0000-000070730000}"/>
    <cellStyle name="Normal 6 4 4 2 4 2 6" xfId="15076" xr:uid="{00000000-0005-0000-0000-000071730000}"/>
    <cellStyle name="Normal 6 4 4 2 4 2 6 2" xfId="36220" xr:uid="{00000000-0005-0000-0000-000072730000}"/>
    <cellStyle name="Normal 6 4 4 2 4 2 7" xfId="25624" xr:uid="{00000000-0005-0000-0000-000073730000}"/>
    <cellStyle name="Normal 6 4 4 2 4 3" xfId="15077" xr:uid="{00000000-0005-0000-0000-000074730000}"/>
    <cellStyle name="Normal 6 4 4 2 4 3 2" xfId="15078" xr:uid="{00000000-0005-0000-0000-000075730000}"/>
    <cellStyle name="Normal 6 4 4 2 4 3 2 2" xfId="15079" xr:uid="{00000000-0005-0000-0000-000076730000}"/>
    <cellStyle name="Normal 6 4 4 2 4 3 2 2 2" xfId="41608" xr:uid="{00000000-0005-0000-0000-000077730000}"/>
    <cellStyle name="Normal 6 4 4 2 4 3 2 3" xfId="31590" xr:uid="{00000000-0005-0000-0000-000078730000}"/>
    <cellStyle name="Normal 6 4 4 2 4 3 3" xfId="15080" xr:uid="{00000000-0005-0000-0000-000079730000}"/>
    <cellStyle name="Normal 6 4 4 2 4 3 3 2" xfId="15081" xr:uid="{00000000-0005-0000-0000-00007A730000}"/>
    <cellStyle name="Normal 6 4 4 2 4 3 3 2 2" xfId="41609" xr:uid="{00000000-0005-0000-0000-00007B730000}"/>
    <cellStyle name="Normal 6 4 4 2 4 3 3 3" xfId="31591" xr:uid="{00000000-0005-0000-0000-00007C730000}"/>
    <cellStyle name="Normal 6 4 4 2 4 3 4" xfId="15082" xr:uid="{00000000-0005-0000-0000-00007D730000}"/>
    <cellStyle name="Normal 6 4 4 2 4 3 4 2" xfId="36223" xr:uid="{00000000-0005-0000-0000-00007E730000}"/>
    <cellStyle name="Normal 6 4 4 2 4 3 5" xfId="25627" xr:uid="{00000000-0005-0000-0000-00007F730000}"/>
    <cellStyle name="Normal 6 4 4 2 4 4" xfId="15083" xr:uid="{00000000-0005-0000-0000-000080730000}"/>
    <cellStyle name="Normal 6 4 4 2 4 4 2" xfId="15084" xr:uid="{00000000-0005-0000-0000-000081730000}"/>
    <cellStyle name="Normal 6 4 4 2 4 4 2 2" xfId="15085" xr:uid="{00000000-0005-0000-0000-000082730000}"/>
    <cellStyle name="Normal 6 4 4 2 4 4 2 2 2" xfId="41610" xr:uid="{00000000-0005-0000-0000-000083730000}"/>
    <cellStyle name="Normal 6 4 4 2 4 4 2 3" xfId="31592" xr:uid="{00000000-0005-0000-0000-000084730000}"/>
    <cellStyle name="Normal 6 4 4 2 4 4 3" xfId="15086" xr:uid="{00000000-0005-0000-0000-000085730000}"/>
    <cellStyle name="Normal 6 4 4 2 4 4 3 2" xfId="15087" xr:uid="{00000000-0005-0000-0000-000086730000}"/>
    <cellStyle name="Normal 6 4 4 2 4 4 3 2 2" xfId="41611" xr:uid="{00000000-0005-0000-0000-000087730000}"/>
    <cellStyle name="Normal 6 4 4 2 4 4 3 3" xfId="31593" xr:uid="{00000000-0005-0000-0000-000088730000}"/>
    <cellStyle name="Normal 6 4 4 2 4 4 4" xfId="15088" xr:uid="{00000000-0005-0000-0000-000089730000}"/>
    <cellStyle name="Normal 6 4 4 2 4 4 4 2" xfId="36224" xr:uid="{00000000-0005-0000-0000-00008A730000}"/>
    <cellStyle name="Normal 6 4 4 2 4 4 5" xfId="25628" xr:uid="{00000000-0005-0000-0000-00008B730000}"/>
    <cellStyle name="Normal 6 4 4 2 4 5" xfId="15089" xr:uid="{00000000-0005-0000-0000-00008C730000}"/>
    <cellStyle name="Normal 6 4 4 2 4 5 2" xfId="15090" xr:uid="{00000000-0005-0000-0000-00008D730000}"/>
    <cellStyle name="Normal 6 4 4 2 4 5 2 2" xfId="41612" xr:uid="{00000000-0005-0000-0000-00008E730000}"/>
    <cellStyle name="Normal 6 4 4 2 4 5 3" xfId="31594" xr:uid="{00000000-0005-0000-0000-00008F730000}"/>
    <cellStyle name="Normal 6 4 4 2 4 6" xfId="15091" xr:uid="{00000000-0005-0000-0000-000090730000}"/>
    <cellStyle name="Normal 6 4 4 2 4 6 2" xfId="15092" xr:uid="{00000000-0005-0000-0000-000091730000}"/>
    <cellStyle name="Normal 6 4 4 2 4 6 2 2" xfId="41613" xr:uid="{00000000-0005-0000-0000-000092730000}"/>
    <cellStyle name="Normal 6 4 4 2 4 6 3" xfId="31595" xr:uid="{00000000-0005-0000-0000-000093730000}"/>
    <cellStyle name="Normal 6 4 4 2 4 7" xfId="15093" xr:uid="{00000000-0005-0000-0000-000094730000}"/>
    <cellStyle name="Normal 6 4 4 2 4 7 2" xfId="36219" xr:uid="{00000000-0005-0000-0000-000095730000}"/>
    <cellStyle name="Normal 6 4 4 2 4 8" xfId="25623" xr:uid="{00000000-0005-0000-0000-000096730000}"/>
    <cellStyle name="Normal 6 4 4 2 5" xfId="15094" xr:uid="{00000000-0005-0000-0000-000097730000}"/>
    <cellStyle name="Normal 6 4 4 2 5 2" xfId="15095" xr:uid="{00000000-0005-0000-0000-000098730000}"/>
    <cellStyle name="Normal 6 4 4 2 5 2 2" xfId="15096" xr:uid="{00000000-0005-0000-0000-000099730000}"/>
    <cellStyle name="Normal 6 4 4 2 5 2 2 2" xfId="15097" xr:uid="{00000000-0005-0000-0000-00009A730000}"/>
    <cellStyle name="Normal 6 4 4 2 5 2 2 2 2" xfId="15098" xr:uid="{00000000-0005-0000-0000-00009B730000}"/>
    <cellStyle name="Normal 6 4 4 2 5 2 2 2 2 2" xfId="41614" xr:uid="{00000000-0005-0000-0000-00009C730000}"/>
    <cellStyle name="Normal 6 4 4 2 5 2 2 2 3" xfId="31596" xr:uid="{00000000-0005-0000-0000-00009D730000}"/>
    <cellStyle name="Normal 6 4 4 2 5 2 2 3" xfId="15099" xr:uid="{00000000-0005-0000-0000-00009E730000}"/>
    <cellStyle name="Normal 6 4 4 2 5 2 2 3 2" xfId="15100" xr:uid="{00000000-0005-0000-0000-00009F730000}"/>
    <cellStyle name="Normal 6 4 4 2 5 2 2 3 2 2" xfId="41615" xr:uid="{00000000-0005-0000-0000-0000A0730000}"/>
    <cellStyle name="Normal 6 4 4 2 5 2 2 3 3" xfId="31597" xr:uid="{00000000-0005-0000-0000-0000A1730000}"/>
    <cellStyle name="Normal 6 4 4 2 5 2 2 4" xfId="15101" xr:uid="{00000000-0005-0000-0000-0000A2730000}"/>
    <cellStyle name="Normal 6 4 4 2 5 2 2 4 2" xfId="36227" xr:uid="{00000000-0005-0000-0000-0000A3730000}"/>
    <cellStyle name="Normal 6 4 4 2 5 2 2 5" xfId="25631" xr:uid="{00000000-0005-0000-0000-0000A4730000}"/>
    <cellStyle name="Normal 6 4 4 2 5 2 3" xfId="15102" xr:uid="{00000000-0005-0000-0000-0000A5730000}"/>
    <cellStyle name="Normal 6 4 4 2 5 2 3 2" xfId="15103" xr:uid="{00000000-0005-0000-0000-0000A6730000}"/>
    <cellStyle name="Normal 6 4 4 2 5 2 3 2 2" xfId="15104" xr:uid="{00000000-0005-0000-0000-0000A7730000}"/>
    <cellStyle name="Normal 6 4 4 2 5 2 3 2 2 2" xfId="41616" xr:uid="{00000000-0005-0000-0000-0000A8730000}"/>
    <cellStyle name="Normal 6 4 4 2 5 2 3 2 3" xfId="31598" xr:uid="{00000000-0005-0000-0000-0000A9730000}"/>
    <cellStyle name="Normal 6 4 4 2 5 2 3 3" xfId="15105" xr:uid="{00000000-0005-0000-0000-0000AA730000}"/>
    <cellStyle name="Normal 6 4 4 2 5 2 3 3 2" xfId="15106" xr:uid="{00000000-0005-0000-0000-0000AB730000}"/>
    <cellStyle name="Normal 6 4 4 2 5 2 3 3 2 2" xfId="41617" xr:uid="{00000000-0005-0000-0000-0000AC730000}"/>
    <cellStyle name="Normal 6 4 4 2 5 2 3 3 3" xfId="31599" xr:uid="{00000000-0005-0000-0000-0000AD730000}"/>
    <cellStyle name="Normal 6 4 4 2 5 2 3 4" xfId="15107" xr:uid="{00000000-0005-0000-0000-0000AE730000}"/>
    <cellStyle name="Normal 6 4 4 2 5 2 3 4 2" xfId="36228" xr:uid="{00000000-0005-0000-0000-0000AF730000}"/>
    <cellStyle name="Normal 6 4 4 2 5 2 3 5" xfId="25632" xr:uid="{00000000-0005-0000-0000-0000B0730000}"/>
    <cellStyle name="Normal 6 4 4 2 5 2 4" xfId="15108" xr:uid="{00000000-0005-0000-0000-0000B1730000}"/>
    <cellStyle name="Normal 6 4 4 2 5 2 4 2" xfId="15109" xr:uid="{00000000-0005-0000-0000-0000B2730000}"/>
    <cellStyle name="Normal 6 4 4 2 5 2 4 2 2" xfId="41618" xr:uid="{00000000-0005-0000-0000-0000B3730000}"/>
    <cellStyle name="Normal 6 4 4 2 5 2 4 3" xfId="31600" xr:uid="{00000000-0005-0000-0000-0000B4730000}"/>
    <cellStyle name="Normal 6 4 4 2 5 2 5" xfId="15110" xr:uid="{00000000-0005-0000-0000-0000B5730000}"/>
    <cellStyle name="Normal 6 4 4 2 5 2 5 2" xfId="15111" xr:uid="{00000000-0005-0000-0000-0000B6730000}"/>
    <cellStyle name="Normal 6 4 4 2 5 2 5 2 2" xfId="41619" xr:uid="{00000000-0005-0000-0000-0000B7730000}"/>
    <cellStyle name="Normal 6 4 4 2 5 2 5 3" xfId="31601" xr:uid="{00000000-0005-0000-0000-0000B8730000}"/>
    <cellStyle name="Normal 6 4 4 2 5 2 6" xfId="15112" xr:uid="{00000000-0005-0000-0000-0000B9730000}"/>
    <cellStyle name="Normal 6 4 4 2 5 2 6 2" xfId="36226" xr:uid="{00000000-0005-0000-0000-0000BA730000}"/>
    <cellStyle name="Normal 6 4 4 2 5 2 7" xfId="25630" xr:uid="{00000000-0005-0000-0000-0000BB730000}"/>
    <cellStyle name="Normal 6 4 4 2 5 3" xfId="15113" xr:uid="{00000000-0005-0000-0000-0000BC730000}"/>
    <cellStyle name="Normal 6 4 4 2 5 3 2" xfId="15114" xr:uid="{00000000-0005-0000-0000-0000BD730000}"/>
    <cellStyle name="Normal 6 4 4 2 5 3 2 2" xfId="15115" xr:uid="{00000000-0005-0000-0000-0000BE730000}"/>
    <cellStyle name="Normal 6 4 4 2 5 3 2 2 2" xfId="41620" xr:uid="{00000000-0005-0000-0000-0000BF730000}"/>
    <cellStyle name="Normal 6 4 4 2 5 3 2 3" xfId="31602" xr:uid="{00000000-0005-0000-0000-0000C0730000}"/>
    <cellStyle name="Normal 6 4 4 2 5 3 3" xfId="15116" xr:uid="{00000000-0005-0000-0000-0000C1730000}"/>
    <cellStyle name="Normal 6 4 4 2 5 3 3 2" xfId="15117" xr:uid="{00000000-0005-0000-0000-0000C2730000}"/>
    <cellStyle name="Normal 6 4 4 2 5 3 3 2 2" xfId="41621" xr:uid="{00000000-0005-0000-0000-0000C3730000}"/>
    <cellStyle name="Normal 6 4 4 2 5 3 3 3" xfId="31603" xr:uid="{00000000-0005-0000-0000-0000C4730000}"/>
    <cellStyle name="Normal 6 4 4 2 5 3 4" xfId="15118" xr:uid="{00000000-0005-0000-0000-0000C5730000}"/>
    <cellStyle name="Normal 6 4 4 2 5 3 4 2" xfId="36229" xr:uid="{00000000-0005-0000-0000-0000C6730000}"/>
    <cellStyle name="Normal 6 4 4 2 5 3 5" xfId="25633" xr:uid="{00000000-0005-0000-0000-0000C7730000}"/>
    <cellStyle name="Normal 6 4 4 2 5 4" xfId="15119" xr:uid="{00000000-0005-0000-0000-0000C8730000}"/>
    <cellStyle name="Normal 6 4 4 2 5 4 2" xfId="15120" xr:uid="{00000000-0005-0000-0000-0000C9730000}"/>
    <cellStyle name="Normal 6 4 4 2 5 4 2 2" xfId="15121" xr:uid="{00000000-0005-0000-0000-0000CA730000}"/>
    <cellStyle name="Normal 6 4 4 2 5 4 2 2 2" xfId="41622" xr:uid="{00000000-0005-0000-0000-0000CB730000}"/>
    <cellStyle name="Normal 6 4 4 2 5 4 2 3" xfId="31604" xr:uid="{00000000-0005-0000-0000-0000CC730000}"/>
    <cellStyle name="Normal 6 4 4 2 5 4 3" xfId="15122" xr:uid="{00000000-0005-0000-0000-0000CD730000}"/>
    <cellStyle name="Normal 6 4 4 2 5 4 3 2" xfId="15123" xr:uid="{00000000-0005-0000-0000-0000CE730000}"/>
    <cellStyle name="Normal 6 4 4 2 5 4 3 2 2" xfId="41623" xr:uid="{00000000-0005-0000-0000-0000CF730000}"/>
    <cellStyle name="Normal 6 4 4 2 5 4 3 3" xfId="31605" xr:uid="{00000000-0005-0000-0000-0000D0730000}"/>
    <cellStyle name="Normal 6 4 4 2 5 4 4" xfId="15124" xr:uid="{00000000-0005-0000-0000-0000D1730000}"/>
    <cellStyle name="Normal 6 4 4 2 5 4 4 2" xfId="36230" xr:uid="{00000000-0005-0000-0000-0000D2730000}"/>
    <cellStyle name="Normal 6 4 4 2 5 4 5" xfId="25634" xr:uid="{00000000-0005-0000-0000-0000D3730000}"/>
    <cellStyle name="Normal 6 4 4 2 5 5" xfId="15125" xr:uid="{00000000-0005-0000-0000-0000D4730000}"/>
    <cellStyle name="Normal 6 4 4 2 5 5 2" xfId="15126" xr:uid="{00000000-0005-0000-0000-0000D5730000}"/>
    <cellStyle name="Normal 6 4 4 2 5 5 2 2" xfId="41624" xr:uid="{00000000-0005-0000-0000-0000D6730000}"/>
    <cellStyle name="Normal 6 4 4 2 5 5 3" xfId="31606" xr:uid="{00000000-0005-0000-0000-0000D7730000}"/>
    <cellStyle name="Normal 6 4 4 2 5 6" xfId="15127" xr:uid="{00000000-0005-0000-0000-0000D8730000}"/>
    <cellStyle name="Normal 6 4 4 2 5 6 2" xfId="15128" xr:uid="{00000000-0005-0000-0000-0000D9730000}"/>
    <cellStyle name="Normal 6 4 4 2 5 6 2 2" xfId="41625" xr:uid="{00000000-0005-0000-0000-0000DA730000}"/>
    <cellStyle name="Normal 6 4 4 2 5 6 3" xfId="31607" xr:uid="{00000000-0005-0000-0000-0000DB730000}"/>
    <cellStyle name="Normal 6 4 4 2 5 7" xfId="15129" xr:uid="{00000000-0005-0000-0000-0000DC730000}"/>
    <cellStyle name="Normal 6 4 4 2 5 7 2" xfId="36225" xr:uid="{00000000-0005-0000-0000-0000DD730000}"/>
    <cellStyle name="Normal 6 4 4 2 5 8" xfId="25629" xr:uid="{00000000-0005-0000-0000-0000DE730000}"/>
    <cellStyle name="Normal 6 4 4 2 6" xfId="15130" xr:uid="{00000000-0005-0000-0000-0000DF730000}"/>
    <cellStyle name="Normal 6 4 4 2 6 2" xfId="15131" xr:uid="{00000000-0005-0000-0000-0000E0730000}"/>
    <cellStyle name="Normal 6 4 4 2 6 2 2" xfId="15132" xr:uid="{00000000-0005-0000-0000-0000E1730000}"/>
    <cellStyle name="Normal 6 4 4 2 6 2 2 2" xfId="15133" xr:uid="{00000000-0005-0000-0000-0000E2730000}"/>
    <cellStyle name="Normal 6 4 4 2 6 2 2 2 2" xfId="41626" xr:uid="{00000000-0005-0000-0000-0000E3730000}"/>
    <cellStyle name="Normal 6 4 4 2 6 2 2 3" xfId="31608" xr:uid="{00000000-0005-0000-0000-0000E4730000}"/>
    <cellStyle name="Normal 6 4 4 2 6 2 3" xfId="15134" xr:uid="{00000000-0005-0000-0000-0000E5730000}"/>
    <cellStyle name="Normal 6 4 4 2 6 2 3 2" xfId="15135" xr:uid="{00000000-0005-0000-0000-0000E6730000}"/>
    <cellStyle name="Normal 6 4 4 2 6 2 3 2 2" xfId="41627" xr:uid="{00000000-0005-0000-0000-0000E7730000}"/>
    <cellStyle name="Normal 6 4 4 2 6 2 3 3" xfId="31609" xr:uid="{00000000-0005-0000-0000-0000E8730000}"/>
    <cellStyle name="Normal 6 4 4 2 6 2 4" xfId="15136" xr:uid="{00000000-0005-0000-0000-0000E9730000}"/>
    <cellStyle name="Normal 6 4 4 2 6 2 4 2" xfId="36232" xr:uid="{00000000-0005-0000-0000-0000EA730000}"/>
    <cellStyle name="Normal 6 4 4 2 6 2 5" xfId="25636" xr:uid="{00000000-0005-0000-0000-0000EB730000}"/>
    <cellStyle name="Normal 6 4 4 2 6 3" xfId="15137" xr:uid="{00000000-0005-0000-0000-0000EC730000}"/>
    <cellStyle name="Normal 6 4 4 2 6 3 2" xfId="15138" xr:uid="{00000000-0005-0000-0000-0000ED730000}"/>
    <cellStyle name="Normal 6 4 4 2 6 3 2 2" xfId="15139" xr:uid="{00000000-0005-0000-0000-0000EE730000}"/>
    <cellStyle name="Normal 6 4 4 2 6 3 2 2 2" xfId="41628" xr:uid="{00000000-0005-0000-0000-0000EF730000}"/>
    <cellStyle name="Normal 6 4 4 2 6 3 2 3" xfId="31610" xr:uid="{00000000-0005-0000-0000-0000F0730000}"/>
    <cellStyle name="Normal 6 4 4 2 6 3 3" xfId="15140" xr:uid="{00000000-0005-0000-0000-0000F1730000}"/>
    <cellStyle name="Normal 6 4 4 2 6 3 3 2" xfId="15141" xr:uid="{00000000-0005-0000-0000-0000F2730000}"/>
    <cellStyle name="Normal 6 4 4 2 6 3 3 2 2" xfId="41629" xr:uid="{00000000-0005-0000-0000-0000F3730000}"/>
    <cellStyle name="Normal 6 4 4 2 6 3 3 3" xfId="31611" xr:uid="{00000000-0005-0000-0000-0000F4730000}"/>
    <cellStyle name="Normal 6 4 4 2 6 3 4" xfId="15142" xr:uid="{00000000-0005-0000-0000-0000F5730000}"/>
    <cellStyle name="Normal 6 4 4 2 6 3 4 2" xfId="36233" xr:uid="{00000000-0005-0000-0000-0000F6730000}"/>
    <cellStyle name="Normal 6 4 4 2 6 3 5" xfId="25637" xr:uid="{00000000-0005-0000-0000-0000F7730000}"/>
    <cellStyle name="Normal 6 4 4 2 6 4" xfId="15143" xr:uid="{00000000-0005-0000-0000-0000F8730000}"/>
    <cellStyle name="Normal 6 4 4 2 6 4 2" xfId="15144" xr:uid="{00000000-0005-0000-0000-0000F9730000}"/>
    <cellStyle name="Normal 6 4 4 2 6 4 2 2" xfId="41630" xr:uid="{00000000-0005-0000-0000-0000FA730000}"/>
    <cellStyle name="Normal 6 4 4 2 6 4 3" xfId="31612" xr:uid="{00000000-0005-0000-0000-0000FB730000}"/>
    <cellStyle name="Normal 6 4 4 2 6 5" xfId="15145" xr:uid="{00000000-0005-0000-0000-0000FC730000}"/>
    <cellStyle name="Normal 6 4 4 2 6 5 2" xfId="15146" xr:uid="{00000000-0005-0000-0000-0000FD730000}"/>
    <cellStyle name="Normal 6 4 4 2 6 5 2 2" xfId="41631" xr:uid="{00000000-0005-0000-0000-0000FE730000}"/>
    <cellStyle name="Normal 6 4 4 2 6 5 3" xfId="31613" xr:uid="{00000000-0005-0000-0000-0000FF730000}"/>
    <cellStyle name="Normal 6 4 4 2 6 6" xfId="15147" xr:uid="{00000000-0005-0000-0000-000000740000}"/>
    <cellStyle name="Normal 6 4 4 2 6 6 2" xfId="36231" xr:uid="{00000000-0005-0000-0000-000001740000}"/>
    <cellStyle name="Normal 6 4 4 2 6 7" xfId="25635" xr:uid="{00000000-0005-0000-0000-000002740000}"/>
    <cellStyle name="Normal 6 4 4 2 7" xfId="15148" xr:uid="{00000000-0005-0000-0000-000003740000}"/>
    <cellStyle name="Normal 6 4 4 2 7 2" xfId="15149" xr:uid="{00000000-0005-0000-0000-000004740000}"/>
    <cellStyle name="Normal 6 4 4 2 7 2 2" xfId="15150" xr:uid="{00000000-0005-0000-0000-000005740000}"/>
    <cellStyle name="Normal 6 4 4 2 7 2 2 2" xfId="41632" xr:uid="{00000000-0005-0000-0000-000006740000}"/>
    <cellStyle name="Normal 6 4 4 2 7 2 3" xfId="31614" xr:uid="{00000000-0005-0000-0000-000007740000}"/>
    <cellStyle name="Normal 6 4 4 2 7 3" xfId="15151" xr:uid="{00000000-0005-0000-0000-000008740000}"/>
    <cellStyle name="Normal 6 4 4 2 7 3 2" xfId="15152" xr:uid="{00000000-0005-0000-0000-000009740000}"/>
    <cellStyle name="Normal 6 4 4 2 7 3 2 2" xfId="41633" xr:uid="{00000000-0005-0000-0000-00000A740000}"/>
    <cellStyle name="Normal 6 4 4 2 7 3 3" xfId="31615" xr:uid="{00000000-0005-0000-0000-00000B740000}"/>
    <cellStyle name="Normal 6 4 4 2 7 4" xfId="15153" xr:uid="{00000000-0005-0000-0000-00000C740000}"/>
    <cellStyle name="Normal 6 4 4 2 7 4 2" xfId="36234" xr:uid="{00000000-0005-0000-0000-00000D740000}"/>
    <cellStyle name="Normal 6 4 4 2 7 5" xfId="25638" xr:uid="{00000000-0005-0000-0000-00000E740000}"/>
    <cellStyle name="Normal 6 4 4 2 8" xfId="15154" xr:uid="{00000000-0005-0000-0000-00000F740000}"/>
    <cellStyle name="Normal 6 4 4 2 8 2" xfId="15155" xr:uid="{00000000-0005-0000-0000-000010740000}"/>
    <cellStyle name="Normal 6 4 4 2 8 2 2" xfId="15156" xr:uid="{00000000-0005-0000-0000-000011740000}"/>
    <cellStyle name="Normal 6 4 4 2 8 2 2 2" xfId="41634" xr:uid="{00000000-0005-0000-0000-000012740000}"/>
    <cellStyle name="Normal 6 4 4 2 8 2 3" xfId="31616" xr:uid="{00000000-0005-0000-0000-000013740000}"/>
    <cellStyle name="Normal 6 4 4 2 8 3" xfId="15157" xr:uid="{00000000-0005-0000-0000-000014740000}"/>
    <cellStyle name="Normal 6 4 4 2 8 3 2" xfId="15158" xr:uid="{00000000-0005-0000-0000-000015740000}"/>
    <cellStyle name="Normal 6 4 4 2 8 3 2 2" xfId="41635" xr:uid="{00000000-0005-0000-0000-000016740000}"/>
    <cellStyle name="Normal 6 4 4 2 8 3 3" xfId="31617" xr:uid="{00000000-0005-0000-0000-000017740000}"/>
    <cellStyle name="Normal 6 4 4 2 8 4" xfId="15159" xr:uid="{00000000-0005-0000-0000-000018740000}"/>
    <cellStyle name="Normal 6 4 4 2 8 4 2" xfId="36235" xr:uid="{00000000-0005-0000-0000-000019740000}"/>
    <cellStyle name="Normal 6 4 4 2 8 5" xfId="25639" xr:uid="{00000000-0005-0000-0000-00001A740000}"/>
    <cellStyle name="Normal 6 4 4 2 9" xfId="15160" xr:uid="{00000000-0005-0000-0000-00001B740000}"/>
    <cellStyle name="Normal 6 4 4 2 9 2" xfId="15161" xr:uid="{00000000-0005-0000-0000-00001C740000}"/>
    <cellStyle name="Normal 6 4 4 2 9 2 2" xfId="41636" xr:uid="{00000000-0005-0000-0000-00001D740000}"/>
    <cellStyle name="Normal 6 4 4 2 9 3" xfId="31618" xr:uid="{00000000-0005-0000-0000-00001E740000}"/>
    <cellStyle name="Normal 6 4 4 3" xfId="15162" xr:uid="{00000000-0005-0000-0000-00001F740000}"/>
    <cellStyle name="Normal 6 4 4 3 10" xfId="25640" xr:uid="{00000000-0005-0000-0000-000020740000}"/>
    <cellStyle name="Normal 6 4 4 3 2" xfId="15163" xr:uid="{00000000-0005-0000-0000-000021740000}"/>
    <cellStyle name="Normal 6 4 4 3 2 2" xfId="15164" xr:uid="{00000000-0005-0000-0000-000022740000}"/>
    <cellStyle name="Normal 6 4 4 3 2 2 2" xfId="15165" xr:uid="{00000000-0005-0000-0000-000023740000}"/>
    <cellStyle name="Normal 6 4 4 3 2 2 2 2" xfId="15166" xr:uid="{00000000-0005-0000-0000-000024740000}"/>
    <cellStyle name="Normal 6 4 4 3 2 2 2 2 2" xfId="15167" xr:uid="{00000000-0005-0000-0000-000025740000}"/>
    <cellStyle name="Normal 6 4 4 3 2 2 2 2 2 2" xfId="41637" xr:uid="{00000000-0005-0000-0000-000026740000}"/>
    <cellStyle name="Normal 6 4 4 3 2 2 2 2 3" xfId="31619" xr:uid="{00000000-0005-0000-0000-000027740000}"/>
    <cellStyle name="Normal 6 4 4 3 2 2 2 3" xfId="15168" xr:uid="{00000000-0005-0000-0000-000028740000}"/>
    <cellStyle name="Normal 6 4 4 3 2 2 2 3 2" xfId="15169" xr:uid="{00000000-0005-0000-0000-000029740000}"/>
    <cellStyle name="Normal 6 4 4 3 2 2 2 3 2 2" xfId="41638" xr:uid="{00000000-0005-0000-0000-00002A740000}"/>
    <cellStyle name="Normal 6 4 4 3 2 2 2 3 3" xfId="31620" xr:uid="{00000000-0005-0000-0000-00002B740000}"/>
    <cellStyle name="Normal 6 4 4 3 2 2 2 4" xfId="15170" xr:uid="{00000000-0005-0000-0000-00002C740000}"/>
    <cellStyle name="Normal 6 4 4 3 2 2 2 4 2" xfId="36239" xr:uid="{00000000-0005-0000-0000-00002D740000}"/>
    <cellStyle name="Normal 6 4 4 3 2 2 2 5" xfId="25643" xr:uid="{00000000-0005-0000-0000-00002E740000}"/>
    <cellStyle name="Normal 6 4 4 3 2 2 3" xfId="15171" xr:uid="{00000000-0005-0000-0000-00002F740000}"/>
    <cellStyle name="Normal 6 4 4 3 2 2 3 2" xfId="15172" xr:uid="{00000000-0005-0000-0000-000030740000}"/>
    <cellStyle name="Normal 6 4 4 3 2 2 3 2 2" xfId="15173" xr:uid="{00000000-0005-0000-0000-000031740000}"/>
    <cellStyle name="Normal 6 4 4 3 2 2 3 2 2 2" xfId="41639" xr:uid="{00000000-0005-0000-0000-000032740000}"/>
    <cellStyle name="Normal 6 4 4 3 2 2 3 2 3" xfId="31621" xr:uid="{00000000-0005-0000-0000-000033740000}"/>
    <cellStyle name="Normal 6 4 4 3 2 2 3 3" xfId="15174" xr:uid="{00000000-0005-0000-0000-000034740000}"/>
    <cellStyle name="Normal 6 4 4 3 2 2 3 3 2" xfId="15175" xr:uid="{00000000-0005-0000-0000-000035740000}"/>
    <cellStyle name="Normal 6 4 4 3 2 2 3 3 2 2" xfId="41640" xr:uid="{00000000-0005-0000-0000-000036740000}"/>
    <cellStyle name="Normal 6 4 4 3 2 2 3 3 3" xfId="31622" xr:uid="{00000000-0005-0000-0000-000037740000}"/>
    <cellStyle name="Normal 6 4 4 3 2 2 3 4" xfId="15176" xr:uid="{00000000-0005-0000-0000-000038740000}"/>
    <cellStyle name="Normal 6 4 4 3 2 2 3 4 2" xfId="36240" xr:uid="{00000000-0005-0000-0000-000039740000}"/>
    <cellStyle name="Normal 6 4 4 3 2 2 3 5" xfId="25644" xr:uid="{00000000-0005-0000-0000-00003A740000}"/>
    <cellStyle name="Normal 6 4 4 3 2 2 4" xfId="15177" xr:uid="{00000000-0005-0000-0000-00003B740000}"/>
    <cellStyle name="Normal 6 4 4 3 2 2 4 2" xfId="15178" xr:uid="{00000000-0005-0000-0000-00003C740000}"/>
    <cellStyle name="Normal 6 4 4 3 2 2 4 2 2" xfId="41641" xr:uid="{00000000-0005-0000-0000-00003D740000}"/>
    <cellStyle name="Normal 6 4 4 3 2 2 4 3" xfId="31623" xr:uid="{00000000-0005-0000-0000-00003E740000}"/>
    <cellStyle name="Normal 6 4 4 3 2 2 5" xfId="15179" xr:uid="{00000000-0005-0000-0000-00003F740000}"/>
    <cellStyle name="Normal 6 4 4 3 2 2 5 2" xfId="15180" xr:uid="{00000000-0005-0000-0000-000040740000}"/>
    <cellStyle name="Normal 6 4 4 3 2 2 5 2 2" xfId="41642" xr:uid="{00000000-0005-0000-0000-000041740000}"/>
    <cellStyle name="Normal 6 4 4 3 2 2 5 3" xfId="31624" xr:uid="{00000000-0005-0000-0000-000042740000}"/>
    <cellStyle name="Normal 6 4 4 3 2 2 6" xfId="15181" xr:uid="{00000000-0005-0000-0000-000043740000}"/>
    <cellStyle name="Normal 6 4 4 3 2 2 6 2" xfId="36238" xr:uid="{00000000-0005-0000-0000-000044740000}"/>
    <cellStyle name="Normal 6 4 4 3 2 2 7" xfId="25642" xr:uid="{00000000-0005-0000-0000-000045740000}"/>
    <cellStyle name="Normal 6 4 4 3 2 3" xfId="15182" xr:uid="{00000000-0005-0000-0000-000046740000}"/>
    <cellStyle name="Normal 6 4 4 3 2 3 2" xfId="15183" xr:uid="{00000000-0005-0000-0000-000047740000}"/>
    <cellStyle name="Normal 6 4 4 3 2 3 2 2" xfId="15184" xr:uid="{00000000-0005-0000-0000-000048740000}"/>
    <cellStyle name="Normal 6 4 4 3 2 3 2 2 2" xfId="41643" xr:uid="{00000000-0005-0000-0000-000049740000}"/>
    <cellStyle name="Normal 6 4 4 3 2 3 2 3" xfId="31625" xr:uid="{00000000-0005-0000-0000-00004A740000}"/>
    <cellStyle name="Normal 6 4 4 3 2 3 3" xfId="15185" xr:uid="{00000000-0005-0000-0000-00004B740000}"/>
    <cellStyle name="Normal 6 4 4 3 2 3 3 2" xfId="15186" xr:uid="{00000000-0005-0000-0000-00004C740000}"/>
    <cellStyle name="Normal 6 4 4 3 2 3 3 2 2" xfId="41644" xr:uid="{00000000-0005-0000-0000-00004D740000}"/>
    <cellStyle name="Normal 6 4 4 3 2 3 3 3" xfId="31626" xr:uid="{00000000-0005-0000-0000-00004E740000}"/>
    <cellStyle name="Normal 6 4 4 3 2 3 4" xfId="15187" xr:uid="{00000000-0005-0000-0000-00004F740000}"/>
    <cellStyle name="Normal 6 4 4 3 2 3 4 2" xfId="36241" xr:uid="{00000000-0005-0000-0000-000050740000}"/>
    <cellStyle name="Normal 6 4 4 3 2 3 5" xfId="25645" xr:uid="{00000000-0005-0000-0000-000051740000}"/>
    <cellStyle name="Normal 6 4 4 3 2 4" xfId="15188" xr:uid="{00000000-0005-0000-0000-000052740000}"/>
    <cellStyle name="Normal 6 4 4 3 2 4 2" xfId="15189" xr:uid="{00000000-0005-0000-0000-000053740000}"/>
    <cellStyle name="Normal 6 4 4 3 2 4 2 2" xfId="15190" xr:uid="{00000000-0005-0000-0000-000054740000}"/>
    <cellStyle name="Normal 6 4 4 3 2 4 2 2 2" xfId="41645" xr:uid="{00000000-0005-0000-0000-000055740000}"/>
    <cellStyle name="Normal 6 4 4 3 2 4 2 3" xfId="31627" xr:uid="{00000000-0005-0000-0000-000056740000}"/>
    <cellStyle name="Normal 6 4 4 3 2 4 3" xfId="15191" xr:uid="{00000000-0005-0000-0000-000057740000}"/>
    <cellStyle name="Normal 6 4 4 3 2 4 3 2" xfId="15192" xr:uid="{00000000-0005-0000-0000-000058740000}"/>
    <cellStyle name="Normal 6 4 4 3 2 4 3 2 2" xfId="41646" xr:uid="{00000000-0005-0000-0000-000059740000}"/>
    <cellStyle name="Normal 6 4 4 3 2 4 3 3" xfId="31628" xr:uid="{00000000-0005-0000-0000-00005A740000}"/>
    <cellStyle name="Normal 6 4 4 3 2 4 4" xfId="15193" xr:uid="{00000000-0005-0000-0000-00005B740000}"/>
    <cellStyle name="Normal 6 4 4 3 2 4 4 2" xfId="36242" xr:uid="{00000000-0005-0000-0000-00005C740000}"/>
    <cellStyle name="Normal 6 4 4 3 2 4 5" xfId="25646" xr:uid="{00000000-0005-0000-0000-00005D740000}"/>
    <cellStyle name="Normal 6 4 4 3 2 5" xfId="15194" xr:uid="{00000000-0005-0000-0000-00005E740000}"/>
    <cellStyle name="Normal 6 4 4 3 2 5 2" xfId="15195" xr:uid="{00000000-0005-0000-0000-00005F740000}"/>
    <cellStyle name="Normal 6 4 4 3 2 5 2 2" xfId="41647" xr:uid="{00000000-0005-0000-0000-000060740000}"/>
    <cellStyle name="Normal 6 4 4 3 2 5 3" xfId="31629" xr:uid="{00000000-0005-0000-0000-000061740000}"/>
    <cellStyle name="Normal 6 4 4 3 2 6" xfId="15196" xr:uid="{00000000-0005-0000-0000-000062740000}"/>
    <cellStyle name="Normal 6 4 4 3 2 6 2" xfId="15197" xr:uid="{00000000-0005-0000-0000-000063740000}"/>
    <cellStyle name="Normal 6 4 4 3 2 6 2 2" xfId="41648" xr:uid="{00000000-0005-0000-0000-000064740000}"/>
    <cellStyle name="Normal 6 4 4 3 2 6 3" xfId="31630" xr:uid="{00000000-0005-0000-0000-000065740000}"/>
    <cellStyle name="Normal 6 4 4 3 2 7" xfId="15198" xr:uid="{00000000-0005-0000-0000-000066740000}"/>
    <cellStyle name="Normal 6 4 4 3 2 7 2" xfId="36237" xr:uid="{00000000-0005-0000-0000-000067740000}"/>
    <cellStyle name="Normal 6 4 4 3 2 8" xfId="25641" xr:uid="{00000000-0005-0000-0000-000068740000}"/>
    <cellStyle name="Normal 6 4 4 3 3" xfId="15199" xr:uid="{00000000-0005-0000-0000-000069740000}"/>
    <cellStyle name="Normal 6 4 4 3 3 2" xfId="15200" xr:uid="{00000000-0005-0000-0000-00006A740000}"/>
    <cellStyle name="Normal 6 4 4 3 3 2 2" xfId="15201" xr:uid="{00000000-0005-0000-0000-00006B740000}"/>
    <cellStyle name="Normal 6 4 4 3 3 2 2 2" xfId="15202" xr:uid="{00000000-0005-0000-0000-00006C740000}"/>
    <cellStyle name="Normal 6 4 4 3 3 2 2 2 2" xfId="15203" xr:uid="{00000000-0005-0000-0000-00006D740000}"/>
    <cellStyle name="Normal 6 4 4 3 3 2 2 2 2 2" xfId="41649" xr:uid="{00000000-0005-0000-0000-00006E740000}"/>
    <cellStyle name="Normal 6 4 4 3 3 2 2 2 3" xfId="31631" xr:uid="{00000000-0005-0000-0000-00006F740000}"/>
    <cellStyle name="Normal 6 4 4 3 3 2 2 3" xfId="15204" xr:uid="{00000000-0005-0000-0000-000070740000}"/>
    <cellStyle name="Normal 6 4 4 3 3 2 2 3 2" xfId="15205" xr:uid="{00000000-0005-0000-0000-000071740000}"/>
    <cellStyle name="Normal 6 4 4 3 3 2 2 3 2 2" xfId="41650" xr:uid="{00000000-0005-0000-0000-000072740000}"/>
    <cellStyle name="Normal 6 4 4 3 3 2 2 3 3" xfId="31632" xr:uid="{00000000-0005-0000-0000-000073740000}"/>
    <cellStyle name="Normal 6 4 4 3 3 2 2 4" xfId="15206" xr:uid="{00000000-0005-0000-0000-000074740000}"/>
    <cellStyle name="Normal 6 4 4 3 3 2 2 4 2" xfId="36245" xr:uid="{00000000-0005-0000-0000-000075740000}"/>
    <cellStyle name="Normal 6 4 4 3 3 2 2 5" xfId="25649" xr:uid="{00000000-0005-0000-0000-000076740000}"/>
    <cellStyle name="Normal 6 4 4 3 3 2 3" xfId="15207" xr:uid="{00000000-0005-0000-0000-000077740000}"/>
    <cellStyle name="Normal 6 4 4 3 3 2 3 2" xfId="15208" xr:uid="{00000000-0005-0000-0000-000078740000}"/>
    <cellStyle name="Normal 6 4 4 3 3 2 3 2 2" xfId="15209" xr:uid="{00000000-0005-0000-0000-000079740000}"/>
    <cellStyle name="Normal 6 4 4 3 3 2 3 2 2 2" xfId="41651" xr:uid="{00000000-0005-0000-0000-00007A740000}"/>
    <cellStyle name="Normal 6 4 4 3 3 2 3 2 3" xfId="31633" xr:uid="{00000000-0005-0000-0000-00007B740000}"/>
    <cellStyle name="Normal 6 4 4 3 3 2 3 3" xfId="15210" xr:uid="{00000000-0005-0000-0000-00007C740000}"/>
    <cellStyle name="Normal 6 4 4 3 3 2 3 3 2" xfId="15211" xr:uid="{00000000-0005-0000-0000-00007D740000}"/>
    <cellStyle name="Normal 6 4 4 3 3 2 3 3 2 2" xfId="41652" xr:uid="{00000000-0005-0000-0000-00007E740000}"/>
    <cellStyle name="Normal 6 4 4 3 3 2 3 3 3" xfId="31634" xr:uid="{00000000-0005-0000-0000-00007F740000}"/>
    <cellStyle name="Normal 6 4 4 3 3 2 3 4" xfId="15212" xr:uid="{00000000-0005-0000-0000-000080740000}"/>
    <cellStyle name="Normal 6 4 4 3 3 2 3 4 2" xfId="36246" xr:uid="{00000000-0005-0000-0000-000081740000}"/>
    <cellStyle name="Normal 6 4 4 3 3 2 3 5" xfId="25650" xr:uid="{00000000-0005-0000-0000-000082740000}"/>
    <cellStyle name="Normal 6 4 4 3 3 2 4" xfId="15213" xr:uid="{00000000-0005-0000-0000-000083740000}"/>
    <cellStyle name="Normal 6 4 4 3 3 2 4 2" xfId="15214" xr:uid="{00000000-0005-0000-0000-000084740000}"/>
    <cellStyle name="Normal 6 4 4 3 3 2 4 2 2" xfId="41653" xr:uid="{00000000-0005-0000-0000-000085740000}"/>
    <cellStyle name="Normal 6 4 4 3 3 2 4 3" xfId="31635" xr:uid="{00000000-0005-0000-0000-000086740000}"/>
    <cellStyle name="Normal 6 4 4 3 3 2 5" xfId="15215" xr:uid="{00000000-0005-0000-0000-000087740000}"/>
    <cellStyle name="Normal 6 4 4 3 3 2 5 2" xfId="15216" xr:uid="{00000000-0005-0000-0000-000088740000}"/>
    <cellStyle name="Normal 6 4 4 3 3 2 5 2 2" xfId="41654" xr:uid="{00000000-0005-0000-0000-000089740000}"/>
    <cellStyle name="Normal 6 4 4 3 3 2 5 3" xfId="31636" xr:uid="{00000000-0005-0000-0000-00008A740000}"/>
    <cellStyle name="Normal 6 4 4 3 3 2 6" xfId="15217" xr:uid="{00000000-0005-0000-0000-00008B740000}"/>
    <cellStyle name="Normal 6 4 4 3 3 2 6 2" xfId="36244" xr:uid="{00000000-0005-0000-0000-00008C740000}"/>
    <cellStyle name="Normal 6 4 4 3 3 2 7" xfId="25648" xr:uid="{00000000-0005-0000-0000-00008D740000}"/>
    <cellStyle name="Normal 6 4 4 3 3 3" xfId="15218" xr:uid="{00000000-0005-0000-0000-00008E740000}"/>
    <cellStyle name="Normal 6 4 4 3 3 3 2" xfId="15219" xr:uid="{00000000-0005-0000-0000-00008F740000}"/>
    <cellStyle name="Normal 6 4 4 3 3 3 2 2" xfId="15220" xr:uid="{00000000-0005-0000-0000-000090740000}"/>
    <cellStyle name="Normal 6 4 4 3 3 3 2 2 2" xfId="41655" xr:uid="{00000000-0005-0000-0000-000091740000}"/>
    <cellStyle name="Normal 6 4 4 3 3 3 2 3" xfId="31637" xr:uid="{00000000-0005-0000-0000-000092740000}"/>
    <cellStyle name="Normal 6 4 4 3 3 3 3" xfId="15221" xr:uid="{00000000-0005-0000-0000-000093740000}"/>
    <cellStyle name="Normal 6 4 4 3 3 3 3 2" xfId="15222" xr:uid="{00000000-0005-0000-0000-000094740000}"/>
    <cellStyle name="Normal 6 4 4 3 3 3 3 2 2" xfId="41656" xr:uid="{00000000-0005-0000-0000-000095740000}"/>
    <cellStyle name="Normal 6 4 4 3 3 3 3 3" xfId="31638" xr:uid="{00000000-0005-0000-0000-000096740000}"/>
    <cellStyle name="Normal 6 4 4 3 3 3 4" xfId="15223" xr:uid="{00000000-0005-0000-0000-000097740000}"/>
    <cellStyle name="Normal 6 4 4 3 3 3 4 2" xfId="36247" xr:uid="{00000000-0005-0000-0000-000098740000}"/>
    <cellStyle name="Normal 6 4 4 3 3 3 5" xfId="25651" xr:uid="{00000000-0005-0000-0000-000099740000}"/>
    <cellStyle name="Normal 6 4 4 3 3 4" xfId="15224" xr:uid="{00000000-0005-0000-0000-00009A740000}"/>
    <cellStyle name="Normal 6 4 4 3 3 4 2" xfId="15225" xr:uid="{00000000-0005-0000-0000-00009B740000}"/>
    <cellStyle name="Normal 6 4 4 3 3 4 2 2" xfId="15226" xr:uid="{00000000-0005-0000-0000-00009C740000}"/>
    <cellStyle name="Normal 6 4 4 3 3 4 2 2 2" xfId="41657" xr:uid="{00000000-0005-0000-0000-00009D740000}"/>
    <cellStyle name="Normal 6 4 4 3 3 4 2 3" xfId="31639" xr:uid="{00000000-0005-0000-0000-00009E740000}"/>
    <cellStyle name="Normal 6 4 4 3 3 4 3" xfId="15227" xr:uid="{00000000-0005-0000-0000-00009F740000}"/>
    <cellStyle name="Normal 6 4 4 3 3 4 3 2" xfId="15228" xr:uid="{00000000-0005-0000-0000-0000A0740000}"/>
    <cellStyle name="Normal 6 4 4 3 3 4 3 2 2" xfId="41658" xr:uid="{00000000-0005-0000-0000-0000A1740000}"/>
    <cellStyle name="Normal 6 4 4 3 3 4 3 3" xfId="31640" xr:uid="{00000000-0005-0000-0000-0000A2740000}"/>
    <cellStyle name="Normal 6 4 4 3 3 4 4" xfId="15229" xr:uid="{00000000-0005-0000-0000-0000A3740000}"/>
    <cellStyle name="Normal 6 4 4 3 3 4 4 2" xfId="36248" xr:uid="{00000000-0005-0000-0000-0000A4740000}"/>
    <cellStyle name="Normal 6 4 4 3 3 4 5" xfId="25652" xr:uid="{00000000-0005-0000-0000-0000A5740000}"/>
    <cellStyle name="Normal 6 4 4 3 3 5" xfId="15230" xr:uid="{00000000-0005-0000-0000-0000A6740000}"/>
    <cellStyle name="Normal 6 4 4 3 3 5 2" xfId="15231" xr:uid="{00000000-0005-0000-0000-0000A7740000}"/>
    <cellStyle name="Normal 6 4 4 3 3 5 2 2" xfId="41659" xr:uid="{00000000-0005-0000-0000-0000A8740000}"/>
    <cellStyle name="Normal 6 4 4 3 3 5 3" xfId="31641" xr:uid="{00000000-0005-0000-0000-0000A9740000}"/>
    <cellStyle name="Normal 6 4 4 3 3 6" xfId="15232" xr:uid="{00000000-0005-0000-0000-0000AA740000}"/>
    <cellStyle name="Normal 6 4 4 3 3 6 2" xfId="15233" xr:uid="{00000000-0005-0000-0000-0000AB740000}"/>
    <cellStyle name="Normal 6 4 4 3 3 6 2 2" xfId="41660" xr:uid="{00000000-0005-0000-0000-0000AC740000}"/>
    <cellStyle name="Normal 6 4 4 3 3 6 3" xfId="31642" xr:uid="{00000000-0005-0000-0000-0000AD740000}"/>
    <cellStyle name="Normal 6 4 4 3 3 7" xfId="15234" xr:uid="{00000000-0005-0000-0000-0000AE740000}"/>
    <cellStyle name="Normal 6 4 4 3 3 7 2" xfId="36243" xr:uid="{00000000-0005-0000-0000-0000AF740000}"/>
    <cellStyle name="Normal 6 4 4 3 3 8" xfId="25647" xr:uid="{00000000-0005-0000-0000-0000B0740000}"/>
    <cellStyle name="Normal 6 4 4 3 4" xfId="15235" xr:uid="{00000000-0005-0000-0000-0000B1740000}"/>
    <cellStyle name="Normal 6 4 4 3 4 2" xfId="15236" xr:uid="{00000000-0005-0000-0000-0000B2740000}"/>
    <cellStyle name="Normal 6 4 4 3 4 2 2" xfId="15237" xr:uid="{00000000-0005-0000-0000-0000B3740000}"/>
    <cellStyle name="Normal 6 4 4 3 4 2 2 2" xfId="15238" xr:uid="{00000000-0005-0000-0000-0000B4740000}"/>
    <cellStyle name="Normal 6 4 4 3 4 2 2 2 2" xfId="41661" xr:uid="{00000000-0005-0000-0000-0000B5740000}"/>
    <cellStyle name="Normal 6 4 4 3 4 2 2 3" xfId="31643" xr:uid="{00000000-0005-0000-0000-0000B6740000}"/>
    <cellStyle name="Normal 6 4 4 3 4 2 3" xfId="15239" xr:uid="{00000000-0005-0000-0000-0000B7740000}"/>
    <cellStyle name="Normal 6 4 4 3 4 2 3 2" xfId="15240" xr:uid="{00000000-0005-0000-0000-0000B8740000}"/>
    <cellStyle name="Normal 6 4 4 3 4 2 3 2 2" xfId="41662" xr:uid="{00000000-0005-0000-0000-0000B9740000}"/>
    <cellStyle name="Normal 6 4 4 3 4 2 3 3" xfId="31644" xr:uid="{00000000-0005-0000-0000-0000BA740000}"/>
    <cellStyle name="Normal 6 4 4 3 4 2 4" xfId="15241" xr:uid="{00000000-0005-0000-0000-0000BB740000}"/>
    <cellStyle name="Normal 6 4 4 3 4 2 4 2" xfId="36250" xr:uid="{00000000-0005-0000-0000-0000BC740000}"/>
    <cellStyle name="Normal 6 4 4 3 4 2 5" xfId="25654" xr:uid="{00000000-0005-0000-0000-0000BD740000}"/>
    <cellStyle name="Normal 6 4 4 3 4 3" xfId="15242" xr:uid="{00000000-0005-0000-0000-0000BE740000}"/>
    <cellStyle name="Normal 6 4 4 3 4 3 2" xfId="15243" xr:uid="{00000000-0005-0000-0000-0000BF740000}"/>
    <cellStyle name="Normal 6 4 4 3 4 3 2 2" xfId="15244" xr:uid="{00000000-0005-0000-0000-0000C0740000}"/>
    <cellStyle name="Normal 6 4 4 3 4 3 2 2 2" xfId="41663" xr:uid="{00000000-0005-0000-0000-0000C1740000}"/>
    <cellStyle name="Normal 6 4 4 3 4 3 2 3" xfId="31645" xr:uid="{00000000-0005-0000-0000-0000C2740000}"/>
    <cellStyle name="Normal 6 4 4 3 4 3 3" xfId="15245" xr:uid="{00000000-0005-0000-0000-0000C3740000}"/>
    <cellStyle name="Normal 6 4 4 3 4 3 3 2" xfId="15246" xr:uid="{00000000-0005-0000-0000-0000C4740000}"/>
    <cellStyle name="Normal 6 4 4 3 4 3 3 2 2" xfId="41664" xr:uid="{00000000-0005-0000-0000-0000C5740000}"/>
    <cellStyle name="Normal 6 4 4 3 4 3 3 3" xfId="31646" xr:uid="{00000000-0005-0000-0000-0000C6740000}"/>
    <cellStyle name="Normal 6 4 4 3 4 3 4" xfId="15247" xr:uid="{00000000-0005-0000-0000-0000C7740000}"/>
    <cellStyle name="Normal 6 4 4 3 4 3 4 2" xfId="36251" xr:uid="{00000000-0005-0000-0000-0000C8740000}"/>
    <cellStyle name="Normal 6 4 4 3 4 3 5" xfId="25655" xr:uid="{00000000-0005-0000-0000-0000C9740000}"/>
    <cellStyle name="Normal 6 4 4 3 4 4" xfId="15248" xr:uid="{00000000-0005-0000-0000-0000CA740000}"/>
    <cellStyle name="Normal 6 4 4 3 4 4 2" xfId="15249" xr:uid="{00000000-0005-0000-0000-0000CB740000}"/>
    <cellStyle name="Normal 6 4 4 3 4 4 2 2" xfId="41665" xr:uid="{00000000-0005-0000-0000-0000CC740000}"/>
    <cellStyle name="Normal 6 4 4 3 4 4 3" xfId="31647" xr:uid="{00000000-0005-0000-0000-0000CD740000}"/>
    <cellStyle name="Normal 6 4 4 3 4 5" xfId="15250" xr:uid="{00000000-0005-0000-0000-0000CE740000}"/>
    <cellStyle name="Normal 6 4 4 3 4 5 2" xfId="15251" xr:uid="{00000000-0005-0000-0000-0000CF740000}"/>
    <cellStyle name="Normal 6 4 4 3 4 5 2 2" xfId="41666" xr:uid="{00000000-0005-0000-0000-0000D0740000}"/>
    <cellStyle name="Normal 6 4 4 3 4 5 3" xfId="31648" xr:uid="{00000000-0005-0000-0000-0000D1740000}"/>
    <cellStyle name="Normal 6 4 4 3 4 6" xfId="15252" xr:uid="{00000000-0005-0000-0000-0000D2740000}"/>
    <cellStyle name="Normal 6 4 4 3 4 6 2" xfId="36249" xr:uid="{00000000-0005-0000-0000-0000D3740000}"/>
    <cellStyle name="Normal 6 4 4 3 4 7" xfId="25653" xr:uid="{00000000-0005-0000-0000-0000D4740000}"/>
    <cellStyle name="Normal 6 4 4 3 5" xfId="15253" xr:uid="{00000000-0005-0000-0000-0000D5740000}"/>
    <cellStyle name="Normal 6 4 4 3 5 2" xfId="15254" xr:uid="{00000000-0005-0000-0000-0000D6740000}"/>
    <cellStyle name="Normal 6 4 4 3 5 2 2" xfId="15255" xr:uid="{00000000-0005-0000-0000-0000D7740000}"/>
    <cellStyle name="Normal 6 4 4 3 5 2 2 2" xfId="41667" xr:uid="{00000000-0005-0000-0000-0000D8740000}"/>
    <cellStyle name="Normal 6 4 4 3 5 2 3" xfId="31649" xr:uid="{00000000-0005-0000-0000-0000D9740000}"/>
    <cellStyle name="Normal 6 4 4 3 5 3" xfId="15256" xr:uid="{00000000-0005-0000-0000-0000DA740000}"/>
    <cellStyle name="Normal 6 4 4 3 5 3 2" xfId="15257" xr:uid="{00000000-0005-0000-0000-0000DB740000}"/>
    <cellStyle name="Normal 6 4 4 3 5 3 2 2" xfId="41668" xr:uid="{00000000-0005-0000-0000-0000DC740000}"/>
    <cellStyle name="Normal 6 4 4 3 5 3 3" xfId="31650" xr:uid="{00000000-0005-0000-0000-0000DD740000}"/>
    <cellStyle name="Normal 6 4 4 3 5 4" xfId="15258" xr:uid="{00000000-0005-0000-0000-0000DE740000}"/>
    <cellStyle name="Normal 6 4 4 3 5 4 2" xfId="36252" xr:uid="{00000000-0005-0000-0000-0000DF740000}"/>
    <cellStyle name="Normal 6 4 4 3 5 5" xfId="25656" xr:uid="{00000000-0005-0000-0000-0000E0740000}"/>
    <cellStyle name="Normal 6 4 4 3 6" xfId="15259" xr:uid="{00000000-0005-0000-0000-0000E1740000}"/>
    <cellStyle name="Normal 6 4 4 3 6 2" xfId="15260" xr:uid="{00000000-0005-0000-0000-0000E2740000}"/>
    <cellStyle name="Normal 6 4 4 3 6 2 2" xfId="15261" xr:uid="{00000000-0005-0000-0000-0000E3740000}"/>
    <cellStyle name="Normal 6 4 4 3 6 2 2 2" xfId="41669" xr:uid="{00000000-0005-0000-0000-0000E4740000}"/>
    <cellStyle name="Normal 6 4 4 3 6 2 3" xfId="31651" xr:uid="{00000000-0005-0000-0000-0000E5740000}"/>
    <cellStyle name="Normal 6 4 4 3 6 3" xfId="15262" xr:uid="{00000000-0005-0000-0000-0000E6740000}"/>
    <cellStyle name="Normal 6 4 4 3 6 3 2" xfId="15263" xr:uid="{00000000-0005-0000-0000-0000E7740000}"/>
    <cellStyle name="Normal 6 4 4 3 6 3 2 2" xfId="41670" xr:uid="{00000000-0005-0000-0000-0000E8740000}"/>
    <cellStyle name="Normal 6 4 4 3 6 3 3" xfId="31652" xr:uid="{00000000-0005-0000-0000-0000E9740000}"/>
    <cellStyle name="Normal 6 4 4 3 6 4" xfId="15264" xr:uid="{00000000-0005-0000-0000-0000EA740000}"/>
    <cellStyle name="Normal 6 4 4 3 6 4 2" xfId="36253" xr:uid="{00000000-0005-0000-0000-0000EB740000}"/>
    <cellStyle name="Normal 6 4 4 3 6 5" xfId="25657" xr:uid="{00000000-0005-0000-0000-0000EC740000}"/>
    <cellStyle name="Normal 6 4 4 3 7" xfId="15265" xr:uid="{00000000-0005-0000-0000-0000ED740000}"/>
    <cellStyle name="Normal 6 4 4 3 7 2" xfId="15266" xr:uid="{00000000-0005-0000-0000-0000EE740000}"/>
    <cellStyle name="Normal 6 4 4 3 7 2 2" xfId="41671" xr:uid="{00000000-0005-0000-0000-0000EF740000}"/>
    <cellStyle name="Normal 6 4 4 3 7 3" xfId="31653" xr:uid="{00000000-0005-0000-0000-0000F0740000}"/>
    <cellStyle name="Normal 6 4 4 3 8" xfId="15267" xr:uid="{00000000-0005-0000-0000-0000F1740000}"/>
    <cellStyle name="Normal 6 4 4 3 8 2" xfId="15268" xr:uid="{00000000-0005-0000-0000-0000F2740000}"/>
    <cellStyle name="Normal 6 4 4 3 8 2 2" xfId="41672" xr:uid="{00000000-0005-0000-0000-0000F3740000}"/>
    <cellStyle name="Normal 6 4 4 3 8 3" xfId="31654" xr:uid="{00000000-0005-0000-0000-0000F4740000}"/>
    <cellStyle name="Normal 6 4 4 3 9" xfId="15269" xr:uid="{00000000-0005-0000-0000-0000F5740000}"/>
    <cellStyle name="Normal 6 4 4 3 9 2" xfId="36236" xr:uid="{00000000-0005-0000-0000-0000F6740000}"/>
    <cellStyle name="Normal 6 4 4 4" xfId="15270" xr:uid="{00000000-0005-0000-0000-0000F7740000}"/>
    <cellStyle name="Normal 6 4 4 4 2" xfId="15271" xr:uid="{00000000-0005-0000-0000-0000F8740000}"/>
    <cellStyle name="Normal 6 4 4 4 2 2" xfId="15272" xr:uid="{00000000-0005-0000-0000-0000F9740000}"/>
    <cellStyle name="Normal 6 4 4 4 2 2 2" xfId="15273" xr:uid="{00000000-0005-0000-0000-0000FA740000}"/>
    <cellStyle name="Normal 6 4 4 4 2 2 2 2" xfId="15274" xr:uid="{00000000-0005-0000-0000-0000FB740000}"/>
    <cellStyle name="Normal 6 4 4 4 2 2 2 2 2" xfId="41673" xr:uid="{00000000-0005-0000-0000-0000FC740000}"/>
    <cellStyle name="Normal 6 4 4 4 2 2 2 3" xfId="31655" xr:uid="{00000000-0005-0000-0000-0000FD740000}"/>
    <cellStyle name="Normal 6 4 4 4 2 2 3" xfId="15275" xr:uid="{00000000-0005-0000-0000-0000FE740000}"/>
    <cellStyle name="Normal 6 4 4 4 2 2 3 2" xfId="15276" xr:uid="{00000000-0005-0000-0000-0000FF740000}"/>
    <cellStyle name="Normal 6 4 4 4 2 2 3 2 2" xfId="41674" xr:uid="{00000000-0005-0000-0000-000000750000}"/>
    <cellStyle name="Normal 6 4 4 4 2 2 3 3" xfId="31656" xr:uid="{00000000-0005-0000-0000-000001750000}"/>
    <cellStyle name="Normal 6 4 4 4 2 2 4" xfId="15277" xr:uid="{00000000-0005-0000-0000-000002750000}"/>
    <cellStyle name="Normal 6 4 4 4 2 2 4 2" xfId="36256" xr:uid="{00000000-0005-0000-0000-000003750000}"/>
    <cellStyle name="Normal 6 4 4 4 2 2 5" xfId="25660" xr:uid="{00000000-0005-0000-0000-000004750000}"/>
    <cellStyle name="Normal 6 4 4 4 2 3" xfId="15278" xr:uid="{00000000-0005-0000-0000-000005750000}"/>
    <cellStyle name="Normal 6 4 4 4 2 3 2" xfId="15279" xr:uid="{00000000-0005-0000-0000-000006750000}"/>
    <cellStyle name="Normal 6 4 4 4 2 3 2 2" xfId="15280" xr:uid="{00000000-0005-0000-0000-000007750000}"/>
    <cellStyle name="Normal 6 4 4 4 2 3 2 2 2" xfId="41675" xr:uid="{00000000-0005-0000-0000-000008750000}"/>
    <cellStyle name="Normal 6 4 4 4 2 3 2 3" xfId="31657" xr:uid="{00000000-0005-0000-0000-000009750000}"/>
    <cellStyle name="Normal 6 4 4 4 2 3 3" xfId="15281" xr:uid="{00000000-0005-0000-0000-00000A750000}"/>
    <cellStyle name="Normal 6 4 4 4 2 3 3 2" xfId="15282" xr:uid="{00000000-0005-0000-0000-00000B750000}"/>
    <cellStyle name="Normal 6 4 4 4 2 3 3 2 2" xfId="41676" xr:uid="{00000000-0005-0000-0000-00000C750000}"/>
    <cellStyle name="Normal 6 4 4 4 2 3 3 3" xfId="31658" xr:uid="{00000000-0005-0000-0000-00000D750000}"/>
    <cellStyle name="Normal 6 4 4 4 2 3 4" xfId="15283" xr:uid="{00000000-0005-0000-0000-00000E750000}"/>
    <cellStyle name="Normal 6 4 4 4 2 3 4 2" xfId="36257" xr:uid="{00000000-0005-0000-0000-00000F750000}"/>
    <cellStyle name="Normal 6 4 4 4 2 3 5" xfId="25661" xr:uid="{00000000-0005-0000-0000-000010750000}"/>
    <cellStyle name="Normal 6 4 4 4 2 4" xfId="15284" xr:uid="{00000000-0005-0000-0000-000011750000}"/>
    <cellStyle name="Normal 6 4 4 4 2 4 2" xfId="15285" xr:uid="{00000000-0005-0000-0000-000012750000}"/>
    <cellStyle name="Normal 6 4 4 4 2 4 2 2" xfId="41677" xr:uid="{00000000-0005-0000-0000-000013750000}"/>
    <cellStyle name="Normal 6 4 4 4 2 4 3" xfId="31659" xr:uid="{00000000-0005-0000-0000-000014750000}"/>
    <cellStyle name="Normal 6 4 4 4 2 5" xfId="15286" xr:uid="{00000000-0005-0000-0000-000015750000}"/>
    <cellStyle name="Normal 6 4 4 4 2 5 2" xfId="15287" xr:uid="{00000000-0005-0000-0000-000016750000}"/>
    <cellStyle name="Normal 6 4 4 4 2 5 2 2" xfId="41678" xr:uid="{00000000-0005-0000-0000-000017750000}"/>
    <cellStyle name="Normal 6 4 4 4 2 5 3" xfId="31660" xr:uid="{00000000-0005-0000-0000-000018750000}"/>
    <cellStyle name="Normal 6 4 4 4 2 6" xfId="15288" xr:uid="{00000000-0005-0000-0000-000019750000}"/>
    <cellStyle name="Normal 6 4 4 4 2 6 2" xfId="36255" xr:uid="{00000000-0005-0000-0000-00001A750000}"/>
    <cellStyle name="Normal 6 4 4 4 2 7" xfId="25659" xr:uid="{00000000-0005-0000-0000-00001B750000}"/>
    <cellStyle name="Normal 6 4 4 4 3" xfId="15289" xr:uid="{00000000-0005-0000-0000-00001C750000}"/>
    <cellStyle name="Normal 6 4 4 4 3 2" xfId="15290" xr:uid="{00000000-0005-0000-0000-00001D750000}"/>
    <cellStyle name="Normal 6 4 4 4 3 2 2" xfId="15291" xr:uid="{00000000-0005-0000-0000-00001E750000}"/>
    <cellStyle name="Normal 6 4 4 4 3 2 2 2" xfId="41679" xr:uid="{00000000-0005-0000-0000-00001F750000}"/>
    <cellStyle name="Normal 6 4 4 4 3 2 3" xfId="31661" xr:uid="{00000000-0005-0000-0000-000020750000}"/>
    <cellStyle name="Normal 6 4 4 4 3 3" xfId="15292" xr:uid="{00000000-0005-0000-0000-000021750000}"/>
    <cellStyle name="Normal 6 4 4 4 3 3 2" xfId="15293" xr:uid="{00000000-0005-0000-0000-000022750000}"/>
    <cellStyle name="Normal 6 4 4 4 3 3 2 2" xfId="41680" xr:uid="{00000000-0005-0000-0000-000023750000}"/>
    <cellStyle name="Normal 6 4 4 4 3 3 3" xfId="31662" xr:uid="{00000000-0005-0000-0000-000024750000}"/>
    <cellStyle name="Normal 6 4 4 4 3 4" xfId="15294" xr:uid="{00000000-0005-0000-0000-000025750000}"/>
    <cellStyle name="Normal 6 4 4 4 3 4 2" xfId="36258" xr:uid="{00000000-0005-0000-0000-000026750000}"/>
    <cellStyle name="Normal 6 4 4 4 3 5" xfId="25662" xr:uid="{00000000-0005-0000-0000-000027750000}"/>
    <cellStyle name="Normal 6 4 4 4 4" xfId="15295" xr:uid="{00000000-0005-0000-0000-000028750000}"/>
    <cellStyle name="Normal 6 4 4 4 4 2" xfId="15296" xr:uid="{00000000-0005-0000-0000-000029750000}"/>
    <cellStyle name="Normal 6 4 4 4 4 2 2" xfId="15297" xr:uid="{00000000-0005-0000-0000-00002A750000}"/>
    <cellStyle name="Normal 6 4 4 4 4 2 2 2" xfId="41681" xr:uid="{00000000-0005-0000-0000-00002B750000}"/>
    <cellStyle name="Normal 6 4 4 4 4 2 3" xfId="31663" xr:uid="{00000000-0005-0000-0000-00002C750000}"/>
    <cellStyle name="Normal 6 4 4 4 4 3" xfId="15298" xr:uid="{00000000-0005-0000-0000-00002D750000}"/>
    <cellStyle name="Normal 6 4 4 4 4 3 2" xfId="15299" xr:uid="{00000000-0005-0000-0000-00002E750000}"/>
    <cellStyle name="Normal 6 4 4 4 4 3 2 2" xfId="41682" xr:uid="{00000000-0005-0000-0000-00002F750000}"/>
    <cellStyle name="Normal 6 4 4 4 4 3 3" xfId="31664" xr:uid="{00000000-0005-0000-0000-000030750000}"/>
    <cellStyle name="Normal 6 4 4 4 4 4" xfId="15300" xr:uid="{00000000-0005-0000-0000-000031750000}"/>
    <cellStyle name="Normal 6 4 4 4 4 4 2" xfId="36259" xr:uid="{00000000-0005-0000-0000-000032750000}"/>
    <cellStyle name="Normal 6 4 4 4 4 5" xfId="25663" xr:uid="{00000000-0005-0000-0000-000033750000}"/>
    <cellStyle name="Normal 6 4 4 4 5" xfId="15301" xr:uid="{00000000-0005-0000-0000-000034750000}"/>
    <cellStyle name="Normal 6 4 4 4 5 2" xfId="15302" xr:uid="{00000000-0005-0000-0000-000035750000}"/>
    <cellStyle name="Normal 6 4 4 4 5 2 2" xfId="41683" xr:uid="{00000000-0005-0000-0000-000036750000}"/>
    <cellStyle name="Normal 6 4 4 4 5 3" xfId="31665" xr:uid="{00000000-0005-0000-0000-000037750000}"/>
    <cellStyle name="Normal 6 4 4 4 6" xfId="15303" xr:uid="{00000000-0005-0000-0000-000038750000}"/>
    <cellStyle name="Normal 6 4 4 4 6 2" xfId="15304" xr:uid="{00000000-0005-0000-0000-000039750000}"/>
    <cellStyle name="Normal 6 4 4 4 6 2 2" xfId="41684" xr:uid="{00000000-0005-0000-0000-00003A750000}"/>
    <cellStyle name="Normal 6 4 4 4 6 3" xfId="31666" xr:uid="{00000000-0005-0000-0000-00003B750000}"/>
    <cellStyle name="Normal 6 4 4 4 7" xfId="15305" xr:uid="{00000000-0005-0000-0000-00003C750000}"/>
    <cellStyle name="Normal 6 4 4 4 7 2" xfId="36254" xr:uid="{00000000-0005-0000-0000-00003D750000}"/>
    <cellStyle name="Normal 6 4 4 4 8" xfId="25658" xr:uid="{00000000-0005-0000-0000-00003E750000}"/>
    <cellStyle name="Normal 6 4 4 5" xfId="15306" xr:uid="{00000000-0005-0000-0000-00003F750000}"/>
    <cellStyle name="Normal 6 4 4 5 2" xfId="15307" xr:uid="{00000000-0005-0000-0000-000040750000}"/>
    <cellStyle name="Normal 6 4 4 5 2 2" xfId="15308" xr:uid="{00000000-0005-0000-0000-000041750000}"/>
    <cellStyle name="Normal 6 4 4 5 2 2 2" xfId="15309" xr:uid="{00000000-0005-0000-0000-000042750000}"/>
    <cellStyle name="Normal 6 4 4 5 2 2 2 2" xfId="15310" xr:uid="{00000000-0005-0000-0000-000043750000}"/>
    <cellStyle name="Normal 6 4 4 5 2 2 2 2 2" xfId="41685" xr:uid="{00000000-0005-0000-0000-000044750000}"/>
    <cellStyle name="Normal 6 4 4 5 2 2 2 3" xfId="31667" xr:uid="{00000000-0005-0000-0000-000045750000}"/>
    <cellStyle name="Normal 6 4 4 5 2 2 3" xfId="15311" xr:uid="{00000000-0005-0000-0000-000046750000}"/>
    <cellStyle name="Normal 6 4 4 5 2 2 3 2" xfId="15312" xr:uid="{00000000-0005-0000-0000-000047750000}"/>
    <cellStyle name="Normal 6 4 4 5 2 2 3 2 2" xfId="41686" xr:uid="{00000000-0005-0000-0000-000048750000}"/>
    <cellStyle name="Normal 6 4 4 5 2 2 3 3" xfId="31668" xr:uid="{00000000-0005-0000-0000-000049750000}"/>
    <cellStyle name="Normal 6 4 4 5 2 2 4" xfId="15313" xr:uid="{00000000-0005-0000-0000-00004A750000}"/>
    <cellStyle name="Normal 6 4 4 5 2 2 4 2" xfId="36262" xr:uid="{00000000-0005-0000-0000-00004B750000}"/>
    <cellStyle name="Normal 6 4 4 5 2 2 5" xfId="25666" xr:uid="{00000000-0005-0000-0000-00004C750000}"/>
    <cellStyle name="Normal 6 4 4 5 2 3" xfId="15314" xr:uid="{00000000-0005-0000-0000-00004D750000}"/>
    <cellStyle name="Normal 6 4 4 5 2 3 2" xfId="15315" xr:uid="{00000000-0005-0000-0000-00004E750000}"/>
    <cellStyle name="Normal 6 4 4 5 2 3 2 2" xfId="15316" xr:uid="{00000000-0005-0000-0000-00004F750000}"/>
    <cellStyle name="Normal 6 4 4 5 2 3 2 2 2" xfId="41687" xr:uid="{00000000-0005-0000-0000-000050750000}"/>
    <cellStyle name="Normal 6 4 4 5 2 3 2 3" xfId="31669" xr:uid="{00000000-0005-0000-0000-000051750000}"/>
    <cellStyle name="Normal 6 4 4 5 2 3 3" xfId="15317" xr:uid="{00000000-0005-0000-0000-000052750000}"/>
    <cellStyle name="Normal 6 4 4 5 2 3 3 2" xfId="15318" xr:uid="{00000000-0005-0000-0000-000053750000}"/>
    <cellStyle name="Normal 6 4 4 5 2 3 3 2 2" xfId="41688" xr:uid="{00000000-0005-0000-0000-000054750000}"/>
    <cellStyle name="Normal 6 4 4 5 2 3 3 3" xfId="31670" xr:uid="{00000000-0005-0000-0000-000055750000}"/>
    <cellStyle name="Normal 6 4 4 5 2 3 4" xfId="15319" xr:uid="{00000000-0005-0000-0000-000056750000}"/>
    <cellStyle name="Normal 6 4 4 5 2 3 4 2" xfId="36263" xr:uid="{00000000-0005-0000-0000-000057750000}"/>
    <cellStyle name="Normal 6 4 4 5 2 3 5" xfId="25667" xr:uid="{00000000-0005-0000-0000-000058750000}"/>
    <cellStyle name="Normal 6 4 4 5 2 4" xfId="15320" xr:uid="{00000000-0005-0000-0000-000059750000}"/>
    <cellStyle name="Normal 6 4 4 5 2 4 2" xfId="15321" xr:uid="{00000000-0005-0000-0000-00005A750000}"/>
    <cellStyle name="Normal 6 4 4 5 2 4 2 2" xfId="41689" xr:uid="{00000000-0005-0000-0000-00005B750000}"/>
    <cellStyle name="Normal 6 4 4 5 2 4 3" xfId="31671" xr:uid="{00000000-0005-0000-0000-00005C750000}"/>
    <cellStyle name="Normal 6 4 4 5 2 5" xfId="15322" xr:uid="{00000000-0005-0000-0000-00005D750000}"/>
    <cellStyle name="Normal 6 4 4 5 2 5 2" xfId="15323" xr:uid="{00000000-0005-0000-0000-00005E750000}"/>
    <cellStyle name="Normal 6 4 4 5 2 5 2 2" xfId="41690" xr:uid="{00000000-0005-0000-0000-00005F750000}"/>
    <cellStyle name="Normal 6 4 4 5 2 5 3" xfId="31672" xr:uid="{00000000-0005-0000-0000-000060750000}"/>
    <cellStyle name="Normal 6 4 4 5 2 6" xfId="15324" xr:uid="{00000000-0005-0000-0000-000061750000}"/>
    <cellStyle name="Normal 6 4 4 5 2 6 2" xfId="36261" xr:uid="{00000000-0005-0000-0000-000062750000}"/>
    <cellStyle name="Normal 6 4 4 5 2 7" xfId="25665" xr:uid="{00000000-0005-0000-0000-000063750000}"/>
    <cellStyle name="Normal 6 4 4 5 3" xfId="15325" xr:uid="{00000000-0005-0000-0000-000064750000}"/>
    <cellStyle name="Normal 6 4 4 5 3 2" xfId="15326" xr:uid="{00000000-0005-0000-0000-000065750000}"/>
    <cellStyle name="Normal 6 4 4 5 3 2 2" xfId="15327" xr:uid="{00000000-0005-0000-0000-000066750000}"/>
    <cellStyle name="Normal 6 4 4 5 3 2 2 2" xfId="41691" xr:uid="{00000000-0005-0000-0000-000067750000}"/>
    <cellStyle name="Normal 6 4 4 5 3 2 3" xfId="31673" xr:uid="{00000000-0005-0000-0000-000068750000}"/>
    <cellStyle name="Normal 6 4 4 5 3 3" xfId="15328" xr:uid="{00000000-0005-0000-0000-000069750000}"/>
    <cellStyle name="Normal 6 4 4 5 3 3 2" xfId="15329" xr:uid="{00000000-0005-0000-0000-00006A750000}"/>
    <cellStyle name="Normal 6 4 4 5 3 3 2 2" xfId="41692" xr:uid="{00000000-0005-0000-0000-00006B750000}"/>
    <cellStyle name="Normal 6 4 4 5 3 3 3" xfId="31674" xr:uid="{00000000-0005-0000-0000-00006C750000}"/>
    <cellStyle name="Normal 6 4 4 5 3 4" xfId="15330" xr:uid="{00000000-0005-0000-0000-00006D750000}"/>
    <cellStyle name="Normal 6 4 4 5 3 4 2" xfId="36264" xr:uid="{00000000-0005-0000-0000-00006E750000}"/>
    <cellStyle name="Normal 6 4 4 5 3 5" xfId="25668" xr:uid="{00000000-0005-0000-0000-00006F750000}"/>
    <cellStyle name="Normal 6 4 4 5 4" xfId="15331" xr:uid="{00000000-0005-0000-0000-000070750000}"/>
    <cellStyle name="Normal 6 4 4 5 4 2" xfId="15332" xr:uid="{00000000-0005-0000-0000-000071750000}"/>
    <cellStyle name="Normal 6 4 4 5 4 2 2" xfId="15333" xr:uid="{00000000-0005-0000-0000-000072750000}"/>
    <cellStyle name="Normal 6 4 4 5 4 2 2 2" xfId="41693" xr:uid="{00000000-0005-0000-0000-000073750000}"/>
    <cellStyle name="Normal 6 4 4 5 4 2 3" xfId="31675" xr:uid="{00000000-0005-0000-0000-000074750000}"/>
    <cellStyle name="Normal 6 4 4 5 4 3" xfId="15334" xr:uid="{00000000-0005-0000-0000-000075750000}"/>
    <cellStyle name="Normal 6 4 4 5 4 3 2" xfId="15335" xr:uid="{00000000-0005-0000-0000-000076750000}"/>
    <cellStyle name="Normal 6 4 4 5 4 3 2 2" xfId="41694" xr:uid="{00000000-0005-0000-0000-000077750000}"/>
    <cellStyle name="Normal 6 4 4 5 4 3 3" xfId="31676" xr:uid="{00000000-0005-0000-0000-000078750000}"/>
    <cellStyle name="Normal 6 4 4 5 4 4" xfId="15336" xr:uid="{00000000-0005-0000-0000-000079750000}"/>
    <cellStyle name="Normal 6 4 4 5 4 4 2" xfId="36265" xr:uid="{00000000-0005-0000-0000-00007A750000}"/>
    <cellStyle name="Normal 6 4 4 5 4 5" xfId="25669" xr:uid="{00000000-0005-0000-0000-00007B750000}"/>
    <cellStyle name="Normal 6 4 4 5 5" xfId="15337" xr:uid="{00000000-0005-0000-0000-00007C750000}"/>
    <cellStyle name="Normal 6 4 4 5 5 2" xfId="15338" xr:uid="{00000000-0005-0000-0000-00007D750000}"/>
    <cellStyle name="Normal 6 4 4 5 5 2 2" xfId="41695" xr:uid="{00000000-0005-0000-0000-00007E750000}"/>
    <cellStyle name="Normal 6 4 4 5 5 3" xfId="31677" xr:uid="{00000000-0005-0000-0000-00007F750000}"/>
    <cellStyle name="Normal 6 4 4 5 6" xfId="15339" xr:uid="{00000000-0005-0000-0000-000080750000}"/>
    <cellStyle name="Normal 6 4 4 5 6 2" xfId="15340" xr:uid="{00000000-0005-0000-0000-000081750000}"/>
    <cellStyle name="Normal 6 4 4 5 6 2 2" xfId="41696" xr:uid="{00000000-0005-0000-0000-000082750000}"/>
    <cellStyle name="Normal 6 4 4 5 6 3" xfId="31678" xr:uid="{00000000-0005-0000-0000-000083750000}"/>
    <cellStyle name="Normal 6 4 4 5 7" xfId="15341" xr:uid="{00000000-0005-0000-0000-000084750000}"/>
    <cellStyle name="Normal 6 4 4 5 7 2" xfId="36260" xr:uid="{00000000-0005-0000-0000-000085750000}"/>
    <cellStyle name="Normal 6 4 4 5 8" xfId="25664" xr:uid="{00000000-0005-0000-0000-000086750000}"/>
    <cellStyle name="Normal 6 4 4 6" xfId="15342" xr:uid="{00000000-0005-0000-0000-000087750000}"/>
    <cellStyle name="Normal 6 4 4 6 2" xfId="15343" xr:uid="{00000000-0005-0000-0000-000088750000}"/>
    <cellStyle name="Normal 6 4 4 6 2 2" xfId="15344" xr:uid="{00000000-0005-0000-0000-000089750000}"/>
    <cellStyle name="Normal 6 4 4 6 2 2 2" xfId="15345" xr:uid="{00000000-0005-0000-0000-00008A750000}"/>
    <cellStyle name="Normal 6 4 4 6 2 2 2 2" xfId="15346" xr:uid="{00000000-0005-0000-0000-00008B750000}"/>
    <cellStyle name="Normal 6 4 4 6 2 2 2 2 2" xfId="41697" xr:uid="{00000000-0005-0000-0000-00008C750000}"/>
    <cellStyle name="Normal 6 4 4 6 2 2 2 3" xfId="31679" xr:uid="{00000000-0005-0000-0000-00008D750000}"/>
    <cellStyle name="Normal 6 4 4 6 2 2 3" xfId="15347" xr:uid="{00000000-0005-0000-0000-00008E750000}"/>
    <cellStyle name="Normal 6 4 4 6 2 2 3 2" xfId="15348" xr:uid="{00000000-0005-0000-0000-00008F750000}"/>
    <cellStyle name="Normal 6 4 4 6 2 2 3 2 2" xfId="41698" xr:uid="{00000000-0005-0000-0000-000090750000}"/>
    <cellStyle name="Normal 6 4 4 6 2 2 3 3" xfId="31680" xr:uid="{00000000-0005-0000-0000-000091750000}"/>
    <cellStyle name="Normal 6 4 4 6 2 2 4" xfId="15349" xr:uid="{00000000-0005-0000-0000-000092750000}"/>
    <cellStyle name="Normal 6 4 4 6 2 2 4 2" xfId="36268" xr:uid="{00000000-0005-0000-0000-000093750000}"/>
    <cellStyle name="Normal 6 4 4 6 2 2 5" xfId="25672" xr:uid="{00000000-0005-0000-0000-000094750000}"/>
    <cellStyle name="Normal 6 4 4 6 2 3" xfId="15350" xr:uid="{00000000-0005-0000-0000-000095750000}"/>
    <cellStyle name="Normal 6 4 4 6 2 3 2" xfId="15351" xr:uid="{00000000-0005-0000-0000-000096750000}"/>
    <cellStyle name="Normal 6 4 4 6 2 3 2 2" xfId="15352" xr:uid="{00000000-0005-0000-0000-000097750000}"/>
    <cellStyle name="Normal 6 4 4 6 2 3 2 2 2" xfId="41699" xr:uid="{00000000-0005-0000-0000-000098750000}"/>
    <cellStyle name="Normal 6 4 4 6 2 3 2 3" xfId="31681" xr:uid="{00000000-0005-0000-0000-000099750000}"/>
    <cellStyle name="Normal 6 4 4 6 2 3 3" xfId="15353" xr:uid="{00000000-0005-0000-0000-00009A750000}"/>
    <cellStyle name="Normal 6 4 4 6 2 3 3 2" xfId="15354" xr:uid="{00000000-0005-0000-0000-00009B750000}"/>
    <cellStyle name="Normal 6 4 4 6 2 3 3 2 2" xfId="41700" xr:uid="{00000000-0005-0000-0000-00009C750000}"/>
    <cellStyle name="Normal 6 4 4 6 2 3 3 3" xfId="31682" xr:uid="{00000000-0005-0000-0000-00009D750000}"/>
    <cellStyle name="Normal 6 4 4 6 2 3 4" xfId="15355" xr:uid="{00000000-0005-0000-0000-00009E750000}"/>
    <cellStyle name="Normal 6 4 4 6 2 3 4 2" xfId="36269" xr:uid="{00000000-0005-0000-0000-00009F750000}"/>
    <cellStyle name="Normal 6 4 4 6 2 3 5" xfId="25673" xr:uid="{00000000-0005-0000-0000-0000A0750000}"/>
    <cellStyle name="Normal 6 4 4 6 2 4" xfId="15356" xr:uid="{00000000-0005-0000-0000-0000A1750000}"/>
    <cellStyle name="Normal 6 4 4 6 2 4 2" xfId="15357" xr:uid="{00000000-0005-0000-0000-0000A2750000}"/>
    <cellStyle name="Normal 6 4 4 6 2 4 2 2" xfId="41701" xr:uid="{00000000-0005-0000-0000-0000A3750000}"/>
    <cellStyle name="Normal 6 4 4 6 2 4 3" xfId="31683" xr:uid="{00000000-0005-0000-0000-0000A4750000}"/>
    <cellStyle name="Normal 6 4 4 6 2 5" xfId="15358" xr:uid="{00000000-0005-0000-0000-0000A5750000}"/>
    <cellStyle name="Normal 6 4 4 6 2 5 2" xfId="15359" xr:uid="{00000000-0005-0000-0000-0000A6750000}"/>
    <cellStyle name="Normal 6 4 4 6 2 5 2 2" xfId="41702" xr:uid="{00000000-0005-0000-0000-0000A7750000}"/>
    <cellStyle name="Normal 6 4 4 6 2 5 3" xfId="31684" xr:uid="{00000000-0005-0000-0000-0000A8750000}"/>
    <cellStyle name="Normal 6 4 4 6 2 6" xfId="15360" xr:uid="{00000000-0005-0000-0000-0000A9750000}"/>
    <cellStyle name="Normal 6 4 4 6 2 6 2" xfId="36267" xr:uid="{00000000-0005-0000-0000-0000AA750000}"/>
    <cellStyle name="Normal 6 4 4 6 2 7" xfId="25671" xr:uid="{00000000-0005-0000-0000-0000AB750000}"/>
    <cellStyle name="Normal 6 4 4 6 3" xfId="15361" xr:uid="{00000000-0005-0000-0000-0000AC750000}"/>
    <cellStyle name="Normal 6 4 4 6 3 2" xfId="15362" xr:uid="{00000000-0005-0000-0000-0000AD750000}"/>
    <cellStyle name="Normal 6 4 4 6 3 2 2" xfId="15363" xr:uid="{00000000-0005-0000-0000-0000AE750000}"/>
    <cellStyle name="Normal 6 4 4 6 3 2 2 2" xfId="41703" xr:uid="{00000000-0005-0000-0000-0000AF750000}"/>
    <cellStyle name="Normal 6 4 4 6 3 2 3" xfId="31685" xr:uid="{00000000-0005-0000-0000-0000B0750000}"/>
    <cellStyle name="Normal 6 4 4 6 3 3" xfId="15364" xr:uid="{00000000-0005-0000-0000-0000B1750000}"/>
    <cellStyle name="Normal 6 4 4 6 3 3 2" xfId="15365" xr:uid="{00000000-0005-0000-0000-0000B2750000}"/>
    <cellStyle name="Normal 6 4 4 6 3 3 2 2" xfId="41704" xr:uid="{00000000-0005-0000-0000-0000B3750000}"/>
    <cellStyle name="Normal 6 4 4 6 3 3 3" xfId="31686" xr:uid="{00000000-0005-0000-0000-0000B4750000}"/>
    <cellStyle name="Normal 6 4 4 6 3 4" xfId="15366" xr:uid="{00000000-0005-0000-0000-0000B5750000}"/>
    <cellStyle name="Normal 6 4 4 6 3 4 2" xfId="36270" xr:uid="{00000000-0005-0000-0000-0000B6750000}"/>
    <cellStyle name="Normal 6 4 4 6 3 5" xfId="25674" xr:uid="{00000000-0005-0000-0000-0000B7750000}"/>
    <cellStyle name="Normal 6 4 4 6 4" xfId="15367" xr:uid="{00000000-0005-0000-0000-0000B8750000}"/>
    <cellStyle name="Normal 6 4 4 6 4 2" xfId="15368" xr:uid="{00000000-0005-0000-0000-0000B9750000}"/>
    <cellStyle name="Normal 6 4 4 6 4 2 2" xfId="15369" xr:uid="{00000000-0005-0000-0000-0000BA750000}"/>
    <cellStyle name="Normal 6 4 4 6 4 2 2 2" xfId="41705" xr:uid="{00000000-0005-0000-0000-0000BB750000}"/>
    <cellStyle name="Normal 6 4 4 6 4 2 3" xfId="31687" xr:uid="{00000000-0005-0000-0000-0000BC750000}"/>
    <cellStyle name="Normal 6 4 4 6 4 3" xfId="15370" xr:uid="{00000000-0005-0000-0000-0000BD750000}"/>
    <cellStyle name="Normal 6 4 4 6 4 3 2" xfId="15371" xr:uid="{00000000-0005-0000-0000-0000BE750000}"/>
    <cellStyle name="Normal 6 4 4 6 4 3 2 2" xfId="41706" xr:uid="{00000000-0005-0000-0000-0000BF750000}"/>
    <cellStyle name="Normal 6 4 4 6 4 3 3" xfId="31688" xr:uid="{00000000-0005-0000-0000-0000C0750000}"/>
    <cellStyle name="Normal 6 4 4 6 4 4" xfId="15372" xr:uid="{00000000-0005-0000-0000-0000C1750000}"/>
    <cellStyle name="Normal 6 4 4 6 4 4 2" xfId="36271" xr:uid="{00000000-0005-0000-0000-0000C2750000}"/>
    <cellStyle name="Normal 6 4 4 6 4 5" xfId="25675" xr:uid="{00000000-0005-0000-0000-0000C3750000}"/>
    <cellStyle name="Normal 6 4 4 6 5" xfId="15373" xr:uid="{00000000-0005-0000-0000-0000C4750000}"/>
    <cellStyle name="Normal 6 4 4 6 5 2" xfId="15374" xr:uid="{00000000-0005-0000-0000-0000C5750000}"/>
    <cellStyle name="Normal 6 4 4 6 5 2 2" xfId="41707" xr:uid="{00000000-0005-0000-0000-0000C6750000}"/>
    <cellStyle name="Normal 6 4 4 6 5 3" xfId="31689" xr:uid="{00000000-0005-0000-0000-0000C7750000}"/>
    <cellStyle name="Normal 6 4 4 6 6" xfId="15375" xr:uid="{00000000-0005-0000-0000-0000C8750000}"/>
    <cellStyle name="Normal 6 4 4 6 6 2" xfId="15376" xr:uid="{00000000-0005-0000-0000-0000C9750000}"/>
    <cellStyle name="Normal 6 4 4 6 6 2 2" xfId="41708" xr:uid="{00000000-0005-0000-0000-0000CA750000}"/>
    <cellStyle name="Normal 6 4 4 6 6 3" xfId="31690" xr:uid="{00000000-0005-0000-0000-0000CB750000}"/>
    <cellStyle name="Normal 6 4 4 6 7" xfId="15377" xr:uid="{00000000-0005-0000-0000-0000CC750000}"/>
    <cellStyle name="Normal 6 4 4 6 7 2" xfId="36266" xr:uid="{00000000-0005-0000-0000-0000CD750000}"/>
    <cellStyle name="Normal 6 4 4 6 8" xfId="25670" xr:uid="{00000000-0005-0000-0000-0000CE750000}"/>
    <cellStyle name="Normal 6 4 4 7" xfId="15378" xr:uid="{00000000-0005-0000-0000-0000CF750000}"/>
    <cellStyle name="Normal 6 4 4 7 2" xfId="15379" xr:uid="{00000000-0005-0000-0000-0000D0750000}"/>
    <cellStyle name="Normal 6 4 4 7 2 2" xfId="15380" xr:uid="{00000000-0005-0000-0000-0000D1750000}"/>
    <cellStyle name="Normal 6 4 4 7 2 2 2" xfId="15381" xr:uid="{00000000-0005-0000-0000-0000D2750000}"/>
    <cellStyle name="Normal 6 4 4 7 2 2 2 2" xfId="41709" xr:uid="{00000000-0005-0000-0000-0000D3750000}"/>
    <cellStyle name="Normal 6 4 4 7 2 2 3" xfId="31691" xr:uid="{00000000-0005-0000-0000-0000D4750000}"/>
    <cellStyle name="Normal 6 4 4 7 2 3" xfId="15382" xr:uid="{00000000-0005-0000-0000-0000D5750000}"/>
    <cellStyle name="Normal 6 4 4 7 2 3 2" xfId="15383" xr:uid="{00000000-0005-0000-0000-0000D6750000}"/>
    <cellStyle name="Normal 6 4 4 7 2 3 2 2" xfId="41710" xr:uid="{00000000-0005-0000-0000-0000D7750000}"/>
    <cellStyle name="Normal 6 4 4 7 2 3 3" xfId="31692" xr:uid="{00000000-0005-0000-0000-0000D8750000}"/>
    <cellStyle name="Normal 6 4 4 7 2 4" xfId="15384" xr:uid="{00000000-0005-0000-0000-0000D9750000}"/>
    <cellStyle name="Normal 6 4 4 7 2 4 2" xfId="36273" xr:uid="{00000000-0005-0000-0000-0000DA750000}"/>
    <cellStyle name="Normal 6 4 4 7 2 5" xfId="25677" xr:uid="{00000000-0005-0000-0000-0000DB750000}"/>
    <cellStyle name="Normal 6 4 4 7 3" xfId="15385" xr:uid="{00000000-0005-0000-0000-0000DC750000}"/>
    <cellStyle name="Normal 6 4 4 7 3 2" xfId="15386" xr:uid="{00000000-0005-0000-0000-0000DD750000}"/>
    <cellStyle name="Normal 6 4 4 7 3 2 2" xfId="15387" xr:uid="{00000000-0005-0000-0000-0000DE750000}"/>
    <cellStyle name="Normal 6 4 4 7 3 2 2 2" xfId="41711" xr:uid="{00000000-0005-0000-0000-0000DF750000}"/>
    <cellStyle name="Normal 6 4 4 7 3 2 3" xfId="31693" xr:uid="{00000000-0005-0000-0000-0000E0750000}"/>
    <cellStyle name="Normal 6 4 4 7 3 3" xfId="15388" xr:uid="{00000000-0005-0000-0000-0000E1750000}"/>
    <cellStyle name="Normal 6 4 4 7 3 3 2" xfId="15389" xr:uid="{00000000-0005-0000-0000-0000E2750000}"/>
    <cellStyle name="Normal 6 4 4 7 3 3 2 2" xfId="41712" xr:uid="{00000000-0005-0000-0000-0000E3750000}"/>
    <cellStyle name="Normal 6 4 4 7 3 3 3" xfId="31694" xr:uid="{00000000-0005-0000-0000-0000E4750000}"/>
    <cellStyle name="Normal 6 4 4 7 3 4" xfId="15390" xr:uid="{00000000-0005-0000-0000-0000E5750000}"/>
    <cellStyle name="Normal 6 4 4 7 3 4 2" xfId="36274" xr:uid="{00000000-0005-0000-0000-0000E6750000}"/>
    <cellStyle name="Normal 6 4 4 7 3 5" xfId="25678" xr:uid="{00000000-0005-0000-0000-0000E7750000}"/>
    <cellStyle name="Normal 6 4 4 7 4" xfId="15391" xr:uid="{00000000-0005-0000-0000-0000E8750000}"/>
    <cellStyle name="Normal 6 4 4 7 4 2" xfId="15392" xr:uid="{00000000-0005-0000-0000-0000E9750000}"/>
    <cellStyle name="Normal 6 4 4 7 4 2 2" xfId="41713" xr:uid="{00000000-0005-0000-0000-0000EA750000}"/>
    <cellStyle name="Normal 6 4 4 7 4 3" xfId="31695" xr:uid="{00000000-0005-0000-0000-0000EB750000}"/>
    <cellStyle name="Normal 6 4 4 7 5" xfId="15393" xr:uid="{00000000-0005-0000-0000-0000EC750000}"/>
    <cellStyle name="Normal 6 4 4 7 5 2" xfId="15394" xr:uid="{00000000-0005-0000-0000-0000ED750000}"/>
    <cellStyle name="Normal 6 4 4 7 5 2 2" xfId="41714" xr:uid="{00000000-0005-0000-0000-0000EE750000}"/>
    <cellStyle name="Normal 6 4 4 7 5 3" xfId="31696" xr:uid="{00000000-0005-0000-0000-0000EF750000}"/>
    <cellStyle name="Normal 6 4 4 7 6" xfId="15395" xr:uid="{00000000-0005-0000-0000-0000F0750000}"/>
    <cellStyle name="Normal 6 4 4 7 6 2" xfId="36272" xr:uid="{00000000-0005-0000-0000-0000F1750000}"/>
    <cellStyle name="Normal 6 4 4 7 7" xfId="25676" xr:uid="{00000000-0005-0000-0000-0000F2750000}"/>
    <cellStyle name="Normal 6 4 4 8" xfId="15396" xr:uid="{00000000-0005-0000-0000-0000F3750000}"/>
    <cellStyle name="Normal 6 4 4 8 2" xfId="15397" xr:uid="{00000000-0005-0000-0000-0000F4750000}"/>
    <cellStyle name="Normal 6 4 4 8 2 2" xfId="15398" xr:uid="{00000000-0005-0000-0000-0000F5750000}"/>
    <cellStyle name="Normal 6 4 4 8 2 2 2" xfId="41715" xr:uid="{00000000-0005-0000-0000-0000F6750000}"/>
    <cellStyle name="Normal 6 4 4 8 2 3" xfId="31697" xr:uid="{00000000-0005-0000-0000-0000F7750000}"/>
    <cellStyle name="Normal 6 4 4 8 3" xfId="15399" xr:uid="{00000000-0005-0000-0000-0000F8750000}"/>
    <cellStyle name="Normal 6 4 4 8 3 2" xfId="15400" xr:uid="{00000000-0005-0000-0000-0000F9750000}"/>
    <cellStyle name="Normal 6 4 4 8 3 2 2" xfId="41716" xr:uid="{00000000-0005-0000-0000-0000FA750000}"/>
    <cellStyle name="Normal 6 4 4 8 3 3" xfId="31698" xr:uid="{00000000-0005-0000-0000-0000FB750000}"/>
    <cellStyle name="Normal 6 4 4 8 4" xfId="15401" xr:uid="{00000000-0005-0000-0000-0000FC750000}"/>
    <cellStyle name="Normal 6 4 4 8 4 2" xfId="36275" xr:uid="{00000000-0005-0000-0000-0000FD750000}"/>
    <cellStyle name="Normal 6 4 4 8 5" xfId="25679" xr:uid="{00000000-0005-0000-0000-0000FE750000}"/>
    <cellStyle name="Normal 6 4 4 9" xfId="15402" xr:uid="{00000000-0005-0000-0000-0000FF750000}"/>
    <cellStyle name="Normal 6 4 4 9 2" xfId="15403" xr:uid="{00000000-0005-0000-0000-000000760000}"/>
    <cellStyle name="Normal 6 4 4 9 2 2" xfId="15404" xr:uid="{00000000-0005-0000-0000-000001760000}"/>
    <cellStyle name="Normal 6 4 4 9 2 2 2" xfId="41717" xr:uid="{00000000-0005-0000-0000-000002760000}"/>
    <cellStyle name="Normal 6 4 4 9 2 3" xfId="31699" xr:uid="{00000000-0005-0000-0000-000003760000}"/>
    <cellStyle name="Normal 6 4 4 9 3" xfId="15405" xr:uid="{00000000-0005-0000-0000-000004760000}"/>
    <cellStyle name="Normal 6 4 4 9 3 2" xfId="15406" xr:uid="{00000000-0005-0000-0000-000005760000}"/>
    <cellStyle name="Normal 6 4 4 9 3 2 2" xfId="41718" xr:uid="{00000000-0005-0000-0000-000006760000}"/>
    <cellStyle name="Normal 6 4 4 9 3 3" xfId="31700" xr:uid="{00000000-0005-0000-0000-000007760000}"/>
    <cellStyle name="Normal 6 4 4 9 4" xfId="15407" xr:uid="{00000000-0005-0000-0000-000008760000}"/>
    <cellStyle name="Normal 6 4 4 9 4 2" xfId="36276" xr:uid="{00000000-0005-0000-0000-000009760000}"/>
    <cellStyle name="Normal 6 4 4 9 5" xfId="25680" xr:uid="{00000000-0005-0000-0000-00000A760000}"/>
    <cellStyle name="Normal 6 4 5" xfId="15408" xr:uid="{00000000-0005-0000-0000-00000B760000}"/>
    <cellStyle name="Normal 6 4 5 10" xfId="15409" xr:uid="{00000000-0005-0000-0000-00000C760000}"/>
    <cellStyle name="Normal 6 4 5 10 2" xfId="15410" xr:uid="{00000000-0005-0000-0000-00000D760000}"/>
    <cellStyle name="Normal 6 4 5 10 2 2" xfId="41719" xr:uid="{00000000-0005-0000-0000-00000E760000}"/>
    <cellStyle name="Normal 6 4 5 10 3" xfId="31701" xr:uid="{00000000-0005-0000-0000-00000F760000}"/>
    <cellStyle name="Normal 6 4 5 11" xfId="15411" xr:uid="{00000000-0005-0000-0000-000010760000}"/>
    <cellStyle name="Normal 6 4 5 11 2" xfId="36277" xr:uid="{00000000-0005-0000-0000-000011760000}"/>
    <cellStyle name="Normal 6 4 5 12" xfId="25681" xr:uid="{00000000-0005-0000-0000-000012760000}"/>
    <cellStyle name="Normal 6 4 5 2" xfId="15412" xr:uid="{00000000-0005-0000-0000-000013760000}"/>
    <cellStyle name="Normal 6 4 5 2 10" xfId="25682" xr:uid="{00000000-0005-0000-0000-000014760000}"/>
    <cellStyle name="Normal 6 4 5 2 2" xfId="15413" xr:uid="{00000000-0005-0000-0000-000015760000}"/>
    <cellStyle name="Normal 6 4 5 2 2 2" xfId="15414" xr:uid="{00000000-0005-0000-0000-000016760000}"/>
    <cellStyle name="Normal 6 4 5 2 2 2 2" xfId="15415" xr:uid="{00000000-0005-0000-0000-000017760000}"/>
    <cellStyle name="Normal 6 4 5 2 2 2 2 2" xfId="15416" xr:uid="{00000000-0005-0000-0000-000018760000}"/>
    <cellStyle name="Normal 6 4 5 2 2 2 2 2 2" xfId="15417" xr:uid="{00000000-0005-0000-0000-000019760000}"/>
    <cellStyle name="Normal 6 4 5 2 2 2 2 2 2 2" xfId="41720" xr:uid="{00000000-0005-0000-0000-00001A760000}"/>
    <cellStyle name="Normal 6 4 5 2 2 2 2 2 3" xfId="31702" xr:uid="{00000000-0005-0000-0000-00001B760000}"/>
    <cellStyle name="Normal 6 4 5 2 2 2 2 3" xfId="15418" xr:uid="{00000000-0005-0000-0000-00001C760000}"/>
    <cellStyle name="Normal 6 4 5 2 2 2 2 3 2" xfId="15419" xr:uid="{00000000-0005-0000-0000-00001D760000}"/>
    <cellStyle name="Normal 6 4 5 2 2 2 2 3 2 2" xfId="41721" xr:uid="{00000000-0005-0000-0000-00001E760000}"/>
    <cellStyle name="Normal 6 4 5 2 2 2 2 3 3" xfId="31703" xr:uid="{00000000-0005-0000-0000-00001F760000}"/>
    <cellStyle name="Normal 6 4 5 2 2 2 2 4" xfId="15420" xr:uid="{00000000-0005-0000-0000-000020760000}"/>
    <cellStyle name="Normal 6 4 5 2 2 2 2 4 2" xfId="36281" xr:uid="{00000000-0005-0000-0000-000021760000}"/>
    <cellStyle name="Normal 6 4 5 2 2 2 2 5" xfId="25685" xr:uid="{00000000-0005-0000-0000-000022760000}"/>
    <cellStyle name="Normal 6 4 5 2 2 2 3" xfId="15421" xr:uid="{00000000-0005-0000-0000-000023760000}"/>
    <cellStyle name="Normal 6 4 5 2 2 2 3 2" xfId="15422" xr:uid="{00000000-0005-0000-0000-000024760000}"/>
    <cellStyle name="Normal 6 4 5 2 2 2 3 2 2" xfId="15423" xr:uid="{00000000-0005-0000-0000-000025760000}"/>
    <cellStyle name="Normal 6 4 5 2 2 2 3 2 2 2" xfId="41722" xr:uid="{00000000-0005-0000-0000-000026760000}"/>
    <cellStyle name="Normal 6 4 5 2 2 2 3 2 3" xfId="31704" xr:uid="{00000000-0005-0000-0000-000027760000}"/>
    <cellStyle name="Normal 6 4 5 2 2 2 3 3" xfId="15424" xr:uid="{00000000-0005-0000-0000-000028760000}"/>
    <cellStyle name="Normal 6 4 5 2 2 2 3 3 2" xfId="15425" xr:uid="{00000000-0005-0000-0000-000029760000}"/>
    <cellStyle name="Normal 6 4 5 2 2 2 3 3 2 2" xfId="41723" xr:uid="{00000000-0005-0000-0000-00002A760000}"/>
    <cellStyle name="Normal 6 4 5 2 2 2 3 3 3" xfId="31705" xr:uid="{00000000-0005-0000-0000-00002B760000}"/>
    <cellStyle name="Normal 6 4 5 2 2 2 3 4" xfId="15426" xr:uid="{00000000-0005-0000-0000-00002C760000}"/>
    <cellStyle name="Normal 6 4 5 2 2 2 3 4 2" xfId="36282" xr:uid="{00000000-0005-0000-0000-00002D760000}"/>
    <cellStyle name="Normal 6 4 5 2 2 2 3 5" xfId="25686" xr:uid="{00000000-0005-0000-0000-00002E760000}"/>
    <cellStyle name="Normal 6 4 5 2 2 2 4" xfId="15427" xr:uid="{00000000-0005-0000-0000-00002F760000}"/>
    <cellStyle name="Normal 6 4 5 2 2 2 4 2" xfId="15428" xr:uid="{00000000-0005-0000-0000-000030760000}"/>
    <cellStyle name="Normal 6 4 5 2 2 2 4 2 2" xfId="41724" xr:uid="{00000000-0005-0000-0000-000031760000}"/>
    <cellStyle name="Normal 6 4 5 2 2 2 4 3" xfId="31706" xr:uid="{00000000-0005-0000-0000-000032760000}"/>
    <cellStyle name="Normal 6 4 5 2 2 2 5" xfId="15429" xr:uid="{00000000-0005-0000-0000-000033760000}"/>
    <cellStyle name="Normal 6 4 5 2 2 2 5 2" xfId="15430" xr:uid="{00000000-0005-0000-0000-000034760000}"/>
    <cellStyle name="Normal 6 4 5 2 2 2 5 2 2" xfId="41725" xr:uid="{00000000-0005-0000-0000-000035760000}"/>
    <cellStyle name="Normal 6 4 5 2 2 2 5 3" xfId="31707" xr:uid="{00000000-0005-0000-0000-000036760000}"/>
    <cellStyle name="Normal 6 4 5 2 2 2 6" xfId="15431" xr:uid="{00000000-0005-0000-0000-000037760000}"/>
    <cellStyle name="Normal 6 4 5 2 2 2 6 2" xfId="36280" xr:uid="{00000000-0005-0000-0000-000038760000}"/>
    <cellStyle name="Normal 6 4 5 2 2 2 7" xfId="25684" xr:uid="{00000000-0005-0000-0000-000039760000}"/>
    <cellStyle name="Normal 6 4 5 2 2 3" xfId="15432" xr:uid="{00000000-0005-0000-0000-00003A760000}"/>
    <cellStyle name="Normal 6 4 5 2 2 3 2" xfId="15433" xr:uid="{00000000-0005-0000-0000-00003B760000}"/>
    <cellStyle name="Normal 6 4 5 2 2 3 2 2" xfId="15434" xr:uid="{00000000-0005-0000-0000-00003C760000}"/>
    <cellStyle name="Normal 6 4 5 2 2 3 2 2 2" xfId="41726" xr:uid="{00000000-0005-0000-0000-00003D760000}"/>
    <cellStyle name="Normal 6 4 5 2 2 3 2 3" xfId="31708" xr:uid="{00000000-0005-0000-0000-00003E760000}"/>
    <cellStyle name="Normal 6 4 5 2 2 3 3" xfId="15435" xr:uid="{00000000-0005-0000-0000-00003F760000}"/>
    <cellStyle name="Normal 6 4 5 2 2 3 3 2" xfId="15436" xr:uid="{00000000-0005-0000-0000-000040760000}"/>
    <cellStyle name="Normal 6 4 5 2 2 3 3 2 2" xfId="41727" xr:uid="{00000000-0005-0000-0000-000041760000}"/>
    <cellStyle name="Normal 6 4 5 2 2 3 3 3" xfId="31709" xr:uid="{00000000-0005-0000-0000-000042760000}"/>
    <cellStyle name="Normal 6 4 5 2 2 3 4" xfId="15437" xr:uid="{00000000-0005-0000-0000-000043760000}"/>
    <cellStyle name="Normal 6 4 5 2 2 3 4 2" xfId="36283" xr:uid="{00000000-0005-0000-0000-000044760000}"/>
    <cellStyle name="Normal 6 4 5 2 2 3 5" xfId="25687" xr:uid="{00000000-0005-0000-0000-000045760000}"/>
    <cellStyle name="Normal 6 4 5 2 2 4" xfId="15438" xr:uid="{00000000-0005-0000-0000-000046760000}"/>
    <cellStyle name="Normal 6 4 5 2 2 4 2" xfId="15439" xr:uid="{00000000-0005-0000-0000-000047760000}"/>
    <cellStyle name="Normal 6 4 5 2 2 4 2 2" xfId="15440" xr:uid="{00000000-0005-0000-0000-000048760000}"/>
    <cellStyle name="Normal 6 4 5 2 2 4 2 2 2" xfId="41728" xr:uid="{00000000-0005-0000-0000-000049760000}"/>
    <cellStyle name="Normal 6 4 5 2 2 4 2 3" xfId="31710" xr:uid="{00000000-0005-0000-0000-00004A760000}"/>
    <cellStyle name="Normal 6 4 5 2 2 4 3" xfId="15441" xr:uid="{00000000-0005-0000-0000-00004B760000}"/>
    <cellStyle name="Normal 6 4 5 2 2 4 3 2" xfId="15442" xr:uid="{00000000-0005-0000-0000-00004C760000}"/>
    <cellStyle name="Normal 6 4 5 2 2 4 3 2 2" xfId="41729" xr:uid="{00000000-0005-0000-0000-00004D760000}"/>
    <cellStyle name="Normal 6 4 5 2 2 4 3 3" xfId="31711" xr:uid="{00000000-0005-0000-0000-00004E760000}"/>
    <cellStyle name="Normal 6 4 5 2 2 4 4" xfId="15443" xr:uid="{00000000-0005-0000-0000-00004F760000}"/>
    <cellStyle name="Normal 6 4 5 2 2 4 4 2" xfId="36284" xr:uid="{00000000-0005-0000-0000-000050760000}"/>
    <cellStyle name="Normal 6 4 5 2 2 4 5" xfId="25688" xr:uid="{00000000-0005-0000-0000-000051760000}"/>
    <cellStyle name="Normal 6 4 5 2 2 5" xfId="15444" xr:uid="{00000000-0005-0000-0000-000052760000}"/>
    <cellStyle name="Normal 6 4 5 2 2 5 2" xfId="15445" xr:uid="{00000000-0005-0000-0000-000053760000}"/>
    <cellStyle name="Normal 6 4 5 2 2 5 2 2" xfId="41730" xr:uid="{00000000-0005-0000-0000-000054760000}"/>
    <cellStyle name="Normal 6 4 5 2 2 5 3" xfId="31712" xr:uid="{00000000-0005-0000-0000-000055760000}"/>
    <cellStyle name="Normal 6 4 5 2 2 6" xfId="15446" xr:uid="{00000000-0005-0000-0000-000056760000}"/>
    <cellStyle name="Normal 6 4 5 2 2 6 2" xfId="15447" xr:uid="{00000000-0005-0000-0000-000057760000}"/>
    <cellStyle name="Normal 6 4 5 2 2 6 2 2" xfId="41731" xr:uid="{00000000-0005-0000-0000-000058760000}"/>
    <cellStyle name="Normal 6 4 5 2 2 6 3" xfId="31713" xr:uid="{00000000-0005-0000-0000-000059760000}"/>
    <cellStyle name="Normal 6 4 5 2 2 7" xfId="15448" xr:uid="{00000000-0005-0000-0000-00005A760000}"/>
    <cellStyle name="Normal 6 4 5 2 2 7 2" xfId="36279" xr:uid="{00000000-0005-0000-0000-00005B760000}"/>
    <cellStyle name="Normal 6 4 5 2 2 8" xfId="25683" xr:uid="{00000000-0005-0000-0000-00005C760000}"/>
    <cellStyle name="Normal 6 4 5 2 3" xfId="15449" xr:uid="{00000000-0005-0000-0000-00005D760000}"/>
    <cellStyle name="Normal 6 4 5 2 3 2" xfId="15450" xr:uid="{00000000-0005-0000-0000-00005E760000}"/>
    <cellStyle name="Normal 6 4 5 2 3 2 2" xfId="15451" xr:uid="{00000000-0005-0000-0000-00005F760000}"/>
    <cellStyle name="Normal 6 4 5 2 3 2 2 2" xfId="15452" xr:uid="{00000000-0005-0000-0000-000060760000}"/>
    <cellStyle name="Normal 6 4 5 2 3 2 2 2 2" xfId="15453" xr:uid="{00000000-0005-0000-0000-000061760000}"/>
    <cellStyle name="Normal 6 4 5 2 3 2 2 2 2 2" xfId="41732" xr:uid="{00000000-0005-0000-0000-000062760000}"/>
    <cellStyle name="Normal 6 4 5 2 3 2 2 2 3" xfId="31714" xr:uid="{00000000-0005-0000-0000-000063760000}"/>
    <cellStyle name="Normal 6 4 5 2 3 2 2 3" xfId="15454" xr:uid="{00000000-0005-0000-0000-000064760000}"/>
    <cellStyle name="Normal 6 4 5 2 3 2 2 3 2" xfId="15455" xr:uid="{00000000-0005-0000-0000-000065760000}"/>
    <cellStyle name="Normal 6 4 5 2 3 2 2 3 2 2" xfId="41733" xr:uid="{00000000-0005-0000-0000-000066760000}"/>
    <cellStyle name="Normal 6 4 5 2 3 2 2 3 3" xfId="31715" xr:uid="{00000000-0005-0000-0000-000067760000}"/>
    <cellStyle name="Normal 6 4 5 2 3 2 2 4" xfId="15456" xr:uid="{00000000-0005-0000-0000-000068760000}"/>
    <cellStyle name="Normal 6 4 5 2 3 2 2 4 2" xfId="36287" xr:uid="{00000000-0005-0000-0000-000069760000}"/>
    <cellStyle name="Normal 6 4 5 2 3 2 2 5" xfId="25691" xr:uid="{00000000-0005-0000-0000-00006A760000}"/>
    <cellStyle name="Normal 6 4 5 2 3 2 3" xfId="15457" xr:uid="{00000000-0005-0000-0000-00006B760000}"/>
    <cellStyle name="Normal 6 4 5 2 3 2 3 2" xfId="15458" xr:uid="{00000000-0005-0000-0000-00006C760000}"/>
    <cellStyle name="Normal 6 4 5 2 3 2 3 2 2" xfId="15459" xr:uid="{00000000-0005-0000-0000-00006D760000}"/>
    <cellStyle name="Normal 6 4 5 2 3 2 3 2 2 2" xfId="41734" xr:uid="{00000000-0005-0000-0000-00006E760000}"/>
    <cellStyle name="Normal 6 4 5 2 3 2 3 2 3" xfId="31716" xr:uid="{00000000-0005-0000-0000-00006F760000}"/>
    <cellStyle name="Normal 6 4 5 2 3 2 3 3" xfId="15460" xr:uid="{00000000-0005-0000-0000-000070760000}"/>
    <cellStyle name="Normal 6 4 5 2 3 2 3 3 2" xfId="15461" xr:uid="{00000000-0005-0000-0000-000071760000}"/>
    <cellStyle name="Normal 6 4 5 2 3 2 3 3 2 2" xfId="41735" xr:uid="{00000000-0005-0000-0000-000072760000}"/>
    <cellStyle name="Normal 6 4 5 2 3 2 3 3 3" xfId="31717" xr:uid="{00000000-0005-0000-0000-000073760000}"/>
    <cellStyle name="Normal 6 4 5 2 3 2 3 4" xfId="15462" xr:uid="{00000000-0005-0000-0000-000074760000}"/>
    <cellStyle name="Normal 6 4 5 2 3 2 3 4 2" xfId="36288" xr:uid="{00000000-0005-0000-0000-000075760000}"/>
    <cellStyle name="Normal 6 4 5 2 3 2 3 5" xfId="25692" xr:uid="{00000000-0005-0000-0000-000076760000}"/>
    <cellStyle name="Normal 6 4 5 2 3 2 4" xfId="15463" xr:uid="{00000000-0005-0000-0000-000077760000}"/>
    <cellStyle name="Normal 6 4 5 2 3 2 4 2" xfId="15464" xr:uid="{00000000-0005-0000-0000-000078760000}"/>
    <cellStyle name="Normal 6 4 5 2 3 2 4 2 2" xfId="41736" xr:uid="{00000000-0005-0000-0000-000079760000}"/>
    <cellStyle name="Normal 6 4 5 2 3 2 4 3" xfId="31718" xr:uid="{00000000-0005-0000-0000-00007A760000}"/>
    <cellStyle name="Normal 6 4 5 2 3 2 5" xfId="15465" xr:uid="{00000000-0005-0000-0000-00007B760000}"/>
    <cellStyle name="Normal 6 4 5 2 3 2 5 2" xfId="15466" xr:uid="{00000000-0005-0000-0000-00007C760000}"/>
    <cellStyle name="Normal 6 4 5 2 3 2 5 2 2" xfId="41737" xr:uid="{00000000-0005-0000-0000-00007D760000}"/>
    <cellStyle name="Normal 6 4 5 2 3 2 5 3" xfId="31719" xr:uid="{00000000-0005-0000-0000-00007E760000}"/>
    <cellStyle name="Normal 6 4 5 2 3 2 6" xfId="15467" xr:uid="{00000000-0005-0000-0000-00007F760000}"/>
    <cellStyle name="Normal 6 4 5 2 3 2 6 2" xfId="36286" xr:uid="{00000000-0005-0000-0000-000080760000}"/>
    <cellStyle name="Normal 6 4 5 2 3 2 7" xfId="25690" xr:uid="{00000000-0005-0000-0000-000081760000}"/>
    <cellStyle name="Normal 6 4 5 2 3 3" xfId="15468" xr:uid="{00000000-0005-0000-0000-000082760000}"/>
    <cellStyle name="Normal 6 4 5 2 3 3 2" xfId="15469" xr:uid="{00000000-0005-0000-0000-000083760000}"/>
    <cellStyle name="Normal 6 4 5 2 3 3 2 2" xfId="15470" xr:uid="{00000000-0005-0000-0000-000084760000}"/>
    <cellStyle name="Normal 6 4 5 2 3 3 2 2 2" xfId="41738" xr:uid="{00000000-0005-0000-0000-000085760000}"/>
    <cellStyle name="Normal 6 4 5 2 3 3 2 3" xfId="31720" xr:uid="{00000000-0005-0000-0000-000086760000}"/>
    <cellStyle name="Normal 6 4 5 2 3 3 3" xfId="15471" xr:uid="{00000000-0005-0000-0000-000087760000}"/>
    <cellStyle name="Normal 6 4 5 2 3 3 3 2" xfId="15472" xr:uid="{00000000-0005-0000-0000-000088760000}"/>
    <cellStyle name="Normal 6 4 5 2 3 3 3 2 2" xfId="41739" xr:uid="{00000000-0005-0000-0000-000089760000}"/>
    <cellStyle name="Normal 6 4 5 2 3 3 3 3" xfId="31721" xr:uid="{00000000-0005-0000-0000-00008A760000}"/>
    <cellStyle name="Normal 6 4 5 2 3 3 4" xfId="15473" xr:uid="{00000000-0005-0000-0000-00008B760000}"/>
    <cellStyle name="Normal 6 4 5 2 3 3 4 2" xfId="36289" xr:uid="{00000000-0005-0000-0000-00008C760000}"/>
    <cellStyle name="Normal 6 4 5 2 3 3 5" xfId="25693" xr:uid="{00000000-0005-0000-0000-00008D760000}"/>
    <cellStyle name="Normal 6 4 5 2 3 4" xfId="15474" xr:uid="{00000000-0005-0000-0000-00008E760000}"/>
    <cellStyle name="Normal 6 4 5 2 3 4 2" xfId="15475" xr:uid="{00000000-0005-0000-0000-00008F760000}"/>
    <cellStyle name="Normal 6 4 5 2 3 4 2 2" xfId="15476" xr:uid="{00000000-0005-0000-0000-000090760000}"/>
    <cellStyle name="Normal 6 4 5 2 3 4 2 2 2" xfId="41740" xr:uid="{00000000-0005-0000-0000-000091760000}"/>
    <cellStyle name="Normal 6 4 5 2 3 4 2 3" xfId="31722" xr:uid="{00000000-0005-0000-0000-000092760000}"/>
    <cellStyle name="Normal 6 4 5 2 3 4 3" xfId="15477" xr:uid="{00000000-0005-0000-0000-000093760000}"/>
    <cellStyle name="Normal 6 4 5 2 3 4 3 2" xfId="15478" xr:uid="{00000000-0005-0000-0000-000094760000}"/>
    <cellStyle name="Normal 6 4 5 2 3 4 3 2 2" xfId="41741" xr:uid="{00000000-0005-0000-0000-000095760000}"/>
    <cellStyle name="Normal 6 4 5 2 3 4 3 3" xfId="31723" xr:uid="{00000000-0005-0000-0000-000096760000}"/>
    <cellStyle name="Normal 6 4 5 2 3 4 4" xfId="15479" xr:uid="{00000000-0005-0000-0000-000097760000}"/>
    <cellStyle name="Normal 6 4 5 2 3 4 4 2" xfId="36290" xr:uid="{00000000-0005-0000-0000-000098760000}"/>
    <cellStyle name="Normal 6 4 5 2 3 4 5" xfId="25694" xr:uid="{00000000-0005-0000-0000-000099760000}"/>
    <cellStyle name="Normal 6 4 5 2 3 5" xfId="15480" xr:uid="{00000000-0005-0000-0000-00009A760000}"/>
    <cellStyle name="Normal 6 4 5 2 3 5 2" xfId="15481" xr:uid="{00000000-0005-0000-0000-00009B760000}"/>
    <cellStyle name="Normal 6 4 5 2 3 5 2 2" xfId="41742" xr:uid="{00000000-0005-0000-0000-00009C760000}"/>
    <cellStyle name="Normal 6 4 5 2 3 5 3" xfId="31724" xr:uid="{00000000-0005-0000-0000-00009D760000}"/>
    <cellStyle name="Normal 6 4 5 2 3 6" xfId="15482" xr:uid="{00000000-0005-0000-0000-00009E760000}"/>
    <cellStyle name="Normal 6 4 5 2 3 6 2" xfId="15483" xr:uid="{00000000-0005-0000-0000-00009F760000}"/>
    <cellStyle name="Normal 6 4 5 2 3 6 2 2" xfId="41743" xr:uid="{00000000-0005-0000-0000-0000A0760000}"/>
    <cellStyle name="Normal 6 4 5 2 3 6 3" xfId="31725" xr:uid="{00000000-0005-0000-0000-0000A1760000}"/>
    <cellStyle name="Normal 6 4 5 2 3 7" xfId="15484" xr:uid="{00000000-0005-0000-0000-0000A2760000}"/>
    <cellStyle name="Normal 6 4 5 2 3 7 2" xfId="36285" xr:uid="{00000000-0005-0000-0000-0000A3760000}"/>
    <cellStyle name="Normal 6 4 5 2 3 8" xfId="25689" xr:uid="{00000000-0005-0000-0000-0000A4760000}"/>
    <cellStyle name="Normal 6 4 5 2 4" xfId="15485" xr:uid="{00000000-0005-0000-0000-0000A5760000}"/>
    <cellStyle name="Normal 6 4 5 2 4 2" xfId="15486" xr:uid="{00000000-0005-0000-0000-0000A6760000}"/>
    <cellStyle name="Normal 6 4 5 2 4 2 2" xfId="15487" xr:uid="{00000000-0005-0000-0000-0000A7760000}"/>
    <cellStyle name="Normal 6 4 5 2 4 2 2 2" xfId="15488" xr:uid="{00000000-0005-0000-0000-0000A8760000}"/>
    <cellStyle name="Normal 6 4 5 2 4 2 2 2 2" xfId="41744" xr:uid="{00000000-0005-0000-0000-0000A9760000}"/>
    <cellStyle name="Normal 6 4 5 2 4 2 2 3" xfId="31726" xr:uid="{00000000-0005-0000-0000-0000AA760000}"/>
    <cellStyle name="Normal 6 4 5 2 4 2 3" xfId="15489" xr:uid="{00000000-0005-0000-0000-0000AB760000}"/>
    <cellStyle name="Normal 6 4 5 2 4 2 3 2" xfId="15490" xr:uid="{00000000-0005-0000-0000-0000AC760000}"/>
    <cellStyle name="Normal 6 4 5 2 4 2 3 2 2" xfId="41745" xr:uid="{00000000-0005-0000-0000-0000AD760000}"/>
    <cellStyle name="Normal 6 4 5 2 4 2 3 3" xfId="31727" xr:uid="{00000000-0005-0000-0000-0000AE760000}"/>
    <cellStyle name="Normal 6 4 5 2 4 2 4" xfId="15491" xr:uid="{00000000-0005-0000-0000-0000AF760000}"/>
    <cellStyle name="Normal 6 4 5 2 4 2 4 2" xfId="36292" xr:uid="{00000000-0005-0000-0000-0000B0760000}"/>
    <cellStyle name="Normal 6 4 5 2 4 2 5" xfId="25696" xr:uid="{00000000-0005-0000-0000-0000B1760000}"/>
    <cellStyle name="Normal 6 4 5 2 4 3" xfId="15492" xr:uid="{00000000-0005-0000-0000-0000B2760000}"/>
    <cellStyle name="Normal 6 4 5 2 4 3 2" xfId="15493" xr:uid="{00000000-0005-0000-0000-0000B3760000}"/>
    <cellStyle name="Normal 6 4 5 2 4 3 2 2" xfId="15494" xr:uid="{00000000-0005-0000-0000-0000B4760000}"/>
    <cellStyle name="Normal 6 4 5 2 4 3 2 2 2" xfId="41746" xr:uid="{00000000-0005-0000-0000-0000B5760000}"/>
    <cellStyle name="Normal 6 4 5 2 4 3 2 3" xfId="31728" xr:uid="{00000000-0005-0000-0000-0000B6760000}"/>
    <cellStyle name="Normal 6 4 5 2 4 3 3" xfId="15495" xr:uid="{00000000-0005-0000-0000-0000B7760000}"/>
    <cellStyle name="Normal 6 4 5 2 4 3 3 2" xfId="15496" xr:uid="{00000000-0005-0000-0000-0000B8760000}"/>
    <cellStyle name="Normal 6 4 5 2 4 3 3 2 2" xfId="41747" xr:uid="{00000000-0005-0000-0000-0000B9760000}"/>
    <cellStyle name="Normal 6 4 5 2 4 3 3 3" xfId="31729" xr:uid="{00000000-0005-0000-0000-0000BA760000}"/>
    <cellStyle name="Normal 6 4 5 2 4 3 4" xfId="15497" xr:uid="{00000000-0005-0000-0000-0000BB760000}"/>
    <cellStyle name="Normal 6 4 5 2 4 3 4 2" xfId="36293" xr:uid="{00000000-0005-0000-0000-0000BC760000}"/>
    <cellStyle name="Normal 6 4 5 2 4 3 5" xfId="25697" xr:uid="{00000000-0005-0000-0000-0000BD760000}"/>
    <cellStyle name="Normal 6 4 5 2 4 4" xfId="15498" xr:uid="{00000000-0005-0000-0000-0000BE760000}"/>
    <cellStyle name="Normal 6 4 5 2 4 4 2" xfId="15499" xr:uid="{00000000-0005-0000-0000-0000BF760000}"/>
    <cellStyle name="Normal 6 4 5 2 4 4 2 2" xfId="41748" xr:uid="{00000000-0005-0000-0000-0000C0760000}"/>
    <cellStyle name="Normal 6 4 5 2 4 4 3" xfId="31730" xr:uid="{00000000-0005-0000-0000-0000C1760000}"/>
    <cellStyle name="Normal 6 4 5 2 4 5" xfId="15500" xr:uid="{00000000-0005-0000-0000-0000C2760000}"/>
    <cellStyle name="Normal 6 4 5 2 4 5 2" xfId="15501" xr:uid="{00000000-0005-0000-0000-0000C3760000}"/>
    <cellStyle name="Normal 6 4 5 2 4 5 2 2" xfId="41749" xr:uid="{00000000-0005-0000-0000-0000C4760000}"/>
    <cellStyle name="Normal 6 4 5 2 4 5 3" xfId="31731" xr:uid="{00000000-0005-0000-0000-0000C5760000}"/>
    <cellStyle name="Normal 6 4 5 2 4 6" xfId="15502" xr:uid="{00000000-0005-0000-0000-0000C6760000}"/>
    <cellStyle name="Normal 6 4 5 2 4 6 2" xfId="36291" xr:uid="{00000000-0005-0000-0000-0000C7760000}"/>
    <cellStyle name="Normal 6 4 5 2 4 7" xfId="25695" xr:uid="{00000000-0005-0000-0000-0000C8760000}"/>
    <cellStyle name="Normal 6 4 5 2 5" xfId="15503" xr:uid="{00000000-0005-0000-0000-0000C9760000}"/>
    <cellStyle name="Normal 6 4 5 2 5 2" xfId="15504" xr:uid="{00000000-0005-0000-0000-0000CA760000}"/>
    <cellStyle name="Normal 6 4 5 2 5 2 2" xfId="15505" xr:uid="{00000000-0005-0000-0000-0000CB760000}"/>
    <cellStyle name="Normal 6 4 5 2 5 2 2 2" xfId="41750" xr:uid="{00000000-0005-0000-0000-0000CC760000}"/>
    <cellStyle name="Normal 6 4 5 2 5 2 3" xfId="31732" xr:uid="{00000000-0005-0000-0000-0000CD760000}"/>
    <cellStyle name="Normal 6 4 5 2 5 3" xfId="15506" xr:uid="{00000000-0005-0000-0000-0000CE760000}"/>
    <cellStyle name="Normal 6 4 5 2 5 3 2" xfId="15507" xr:uid="{00000000-0005-0000-0000-0000CF760000}"/>
    <cellStyle name="Normal 6 4 5 2 5 3 2 2" xfId="41751" xr:uid="{00000000-0005-0000-0000-0000D0760000}"/>
    <cellStyle name="Normal 6 4 5 2 5 3 3" xfId="31733" xr:uid="{00000000-0005-0000-0000-0000D1760000}"/>
    <cellStyle name="Normal 6 4 5 2 5 4" xfId="15508" xr:uid="{00000000-0005-0000-0000-0000D2760000}"/>
    <cellStyle name="Normal 6 4 5 2 5 4 2" xfId="36294" xr:uid="{00000000-0005-0000-0000-0000D3760000}"/>
    <cellStyle name="Normal 6 4 5 2 5 5" xfId="25698" xr:uid="{00000000-0005-0000-0000-0000D4760000}"/>
    <cellStyle name="Normal 6 4 5 2 6" xfId="15509" xr:uid="{00000000-0005-0000-0000-0000D5760000}"/>
    <cellStyle name="Normal 6 4 5 2 6 2" xfId="15510" xr:uid="{00000000-0005-0000-0000-0000D6760000}"/>
    <cellStyle name="Normal 6 4 5 2 6 2 2" xfId="15511" xr:uid="{00000000-0005-0000-0000-0000D7760000}"/>
    <cellStyle name="Normal 6 4 5 2 6 2 2 2" xfId="41752" xr:uid="{00000000-0005-0000-0000-0000D8760000}"/>
    <cellStyle name="Normal 6 4 5 2 6 2 3" xfId="31734" xr:uid="{00000000-0005-0000-0000-0000D9760000}"/>
    <cellStyle name="Normal 6 4 5 2 6 3" xfId="15512" xr:uid="{00000000-0005-0000-0000-0000DA760000}"/>
    <cellStyle name="Normal 6 4 5 2 6 3 2" xfId="15513" xr:uid="{00000000-0005-0000-0000-0000DB760000}"/>
    <cellStyle name="Normal 6 4 5 2 6 3 2 2" xfId="41753" xr:uid="{00000000-0005-0000-0000-0000DC760000}"/>
    <cellStyle name="Normal 6 4 5 2 6 3 3" xfId="31735" xr:uid="{00000000-0005-0000-0000-0000DD760000}"/>
    <cellStyle name="Normal 6 4 5 2 6 4" xfId="15514" xr:uid="{00000000-0005-0000-0000-0000DE760000}"/>
    <cellStyle name="Normal 6 4 5 2 6 4 2" xfId="36295" xr:uid="{00000000-0005-0000-0000-0000DF760000}"/>
    <cellStyle name="Normal 6 4 5 2 6 5" xfId="25699" xr:uid="{00000000-0005-0000-0000-0000E0760000}"/>
    <cellStyle name="Normal 6 4 5 2 7" xfId="15515" xr:uid="{00000000-0005-0000-0000-0000E1760000}"/>
    <cellStyle name="Normal 6 4 5 2 7 2" xfId="15516" xr:uid="{00000000-0005-0000-0000-0000E2760000}"/>
    <cellStyle name="Normal 6 4 5 2 7 2 2" xfId="41754" xr:uid="{00000000-0005-0000-0000-0000E3760000}"/>
    <cellStyle name="Normal 6 4 5 2 7 3" xfId="31736" xr:uid="{00000000-0005-0000-0000-0000E4760000}"/>
    <cellStyle name="Normal 6 4 5 2 8" xfId="15517" xr:uid="{00000000-0005-0000-0000-0000E5760000}"/>
    <cellStyle name="Normal 6 4 5 2 8 2" xfId="15518" xr:uid="{00000000-0005-0000-0000-0000E6760000}"/>
    <cellStyle name="Normal 6 4 5 2 8 2 2" xfId="41755" xr:uid="{00000000-0005-0000-0000-0000E7760000}"/>
    <cellStyle name="Normal 6 4 5 2 8 3" xfId="31737" xr:uid="{00000000-0005-0000-0000-0000E8760000}"/>
    <cellStyle name="Normal 6 4 5 2 9" xfId="15519" xr:uid="{00000000-0005-0000-0000-0000E9760000}"/>
    <cellStyle name="Normal 6 4 5 2 9 2" xfId="36278" xr:uid="{00000000-0005-0000-0000-0000EA760000}"/>
    <cellStyle name="Normal 6 4 5 3" xfId="15520" xr:uid="{00000000-0005-0000-0000-0000EB760000}"/>
    <cellStyle name="Normal 6 4 5 3 2" xfId="15521" xr:uid="{00000000-0005-0000-0000-0000EC760000}"/>
    <cellStyle name="Normal 6 4 5 3 2 2" xfId="15522" xr:uid="{00000000-0005-0000-0000-0000ED760000}"/>
    <cellStyle name="Normal 6 4 5 3 2 2 2" xfId="15523" xr:uid="{00000000-0005-0000-0000-0000EE760000}"/>
    <cellStyle name="Normal 6 4 5 3 2 2 2 2" xfId="15524" xr:uid="{00000000-0005-0000-0000-0000EF760000}"/>
    <cellStyle name="Normal 6 4 5 3 2 2 2 2 2" xfId="41756" xr:uid="{00000000-0005-0000-0000-0000F0760000}"/>
    <cellStyle name="Normal 6 4 5 3 2 2 2 3" xfId="31738" xr:uid="{00000000-0005-0000-0000-0000F1760000}"/>
    <cellStyle name="Normal 6 4 5 3 2 2 3" xfId="15525" xr:uid="{00000000-0005-0000-0000-0000F2760000}"/>
    <cellStyle name="Normal 6 4 5 3 2 2 3 2" xfId="15526" xr:uid="{00000000-0005-0000-0000-0000F3760000}"/>
    <cellStyle name="Normal 6 4 5 3 2 2 3 2 2" xfId="41757" xr:uid="{00000000-0005-0000-0000-0000F4760000}"/>
    <cellStyle name="Normal 6 4 5 3 2 2 3 3" xfId="31739" xr:uid="{00000000-0005-0000-0000-0000F5760000}"/>
    <cellStyle name="Normal 6 4 5 3 2 2 4" xfId="15527" xr:uid="{00000000-0005-0000-0000-0000F6760000}"/>
    <cellStyle name="Normal 6 4 5 3 2 2 4 2" xfId="36298" xr:uid="{00000000-0005-0000-0000-0000F7760000}"/>
    <cellStyle name="Normal 6 4 5 3 2 2 5" xfId="25702" xr:uid="{00000000-0005-0000-0000-0000F8760000}"/>
    <cellStyle name="Normal 6 4 5 3 2 3" xfId="15528" xr:uid="{00000000-0005-0000-0000-0000F9760000}"/>
    <cellStyle name="Normal 6 4 5 3 2 3 2" xfId="15529" xr:uid="{00000000-0005-0000-0000-0000FA760000}"/>
    <cellStyle name="Normal 6 4 5 3 2 3 2 2" xfId="15530" xr:uid="{00000000-0005-0000-0000-0000FB760000}"/>
    <cellStyle name="Normal 6 4 5 3 2 3 2 2 2" xfId="41758" xr:uid="{00000000-0005-0000-0000-0000FC760000}"/>
    <cellStyle name="Normal 6 4 5 3 2 3 2 3" xfId="31740" xr:uid="{00000000-0005-0000-0000-0000FD760000}"/>
    <cellStyle name="Normal 6 4 5 3 2 3 3" xfId="15531" xr:uid="{00000000-0005-0000-0000-0000FE760000}"/>
    <cellStyle name="Normal 6 4 5 3 2 3 3 2" xfId="15532" xr:uid="{00000000-0005-0000-0000-0000FF760000}"/>
    <cellStyle name="Normal 6 4 5 3 2 3 3 2 2" xfId="41759" xr:uid="{00000000-0005-0000-0000-000000770000}"/>
    <cellStyle name="Normal 6 4 5 3 2 3 3 3" xfId="31741" xr:uid="{00000000-0005-0000-0000-000001770000}"/>
    <cellStyle name="Normal 6 4 5 3 2 3 4" xfId="15533" xr:uid="{00000000-0005-0000-0000-000002770000}"/>
    <cellStyle name="Normal 6 4 5 3 2 3 4 2" xfId="36299" xr:uid="{00000000-0005-0000-0000-000003770000}"/>
    <cellStyle name="Normal 6 4 5 3 2 3 5" xfId="25703" xr:uid="{00000000-0005-0000-0000-000004770000}"/>
    <cellStyle name="Normal 6 4 5 3 2 4" xfId="15534" xr:uid="{00000000-0005-0000-0000-000005770000}"/>
    <cellStyle name="Normal 6 4 5 3 2 4 2" xfId="15535" xr:uid="{00000000-0005-0000-0000-000006770000}"/>
    <cellStyle name="Normal 6 4 5 3 2 4 2 2" xfId="41760" xr:uid="{00000000-0005-0000-0000-000007770000}"/>
    <cellStyle name="Normal 6 4 5 3 2 4 3" xfId="31742" xr:uid="{00000000-0005-0000-0000-000008770000}"/>
    <cellStyle name="Normal 6 4 5 3 2 5" xfId="15536" xr:uid="{00000000-0005-0000-0000-000009770000}"/>
    <cellStyle name="Normal 6 4 5 3 2 5 2" xfId="15537" xr:uid="{00000000-0005-0000-0000-00000A770000}"/>
    <cellStyle name="Normal 6 4 5 3 2 5 2 2" xfId="41761" xr:uid="{00000000-0005-0000-0000-00000B770000}"/>
    <cellStyle name="Normal 6 4 5 3 2 5 3" xfId="31743" xr:uid="{00000000-0005-0000-0000-00000C770000}"/>
    <cellStyle name="Normal 6 4 5 3 2 6" xfId="15538" xr:uid="{00000000-0005-0000-0000-00000D770000}"/>
    <cellStyle name="Normal 6 4 5 3 2 6 2" xfId="36297" xr:uid="{00000000-0005-0000-0000-00000E770000}"/>
    <cellStyle name="Normal 6 4 5 3 2 7" xfId="25701" xr:uid="{00000000-0005-0000-0000-00000F770000}"/>
    <cellStyle name="Normal 6 4 5 3 3" xfId="15539" xr:uid="{00000000-0005-0000-0000-000010770000}"/>
    <cellStyle name="Normal 6 4 5 3 3 2" xfId="15540" xr:uid="{00000000-0005-0000-0000-000011770000}"/>
    <cellStyle name="Normal 6 4 5 3 3 2 2" xfId="15541" xr:uid="{00000000-0005-0000-0000-000012770000}"/>
    <cellStyle name="Normal 6 4 5 3 3 2 2 2" xfId="41762" xr:uid="{00000000-0005-0000-0000-000013770000}"/>
    <cellStyle name="Normal 6 4 5 3 3 2 3" xfId="31744" xr:uid="{00000000-0005-0000-0000-000014770000}"/>
    <cellStyle name="Normal 6 4 5 3 3 3" xfId="15542" xr:uid="{00000000-0005-0000-0000-000015770000}"/>
    <cellStyle name="Normal 6 4 5 3 3 3 2" xfId="15543" xr:uid="{00000000-0005-0000-0000-000016770000}"/>
    <cellStyle name="Normal 6 4 5 3 3 3 2 2" xfId="41763" xr:uid="{00000000-0005-0000-0000-000017770000}"/>
    <cellStyle name="Normal 6 4 5 3 3 3 3" xfId="31745" xr:uid="{00000000-0005-0000-0000-000018770000}"/>
    <cellStyle name="Normal 6 4 5 3 3 4" xfId="15544" xr:uid="{00000000-0005-0000-0000-000019770000}"/>
    <cellStyle name="Normal 6 4 5 3 3 4 2" xfId="36300" xr:uid="{00000000-0005-0000-0000-00001A770000}"/>
    <cellStyle name="Normal 6 4 5 3 3 5" xfId="25704" xr:uid="{00000000-0005-0000-0000-00001B770000}"/>
    <cellStyle name="Normal 6 4 5 3 4" xfId="15545" xr:uid="{00000000-0005-0000-0000-00001C770000}"/>
    <cellStyle name="Normal 6 4 5 3 4 2" xfId="15546" xr:uid="{00000000-0005-0000-0000-00001D770000}"/>
    <cellStyle name="Normal 6 4 5 3 4 2 2" xfId="15547" xr:uid="{00000000-0005-0000-0000-00001E770000}"/>
    <cellStyle name="Normal 6 4 5 3 4 2 2 2" xfId="41764" xr:uid="{00000000-0005-0000-0000-00001F770000}"/>
    <cellStyle name="Normal 6 4 5 3 4 2 3" xfId="31746" xr:uid="{00000000-0005-0000-0000-000020770000}"/>
    <cellStyle name="Normal 6 4 5 3 4 3" xfId="15548" xr:uid="{00000000-0005-0000-0000-000021770000}"/>
    <cellStyle name="Normal 6 4 5 3 4 3 2" xfId="15549" xr:uid="{00000000-0005-0000-0000-000022770000}"/>
    <cellStyle name="Normal 6 4 5 3 4 3 2 2" xfId="41765" xr:uid="{00000000-0005-0000-0000-000023770000}"/>
    <cellStyle name="Normal 6 4 5 3 4 3 3" xfId="31747" xr:uid="{00000000-0005-0000-0000-000024770000}"/>
    <cellStyle name="Normal 6 4 5 3 4 4" xfId="15550" xr:uid="{00000000-0005-0000-0000-000025770000}"/>
    <cellStyle name="Normal 6 4 5 3 4 4 2" xfId="36301" xr:uid="{00000000-0005-0000-0000-000026770000}"/>
    <cellStyle name="Normal 6 4 5 3 4 5" xfId="25705" xr:uid="{00000000-0005-0000-0000-000027770000}"/>
    <cellStyle name="Normal 6 4 5 3 5" xfId="15551" xr:uid="{00000000-0005-0000-0000-000028770000}"/>
    <cellStyle name="Normal 6 4 5 3 5 2" xfId="15552" xr:uid="{00000000-0005-0000-0000-000029770000}"/>
    <cellStyle name="Normal 6 4 5 3 5 2 2" xfId="41766" xr:uid="{00000000-0005-0000-0000-00002A770000}"/>
    <cellStyle name="Normal 6 4 5 3 5 3" xfId="31748" xr:uid="{00000000-0005-0000-0000-00002B770000}"/>
    <cellStyle name="Normal 6 4 5 3 6" xfId="15553" xr:uid="{00000000-0005-0000-0000-00002C770000}"/>
    <cellStyle name="Normal 6 4 5 3 6 2" xfId="15554" xr:uid="{00000000-0005-0000-0000-00002D770000}"/>
    <cellStyle name="Normal 6 4 5 3 6 2 2" xfId="41767" xr:uid="{00000000-0005-0000-0000-00002E770000}"/>
    <cellStyle name="Normal 6 4 5 3 6 3" xfId="31749" xr:uid="{00000000-0005-0000-0000-00002F770000}"/>
    <cellStyle name="Normal 6 4 5 3 7" xfId="15555" xr:uid="{00000000-0005-0000-0000-000030770000}"/>
    <cellStyle name="Normal 6 4 5 3 7 2" xfId="36296" xr:uid="{00000000-0005-0000-0000-000031770000}"/>
    <cellStyle name="Normal 6 4 5 3 8" xfId="25700" xr:uid="{00000000-0005-0000-0000-000032770000}"/>
    <cellStyle name="Normal 6 4 5 4" xfId="15556" xr:uid="{00000000-0005-0000-0000-000033770000}"/>
    <cellStyle name="Normal 6 4 5 4 2" xfId="15557" xr:uid="{00000000-0005-0000-0000-000034770000}"/>
    <cellStyle name="Normal 6 4 5 4 2 2" xfId="15558" xr:uid="{00000000-0005-0000-0000-000035770000}"/>
    <cellStyle name="Normal 6 4 5 4 2 2 2" xfId="15559" xr:uid="{00000000-0005-0000-0000-000036770000}"/>
    <cellStyle name="Normal 6 4 5 4 2 2 2 2" xfId="15560" xr:uid="{00000000-0005-0000-0000-000037770000}"/>
    <cellStyle name="Normal 6 4 5 4 2 2 2 2 2" xfId="41768" xr:uid="{00000000-0005-0000-0000-000038770000}"/>
    <cellStyle name="Normal 6 4 5 4 2 2 2 3" xfId="31750" xr:uid="{00000000-0005-0000-0000-000039770000}"/>
    <cellStyle name="Normal 6 4 5 4 2 2 3" xfId="15561" xr:uid="{00000000-0005-0000-0000-00003A770000}"/>
    <cellStyle name="Normal 6 4 5 4 2 2 3 2" xfId="15562" xr:uid="{00000000-0005-0000-0000-00003B770000}"/>
    <cellStyle name="Normal 6 4 5 4 2 2 3 2 2" xfId="41769" xr:uid="{00000000-0005-0000-0000-00003C770000}"/>
    <cellStyle name="Normal 6 4 5 4 2 2 3 3" xfId="31751" xr:uid="{00000000-0005-0000-0000-00003D770000}"/>
    <cellStyle name="Normal 6 4 5 4 2 2 4" xfId="15563" xr:uid="{00000000-0005-0000-0000-00003E770000}"/>
    <cellStyle name="Normal 6 4 5 4 2 2 4 2" xfId="36304" xr:uid="{00000000-0005-0000-0000-00003F770000}"/>
    <cellStyle name="Normal 6 4 5 4 2 2 5" xfId="25708" xr:uid="{00000000-0005-0000-0000-000040770000}"/>
    <cellStyle name="Normal 6 4 5 4 2 3" xfId="15564" xr:uid="{00000000-0005-0000-0000-000041770000}"/>
    <cellStyle name="Normal 6 4 5 4 2 3 2" xfId="15565" xr:uid="{00000000-0005-0000-0000-000042770000}"/>
    <cellStyle name="Normal 6 4 5 4 2 3 2 2" xfId="15566" xr:uid="{00000000-0005-0000-0000-000043770000}"/>
    <cellStyle name="Normal 6 4 5 4 2 3 2 2 2" xfId="41770" xr:uid="{00000000-0005-0000-0000-000044770000}"/>
    <cellStyle name="Normal 6 4 5 4 2 3 2 3" xfId="31752" xr:uid="{00000000-0005-0000-0000-000045770000}"/>
    <cellStyle name="Normal 6 4 5 4 2 3 3" xfId="15567" xr:uid="{00000000-0005-0000-0000-000046770000}"/>
    <cellStyle name="Normal 6 4 5 4 2 3 3 2" xfId="15568" xr:uid="{00000000-0005-0000-0000-000047770000}"/>
    <cellStyle name="Normal 6 4 5 4 2 3 3 2 2" xfId="41771" xr:uid="{00000000-0005-0000-0000-000048770000}"/>
    <cellStyle name="Normal 6 4 5 4 2 3 3 3" xfId="31753" xr:uid="{00000000-0005-0000-0000-000049770000}"/>
    <cellStyle name="Normal 6 4 5 4 2 3 4" xfId="15569" xr:uid="{00000000-0005-0000-0000-00004A770000}"/>
    <cellStyle name="Normal 6 4 5 4 2 3 4 2" xfId="36305" xr:uid="{00000000-0005-0000-0000-00004B770000}"/>
    <cellStyle name="Normal 6 4 5 4 2 3 5" xfId="25709" xr:uid="{00000000-0005-0000-0000-00004C770000}"/>
    <cellStyle name="Normal 6 4 5 4 2 4" xfId="15570" xr:uid="{00000000-0005-0000-0000-00004D770000}"/>
    <cellStyle name="Normal 6 4 5 4 2 4 2" xfId="15571" xr:uid="{00000000-0005-0000-0000-00004E770000}"/>
    <cellStyle name="Normal 6 4 5 4 2 4 2 2" xfId="41772" xr:uid="{00000000-0005-0000-0000-00004F770000}"/>
    <cellStyle name="Normal 6 4 5 4 2 4 3" xfId="31754" xr:uid="{00000000-0005-0000-0000-000050770000}"/>
    <cellStyle name="Normal 6 4 5 4 2 5" xfId="15572" xr:uid="{00000000-0005-0000-0000-000051770000}"/>
    <cellStyle name="Normal 6 4 5 4 2 5 2" xfId="15573" xr:uid="{00000000-0005-0000-0000-000052770000}"/>
    <cellStyle name="Normal 6 4 5 4 2 5 2 2" xfId="41773" xr:uid="{00000000-0005-0000-0000-000053770000}"/>
    <cellStyle name="Normal 6 4 5 4 2 5 3" xfId="31755" xr:uid="{00000000-0005-0000-0000-000054770000}"/>
    <cellStyle name="Normal 6 4 5 4 2 6" xfId="15574" xr:uid="{00000000-0005-0000-0000-000055770000}"/>
    <cellStyle name="Normal 6 4 5 4 2 6 2" xfId="36303" xr:uid="{00000000-0005-0000-0000-000056770000}"/>
    <cellStyle name="Normal 6 4 5 4 2 7" xfId="25707" xr:uid="{00000000-0005-0000-0000-000057770000}"/>
    <cellStyle name="Normal 6 4 5 4 3" xfId="15575" xr:uid="{00000000-0005-0000-0000-000058770000}"/>
    <cellStyle name="Normal 6 4 5 4 3 2" xfId="15576" xr:uid="{00000000-0005-0000-0000-000059770000}"/>
    <cellStyle name="Normal 6 4 5 4 3 2 2" xfId="15577" xr:uid="{00000000-0005-0000-0000-00005A770000}"/>
    <cellStyle name="Normal 6 4 5 4 3 2 2 2" xfId="41774" xr:uid="{00000000-0005-0000-0000-00005B770000}"/>
    <cellStyle name="Normal 6 4 5 4 3 2 3" xfId="31756" xr:uid="{00000000-0005-0000-0000-00005C770000}"/>
    <cellStyle name="Normal 6 4 5 4 3 3" xfId="15578" xr:uid="{00000000-0005-0000-0000-00005D770000}"/>
    <cellStyle name="Normal 6 4 5 4 3 3 2" xfId="15579" xr:uid="{00000000-0005-0000-0000-00005E770000}"/>
    <cellStyle name="Normal 6 4 5 4 3 3 2 2" xfId="41775" xr:uid="{00000000-0005-0000-0000-00005F770000}"/>
    <cellStyle name="Normal 6 4 5 4 3 3 3" xfId="31757" xr:uid="{00000000-0005-0000-0000-000060770000}"/>
    <cellStyle name="Normal 6 4 5 4 3 4" xfId="15580" xr:uid="{00000000-0005-0000-0000-000061770000}"/>
    <cellStyle name="Normal 6 4 5 4 3 4 2" xfId="36306" xr:uid="{00000000-0005-0000-0000-000062770000}"/>
    <cellStyle name="Normal 6 4 5 4 3 5" xfId="25710" xr:uid="{00000000-0005-0000-0000-000063770000}"/>
    <cellStyle name="Normal 6 4 5 4 4" xfId="15581" xr:uid="{00000000-0005-0000-0000-000064770000}"/>
    <cellStyle name="Normal 6 4 5 4 4 2" xfId="15582" xr:uid="{00000000-0005-0000-0000-000065770000}"/>
    <cellStyle name="Normal 6 4 5 4 4 2 2" xfId="15583" xr:uid="{00000000-0005-0000-0000-000066770000}"/>
    <cellStyle name="Normal 6 4 5 4 4 2 2 2" xfId="41776" xr:uid="{00000000-0005-0000-0000-000067770000}"/>
    <cellStyle name="Normal 6 4 5 4 4 2 3" xfId="31758" xr:uid="{00000000-0005-0000-0000-000068770000}"/>
    <cellStyle name="Normal 6 4 5 4 4 3" xfId="15584" xr:uid="{00000000-0005-0000-0000-000069770000}"/>
    <cellStyle name="Normal 6 4 5 4 4 3 2" xfId="15585" xr:uid="{00000000-0005-0000-0000-00006A770000}"/>
    <cellStyle name="Normal 6 4 5 4 4 3 2 2" xfId="41777" xr:uid="{00000000-0005-0000-0000-00006B770000}"/>
    <cellStyle name="Normal 6 4 5 4 4 3 3" xfId="31759" xr:uid="{00000000-0005-0000-0000-00006C770000}"/>
    <cellStyle name="Normal 6 4 5 4 4 4" xfId="15586" xr:uid="{00000000-0005-0000-0000-00006D770000}"/>
    <cellStyle name="Normal 6 4 5 4 4 4 2" xfId="36307" xr:uid="{00000000-0005-0000-0000-00006E770000}"/>
    <cellStyle name="Normal 6 4 5 4 4 5" xfId="25711" xr:uid="{00000000-0005-0000-0000-00006F770000}"/>
    <cellStyle name="Normal 6 4 5 4 5" xfId="15587" xr:uid="{00000000-0005-0000-0000-000070770000}"/>
    <cellStyle name="Normal 6 4 5 4 5 2" xfId="15588" xr:uid="{00000000-0005-0000-0000-000071770000}"/>
    <cellStyle name="Normal 6 4 5 4 5 2 2" xfId="41778" xr:uid="{00000000-0005-0000-0000-000072770000}"/>
    <cellStyle name="Normal 6 4 5 4 5 3" xfId="31760" xr:uid="{00000000-0005-0000-0000-000073770000}"/>
    <cellStyle name="Normal 6 4 5 4 6" xfId="15589" xr:uid="{00000000-0005-0000-0000-000074770000}"/>
    <cellStyle name="Normal 6 4 5 4 6 2" xfId="15590" xr:uid="{00000000-0005-0000-0000-000075770000}"/>
    <cellStyle name="Normal 6 4 5 4 6 2 2" xfId="41779" xr:uid="{00000000-0005-0000-0000-000076770000}"/>
    <cellStyle name="Normal 6 4 5 4 6 3" xfId="31761" xr:uid="{00000000-0005-0000-0000-000077770000}"/>
    <cellStyle name="Normal 6 4 5 4 7" xfId="15591" xr:uid="{00000000-0005-0000-0000-000078770000}"/>
    <cellStyle name="Normal 6 4 5 4 7 2" xfId="36302" xr:uid="{00000000-0005-0000-0000-000079770000}"/>
    <cellStyle name="Normal 6 4 5 4 8" xfId="25706" xr:uid="{00000000-0005-0000-0000-00007A770000}"/>
    <cellStyle name="Normal 6 4 5 5" xfId="15592" xr:uid="{00000000-0005-0000-0000-00007B770000}"/>
    <cellStyle name="Normal 6 4 5 5 2" xfId="15593" xr:uid="{00000000-0005-0000-0000-00007C770000}"/>
    <cellStyle name="Normal 6 4 5 5 2 2" xfId="15594" xr:uid="{00000000-0005-0000-0000-00007D770000}"/>
    <cellStyle name="Normal 6 4 5 5 2 2 2" xfId="15595" xr:uid="{00000000-0005-0000-0000-00007E770000}"/>
    <cellStyle name="Normal 6 4 5 5 2 2 2 2" xfId="15596" xr:uid="{00000000-0005-0000-0000-00007F770000}"/>
    <cellStyle name="Normal 6 4 5 5 2 2 2 2 2" xfId="41780" xr:uid="{00000000-0005-0000-0000-000080770000}"/>
    <cellStyle name="Normal 6 4 5 5 2 2 2 3" xfId="31762" xr:uid="{00000000-0005-0000-0000-000081770000}"/>
    <cellStyle name="Normal 6 4 5 5 2 2 3" xfId="15597" xr:uid="{00000000-0005-0000-0000-000082770000}"/>
    <cellStyle name="Normal 6 4 5 5 2 2 3 2" xfId="15598" xr:uid="{00000000-0005-0000-0000-000083770000}"/>
    <cellStyle name="Normal 6 4 5 5 2 2 3 2 2" xfId="41781" xr:uid="{00000000-0005-0000-0000-000084770000}"/>
    <cellStyle name="Normal 6 4 5 5 2 2 3 3" xfId="31763" xr:uid="{00000000-0005-0000-0000-000085770000}"/>
    <cellStyle name="Normal 6 4 5 5 2 2 4" xfId="15599" xr:uid="{00000000-0005-0000-0000-000086770000}"/>
    <cellStyle name="Normal 6 4 5 5 2 2 4 2" xfId="36310" xr:uid="{00000000-0005-0000-0000-000087770000}"/>
    <cellStyle name="Normal 6 4 5 5 2 2 5" xfId="25714" xr:uid="{00000000-0005-0000-0000-000088770000}"/>
    <cellStyle name="Normal 6 4 5 5 2 3" xfId="15600" xr:uid="{00000000-0005-0000-0000-000089770000}"/>
    <cellStyle name="Normal 6 4 5 5 2 3 2" xfId="15601" xr:uid="{00000000-0005-0000-0000-00008A770000}"/>
    <cellStyle name="Normal 6 4 5 5 2 3 2 2" xfId="15602" xr:uid="{00000000-0005-0000-0000-00008B770000}"/>
    <cellStyle name="Normal 6 4 5 5 2 3 2 2 2" xfId="41782" xr:uid="{00000000-0005-0000-0000-00008C770000}"/>
    <cellStyle name="Normal 6 4 5 5 2 3 2 3" xfId="31764" xr:uid="{00000000-0005-0000-0000-00008D770000}"/>
    <cellStyle name="Normal 6 4 5 5 2 3 3" xfId="15603" xr:uid="{00000000-0005-0000-0000-00008E770000}"/>
    <cellStyle name="Normal 6 4 5 5 2 3 3 2" xfId="15604" xr:uid="{00000000-0005-0000-0000-00008F770000}"/>
    <cellStyle name="Normal 6 4 5 5 2 3 3 2 2" xfId="41783" xr:uid="{00000000-0005-0000-0000-000090770000}"/>
    <cellStyle name="Normal 6 4 5 5 2 3 3 3" xfId="31765" xr:uid="{00000000-0005-0000-0000-000091770000}"/>
    <cellStyle name="Normal 6 4 5 5 2 3 4" xfId="15605" xr:uid="{00000000-0005-0000-0000-000092770000}"/>
    <cellStyle name="Normal 6 4 5 5 2 3 4 2" xfId="36311" xr:uid="{00000000-0005-0000-0000-000093770000}"/>
    <cellStyle name="Normal 6 4 5 5 2 3 5" xfId="25715" xr:uid="{00000000-0005-0000-0000-000094770000}"/>
    <cellStyle name="Normal 6 4 5 5 2 4" xfId="15606" xr:uid="{00000000-0005-0000-0000-000095770000}"/>
    <cellStyle name="Normal 6 4 5 5 2 4 2" xfId="15607" xr:uid="{00000000-0005-0000-0000-000096770000}"/>
    <cellStyle name="Normal 6 4 5 5 2 4 2 2" xfId="41784" xr:uid="{00000000-0005-0000-0000-000097770000}"/>
    <cellStyle name="Normal 6 4 5 5 2 4 3" xfId="31766" xr:uid="{00000000-0005-0000-0000-000098770000}"/>
    <cellStyle name="Normal 6 4 5 5 2 5" xfId="15608" xr:uid="{00000000-0005-0000-0000-000099770000}"/>
    <cellStyle name="Normal 6 4 5 5 2 5 2" xfId="15609" xr:uid="{00000000-0005-0000-0000-00009A770000}"/>
    <cellStyle name="Normal 6 4 5 5 2 5 2 2" xfId="41785" xr:uid="{00000000-0005-0000-0000-00009B770000}"/>
    <cellStyle name="Normal 6 4 5 5 2 5 3" xfId="31767" xr:uid="{00000000-0005-0000-0000-00009C770000}"/>
    <cellStyle name="Normal 6 4 5 5 2 6" xfId="15610" xr:uid="{00000000-0005-0000-0000-00009D770000}"/>
    <cellStyle name="Normal 6 4 5 5 2 6 2" xfId="36309" xr:uid="{00000000-0005-0000-0000-00009E770000}"/>
    <cellStyle name="Normal 6 4 5 5 2 7" xfId="25713" xr:uid="{00000000-0005-0000-0000-00009F770000}"/>
    <cellStyle name="Normal 6 4 5 5 3" xfId="15611" xr:uid="{00000000-0005-0000-0000-0000A0770000}"/>
    <cellStyle name="Normal 6 4 5 5 3 2" xfId="15612" xr:uid="{00000000-0005-0000-0000-0000A1770000}"/>
    <cellStyle name="Normal 6 4 5 5 3 2 2" xfId="15613" xr:uid="{00000000-0005-0000-0000-0000A2770000}"/>
    <cellStyle name="Normal 6 4 5 5 3 2 2 2" xfId="41786" xr:uid="{00000000-0005-0000-0000-0000A3770000}"/>
    <cellStyle name="Normal 6 4 5 5 3 2 3" xfId="31768" xr:uid="{00000000-0005-0000-0000-0000A4770000}"/>
    <cellStyle name="Normal 6 4 5 5 3 3" xfId="15614" xr:uid="{00000000-0005-0000-0000-0000A5770000}"/>
    <cellStyle name="Normal 6 4 5 5 3 3 2" xfId="15615" xr:uid="{00000000-0005-0000-0000-0000A6770000}"/>
    <cellStyle name="Normal 6 4 5 5 3 3 2 2" xfId="41787" xr:uid="{00000000-0005-0000-0000-0000A7770000}"/>
    <cellStyle name="Normal 6 4 5 5 3 3 3" xfId="31769" xr:uid="{00000000-0005-0000-0000-0000A8770000}"/>
    <cellStyle name="Normal 6 4 5 5 3 4" xfId="15616" xr:uid="{00000000-0005-0000-0000-0000A9770000}"/>
    <cellStyle name="Normal 6 4 5 5 3 4 2" xfId="36312" xr:uid="{00000000-0005-0000-0000-0000AA770000}"/>
    <cellStyle name="Normal 6 4 5 5 3 5" xfId="25716" xr:uid="{00000000-0005-0000-0000-0000AB770000}"/>
    <cellStyle name="Normal 6 4 5 5 4" xfId="15617" xr:uid="{00000000-0005-0000-0000-0000AC770000}"/>
    <cellStyle name="Normal 6 4 5 5 4 2" xfId="15618" xr:uid="{00000000-0005-0000-0000-0000AD770000}"/>
    <cellStyle name="Normal 6 4 5 5 4 2 2" xfId="15619" xr:uid="{00000000-0005-0000-0000-0000AE770000}"/>
    <cellStyle name="Normal 6 4 5 5 4 2 2 2" xfId="41788" xr:uid="{00000000-0005-0000-0000-0000AF770000}"/>
    <cellStyle name="Normal 6 4 5 5 4 2 3" xfId="31770" xr:uid="{00000000-0005-0000-0000-0000B0770000}"/>
    <cellStyle name="Normal 6 4 5 5 4 3" xfId="15620" xr:uid="{00000000-0005-0000-0000-0000B1770000}"/>
    <cellStyle name="Normal 6 4 5 5 4 3 2" xfId="15621" xr:uid="{00000000-0005-0000-0000-0000B2770000}"/>
    <cellStyle name="Normal 6 4 5 5 4 3 2 2" xfId="41789" xr:uid="{00000000-0005-0000-0000-0000B3770000}"/>
    <cellStyle name="Normal 6 4 5 5 4 3 3" xfId="31771" xr:uid="{00000000-0005-0000-0000-0000B4770000}"/>
    <cellStyle name="Normal 6 4 5 5 4 4" xfId="15622" xr:uid="{00000000-0005-0000-0000-0000B5770000}"/>
    <cellStyle name="Normal 6 4 5 5 4 4 2" xfId="36313" xr:uid="{00000000-0005-0000-0000-0000B6770000}"/>
    <cellStyle name="Normal 6 4 5 5 4 5" xfId="25717" xr:uid="{00000000-0005-0000-0000-0000B7770000}"/>
    <cellStyle name="Normal 6 4 5 5 5" xfId="15623" xr:uid="{00000000-0005-0000-0000-0000B8770000}"/>
    <cellStyle name="Normal 6 4 5 5 5 2" xfId="15624" xr:uid="{00000000-0005-0000-0000-0000B9770000}"/>
    <cellStyle name="Normal 6 4 5 5 5 2 2" xfId="41790" xr:uid="{00000000-0005-0000-0000-0000BA770000}"/>
    <cellStyle name="Normal 6 4 5 5 5 3" xfId="31772" xr:uid="{00000000-0005-0000-0000-0000BB770000}"/>
    <cellStyle name="Normal 6 4 5 5 6" xfId="15625" xr:uid="{00000000-0005-0000-0000-0000BC770000}"/>
    <cellStyle name="Normal 6 4 5 5 6 2" xfId="15626" xr:uid="{00000000-0005-0000-0000-0000BD770000}"/>
    <cellStyle name="Normal 6 4 5 5 6 2 2" xfId="41791" xr:uid="{00000000-0005-0000-0000-0000BE770000}"/>
    <cellStyle name="Normal 6 4 5 5 6 3" xfId="31773" xr:uid="{00000000-0005-0000-0000-0000BF770000}"/>
    <cellStyle name="Normal 6 4 5 5 7" xfId="15627" xr:uid="{00000000-0005-0000-0000-0000C0770000}"/>
    <cellStyle name="Normal 6 4 5 5 7 2" xfId="36308" xr:uid="{00000000-0005-0000-0000-0000C1770000}"/>
    <cellStyle name="Normal 6 4 5 5 8" xfId="25712" xr:uid="{00000000-0005-0000-0000-0000C2770000}"/>
    <cellStyle name="Normal 6 4 5 6" xfId="15628" xr:uid="{00000000-0005-0000-0000-0000C3770000}"/>
    <cellStyle name="Normal 6 4 5 6 2" xfId="15629" xr:uid="{00000000-0005-0000-0000-0000C4770000}"/>
    <cellStyle name="Normal 6 4 5 6 2 2" xfId="15630" xr:uid="{00000000-0005-0000-0000-0000C5770000}"/>
    <cellStyle name="Normal 6 4 5 6 2 2 2" xfId="15631" xr:uid="{00000000-0005-0000-0000-0000C6770000}"/>
    <cellStyle name="Normal 6 4 5 6 2 2 2 2" xfId="41792" xr:uid="{00000000-0005-0000-0000-0000C7770000}"/>
    <cellStyle name="Normal 6 4 5 6 2 2 3" xfId="31774" xr:uid="{00000000-0005-0000-0000-0000C8770000}"/>
    <cellStyle name="Normal 6 4 5 6 2 3" xfId="15632" xr:uid="{00000000-0005-0000-0000-0000C9770000}"/>
    <cellStyle name="Normal 6 4 5 6 2 3 2" xfId="15633" xr:uid="{00000000-0005-0000-0000-0000CA770000}"/>
    <cellStyle name="Normal 6 4 5 6 2 3 2 2" xfId="41793" xr:uid="{00000000-0005-0000-0000-0000CB770000}"/>
    <cellStyle name="Normal 6 4 5 6 2 3 3" xfId="31775" xr:uid="{00000000-0005-0000-0000-0000CC770000}"/>
    <cellStyle name="Normal 6 4 5 6 2 4" xfId="15634" xr:uid="{00000000-0005-0000-0000-0000CD770000}"/>
    <cellStyle name="Normal 6 4 5 6 2 4 2" xfId="36315" xr:uid="{00000000-0005-0000-0000-0000CE770000}"/>
    <cellStyle name="Normal 6 4 5 6 2 5" xfId="25719" xr:uid="{00000000-0005-0000-0000-0000CF770000}"/>
    <cellStyle name="Normal 6 4 5 6 3" xfId="15635" xr:uid="{00000000-0005-0000-0000-0000D0770000}"/>
    <cellStyle name="Normal 6 4 5 6 3 2" xfId="15636" xr:uid="{00000000-0005-0000-0000-0000D1770000}"/>
    <cellStyle name="Normal 6 4 5 6 3 2 2" xfId="15637" xr:uid="{00000000-0005-0000-0000-0000D2770000}"/>
    <cellStyle name="Normal 6 4 5 6 3 2 2 2" xfId="41794" xr:uid="{00000000-0005-0000-0000-0000D3770000}"/>
    <cellStyle name="Normal 6 4 5 6 3 2 3" xfId="31776" xr:uid="{00000000-0005-0000-0000-0000D4770000}"/>
    <cellStyle name="Normal 6 4 5 6 3 3" xfId="15638" xr:uid="{00000000-0005-0000-0000-0000D5770000}"/>
    <cellStyle name="Normal 6 4 5 6 3 3 2" xfId="15639" xr:uid="{00000000-0005-0000-0000-0000D6770000}"/>
    <cellStyle name="Normal 6 4 5 6 3 3 2 2" xfId="41795" xr:uid="{00000000-0005-0000-0000-0000D7770000}"/>
    <cellStyle name="Normal 6 4 5 6 3 3 3" xfId="31777" xr:uid="{00000000-0005-0000-0000-0000D8770000}"/>
    <cellStyle name="Normal 6 4 5 6 3 4" xfId="15640" xr:uid="{00000000-0005-0000-0000-0000D9770000}"/>
    <cellStyle name="Normal 6 4 5 6 3 4 2" xfId="36316" xr:uid="{00000000-0005-0000-0000-0000DA770000}"/>
    <cellStyle name="Normal 6 4 5 6 3 5" xfId="25720" xr:uid="{00000000-0005-0000-0000-0000DB770000}"/>
    <cellStyle name="Normal 6 4 5 6 4" xfId="15641" xr:uid="{00000000-0005-0000-0000-0000DC770000}"/>
    <cellStyle name="Normal 6 4 5 6 4 2" xfId="15642" xr:uid="{00000000-0005-0000-0000-0000DD770000}"/>
    <cellStyle name="Normal 6 4 5 6 4 2 2" xfId="41796" xr:uid="{00000000-0005-0000-0000-0000DE770000}"/>
    <cellStyle name="Normal 6 4 5 6 4 3" xfId="31778" xr:uid="{00000000-0005-0000-0000-0000DF770000}"/>
    <cellStyle name="Normal 6 4 5 6 5" xfId="15643" xr:uid="{00000000-0005-0000-0000-0000E0770000}"/>
    <cellStyle name="Normal 6 4 5 6 5 2" xfId="15644" xr:uid="{00000000-0005-0000-0000-0000E1770000}"/>
    <cellStyle name="Normal 6 4 5 6 5 2 2" xfId="41797" xr:uid="{00000000-0005-0000-0000-0000E2770000}"/>
    <cellStyle name="Normal 6 4 5 6 5 3" xfId="31779" xr:uid="{00000000-0005-0000-0000-0000E3770000}"/>
    <cellStyle name="Normal 6 4 5 6 6" xfId="15645" xr:uid="{00000000-0005-0000-0000-0000E4770000}"/>
    <cellStyle name="Normal 6 4 5 6 6 2" xfId="36314" xr:uid="{00000000-0005-0000-0000-0000E5770000}"/>
    <cellStyle name="Normal 6 4 5 6 7" xfId="25718" xr:uid="{00000000-0005-0000-0000-0000E6770000}"/>
    <cellStyle name="Normal 6 4 5 7" xfId="15646" xr:uid="{00000000-0005-0000-0000-0000E7770000}"/>
    <cellStyle name="Normal 6 4 5 7 2" xfId="15647" xr:uid="{00000000-0005-0000-0000-0000E8770000}"/>
    <cellStyle name="Normal 6 4 5 7 2 2" xfId="15648" xr:uid="{00000000-0005-0000-0000-0000E9770000}"/>
    <cellStyle name="Normal 6 4 5 7 2 2 2" xfId="41798" xr:uid="{00000000-0005-0000-0000-0000EA770000}"/>
    <cellStyle name="Normal 6 4 5 7 2 3" xfId="31780" xr:uid="{00000000-0005-0000-0000-0000EB770000}"/>
    <cellStyle name="Normal 6 4 5 7 3" xfId="15649" xr:uid="{00000000-0005-0000-0000-0000EC770000}"/>
    <cellStyle name="Normal 6 4 5 7 3 2" xfId="15650" xr:uid="{00000000-0005-0000-0000-0000ED770000}"/>
    <cellStyle name="Normal 6 4 5 7 3 2 2" xfId="41799" xr:uid="{00000000-0005-0000-0000-0000EE770000}"/>
    <cellStyle name="Normal 6 4 5 7 3 3" xfId="31781" xr:uid="{00000000-0005-0000-0000-0000EF770000}"/>
    <cellStyle name="Normal 6 4 5 7 4" xfId="15651" xr:uid="{00000000-0005-0000-0000-0000F0770000}"/>
    <cellStyle name="Normal 6 4 5 7 4 2" xfId="36317" xr:uid="{00000000-0005-0000-0000-0000F1770000}"/>
    <cellStyle name="Normal 6 4 5 7 5" xfId="25721" xr:uid="{00000000-0005-0000-0000-0000F2770000}"/>
    <cellStyle name="Normal 6 4 5 8" xfId="15652" xr:uid="{00000000-0005-0000-0000-0000F3770000}"/>
    <cellStyle name="Normal 6 4 5 8 2" xfId="15653" xr:uid="{00000000-0005-0000-0000-0000F4770000}"/>
    <cellStyle name="Normal 6 4 5 8 2 2" xfId="15654" xr:uid="{00000000-0005-0000-0000-0000F5770000}"/>
    <cellStyle name="Normal 6 4 5 8 2 2 2" xfId="41800" xr:uid="{00000000-0005-0000-0000-0000F6770000}"/>
    <cellStyle name="Normal 6 4 5 8 2 3" xfId="31782" xr:uid="{00000000-0005-0000-0000-0000F7770000}"/>
    <cellStyle name="Normal 6 4 5 8 3" xfId="15655" xr:uid="{00000000-0005-0000-0000-0000F8770000}"/>
    <cellStyle name="Normal 6 4 5 8 3 2" xfId="15656" xr:uid="{00000000-0005-0000-0000-0000F9770000}"/>
    <cellStyle name="Normal 6 4 5 8 3 2 2" xfId="41801" xr:uid="{00000000-0005-0000-0000-0000FA770000}"/>
    <cellStyle name="Normal 6 4 5 8 3 3" xfId="31783" xr:uid="{00000000-0005-0000-0000-0000FB770000}"/>
    <cellStyle name="Normal 6 4 5 8 4" xfId="15657" xr:uid="{00000000-0005-0000-0000-0000FC770000}"/>
    <cellStyle name="Normal 6 4 5 8 4 2" xfId="36318" xr:uid="{00000000-0005-0000-0000-0000FD770000}"/>
    <cellStyle name="Normal 6 4 5 8 5" xfId="25722" xr:uid="{00000000-0005-0000-0000-0000FE770000}"/>
    <cellStyle name="Normal 6 4 5 9" xfId="15658" xr:uid="{00000000-0005-0000-0000-0000FF770000}"/>
    <cellStyle name="Normal 6 4 5 9 2" xfId="15659" xr:uid="{00000000-0005-0000-0000-000000780000}"/>
    <cellStyle name="Normal 6 4 5 9 2 2" xfId="41802" xr:uid="{00000000-0005-0000-0000-000001780000}"/>
    <cellStyle name="Normal 6 4 5 9 3" xfId="31784" xr:uid="{00000000-0005-0000-0000-000002780000}"/>
    <cellStyle name="Normal 6 4 6" xfId="15660" xr:uid="{00000000-0005-0000-0000-000003780000}"/>
    <cellStyle name="Normal 6 4 6 10" xfId="15661" xr:uid="{00000000-0005-0000-0000-000004780000}"/>
    <cellStyle name="Normal 6 4 6 10 2" xfId="36319" xr:uid="{00000000-0005-0000-0000-000005780000}"/>
    <cellStyle name="Normal 6 4 6 11" xfId="25723" xr:uid="{00000000-0005-0000-0000-000006780000}"/>
    <cellStyle name="Normal 6 4 6 2" xfId="15662" xr:uid="{00000000-0005-0000-0000-000007780000}"/>
    <cellStyle name="Normal 6 4 6 2 10" xfId="25724" xr:uid="{00000000-0005-0000-0000-000008780000}"/>
    <cellStyle name="Normal 6 4 6 2 2" xfId="15663" xr:uid="{00000000-0005-0000-0000-000009780000}"/>
    <cellStyle name="Normal 6 4 6 2 2 2" xfId="15664" xr:uid="{00000000-0005-0000-0000-00000A780000}"/>
    <cellStyle name="Normal 6 4 6 2 2 2 2" xfId="15665" xr:uid="{00000000-0005-0000-0000-00000B780000}"/>
    <cellStyle name="Normal 6 4 6 2 2 2 2 2" xfId="15666" xr:uid="{00000000-0005-0000-0000-00000C780000}"/>
    <cellStyle name="Normal 6 4 6 2 2 2 2 2 2" xfId="15667" xr:uid="{00000000-0005-0000-0000-00000D780000}"/>
    <cellStyle name="Normal 6 4 6 2 2 2 2 2 2 2" xfId="41803" xr:uid="{00000000-0005-0000-0000-00000E780000}"/>
    <cellStyle name="Normal 6 4 6 2 2 2 2 2 3" xfId="31785" xr:uid="{00000000-0005-0000-0000-00000F780000}"/>
    <cellStyle name="Normal 6 4 6 2 2 2 2 3" xfId="15668" xr:uid="{00000000-0005-0000-0000-000010780000}"/>
    <cellStyle name="Normal 6 4 6 2 2 2 2 3 2" xfId="15669" xr:uid="{00000000-0005-0000-0000-000011780000}"/>
    <cellStyle name="Normal 6 4 6 2 2 2 2 3 2 2" xfId="41804" xr:uid="{00000000-0005-0000-0000-000012780000}"/>
    <cellStyle name="Normal 6 4 6 2 2 2 2 3 3" xfId="31786" xr:uid="{00000000-0005-0000-0000-000013780000}"/>
    <cellStyle name="Normal 6 4 6 2 2 2 2 4" xfId="15670" xr:uid="{00000000-0005-0000-0000-000014780000}"/>
    <cellStyle name="Normal 6 4 6 2 2 2 2 4 2" xfId="36323" xr:uid="{00000000-0005-0000-0000-000015780000}"/>
    <cellStyle name="Normal 6 4 6 2 2 2 2 5" xfId="25727" xr:uid="{00000000-0005-0000-0000-000016780000}"/>
    <cellStyle name="Normal 6 4 6 2 2 2 3" xfId="15671" xr:uid="{00000000-0005-0000-0000-000017780000}"/>
    <cellStyle name="Normal 6 4 6 2 2 2 3 2" xfId="15672" xr:uid="{00000000-0005-0000-0000-000018780000}"/>
    <cellStyle name="Normal 6 4 6 2 2 2 3 2 2" xfId="15673" xr:uid="{00000000-0005-0000-0000-000019780000}"/>
    <cellStyle name="Normal 6 4 6 2 2 2 3 2 2 2" xfId="41805" xr:uid="{00000000-0005-0000-0000-00001A780000}"/>
    <cellStyle name="Normal 6 4 6 2 2 2 3 2 3" xfId="31787" xr:uid="{00000000-0005-0000-0000-00001B780000}"/>
    <cellStyle name="Normal 6 4 6 2 2 2 3 3" xfId="15674" xr:uid="{00000000-0005-0000-0000-00001C780000}"/>
    <cellStyle name="Normal 6 4 6 2 2 2 3 3 2" xfId="15675" xr:uid="{00000000-0005-0000-0000-00001D780000}"/>
    <cellStyle name="Normal 6 4 6 2 2 2 3 3 2 2" xfId="41806" xr:uid="{00000000-0005-0000-0000-00001E780000}"/>
    <cellStyle name="Normal 6 4 6 2 2 2 3 3 3" xfId="31788" xr:uid="{00000000-0005-0000-0000-00001F780000}"/>
    <cellStyle name="Normal 6 4 6 2 2 2 3 4" xfId="15676" xr:uid="{00000000-0005-0000-0000-000020780000}"/>
    <cellStyle name="Normal 6 4 6 2 2 2 3 4 2" xfId="36324" xr:uid="{00000000-0005-0000-0000-000021780000}"/>
    <cellStyle name="Normal 6 4 6 2 2 2 3 5" xfId="25728" xr:uid="{00000000-0005-0000-0000-000022780000}"/>
    <cellStyle name="Normal 6 4 6 2 2 2 4" xfId="15677" xr:uid="{00000000-0005-0000-0000-000023780000}"/>
    <cellStyle name="Normal 6 4 6 2 2 2 4 2" xfId="15678" xr:uid="{00000000-0005-0000-0000-000024780000}"/>
    <cellStyle name="Normal 6 4 6 2 2 2 4 2 2" xfId="41807" xr:uid="{00000000-0005-0000-0000-000025780000}"/>
    <cellStyle name="Normal 6 4 6 2 2 2 4 3" xfId="31789" xr:uid="{00000000-0005-0000-0000-000026780000}"/>
    <cellStyle name="Normal 6 4 6 2 2 2 5" xfId="15679" xr:uid="{00000000-0005-0000-0000-000027780000}"/>
    <cellStyle name="Normal 6 4 6 2 2 2 5 2" xfId="15680" xr:uid="{00000000-0005-0000-0000-000028780000}"/>
    <cellStyle name="Normal 6 4 6 2 2 2 5 2 2" xfId="41808" xr:uid="{00000000-0005-0000-0000-000029780000}"/>
    <cellStyle name="Normal 6 4 6 2 2 2 5 3" xfId="31790" xr:uid="{00000000-0005-0000-0000-00002A780000}"/>
    <cellStyle name="Normal 6 4 6 2 2 2 6" xfId="15681" xr:uid="{00000000-0005-0000-0000-00002B780000}"/>
    <cellStyle name="Normal 6 4 6 2 2 2 6 2" xfId="36322" xr:uid="{00000000-0005-0000-0000-00002C780000}"/>
    <cellStyle name="Normal 6 4 6 2 2 2 7" xfId="25726" xr:uid="{00000000-0005-0000-0000-00002D780000}"/>
    <cellStyle name="Normal 6 4 6 2 2 3" xfId="15682" xr:uid="{00000000-0005-0000-0000-00002E780000}"/>
    <cellStyle name="Normal 6 4 6 2 2 3 2" xfId="15683" xr:uid="{00000000-0005-0000-0000-00002F780000}"/>
    <cellStyle name="Normal 6 4 6 2 2 3 2 2" xfId="15684" xr:uid="{00000000-0005-0000-0000-000030780000}"/>
    <cellStyle name="Normal 6 4 6 2 2 3 2 2 2" xfId="41809" xr:uid="{00000000-0005-0000-0000-000031780000}"/>
    <cellStyle name="Normal 6 4 6 2 2 3 2 3" xfId="31791" xr:uid="{00000000-0005-0000-0000-000032780000}"/>
    <cellStyle name="Normal 6 4 6 2 2 3 3" xfId="15685" xr:uid="{00000000-0005-0000-0000-000033780000}"/>
    <cellStyle name="Normal 6 4 6 2 2 3 3 2" xfId="15686" xr:uid="{00000000-0005-0000-0000-000034780000}"/>
    <cellStyle name="Normal 6 4 6 2 2 3 3 2 2" xfId="41810" xr:uid="{00000000-0005-0000-0000-000035780000}"/>
    <cellStyle name="Normal 6 4 6 2 2 3 3 3" xfId="31792" xr:uid="{00000000-0005-0000-0000-000036780000}"/>
    <cellStyle name="Normal 6 4 6 2 2 3 4" xfId="15687" xr:uid="{00000000-0005-0000-0000-000037780000}"/>
    <cellStyle name="Normal 6 4 6 2 2 3 4 2" xfId="36325" xr:uid="{00000000-0005-0000-0000-000038780000}"/>
    <cellStyle name="Normal 6 4 6 2 2 3 5" xfId="25729" xr:uid="{00000000-0005-0000-0000-000039780000}"/>
    <cellStyle name="Normal 6 4 6 2 2 4" xfId="15688" xr:uid="{00000000-0005-0000-0000-00003A780000}"/>
    <cellStyle name="Normal 6 4 6 2 2 4 2" xfId="15689" xr:uid="{00000000-0005-0000-0000-00003B780000}"/>
    <cellStyle name="Normal 6 4 6 2 2 4 2 2" xfId="15690" xr:uid="{00000000-0005-0000-0000-00003C780000}"/>
    <cellStyle name="Normal 6 4 6 2 2 4 2 2 2" xfId="41811" xr:uid="{00000000-0005-0000-0000-00003D780000}"/>
    <cellStyle name="Normal 6 4 6 2 2 4 2 3" xfId="31793" xr:uid="{00000000-0005-0000-0000-00003E780000}"/>
    <cellStyle name="Normal 6 4 6 2 2 4 3" xfId="15691" xr:uid="{00000000-0005-0000-0000-00003F780000}"/>
    <cellStyle name="Normal 6 4 6 2 2 4 3 2" xfId="15692" xr:uid="{00000000-0005-0000-0000-000040780000}"/>
    <cellStyle name="Normal 6 4 6 2 2 4 3 2 2" xfId="41812" xr:uid="{00000000-0005-0000-0000-000041780000}"/>
    <cellStyle name="Normal 6 4 6 2 2 4 3 3" xfId="31794" xr:uid="{00000000-0005-0000-0000-000042780000}"/>
    <cellStyle name="Normal 6 4 6 2 2 4 4" xfId="15693" xr:uid="{00000000-0005-0000-0000-000043780000}"/>
    <cellStyle name="Normal 6 4 6 2 2 4 4 2" xfId="36326" xr:uid="{00000000-0005-0000-0000-000044780000}"/>
    <cellStyle name="Normal 6 4 6 2 2 4 5" xfId="25730" xr:uid="{00000000-0005-0000-0000-000045780000}"/>
    <cellStyle name="Normal 6 4 6 2 2 5" xfId="15694" xr:uid="{00000000-0005-0000-0000-000046780000}"/>
    <cellStyle name="Normal 6 4 6 2 2 5 2" xfId="15695" xr:uid="{00000000-0005-0000-0000-000047780000}"/>
    <cellStyle name="Normal 6 4 6 2 2 5 2 2" xfId="41813" xr:uid="{00000000-0005-0000-0000-000048780000}"/>
    <cellStyle name="Normal 6 4 6 2 2 5 3" xfId="31795" xr:uid="{00000000-0005-0000-0000-000049780000}"/>
    <cellStyle name="Normal 6 4 6 2 2 6" xfId="15696" xr:uid="{00000000-0005-0000-0000-00004A780000}"/>
    <cellStyle name="Normal 6 4 6 2 2 6 2" xfId="15697" xr:uid="{00000000-0005-0000-0000-00004B780000}"/>
    <cellStyle name="Normal 6 4 6 2 2 6 2 2" xfId="41814" xr:uid="{00000000-0005-0000-0000-00004C780000}"/>
    <cellStyle name="Normal 6 4 6 2 2 6 3" xfId="31796" xr:uid="{00000000-0005-0000-0000-00004D780000}"/>
    <cellStyle name="Normal 6 4 6 2 2 7" xfId="15698" xr:uid="{00000000-0005-0000-0000-00004E780000}"/>
    <cellStyle name="Normal 6 4 6 2 2 7 2" xfId="36321" xr:uid="{00000000-0005-0000-0000-00004F780000}"/>
    <cellStyle name="Normal 6 4 6 2 2 8" xfId="25725" xr:uid="{00000000-0005-0000-0000-000050780000}"/>
    <cellStyle name="Normal 6 4 6 2 3" xfId="15699" xr:uid="{00000000-0005-0000-0000-000051780000}"/>
    <cellStyle name="Normal 6 4 6 2 3 2" xfId="15700" xr:uid="{00000000-0005-0000-0000-000052780000}"/>
    <cellStyle name="Normal 6 4 6 2 3 2 2" xfId="15701" xr:uid="{00000000-0005-0000-0000-000053780000}"/>
    <cellStyle name="Normal 6 4 6 2 3 2 2 2" xfId="15702" xr:uid="{00000000-0005-0000-0000-000054780000}"/>
    <cellStyle name="Normal 6 4 6 2 3 2 2 2 2" xfId="15703" xr:uid="{00000000-0005-0000-0000-000055780000}"/>
    <cellStyle name="Normal 6 4 6 2 3 2 2 2 2 2" xfId="41815" xr:uid="{00000000-0005-0000-0000-000056780000}"/>
    <cellStyle name="Normal 6 4 6 2 3 2 2 2 3" xfId="31797" xr:uid="{00000000-0005-0000-0000-000057780000}"/>
    <cellStyle name="Normal 6 4 6 2 3 2 2 3" xfId="15704" xr:uid="{00000000-0005-0000-0000-000058780000}"/>
    <cellStyle name="Normal 6 4 6 2 3 2 2 3 2" xfId="15705" xr:uid="{00000000-0005-0000-0000-000059780000}"/>
    <cellStyle name="Normal 6 4 6 2 3 2 2 3 2 2" xfId="41816" xr:uid="{00000000-0005-0000-0000-00005A780000}"/>
    <cellStyle name="Normal 6 4 6 2 3 2 2 3 3" xfId="31798" xr:uid="{00000000-0005-0000-0000-00005B780000}"/>
    <cellStyle name="Normal 6 4 6 2 3 2 2 4" xfId="15706" xr:uid="{00000000-0005-0000-0000-00005C780000}"/>
    <cellStyle name="Normal 6 4 6 2 3 2 2 4 2" xfId="36329" xr:uid="{00000000-0005-0000-0000-00005D780000}"/>
    <cellStyle name="Normal 6 4 6 2 3 2 2 5" xfId="25733" xr:uid="{00000000-0005-0000-0000-00005E780000}"/>
    <cellStyle name="Normal 6 4 6 2 3 2 3" xfId="15707" xr:uid="{00000000-0005-0000-0000-00005F780000}"/>
    <cellStyle name="Normal 6 4 6 2 3 2 3 2" xfId="15708" xr:uid="{00000000-0005-0000-0000-000060780000}"/>
    <cellStyle name="Normal 6 4 6 2 3 2 3 2 2" xfId="15709" xr:uid="{00000000-0005-0000-0000-000061780000}"/>
    <cellStyle name="Normal 6 4 6 2 3 2 3 2 2 2" xfId="41817" xr:uid="{00000000-0005-0000-0000-000062780000}"/>
    <cellStyle name="Normal 6 4 6 2 3 2 3 2 3" xfId="31799" xr:uid="{00000000-0005-0000-0000-000063780000}"/>
    <cellStyle name="Normal 6 4 6 2 3 2 3 3" xfId="15710" xr:uid="{00000000-0005-0000-0000-000064780000}"/>
    <cellStyle name="Normal 6 4 6 2 3 2 3 3 2" xfId="15711" xr:uid="{00000000-0005-0000-0000-000065780000}"/>
    <cellStyle name="Normal 6 4 6 2 3 2 3 3 2 2" xfId="41818" xr:uid="{00000000-0005-0000-0000-000066780000}"/>
    <cellStyle name="Normal 6 4 6 2 3 2 3 3 3" xfId="31800" xr:uid="{00000000-0005-0000-0000-000067780000}"/>
    <cellStyle name="Normal 6 4 6 2 3 2 3 4" xfId="15712" xr:uid="{00000000-0005-0000-0000-000068780000}"/>
    <cellStyle name="Normal 6 4 6 2 3 2 3 4 2" xfId="36330" xr:uid="{00000000-0005-0000-0000-000069780000}"/>
    <cellStyle name="Normal 6 4 6 2 3 2 3 5" xfId="25734" xr:uid="{00000000-0005-0000-0000-00006A780000}"/>
    <cellStyle name="Normal 6 4 6 2 3 2 4" xfId="15713" xr:uid="{00000000-0005-0000-0000-00006B780000}"/>
    <cellStyle name="Normal 6 4 6 2 3 2 4 2" xfId="15714" xr:uid="{00000000-0005-0000-0000-00006C780000}"/>
    <cellStyle name="Normal 6 4 6 2 3 2 4 2 2" xfId="41819" xr:uid="{00000000-0005-0000-0000-00006D780000}"/>
    <cellStyle name="Normal 6 4 6 2 3 2 4 3" xfId="31801" xr:uid="{00000000-0005-0000-0000-00006E780000}"/>
    <cellStyle name="Normal 6 4 6 2 3 2 5" xfId="15715" xr:uid="{00000000-0005-0000-0000-00006F780000}"/>
    <cellStyle name="Normal 6 4 6 2 3 2 5 2" xfId="15716" xr:uid="{00000000-0005-0000-0000-000070780000}"/>
    <cellStyle name="Normal 6 4 6 2 3 2 5 2 2" xfId="41820" xr:uid="{00000000-0005-0000-0000-000071780000}"/>
    <cellStyle name="Normal 6 4 6 2 3 2 5 3" xfId="31802" xr:uid="{00000000-0005-0000-0000-000072780000}"/>
    <cellStyle name="Normal 6 4 6 2 3 2 6" xfId="15717" xr:uid="{00000000-0005-0000-0000-000073780000}"/>
    <cellStyle name="Normal 6 4 6 2 3 2 6 2" xfId="36328" xr:uid="{00000000-0005-0000-0000-000074780000}"/>
    <cellStyle name="Normal 6 4 6 2 3 2 7" xfId="25732" xr:uid="{00000000-0005-0000-0000-000075780000}"/>
    <cellStyle name="Normal 6 4 6 2 3 3" xfId="15718" xr:uid="{00000000-0005-0000-0000-000076780000}"/>
    <cellStyle name="Normal 6 4 6 2 3 3 2" xfId="15719" xr:uid="{00000000-0005-0000-0000-000077780000}"/>
    <cellStyle name="Normal 6 4 6 2 3 3 2 2" xfId="15720" xr:uid="{00000000-0005-0000-0000-000078780000}"/>
    <cellStyle name="Normal 6 4 6 2 3 3 2 2 2" xfId="41821" xr:uid="{00000000-0005-0000-0000-000079780000}"/>
    <cellStyle name="Normal 6 4 6 2 3 3 2 3" xfId="31803" xr:uid="{00000000-0005-0000-0000-00007A780000}"/>
    <cellStyle name="Normal 6 4 6 2 3 3 3" xfId="15721" xr:uid="{00000000-0005-0000-0000-00007B780000}"/>
    <cellStyle name="Normal 6 4 6 2 3 3 3 2" xfId="15722" xr:uid="{00000000-0005-0000-0000-00007C780000}"/>
    <cellStyle name="Normal 6 4 6 2 3 3 3 2 2" xfId="41822" xr:uid="{00000000-0005-0000-0000-00007D780000}"/>
    <cellStyle name="Normal 6 4 6 2 3 3 3 3" xfId="31804" xr:uid="{00000000-0005-0000-0000-00007E780000}"/>
    <cellStyle name="Normal 6 4 6 2 3 3 4" xfId="15723" xr:uid="{00000000-0005-0000-0000-00007F780000}"/>
    <cellStyle name="Normal 6 4 6 2 3 3 4 2" xfId="36331" xr:uid="{00000000-0005-0000-0000-000080780000}"/>
    <cellStyle name="Normal 6 4 6 2 3 3 5" xfId="25735" xr:uid="{00000000-0005-0000-0000-000081780000}"/>
    <cellStyle name="Normal 6 4 6 2 3 4" xfId="15724" xr:uid="{00000000-0005-0000-0000-000082780000}"/>
    <cellStyle name="Normal 6 4 6 2 3 4 2" xfId="15725" xr:uid="{00000000-0005-0000-0000-000083780000}"/>
    <cellStyle name="Normal 6 4 6 2 3 4 2 2" xfId="15726" xr:uid="{00000000-0005-0000-0000-000084780000}"/>
    <cellStyle name="Normal 6 4 6 2 3 4 2 2 2" xfId="41823" xr:uid="{00000000-0005-0000-0000-000085780000}"/>
    <cellStyle name="Normal 6 4 6 2 3 4 2 3" xfId="31805" xr:uid="{00000000-0005-0000-0000-000086780000}"/>
    <cellStyle name="Normal 6 4 6 2 3 4 3" xfId="15727" xr:uid="{00000000-0005-0000-0000-000087780000}"/>
    <cellStyle name="Normal 6 4 6 2 3 4 3 2" xfId="15728" xr:uid="{00000000-0005-0000-0000-000088780000}"/>
    <cellStyle name="Normal 6 4 6 2 3 4 3 2 2" xfId="41824" xr:uid="{00000000-0005-0000-0000-000089780000}"/>
    <cellStyle name="Normal 6 4 6 2 3 4 3 3" xfId="31806" xr:uid="{00000000-0005-0000-0000-00008A780000}"/>
    <cellStyle name="Normal 6 4 6 2 3 4 4" xfId="15729" xr:uid="{00000000-0005-0000-0000-00008B780000}"/>
    <cellStyle name="Normal 6 4 6 2 3 4 4 2" xfId="36332" xr:uid="{00000000-0005-0000-0000-00008C780000}"/>
    <cellStyle name="Normal 6 4 6 2 3 4 5" xfId="25736" xr:uid="{00000000-0005-0000-0000-00008D780000}"/>
    <cellStyle name="Normal 6 4 6 2 3 5" xfId="15730" xr:uid="{00000000-0005-0000-0000-00008E780000}"/>
    <cellStyle name="Normal 6 4 6 2 3 5 2" xfId="15731" xr:uid="{00000000-0005-0000-0000-00008F780000}"/>
    <cellStyle name="Normal 6 4 6 2 3 5 2 2" xfId="41825" xr:uid="{00000000-0005-0000-0000-000090780000}"/>
    <cellStyle name="Normal 6 4 6 2 3 5 3" xfId="31807" xr:uid="{00000000-0005-0000-0000-000091780000}"/>
    <cellStyle name="Normal 6 4 6 2 3 6" xfId="15732" xr:uid="{00000000-0005-0000-0000-000092780000}"/>
    <cellStyle name="Normal 6 4 6 2 3 6 2" xfId="15733" xr:uid="{00000000-0005-0000-0000-000093780000}"/>
    <cellStyle name="Normal 6 4 6 2 3 6 2 2" xfId="41826" xr:uid="{00000000-0005-0000-0000-000094780000}"/>
    <cellStyle name="Normal 6 4 6 2 3 6 3" xfId="31808" xr:uid="{00000000-0005-0000-0000-000095780000}"/>
    <cellStyle name="Normal 6 4 6 2 3 7" xfId="15734" xr:uid="{00000000-0005-0000-0000-000096780000}"/>
    <cellStyle name="Normal 6 4 6 2 3 7 2" xfId="36327" xr:uid="{00000000-0005-0000-0000-000097780000}"/>
    <cellStyle name="Normal 6 4 6 2 3 8" xfId="25731" xr:uid="{00000000-0005-0000-0000-000098780000}"/>
    <cellStyle name="Normal 6 4 6 2 4" xfId="15735" xr:uid="{00000000-0005-0000-0000-000099780000}"/>
    <cellStyle name="Normal 6 4 6 2 4 2" xfId="15736" xr:uid="{00000000-0005-0000-0000-00009A780000}"/>
    <cellStyle name="Normal 6 4 6 2 4 2 2" xfId="15737" xr:uid="{00000000-0005-0000-0000-00009B780000}"/>
    <cellStyle name="Normal 6 4 6 2 4 2 2 2" xfId="15738" xr:uid="{00000000-0005-0000-0000-00009C780000}"/>
    <cellStyle name="Normal 6 4 6 2 4 2 2 2 2" xfId="41827" xr:uid="{00000000-0005-0000-0000-00009D780000}"/>
    <cellStyle name="Normal 6 4 6 2 4 2 2 3" xfId="31809" xr:uid="{00000000-0005-0000-0000-00009E780000}"/>
    <cellStyle name="Normal 6 4 6 2 4 2 3" xfId="15739" xr:uid="{00000000-0005-0000-0000-00009F780000}"/>
    <cellStyle name="Normal 6 4 6 2 4 2 3 2" xfId="15740" xr:uid="{00000000-0005-0000-0000-0000A0780000}"/>
    <cellStyle name="Normal 6 4 6 2 4 2 3 2 2" xfId="41828" xr:uid="{00000000-0005-0000-0000-0000A1780000}"/>
    <cellStyle name="Normal 6 4 6 2 4 2 3 3" xfId="31810" xr:uid="{00000000-0005-0000-0000-0000A2780000}"/>
    <cellStyle name="Normal 6 4 6 2 4 2 4" xfId="15741" xr:uid="{00000000-0005-0000-0000-0000A3780000}"/>
    <cellStyle name="Normal 6 4 6 2 4 2 4 2" xfId="36334" xr:uid="{00000000-0005-0000-0000-0000A4780000}"/>
    <cellStyle name="Normal 6 4 6 2 4 2 5" xfId="25738" xr:uid="{00000000-0005-0000-0000-0000A5780000}"/>
    <cellStyle name="Normal 6 4 6 2 4 3" xfId="15742" xr:uid="{00000000-0005-0000-0000-0000A6780000}"/>
    <cellStyle name="Normal 6 4 6 2 4 3 2" xfId="15743" xr:uid="{00000000-0005-0000-0000-0000A7780000}"/>
    <cellStyle name="Normal 6 4 6 2 4 3 2 2" xfId="15744" xr:uid="{00000000-0005-0000-0000-0000A8780000}"/>
    <cellStyle name="Normal 6 4 6 2 4 3 2 2 2" xfId="41829" xr:uid="{00000000-0005-0000-0000-0000A9780000}"/>
    <cellStyle name="Normal 6 4 6 2 4 3 2 3" xfId="31811" xr:uid="{00000000-0005-0000-0000-0000AA780000}"/>
    <cellStyle name="Normal 6 4 6 2 4 3 3" xfId="15745" xr:uid="{00000000-0005-0000-0000-0000AB780000}"/>
    <cellStyle name="Normal 6 4 6 2 4 3 3 2" xfId="15746" xr:uid="{00000000-0005-0000-0000-0000AC780000}"/>
    <cellStyle name="Normal 6 4 6 2 4 3 3 2 2" xfId="41830" xr:uid="{00000000-0005-0000-0000-0000AD780000}"/>
    <cellStyle name="Normal 6 4 6 2 4 3 3 3" xfId="31812" xr:uid="{00000000-0005-0000-0000-0000AE780000}"/>
    <cellStyle name="Normal 6 4 6 2 4 3 4" xfId="15747" xr:uid="{00000000-0005-0000-0000-0000AF780000}"/>
    <cellStyle name="Normal 6 4 6 2 4 3 4 2" xfId="36335" xr:uid="{00000000-0005-0000-0000-0000B0780000}"/>
    <cellStyle name="Normal 6 4 6 2 4 3 5" xfId="25739" xr:uid="{00000000-0005-0000-0000-0000B1780000}"/>
    <cellStyle name="Normal 6 4 6 2 4 4" xfId="15748" xr:uid="{00000000-0005-0000-0000-0000B2780000}"/>
    <cellStyle name="Normal 6 4 6 2 4 4 2" xfId="15749" xr:uid="{00000000-0005-0000-0000-0000B3780000}"/>
    <cellStyle name="Normal 6 4 6 2 4 4 2 2" xfId="41831" xr:uid="{00000000-0005-0000-0000-0000B4780000}"/>
    <cellStyle name="Normal 6 4 6 2 4 4 3" xfId="31813" xr:uid="{00000000-0005-0000-0000-0000B5780000}"/>
    <cellStyle name="Normal 6 4 6 2 4 5" xfId="15750" xr:uid="{00000000-0005-0000-0000-0000B6780000}"/>
    <cellStyle name="Normal 6 4 6 2 4 5 2" xfId="15751" xr:uid="{00000000-0005-0000-0000-0000B7780000}"/>
    <cellStyle name="Normal 6 4 6 2 4 5 2 2" xfId="41832" xr:uid="{00000000-0005-0000-0000-0000B8780000}"/>
    <cellStyle name="Normal 6 4 6 2 4 5 3" xfId="31814" xr:uid="{00000000-0005-0000-0000-0000B9780000}"/>
    <cellStyle name="Normal 6 4 6 2 4 6" xfId="15752" xr:uid="{00000000-0005-0000-0000-0000BA780000}"/>
    <cellStyle name="Normal 6 4 6 2 4 6 2" xfId="36333" xr:uid="{00000000-0005-0000-0000-0000BB780000}"/>
    <cellStyle name="Normal 6 4 6 2 4 7" xfId="25737" xr:uid="{00000000-0005-0000-0000-0000BC780000}"/>
    <cellStyle name="Normal 6 4 6 2 5" xfId="15753" xr:uid="{00000000-0005-0000-0000-0000BD780000}"/>
    <cellStyle name="Normal 6 4 6 2 5 2" xfId="15754" xr:uid="{00000000-0005-0000-0000-0000BE780000}"/>
    <cellStyle name="Normal 6 4 6 2 5 2 2" xfId="15755" xr:uid="{00000000-0005-0000-0000-0000BF780000}"/>
    <cellStyle name="Normal 6 4 6 2 5 2 2 2" xfId="41833" xr:uid="{00000000-0005-0000-0000-0000C0780000}"/>
    <cellStyle name="Normal 6 4 6 2 5 2 3" xfId="31815" xr:uid="{00000000-0005-0000-0000-0000C1780000}"/>
    <cellStyle name="Normal 6 4 6 2 5 3" xfId="15756" xr:uid="{00000000-0005-0000-0000-0000C2780000}"/>
    <cellStyle name="Normal 6 4 6 2 5 3 2" xfId="15757" xr:uid="{00000000-0005-0000-0000-0000C3780000}"/>
    <cellStyle name="Normal 6 4 6 2 5 3 2 2" xfId="41834" xr:uid="{00000000-0005-0000-0000-0000C4780000}"/>
    <cellStyle name="Normal 6 4 6 2 5 3 3" xfId="31816" xr:uid="{00000000-0005-0000-0000-0000C5780000}"/>
    <cellStyle name="Normal 6 4 6 2 5 4" xfId="15758" xr:uid="{00000000-0005-0000-0000-0000C6780000}"/>
    <cellStyle name="Normal 6 4 6 2 5 4 2" xfId="36336" xr:uid="{00000000-0005-0000-0000-0000C7780000}"/>
    <cellStyle name="Normal 6 4 6 2 5 5" xfId="25740" xr:uid="{00000000-0005-0000-0000-0000C8780000}"/>
    <cellStyle name="Normal 6 4 6 2 6" xfId="15759" xr:uid="{00000000-0005-0000-0000-0000C9780000}"/>
    <cellStyle name="Normal 6 4 6 2 6 2" xfId="15760" xr:uid="{00000000-0005-0000-0000-0000CA780000}"/>
    <cellStyle name="Normal 6 4 6 2 6 2 2" xfId="15761" xr:uid="{00000000-0005-0000-0000-0000CB780000}"/>
    <cellStyle name="Normal 6 4 6 2 6 2 2 2" xfId="41835" xr:uid="{00000000-0005-0000-0000-0000CC780000}"/>
    <cellStyle name="Normal 6 4 6 2 6 2 3" xfId="31817" xr:uid="{00000000-0005-0000-0000-0000CD780000}"/>
    <cellStyle name="Normal 6 4 6 2 6 3" xfId="15762" xr:uid="{00000000-0005-0000-0000-0000CE780000}"/>
    <cellStyle name="Normal 6 4 6 2 6 3 2" xfId="15763" xr:uid="{00000000-0005-0000-0000-0000CF780000}"/>
    <cellStyle name="Normal 6 4 6 2 6 3 2 2" xfId="41836" xr:uid="{00000000-0005-0000-0000-0000D0780000}"/>
    <cellStyle name="Normal 6 4 6 2 6 3 3" xfId="31818" xr:uid="{00000000-0005-0000-0000-0000D1780000}"/>
    <cellStyle name="Normal 6 4 6 2 6 4" xfId="15764" xr:uid="{00000000-0005-0000-0000-0000D2780000}"/>
    <cellStyle name="Normal 6 4 6 2 6 4 2" xfId="36337" xr:uid="{00000000-0005-0000-0000-0000D3780000}"/>
    <cellStyle name="Normal 6 4 6 2 6 5" xfId="25741" xr:uid="{00000000-0005-0000-0000-0000D4780000}"/>
    <cellStyle name="Normal 6 4 6 2 7" xfId="15765" xr:uid="{00000000-0005-0000-0000-0000D5780000}"/>
    <cellStyle name="Normal 6 4 6 2 7 2" xfId="15766" xr:uid="{00000000-0005-0000-0000-0000D6780000}"/>
    <cellStyle name="Normal 6 4 6 2 7 2 2" xfId="41837" xr:uid="{00000000-0005-0000-0000-0000D7780000}"/>
    <cellStyle name="Normal 6 4 6 2 7 3" xfId="31819" xr:uid="{00000000-0005-0000-0000-0000D8780000}"/>
    <cellStyle name="Normal 6 4 6 2 8" xfId="15767" xr:uid="{00000000-0005-0000-0000-0000D9780000}"/>
    <cellStyle name="Normal 6 4 6 2 8 2" xfId="15768" xr:uid="{00000000-0005-0000-0000-0000DA780000}"/>
    <cellStyle name="Normal 6 4 6 2 8 2 2" xfId="41838" xr:uid="{00000000-0005-0000-0000-0000DB780000}"/>
    <cellStyle name="Normal 6 4 6 2 8 3" xfId="31820" xr:uid="{00000000-0005-0000-0000-0000DC780000}"/>
    <cellStyle name="Normal 6 4 6 2 9" xfId="15769" xr:uid="{00000000-0005-0000-0000-0000DD780000}"/>
    <cellStyle name="Normal 6 4 6 2 9 2" xfId="36320" xr:uid="{00000000-0005-0000-0000-0000DE780000}"/>
    <cellStyle name="Normal 6 4 6 3" xfId="15770" xr:uid="{00000000-0005-0000-0000-0000DF780000}"/>
    <cellStyle name="Normal 6 4 6 3 2" xfId="15771" xr:uid="{00000000-0005-0000-0000-0000E0780000}"/>
    <cellStyle name="Normal 6 4 6 3 2 2" xfId="15772" xr:uid="{00000000-0005-0000-0000-0000E1780000}"/>
    <cellStyle name="Normal 6 4 6 3 2 2 2" xfId="15773" xr:uid="{00000000-0005-0000-0000-0000E2780000}"/>
    <cellStyle name="Normal 6 4 6 3 2 2 2 2" xfId="15774" xr:uid="{00000000-0005-0000-0000-0000E3780000}"/>
    <cellStyle name="Normal 6 4 6 3 2 2 2 2 2" xfId="41839" xr:uid="{00000000-0005-0000-0000-0000E4780000}"/>
    <cellStyle name="Normal 6 4 6 3 2 2 2 3" xfId="31821" xr:uid="{00000000-0005-0000-0000-0000E5780000}"/>
    <cellStyle name="Normal 6 4 6 3 2 2 3" xfId="15775" xr:uid="{00000000-0005-0000-0000-0000E6780000}"/>
    <cellStyle name="Normal 6 4 6 3 2 2 3 2" xfId="15776" xr:uid="{00000000-0005-0000-0000-0000E7780000}"/>
    <cellStyle name="Normal 6 4 6 3 2 2 3 2 2" xfId="41840" xr:uid="{00000000-0005-0000-0000-0000E8780000}"/>
    <cellStyle name="Normal 6 4 6 3 2 2 3 3" xfId="31822" xr:uid="{00000000-0005-0000-0000-0000E9780000}"/>
    <cellStyle name="Normal 6 4 6 3 2 2 4" xfId="15777" xr:uid="{00000000-0005-0000-0000-0000EA780000}"/>
    <cellStyle name="Normal 6 4 6 3 2 2 4 2" xfId="36340" xr:uid="{00000000-0005-0000-0000-0000EB780000}"/>
    <cellStyle name="Normal 6 4 6 3 2 2 5" xfId="25744" xr:uid="{00000000-0005-0000-0000-0000EC780000}"/>
    <cellStyle name="Normal 6 4 6 3 2 3" xfId="15778" xr:uid="{00000000-0005-0000-0000-0000ED780000}"/>
    <cellStyle name="Normal 6 4 6 3 2 3 2" xfId="15779" xr:uid="{00000000-0005-0000-0000-0000EE780000}"/>
    <cellStyle name="Normal 6 4 6 3 2 3 2 2" xfId="15780" xr:uid="{00000000-0005-0000-0000-0000EF780000}"/>
    <cellStyle name="Normal 6 4 6 3 2 3 2 2 2" xfId="41841" xr:uid="{00000000-0005-0000-0000-0000F0780000}"/>
    <cellStyle name="Normal 6 4 6 3 2 3 2 3" xfId="31823" xr:uid="{00000000-0005-0000-0000-0000F1780000}"/>
    <cellStyle name="Normal 6 4 6 3 2 3 3" xfId="15781" xr:uid="{00000000-0005-0000-0000-0000F2780000}"/>
    <cellStyle name="Normal 6 4 6 3 2 3 3 2" xfId="15782" xr:uid="{00000000-0005-0000-0000-0000F3780000}"/>
    <cellStyle name="Normal 6 4 6 3 2 3 3 2 2" xfId="41842" xr:uid="{00000000-0005-0000-0000-0000F4780000}"/>
    <cellStyle name="Normal 6 4 6 3 2 3 3 3" xfId="31824" xr:uid="{00000000-0005-0000-0000-0000F5780000}"/>
    <cellStyle name="Normal 6 4 6 3 2 3 4" xfId="15783" xr:uid="{00000000-0005-0000-0000-0000F6780000}"/>
    <cellStyle name="Normal 6 4 6 3 2 3 4 2" xfId="36341" xr:uid="{00000000-0005-0000-0000-0000F7780000}"/>
    <cellStyle name="Normal 6 4 6 3 2 3 5" xfId="25745" xr:uid="{00000000-0005-0000-0000-0000F8780000}"/>
    <cellStyle name="Normal 6 4 6 3 2 4" xfId="15784" xr:uid="{00000000-0005-0000-0000-0000F9780000}"/>
    <cellStyle name="Normal 6 4 6 3 2 4 2" xfId="15785" xr:uid="{00000000-0005-0000-0000-0000FA780000}"/>
    <cellStyle name="Normal 6 4 6 3 2 4 2 2" xfId="41843" xr:uid="{00000000-0005-0000-0000-0000FB780000}"/>
    <cellStyle name="Normal 6 4 6 3 2 4 3" xfId="31825" xr:uid="{00000000-0005-0000-0000-0000FC780000}"/>
    <cellStyle name="Normal 6 4 6 3 2 5" xfId="15786" xr:uid="{00000000-0005-0000-0000-0000FD780000}"/>
    <cellStyle name="Normal 6 4 6 3 2 5 2" xfId="15787" xr:uid="{00000000-0005-0000-0000-0000FE780000}"/>
    <cellStyle name="Normal 6 4 6 3 2 5 2 2" xfId="41844" xr:uid="{00000000-0005-0000-0000-0000FF780000}"/>
    <cellStyle name="Normal 6 4 6 3 2 5 3" xfId="31826" xr:uid="{00000000-0005-0000-0000-000000790000}"/>
    <cellStyle name="Normal 6 4 6 3 2 6" xfId="15788" xr:uid="{00000000-0005-0000-0000-000001790000}"/>
    <cellStyle name="Normal 6 4 6 3 2 6 2" xfId="36339" xr:uid="{00000000-0005-0000-0000-000002790000}"/>
    <cellStyle name="Normal 6 4 6 3 2 7" xfId="25743" xr:uid="{00000000-0005-0000-0000-000003790000}"/>
    <cellStyle name="Normal 6 4 6 3 3" xfId="15789" xr:uid="{00000000-0005-0000-0000-000004790000}"/>
    <cellStyle name="Normal 6 4 6 3 3 2" xfId="15790" xr:uid="{00000000-0005-0000-0000-000005790000}"/>
    <cellStyle name="Normal 6 4 6 3 3 2 2" xfId="15791" xr:uid="{00000000-0005-0000-0000-000006790000}"/>
    <cellStyle name="Normal 6 4 6 3 3 2 2 2" xfId="41845" xr:uid="{00000000-0005-0000-0000-000007790000}"/>
    <cellStyle name="Normal 6 4 6 3 3 2 3" xfId="31827" xr:uid="{00000000-0005-0000-0000-000008790000}"/>
    <cellStyle name="Normal 6 4 6 3 3 3" xfId="15792" xr:uid="{00000000-0005-0000-0000-000009790000}"/>
    <cellStyle name="Normal 6 4 6 3 3 3 2" xfId="15793" xr:uid="{00000000-0005-0000-0000-00000A790000}"/>
    <cellStyle name="Normal 6 4 6 3 3 3 2 2" xfId="41846" xr:uid="{00000000-0005-0000-0000-00000B790000}"/>
    <cellStyle name="Normal 6 4 6 3 3 3 3" xfId="31828" xr:uid="{00000000-0005-0000-0000-00000C790000}"/>
    <cellStyle name="Normal 6 4 6 3 3 4" xfId="15794" xr:uid="{00000000-0005-0000-0000-00000D790000}"/>
    <cellStyle name="Normal 6 4 6 3 3 4 2" xfId="36342" xr:uid="{00000000-0005-0000-0000-00000E790000}"/>
    <cellStyle name="Normal 6 4 6 3 3 5" xfId="25746" xr:uid="{00000000-0005-0000-0000-00000F790000}"/>
    <cellStyle name="Normal 6 4 6 3 4" xfId="15795" xr:uid="{00000000-0005-0000-0000-000010790000}"/>
    <cellStyle name="Normal 6 4 6 3 4 2" xfId="15796" xr:uid="{00000000-0005-0000-0000-000011790000}"/>
    <cellStyle name="Normal 6 4 6 3 4 2 2" xfId="15797" xr:uid="{00000000-0005-0000-0000-000012790000}"/>
    <cellStyle name="Normal 6 4 6 3 4 2 2 2" xfId="41847" xr:uid="{00000000-0005-0000-0000-000013790000}"/>
    <cellStyle name="Normal 6 4 6 3 4 2 3" xfId="31829" xr:uid="{00000000-0005-0000-0000-000014790000}"/>
    <cellStyle name="Normal 6 4 6 3 4 3" xfId="15798" xr:uid="{00000000-0005-0000-0000-000015790000}"/>
    <cellStyle name="Normal 6 4 6 3 4 3 2" xfId="15799" xr:uid="{00000000-0005-0000-0000-000016790000}"/>
    <cellStyle name="Normal 6 4 6 3 4 3 2 2" xfId="41848" xr:uid="{00000000-0005-0000-0000-000017790000}"/>
    <cellStyle name="Normal 6 4 6 3 4 3 3" xfId="31830" xr:uid="{00000000-0005-0000-0000-000018790000}"/>
    <cellStyle name="Normal 6 4 6 3 4 4" xfId="15800" xr:uid="{00000000-0005-0000-0000-000019790000}"/>
    <cellStyle name="Normal 6 4 6 3 4 4 2" xfId="36343" xr:uid="{00000000-0005-0000-0000-00001A790000}"/>
    <cellStyle name="Normal 6 4 6 3 4 5" xfId="25747" xr:uid="{00000000-0005-0000-0000-00001B790000}"/>
    <cellStyle name="Normal 6 4 6 3 5" xfId="15801" xr:uid="{00000000-0005-0000-0000-00001C790000}"/>
    <cellStyle name="Normal 6 4 6 3 5 2" xfId="15802" xr:uid="{00000000-0005-0000-0000-00001D790000}"/>
    <cellStyle name="Normal 6 4 6 3 5 2 2" xfId="41849" xr:uid="{00000000-0005-0000-0000-00001E790000}"/>
    <cellStyle name="Normal 6 4 6 3 5 3" xfId="31831" xr:uid="{00000000-0005-0000-0000-00001F790000}"/>
    <cellStyle name="Normal 6 4 6 3 6" xfId="15803" xr:uid="{00000000-0005-0000-0000-000020790000}"/>
    <cellStyle name="Normal 6 4 6 3 6 2" xfId="15804" xr:uid="{00000000-0005-0000-0000-000021790000}"/>
    <cellStyle name="Normal 6 4 6 3 6 2 2" xfId="41850" xr:uid="{00000000-0005-0000-0000-000022790000}"/>
    <cellStyle name="Normal 6 4 6 3 6 3" xfId="31832" xr:uid="{00000000-0005-0000-0000-000023790000}"/>
    <cellStyle name="Normal 6 4 6 3 7" xfId="15805" xr:uid="{00000000-0005-0000-0000-000024790000}"/>
    <cellStyle name="Normal 6 4 6 3 7 2" xfId="36338" xr:uid="{00000000-0005-0000-0000-000025790000}"/>
    <cellStyle name="Normal 6 4 6 3 8" xfId="25742" xr:uid="{00000000-0005-0000-0000-000026790000}"/>
    <cellStyle name="Normal 6 4 6 4" xfId="15806" xr:uid="{00000000-0005-0000-0000-000027790000}"/>
    <cellStyle name="Normal 6 4 6 4 2" xfId="15807" xr:uid="{00000000-0005-0000-0000-000028790000}"/>
    <cellStyle name="Normal 6 4 6 4 2 2" xfId="15808" xr:uid="{00000000-0005-0000-0000-000029790000}"/>
    <cellStyle name="Normal 6 4 6 4 2 2 2" xfId="15809" xr:uid="{00000000-0005-0000-0000-00002A790000}"/>
    <cellStyle name="Normal 6 4 6 4 2 2 2 2" xfId="15810" xr:uid="{00000000-0005-0000-0000-00002B790000}"/>
    <cellStyle name="Normal 6 4 6 4 2 2 2 2 2" xfId="41851" xr:uid="{00000000-0005-0000-0000-00002C790000}"/>
    <cellStyle name="Normal 6 4 6 4 2 2 2 3" xfId="31833" xr:uid="{00000000-0005-0000-0000-00002D790000}"/>
    <cellStyle name="Normal 6 4 6 4 2 2 3" xfId="15811" xr:uid="{00000000-0005-0000-0000-00002E790000}"/>
    <cellStyle name="Normal 6 4 6 4 2 2 3 2" xfId="15812" xr:uid="{00000000-0005-0000-0000-00002F790000}"/>
    <cellStyle name="Normal 6 4 6 4 2 2 3 2 2" xfId="41852" xr:uid="{00000000-0005-0000-0000-000030790000}"/>
    <cellStyle name="Normal 6 4 6 4 2 2 3 3" xfId="31834" xr:uid="{00000000-0005-0000-0000-000031790000}"/>
    <cellStyle name="Normal 6 4 6 4 2 2 4" xfId="15813" xr:uid="{00000000-0005-0000-0000-000032790000}"/>
    <cellStyle name="Normal 6 4 6 4 2 2 4 2" xfId="36346" xr:uid="{00000000-0005-0000-0000-000033790000}"/>
    <cellStyle name="Normal 6 4 6 4 2 2 5" xfId="25750" xr:uid="{00000000-0005-0000-0000-000034790000}"/>
    <cellStyle name="Normal 6 4 6 4 2 3" xfId="15814" xr:uid="{00000000-0005-0000-0000-000035790000}"/>
    <cellStyle name="Normal 6 4 6 4 2 3 2" xfId="15815" xr:uid="{00000000-0005-0000-0000-000036790000}"/>
    <cellStyle name="Normal 6 4 6 4 2 3 2 2" xfId="15816" xr:uid="{00000000-0005-0000-0000-000037790000}"/>
    <cellStyle name="Normal 6 4 6 4 2 3 2 2 2" xfId="41853" xr:uid="{00000000-0005-0000-0000-000038790000}"/>
    <cellStyle name="Normal 6 4 6 4 2 3 2 3" xfId="31835" xr:uid="{00000000-0005-0000-0000-000039790000}"/>
    <cellStyle name="Normal 6 4 6 4 2 3 3" xfId="15817" xr:uid="{00000000-0005-0000-0000-00003A790000}"/>
    <cellStyle name="Normal 6 4 6 4 2 3 3 2" xfId="15818" xr:uid="{00000000-0005-0000-0000-00003B790000}"/>
    <cellStyle name="Normal 6 4 6 4 2 3 3 2 2" xfId="41854" xr:uid="{00000000-0005-0000-0000-00003C790000}"/>
    <cellStyle name="Normal 6 4 6 4 2 3 3 3" xfId="31836" xr:uid="{00000000-0005-0000-0000-00003D790000}"/>
    <cellStyle name="Normal 6 4 6 4 2 3 4" xfId="15819" xr:uid="{00000000-0005-0000-0000-00003E790000}"/>
    <cellStyle name="Normal 6 4 6 4 2 3 4 2" xfId="36347" xr:uid="{00000000-0005-0000-0000-00003F790000}"/>
    <cellStyle name="Normal 6 4 6 4 2 3 5" xfId="25751" xr:uid="{00000000-0005-0000-0000-000040790000}"/>
    <cellStyle name="Normal 6 4 6 4 2 4" xfId="15820" xr:uid="{00000000-0005-0000-0000-000041790000}"/>
    <cellStyle name="Normal 6 4 6 4 2 4 2" xfId="15821" xr:uid="{00000000-0005-0000-0000-000042790000}"/>
    <cellStyle name="Normal 6 4 6 4 2 4 2 2" xfId="41855" xr:uid="{00000000-0005-0000-0000-000043790000}"/>
    <cellStyle name="Normal 6 4 6 4 2 4 3" xfId="31837" xr:uid="{00000000-0005-0000-0000-000044790000}"/>
    <cellStyle name="Normal 6 4 6 4 2 5" xfId="15822" xr:uid="{00000000-0005-0000-0000-000045790000}"/>
    <cellStyle name="Normal 6 4 6 4 2 5 2" xfId="15823" xr:uid="{00000000-0005-0000-0000-000046790000}"/>
    <cellStyle name="Normal 6 4 6 4 2 5 2 2" xfId="41856" xr:uid="{00000000-0005-0000-0000-000047790000}"/>
    <cellStyle name="Normal 6 4 6 4 2 5 3" xfId="31838" xr:uid="{00000000-0005-0000-0000-000048790000}"/>
    <cellStyle name="Normal 6 4 6 4 2 6" xfId="15824" xr:uid="{00000000-0005-0000-0000-000049790000}"/>
    <cellStyle name="Normal 6 4 6 4 2 6 2" xfId="36345" xr:uid="{00000000-0005-0000-0000-00004A790000}"/>
    <cellStyle name="Normal 6 4 6 4 2 7" xfId="25749" xr:uid="{00000000-0005-0000-0000-00004B790000}"/>
    <cellStyle name="Normal 6 4 6 4 3" xfId="15825" xr:uid="{00000000-0005-0000-0000-00004C790000}"/>
    <cellStyle name="Normal 6 4 6 4 3 2" xfId="15826" xr:uid="{00000000-0005-0000-0000-00004D790000}"/>
    <cellStyle name="Normal 6 4 6 4 3 2 2" xfId="15827" xr:uid="{00000000-0005-0000-0000-00004E790000}"/>
    <cellStyle name="Normal 6 4 6 4 3 2 2 2" xfId="41857" xr:uid="{00000000-0005-0000-0000-00004F790000}"/>
    <cellStyle name="Normal 6 4 6 4 3 2 3" xfId="31839" xr:uid="{00000000-0005-0000-0000-000050790000}"/>
    <cellStyle name="Normal 6 4 6 4 3 3" xfId="15828" xr:uid="{00000000-0005-0000-0000-000051790000}"/>
    <cellStyle name="Normal 6 4 6 4 3 3 2" xfId="15829" xr:uid="{00000000-0005-0000-0000-000052790000}"/>
    <cellStyle name="Normal 6 4 6 4 3 3 2 2" xfId="41858" xr:uid="{00000000-0005-0000-0000-000053790000}"/>
    <cellStyle name="Normal 6 4 6 4 3 3 3" xfId="31840" xr:uid="{00000000-0005-0000-0000-000054790000}"/>
    <cellStyle name="Normal 6 4 6 4 3 4" xfId="15830" xr:uid="{00000000-0005-0000-0000-000055790000}"/>
    <cellStyle name="Normal 6 4 6 4 3 4 2" xfId="36348" xr:uid="{00000000-0005-0000-0000-000056790000}"/>
    <cellStyle name="Normal 6 4 6 4 3 5" xfId="25752" xr:uid="{00000000-0005-0000-0000-000057790000}"/>
    <cellStyle name="Normal 6 4 6 4 4" xfId="15831" xr:uid="{00000000-0005-0000-0000-000058790000}"/>
    <cellStyle name="Normal 6 4 6 4 4 2" xfId="15832" xr:uid="{00000000-0005-0000-0000-000059790000}"/>
    <cellStyle name="Normal 6 4 6 4 4 2 2" xfId="15833" xr:uid="{00000000-0005-0000-0000-00005A790000}"/>
    <cellStyle name="Normal 6 4 6 4 4 2 2 2" xfId="41859" xr:uid="{00000000-0005-0000-0000-00005B790000}"/>
    <cellStyle name="Normal 6 4 6 4 4 2 3" xfId="31841" xr:uid="{00000000-0005-0000-0000-00005C790000}"/>
    <cellStyle name="Normal 6 4 6 4 4 3" xfId="15834" xr:uid="{00000000-0005-0000-0000-00005D790000}"/>
    <cellStyle name="Normal 6 4 6 4 4 3 2" xfId="15835" xr:uid="{00000000-0005-0000-0000-00005E790000}"/>
    <cellStyle name="Normal 6 4 6 4 4 3 2 2" xfId="41860" xr:uid="{00000000-0005-0000-0000-00005F790000}"/>
    <cellStyle name="Normal 6 4 6 4 4 3 3" xfId="31842" xr:uid="{00000000-0005-0000-0000-000060790000}"/>
    <cellStyle name="Normal 6 4 6 4 4 4" xfId="15836" xr:uid="{00000000-0005-0000-0000-000061790000}"/>
    <cellStyle name="Normal 6 4 6 4 4 4 2" xfId="36349" xr:uid="{00000000-0005-0000-0000-000062790000}"/>
    <cellStyle name="Normal 6 4 6 4 4 5" xfId="25753" xr:uid="{00000000-0005-0000-0000-000063790000}"/>
    <cellStyle name="Normal 6 4 6 4 5" xfId="15837" xr:uid="{00000000-0005-0000-0000-000064790000}"/>
    <cellStyle name="Normal 6 4 6 4 5 2" xfId="15838" xr:uid="{00000000-0005-0000-0000-000065790000}"/>
    <cellStyle name="Normal 6 4 6 4 5 2 2" xfId="41861" xr:uid="{00000000-0005-0000-0000-000066790000}"/>
    <cellStyle name="Normal 6 4 6 4 5 3" xfId="31843" xr:uid="{00000000-0005-0000-0000-000067790000}"/>
    <cellStyle name="Normal 6 4 6 4 6" xfId="15839" xr:uid="{00000000-0005-0000-0000-000068790000}"/>
    <cellStyle name="Normal 6 4 6 4 6 2" xfId="15840" xr:uid="{00000000-0005-0000-0000-000069790000}"/>
    <cellStyle name="Normal 6 4 6 4 6 2 2" xfId="41862" xr:uid="{00000000-0005-0000-0000-00006A790000}"/>
    <cellStyle name="Normal 6 4 6 4 6 3" xfId="31844" xr:uid="{00000000-0005-0000-0000-00006B790000}"/>
    <cellStyle name="Normal 6 4 6 4 7" xfId="15841" xr:uid="{00000000-0005-0000-0000-00006C790000}"/>
    <cellStyle name="Normal 6 4 6 4 7 2" xfId="36344" xr:uid="{00000000-0005-0000-0000-00006D790000}"/>
    <cellStyle name="Normal 6 4 6 4 8" xfId="25748" xr:uid="{00000000-0005-0000-0000-00006E790000}"/>
    <cellStyle name="Normal 6 4 6 5" xfId="15842" xr:uid="{00000000-0005-0000-0000-00006F790000}"/>
    <cellStyle name="Normal 6 4 6 5 2" xfId="15843" xr:uid="{00000000-0005-0000-0000-000070790000}"/>
    <cellStyle name="Normal 6 4 6 5 2 2" xfId="15844" xr:uid="{00000000-0005-0000-0000-000071790000}"/>
    <cellStyle name="Normal 6 4 6 5 2 2 2" xfId="15845" xr:uid="{00000000-0005-0000-0000-000072790000}"/>
    <cellStyle name="Normal 6 4 6 5 2 2 2 2" xfId="41863" xr:uid="{00000000-0005-0000-0000-000073790000}"/>
    <cellStyle name="Normal 6 4 6 5 2 2 3" xfId="31845" xr:uid="{00000000-0005-0000-0000-000074790000}"/>
    <cellStyle name="Normal 6 4 6 5 2 3" xfId="15846" xr:uid="{00000000-0005-0000-0000-000075790000}"/>
    <cellStyle name="Normal 6 4 6 5 2 3 2" xfId="15847" xr:uid="{00000000-0005-0000-0000-000076790000}"/>
    <cellStyle name="Normal 6 4 6 5 2 3 2 2" xfId="41864" xr:uid="{00000000-0005-0000-0000-000077790000}"/>
    <cellStyle name="Normal 6 4 6 5 2 3 3" xfId="31846" xr:uid="{00000000-0005-0000-0000-000078790000}"/>
    <cellStyle name="Normal 6 4 6 5 2 4" xfId="15848" xr:uid="{00000000-0005-0000-0000-000079790000}"/>
    <cellStyle name="Normal 6 4 6 5 2 4 2" xfId="36351" xr:uid="{00000000-0005-0000-0000-00007A790000}"/>
    <cellStyle name="Normal 6 4 6 5 2 5" xfId="25755" xr:uid="{00000000-0005-0000-0000-00007B790000}"/>
    <cellStyle name="Normal 6 4 6 5 3" xfId="15849" xr:uid="{00000000-0005-0000-0000-00007C790000}"/>
    <cellStyle name="Normal 6 4 6 5 3 2" xfId="15850" xr:uid="{00000000-0005-0000-0000-00007D790000}"/>
    <cellStyle name="Normal 6 4 6 5 3 2 2" xfId="15851" xr:uid="{00000000-0005-0000-0000-00007E790000}"/>
    <cellStyle name="Normal 6 4 6 5 3 2 2 2" xfId="41865" xr:uid="{00000000-0005-0000-0000-00007F790000}"/>
    <cellStyle name="Normal 6 4 6 5 3 2 3" xfId="31847" xr:uid="{00000000-0005-0000-0000-000080790000}"/>
    <cellStyle name="Normal 6 4 6 5 3 3" xfId="15852" xr:uid="{00000000-0005-0000-0000-000081790000}"/>
    <cellStyle name="Normal 6 4 6 5 3 3 2" xfId="15853" xr:uid="{00000000-0005-0000-0000-000082790000}"/>
    <cellStyle name="Normal 6 4 6 5 3 3 2 2" xfId="41866" xr:uid="{00000000-0005-0000-0000-000083790000}"/>
    <cellStyle name="Normal 6 4 6 5 3 3 3" xfId="31848" xr:uid="{00000000-0005-0000-0000-000084790000}"/>
    <cellStyle name="Normal 6 4 6 5 3 4" xfId="15854" xr:uid="{00000000-0005-0000-0000-000085790000}"/>
    <cellStyle name="Normal 6 4 6 5 3 4 2" xfId="36352" xr:uid="{00000000-0005-0000-0000-000086790000}"/>
    <cellStyle name="Normal 6 4 6 5 3 5" xfId="25756" xr:uid="{00000000-0005-0000-0000-000087790000}"/>
    <cellStyle name="Normal 6 4 6 5 4" xfId="15855" xr:uid="{00000000-0005-0000-0000-000088790000}"/>
    <cellStyle name="Normal 6 4 6 5 4 2" xfId="15856" xr:uid="{00000000-0005-0000-0000-000089790000}"/>
    <cellStyle name="Normal 6 4 6 5 4 2 2" xfId="41867" xr:uid="{00000000-0005-0000-0000-00008A790000}"/>
    <cellStyle name="Normal 6 4 6 5 4 3" xfId="31849" xr:uid="{00000000-0005-0000-0000-00008B790000}"/>
    <cellStyle name="Normal 6 4 6 5 5" xfId="15857" xr:uid="{00000000-0005-0000-0000-00008C790000}"/>
    <cellStyle name="Normal 6 4 6 5 5 2" xfId="15858" xr:uid="{00000000-0005-0000-0000-00008D790000}"/>
    <cellStyle name="Normal 6 4 6 5 5 2 2" xfId="41868" xr:uid="{00000000-0005-0000-0000-00008E790000}"/>
    <cellStyle name="Normal 6 4 6 5 5 3" xfId="31850" xr:uid="{00000000-0005-0000-0000-00008F790000}"/>
    <cellStyle name="Normal 6 4 6 5 6" xfId="15859" xr:uid="{00000000-0005-0000-0000-000090790000}"/>
    <cellStyle name="Normal 6 4 6 5 6 2" xfId="36350" xr:uid="{00000000-0005-0000-0000-000091790000}"/>
    <cellStyle name="Normal 6 4 6 5 7" xfId="25754" xr:uid="{00000000-0005-0000-0000-000092790000}"/>
    <cellStyle name="Normal 6 4 6 6" xfId="15860" xr:uid="{00000000-0005-0000-0000-000093790000}"/>
    <cellStyle name="Normal 6 4 6 6 2" xfId="15861" xr:uid="{00000000-0005-0000-0000-000094790000}"/>
    <cellStyle name="Normal 6 4 6 6 2 2" xfId="15862" xr:uid="{00000000-0005-0000-0000-000095790000}"/>
    <cellStyle name="Normal 6 4 6 6 2 2 2" xfId="41869" xr:uid="{00000000-0005-0000-0000-000096790000}"/>
    <cellStyle name="Normal 6 4 6 6 2 3" xfId="31851" xr:uid="{00000000-0005-0000-0000-000097790000}"/>
    <cellStyle name="Normal 6 4 6 6 3" xfId="15863" xr:uid="{00000000-0005-0000-0000-000098790000}"/>
    <cellStyle name="Normal 6 4 6 6 3 2" xfId="15864" xr:uid="{00000000-0005-0000-0000-000099790000}"/>
    <cellStyle name="Normal 6 4 6 6 3 2 2" xfId="41870" xr:uid="{00000000-0005-0000-0000-00009A790000}"/>
    <cellStyle name="Normal 6 4 6 6 3 3" xfId="31852" xr:uid="{00000000-0005-0000-0000-00009B790000}"/>
    <cellStyle name="Normal 6 4 6 6 4" xfId="15865" xr:uid="{00000000-0005-0000-0000-00009C790000}"/>
    <cellStyle name="Normal 6 4 6 6 4 2" xfId="36353" xr:uid="{00000000-0005-0000-0000-00009D790000}"/>
    <cellStyle name="Normal 6 4 6 6 5" xfId="25757" xr:uid="{00000000-0005-0000-0000-00009E790000}"/>
    <cellStyle name="Normal 6 4 6 7" xfId="15866" xr:uid="{00000000-0005-0000-0000-00009F790000}"/>
    <cellStyle name="Normal 6 4 6 7 2" xfId="15867" xr:uid="{00000000-0005-0000-0000-0000A0790000}"/>
    <cellStyle name="Normal 6 4 6 7 2 2" xfId="15868" xr:uid="{00000000-0005-0000-0000-0000A1790000}"/>
    <cellStyle name="Normal 6 4 6 7 2 2 2" xfId="41871" xr:uid="{00000000-0005-0000-0000-0000A2790000}"/>
    <cellStyle name="Normal 6 4 6 7 2 3" xfId="31853" xr:uid="{00000000-0005-0000-0000-0000A3790000}"/>
    <cellStyle name="Normal 6 4 6 7 3" xfId="15869" xr:uid="{00000000-0005-0000-0000-0000A4790000}"/>
    <cellStyle name="Normal 6 4 6 7 3 2" xfId="15870" xr:uid="{00000000-0005-0000-0000-0000A5790000}"/>
    <cellStyle name="Normal 6 4 6 7 3 2 2" xfId="41872" xr:uid="{00000000-0005-0000-0000-0000A6790000}"/>
    <cellStyle name="Normal 6 4 6 7 3 3" xfId="31854" xr:uid="{00000000-0005-0000-0000-0000A7790000}"/>
    <cellStyle name="Normal 6 4 6 7 4" xfId="15871" xr:uid="{00000000-0005-0000-0000-0000A8790000}"/>
    <cellStyle name="Normal 6 4 6 7 4 2" xfId="36354" xr:uid="{00000000-0005-0000-0000-0000A9790000}"/>
    <cellStyle name="Normal 6 4 6 7 5" xfId="25758" xr:uid="{00000000-0005-0000-0000-0000AA790000}"/>
    <cellStyle name="Normal 6 4 6 8" xfId="15872" xr:uid="{00000000-0005-0000-0000-0000AB790000}"/>
    <cellStyle name="Normal 6 4 6 8 2" xfId="15873" xr:uid="{00000000-0005-0000-0000-0000AC790000}"/>
    <cellStyle name="Normal 6 4 6 8 2 2" xfId="41873" xr:uid="{00000000-0005-0000-0000-0000AD790000}"/>
    <cellStyle name="Normal 6 4 6 8 3" xfId="31855" xr:uid="{00000000-0005-0000-0000-0000AE790000}"/>
    <cellStyle name="Normal 6 4 6 9" xfId="15874" xr:uid="{00000000-0005-0000-0000-0000AF790000}"/>
    <cellStyle name="Normal 6 4 6 9 2" xfId="15875" xr:uid="{00000000-0005-0000-0000-0000B0790000}"/>
    <cellStyle name="Normal 6 4 6 9 2 2" xfId="41874" xr:uid="{00000000-0005-0000-0000-0000B1790000}"/>
    <cellStyle name="Normal 6 4 6 9 3" xfId="31856" xr:uid="{00000000-0005-0000-0000-0000B2790000}"/>
    <cellStyle name="Normal 6 4 7" xfId="15876" xr:uid="{00000000-0005-0000-0000-0000B3790000}"/>
    <cellStyle name="Normal 6 4 7 10" xfId="25759" xr:uid="{00000000-0005-0000-0000-0000B4790000}"/>
    <cellStyle name="Normal 6 4 7 2" xfId="15877" xr:uid="{00000000-0005-0000-0000-0000B5790000}"/>
    <cellStyle name="Normal 6 4 7 2 2" xfId="15878" xr:uid="{00000000-0005-0000-0000-0000B6790000}"/>
    <cellStyle name="Normal 6 4 7 2 2 2" xfId="15879" xr:uid="{00000000-0005-0000-0000-0000B7790000}"/>
    <cellStyle name="Normal 6 4 7 2 2 2 2" xfId="15880" xr:uid="{00000000-0005-0000-0000-0000B8790000}"/>
    <cellStyle name="Normal 6 4 7 2 2 2 2 2" xfId="15881" xr:uid="{00000000-0005-0000-0000-0000B9790000}"/>
    <cellStyle name="Normal 6 4 7 2 2 2 2 2 2" xfId="41875" xr:uid="{00000000-0005-0000-0000-0000BA790000}"/>
    <cellStyle name="Normal 6 4 7 2 2 2 2 3" xfId="31857" xr:uid="{00000000-0005-0000-0000-0000BB790000}"/>
    <cellStyle name="Normal 6 4 7 2 2 2 3" xfId="15882" xr:uid="{00000000-0005-0000-0000-0000BC790000}"/>
    <cellStyle name="Normal 6 4 7 2 2 2 3 2" xfId="15883" xr:uid="{00000000-0005-0000-0000-0000BD790000}"/>
    <cellStyle name="Normal 6 4 7 2 2 2 3 2 2" xfId="41876" xr:uid="{00000000-0005-0000-0000-0000BE790000}"/>
    <cellStyle name="Normal 6 4 7 2 2 2 3 3" xfId="31858" xr:uid="{00000000-0005-0000-0000-0000BF790000}"/>
    <cellStyle name="Normal 6 4 7 2 2 2 4" xfId="15884" xr:uid="{00000000-0005-0000-0000-0000C0790000}"/>
    <cellStyle name="Normal 6 4 7 2 2 2 4 2" xfId="36358" xr:uid="{00000000-0005-0000-0000-0000C1790000}"/>
    <cellStyle name="Normal 6 4 7 2 2 2 5" xfId="25762" xr:uid="{00000000-0005-0000-0000-0000C2790000}"/>
    <cellStyle name="Normal 6 4 7 2 2 3" xfId="15885" xr:uid="{00000000-0005-0000-0000-0000C3790000}"/>
    <cellStyle name="Normal 6 4 7 2 2 3 2" xfId="15886" xr:uid="{00000000-0005-0000-0000-0000C4790000}"/>
    <cellStyle name="Normal 6 4 7 2 2 3 2 2" xfId="15887" xr:uid="{00000000-0005-0000-0000-0000C5790000}"/>
    <cellStyle name="Normal 6 4 7 2 2 3 2 2 2" xfId="41877" xr:uid="{00000000-0005-0000-0000-0000C6790000}"/>
    <cellStyle name="Normal 6 4 7 2 2 3 2 3" xfId="31859" xr:uid="{00000000-0005-0000-0000-0000C7790000}"/>
    <cellStyle name="Normal 6 4 7 2 2 3 3" xfId="15888" xr:uid="{00000000-0005-0000-0000-0000C8790000}"/>
    <cellStyle name="Normal 6 4 7 2 2 3 3 2" xfId="15889" xr:uid="{00000000-0005-0000-0000-0000C9790000}"/>
    <cellStyle name="Normal 6 4 7 2 2 3 3 2 2" xfId="41878" xr:uid="{00000000-0005-0000-0000-0000CA790000}"/>
    <cellStyle name="Normal 6 4 7 2 2 3 3 3" xfId="31860" xr:uid="{00000000-0005-0000-0000-0000CB790000}"/>
    <cellStyle name="Normal 6 4 7 2 2 3 4" xfId="15890" xr:uid="{00000000-0005-0000-0000-0000CC790000}"/>
    <cellStyle name="Normal 6 4 7 2 2 3 4 2" xfId="36359" xr:uid="{00000000-0005-0000-0000-0000CD790000}"/>
    <cellStyle name="Normal 6 4 7 2 2 3 5" xfId="25763" xr:uid="{00000000-0005-0000-0000-0000CE790000}"/>
    <cellStyle name="Normal 6 4 7 2 2 4" xfId="15891" xr:uid="{00000000-0005-0000-0000-0000CF790000}"/>
    <cellStyle name="Normal 6 4 7 2 2 4 2" xfId="15892" xr:uid="{00000000-0005-0000-0000-0000D0790000}"/>
    <cellStyle name="Normal 6 4 7 2 2 4 2 2" xfId="41879" xr:uid="{00000000-0005-0000-0000-0000D1790000}"/>
    <cellStyle name="Normal 6 4 7 2 2 4 3" xfId="31861" xr:uid="{00000000-0005-0000-0000-0000D2790000}"/>
    <cellStyle name="Normal 6 4 7 2 2 5" xfId="15893" xr:uid="{00000000-0005-0000-0000-0000D3790000}"/>
    <cellStyle name="Normal 6 4 7 2 2 5 2" xfId="15894" xr:uid="{00000000-0005-0000-0000-0000D4790000}"/>
    <cellStyle name="Normal 6 4 7 2 2 5 2 2" xfId="41880" xr:uid="{00000000-0005-0000-0000-0000D5790000}"/>
    <cellStyle name="Normal 6 4 7 2 2 5 3" xfId="31862" xr:uid="{00000000-0005-0000-0000-0000D6790000}"/>
    <cellStyle name="Normal 6 4 7 2 2 6" xfId="15895" xr:uid="{00000000-0005-0000-0000-0000D7790000}"/>
    <cellStyle name="Normal 6 4 7 2 2 6 2" xfId="36357" xr:uid="{00000000-0005-0000-0000-0000D8790000}"/>
    <cellStyle name="Normal 6 4 7 2 2 7" xfId="25761" xr:uid="{00000000-0005-0000-0000-0000D9790000}"/>
    <cellStyle name="Normal 6 4 7 2 3" xfId="15896" xr:uid="{00000000-0005-0000-0000-0000DA790000}"/>
    <cellStyle name="Normal 6 4 7 2 3 2" xfId="15897" xr:uid="{00000000-0005-0000-0000-0000DB790000}"/>
    <cellStyle name="Normal 6 4 7 2 3 2 2" xfId="15898" xr:uid="{00000000-0005-0000-0000-0000DC790000}"/>
    <cellStyle name="Normal 6 4 7 2 3 2 2 2" xfId="41881" xr:uid="{00000000-0005-0000-0000-0000DD790000}"/>
    <cellStyle name="Normal 6 4 7 2 3 2 3" xfId="31863" xr:uid="{00000000-0005-0000-0000-0000DE790000}"/>
    <cellStyle name="Normal 6 4 7 2 3 3" xfId="15899" xr:uid="{00000000-0005-0000-0000-0000DF790000}"/>
    <cellStyle name="Normal 6 4 7 2 3 3 2" xfId="15900" xr:uid="{00000000-0005-0000-0000-0000E0790000}"/>
    <cellStyle name="Normal 6 4 7 2 3 3 2 2" xfId="41882" xr:uid="{00000000-0005-0000-0000-0000E1790000}"/>
    <cellStyle name="Normal 6 4 7 2 3 3 3" xfId="31864" xr:uid="{00000000-0005-0000-0000-0000E2790000}"/>
    <cellStyle name="Normal 6 4 7 2 3 4" xfId="15901" xr:uid="{00000000-0005-0000-0000-0000E3790000}"/>
    <cellStyle name="Normal 6 4 7 2 3 4 2" xfId="36360" xr:uid="{00000000-0005-0000-0000-0000E4790000}"/>
    <cellStyle name="Normal 6 4 7 2 3 5" xfId="25764" xr:uid="{00000000-0005-0000-0000-0000E5790000}"/>
    <cellStyle name="Normal 6 4 7 2 4" xfId="15902" xr:uid="{00000000-0005-0000-0000-0000E6790000}"/>
    <cellStyle name="Normal 6 4 7 2 4 2" xfId="15903" xr:uid="{00000000-0005-0000-0000-0000E7790000}"/>
    <cellStyle name="Normal 6 4 7 2 4 2 2" xfId="15904" xr:uid="{00000000-0005-0000-0000-0000E8790000}"/>
    <cellStyle name="Normal 6 4 7 2 4 2 2 2" xfId="41883" xr:uid="{00000000-0005-0000-0000-0000E9790000}"/>
    <cellStyle name="Normal 6 4 7 2 4 2 3" xfId="31865" xr:uid="{00000000-0005-0000-0000-0000EA790000}"/>
    <cellStyle name="Normal 6 4 7 2 4 3" xfId="15905" xr:uid="{00000000-0005-0000-0000-0000EB790000}"/>
    <cellStyle name="Normal 6 4 7 2 4 3 2" xfId="15906" xr:uid="{00000000-0005-0000-0000-0000EC790000}"/>
    <cellStyle name="Normal 6 4 7 2 4 3 2 2" xfId="41884" xr:uid="{00000000-0005-0000-0000-0000ED790000}"/>
    <cellStyle name="Normal 6 4 7 2 4 3 3" xfId="31866" xr:uid="{00000000-0005-0000-0000-0000EE790000}"/>
    <cellStyle name="Normal 6 4 7 2 4 4" xfId="15907" xr:uid="{00000000-0005-0000-0000-0000EF790000}"/>
    <cellStyle name="Normal 6 4 7 2 4 4 2" xfId="36361" xr:uid="{00000000-0005-0000-0000-0000F0790000}"/>
    <cellStyle name="Normal 6 4 7 2 4 5" xfId="25765" xr:uid="{00000000-0005-0000-0000-0000F1790000}"/>
    <cellStyle name="Normal 6 4 7 2 5" xfId="15908" xr:uid="{00000000-0005-0000-0000-0000F2790000}"/>
    <cellStyle name="Normal 6 4 7 2 5 2" xfId="15909" xr:uid="{00000000-0005-0000-0000-0000F3790000}"/>
    <cellStyle name="Normal 6 4 7 2 5 2 2" xfId="41885" xr:uid="{00000000-0005-0000-0000-0000F4790000}"/>
    <cellStyle name="Normal 6 4 7 2 5 3" xfId="31867" xr:uid="{00000000-0005-0000-0000-0000F5790000}"/>
    <cellStyle name="Normal 6 4 7 2 6" xfId="15910" xr:uid="{00000000-0005-0000-0000-0000F6790000}"/>
    <cellStyle name="Normal 6 4 7 2 6 2" xfId="15911" xr:uid="{00000000-0005-0000-0000-0000F7790000}"/>
    <cellStyle name="Normal 6 4 7 2 6 2 2" xfId="41886" xr:uid="{00000000-0005-0000-0000-0000F8790000}"/>
    <cellStyle name="Normal 6 4 7 2 6 3" xfId="31868" xr:uid="{00000000-0005-0000-0000-0000F9790000}"/>
    <cellStyle name="Normal 6 4 7 2 7" xfId="15912" xr:uid="{00000000-0005-0000-0000-0000FA790000}"/>
    <cellStyle name="Normal 6 4 7 2 7 2" xfId="36356" xr:uid="{00000000-0005-0000-0000-0000FB790000}"/>
    <cellStyle name="Normal 6 4 7 2 8" xfId="25760" xr:uid="{00000000-0005-0000-0000-0000FC790000}"/>
    <cellStyle name="Normal 6 4 7 3" xfId="15913" xr:uid="{00000000-0005-0000-0000-0000FD790000}"/>
    <cellStyle name="Normal 6 4 7 3 2" xfId="15914" xr:uid="{00000000-0005-0000-0000-0000FE790000}"/>
    <cellStyle name="Normal 6 4 7 3 2 2" xfId="15915" xr:uid="{00000000-0005-0000-0000-0000FF790000}"/>
    <cellStyle name="Normal 6 4 7 3 2 2 2" xfId="15916" xr:uid="{00000000-0005-0000-0000-0000007A0000}"/>
    <cellStyle name="Normal 6 4 7 3 2 2 2 2" xfId="15917" xr:uid="{00000000-0005-0000-0000-0000017A0000}"/>
    <cellStyle name="Normal 6 4 7 3 2 2 2 2 2" xfId="41887" xr:uid="{00000000-0005-0000-0000-0000027A0000}"/>
    <cellStyle name="Normal 6 4 7 3 2 2 2 3" xfId="31869" xr:uid="{00000000-0005-0000-0000-0000037A0000}"/>
    <cellStyle name="Normal 6 4 7 3 2 2 3" xfId="15918" xr:uid="{00000000-0005-0000-0000-0000047A0000}"/>
    <cellStyle name="Normal 6 4 7 3 2 2 3 2" xfId="15919" xr:uid="{00000000-0005-0000-0000-0000057A0000}"/>
    <cellStyle name="Normal 6 4 7 3 2 2 3 2 2" xfId="41888" xr:uid="{00000000-0005-0000-0000-0000067A0000}"/>
    <cellStyle name="Normal 6 4 7 3 2 2 3 3" xfId="31870" xr:uid="{00000000-0005-0000-0000-0000077A0000}"/>
    <cellStyle name="Normal 6 4 7 3 2 2 4" xfId="15920" xr:uid="{00000000-0005-0000-0000-0000087A0000}"/>
    <cellStyle name="Normal 6 4 7 3 2 2 4 2" xfId="36364" xr:uid="{00000000-0005-0000-0000-0000097A0000}"/>
    <cellStyle name="Normal 6 4 7 3 2 2 5" xfId="25768" xr:uid="{00000000-0005-0000-0000-00000A7A0000}"/>
    <cellStyle name="Normal 6 4 7 3 2 3" xfId="15921" xr:uid="{00000000-0005-0000-0000-00000B7A0000}"/>
    <cellStyle name="Normal 6 4 7 3 2 3 2" xfId="15922" xr:uid="{00000000-0005-0000-0000-00000C7A0000}"/>
    <cellStyle name="Normal 6 4 7 3 2 3 2 2" xfId="15923" xr:uid="{00000000-0005-0000-0000-00000D7A0000}"/>
    <cellStyle name="Normal 6 4 7 3 2 3 2 2 2" xfId="41889" xr:uid="{00000000-0005-0000-0000-00000E7A0000}"/>
    <cellStyle name="Normal 6 4 7 3 2 3 2 3" xfId="31871" xr:uid="{00000000-0005-0000-0000-00000F7A0000}"/>
    <cellStyle name="Normal 6 4 7 3 2 3 3" xfId="15924" xr:uid="{00000000-0005-0000-0000-0000107A0000}"/>
    <cellStyle name="Normal 6 4 7 3 2 3 3 2" xfId="15925" xr:uid="{00000000-0005-0000-0000-0000117A0000}"/>
    <cellStyle name="Normal 6 4 7 3 2 3 3 2 2" xfId="41890" xr:uid="{00000000-0005-0000-0000-0000127A0000}"/>
    <cellStyle name="Normal 6 4 7 3 2 3 3 3" xfId="31872" xr:uid="{00000000-0005-0000-0000-0000137A0000}"/>
    <cellStyle name="Normal 6 4 7 3 2 3 4" xfId="15926" xr:uid="{00000000-0005-0000-0000-0000147A0000}"/>
    <cellStyle name="Normal 6 4 7 3 2 3 4 2" xfId="36365" xr:uid="{00000000-0005-0000-0000-0000157A0000}"/>
    <cellStyle name="Normal 6 4 7 3 2 3 5" xfId="25769" xr:uid="{00000000-0005-0000-0000-0000167A0000}"/>
    <cellStyle name="Normal 6 4 7 3 2 4" xfId="15927" xr:uid="{00000000-0005-0000-0000-0000177A0000}"/>
    <cellStyle name="Normal 6 4 7 3 2 4 2" xfId="15928" xr:uid="{00000000-0005-0000-0000-0000187A0000}"/>
    <cellStyle name="Normal 6 4 7 3 2 4 2 2" xfId="41891" xr:uid="{00000000-0005-0000-0000-0000197A0000}"/>
    <cellStyle name="Normal 6 4 7 3 2 4 3" xfId="31873" xr:uid="{00000000-0005-0000-0000-00001A7A0000}"/>
    <cellStyle name="Normal 6 4 7 3 2 5" xfId="15929" xr:uid="{00000000-0005-0000-0000-00001B7A0000}"/>
    <cellStyle name="Normal 6 4 7 3 2 5 2" xfId="15930" xr:uid="{00000000-0005-0000-0000-00001C7A0000}"/>
    <cellStyle name="Normal 6 4 7 3 2 5 2 2" xfId="41892" xr:uid="{00000000-0005-0000-0000-00001D7A0000}"/>
    <cellStyle name="Normal 6 4 7 3 2 5 3" xfId="31874" xr:uid="{00000000-0005-0000-0000-00001E7A0000}"/>
    <cellStyle name="Normal 6 4 7 3 2 6" xfId="15931" xr:uid="{00000000-0005-0000-0000-00001F7A0000}"/>
    <cellStyle name="Normal 6 4 7 3 2 6 2" xfId="36363" xr:uid="{00000000-0005-0000-0000-0000207A0000}"/>
    <cellStyle name="Normal 6 4 7 3 2 7" xfId="25767" xr:uid="{00000000-0005-0000-0000-0000217A0000}"/>
    <cellStyle name="Normal 6 4 7 3 3" xfId="15932" xr:uid="{00000000-0005-0000-0000-0000227A0000}"/>
    <cellStyle name="Normal 6 4 7 3 3 2" xfId="15933" xr:uid="{00000000-0005-0000-0000-0000237A0000}"/>
    <cellStyle name="Normal 6 4 7 3 3 2 2" xfId="15934" xr:uid="{00000000-0005-0000-0000-0000247A0000}"/>
    <cellStyle name="Normal 6 4 7 3 3 2 2 2" xfId="41893" xr:uid="{00000000-0005-0000-0000-0000257A0000}"/>
    <cellStyle name="Normal 6 4 7 3 3 2 3" xfId="31875" xr:uid="{00000000-0005-0000-0000-0000267A0000}"/>
    <cellStyle name="Normal 6 4 7 3 3 3" xfId="15935" xr:uid="{00000000-0005-0000-0000-0000277A0000}"/>
    <cellStyle name="Normal 6 4 7 3 3 3 2" xfId="15936" xr:uid="{00000000-0005-0000-0000-0000287A0000}"/>
    <cellStyle name="Normal 6 4 7 3 3 3 2 2" xfId="41894" xr:uid="{00000000-0005-0000-0000-0000297A0000}"/>
    <cellStyle name="Normal 6 4 7 3 3 3 3" xfId="31876" xr:uid="{00000000-0005-0000-0000-00002A7A0000}"/>
    <cellStyle name="Normal 6 4 7 3 3 4" xfId="15937" xr:uid="{00000000-0005-0000-0000-00002B7A0000}"/>
    <cellStyle name="Normal 6 4 7 3 3 4 2" xfId="36366" xr:uid="{00000000-0005-0000-0000-00002C7A0000}"/>
    <cellStyle name="Normal 6 4 7 3 3 5" xfId="25770" xr:uid="{00000000-0005-0000-0000-00002D7A0000}"/>
    <cellStyle name="Normal 6 4 7 3 4" xfId="15938" xr:uid="{00000000-0005-0000-0000-00002E7A0000}"/>
    <cellStyle name="Normal 6 4 7 3 4 2" xfId="15939" xr:uid="{00000000-0005-0000-0000-00002F7A0000}"/>
    <cellStyle name="Normal 6 4 7 3 4 2 2" xfId="15940" xr:uid="{00000000-0005-0000-0000-0000307A0000}"/>
    <cellStyle name="Normal 6 4 7 3 4 2 2 2" xfId="41895" xr:uid="{00000000-0005-0000-0000-0000317A0000}"/>
    <cellStyle name="Normal 6 4 7 3 4 2 3" xfId="31877" xr:uid="{00000000-0005-0000-0000-0000327A0000}"/>
    <cellStyle name="Normal 6 4 7 3 4 3" xfId="15941" xr:uid="{00000000-0005-0000-0000-0000337A0000}"/>
    <cellStyle name="Normal 6 4 7 3 4 3 2" xfId="15942" xr:uid="{00000000-0005-0000-0000-0000347A0000}"/>
    <cellStyle name="Normal 6 4 7 3 4 3 2 2" xfId="41896" xr:uid="{00000000-0005-0000-0000-0000357A0000}"/>
    <cellStyle name="Normal 6 4 7 3 4 3 3" xfId="31878" xr:uid="{00000000-0005-0000-0000-0000367A0000}"/>
    <cellStyle name="Normal 6 4 7 3 4 4" xfId="15943" xr:uid="{00000000-0005-0000-0000-0000377A0000}"/>
    <cellStyle name="Normal 6 4 7 3 4 4 2" xfId="36367" xr:uid="{00000000-0005-0000-0000-0000387A0000}"/>
    <cellStyle name="Normal 6 4 7 3 4 5" xfId="25771" xr:uid="{00000000-0005-0000-0000-0000397A0000}"/>
    <cellStyle name="Normal 6 4 7 3 5" xfId="15944" xr:uid="{00000000-0005-0000-0000-00003A7A0000}"/>
    <cellStyle name="Normal 6 4 7 3 5 2" xfId="15945" xr:uid="{00000000-0005-0000-0000-00003B7A0000}"/>
    <cellStyle name="Normal 6 4 7 3 5 2 2" xfId="41897" xr:uid="{00000000-0005-0000-0000-00003C7A0000}"/>
    <cellStyle name="Normal 6 4 7 3 5 3" xfId="31879" xr:uid="{00000000-0005-0000-0000-00003D7A0000}"/>
    <cellStyle name="Normal 6 4 7 3 6" xfId="15946" xr:uid="{00000000-0005-0000-0000-00003E7A0000}"/>
    <cellStyle name="Normal 6 4 7 3 6 2" xfId="15947" xr:uid="{00000000-0005-0000-0000-00003F7A0000}"/>
    <cellStyle name="Normal 6 4 7 3 6 2 2" xfId="41898" xr:uid="{00000000-0005-0000-0000-0000407A0000}"/>
    <cellStyle name="Normal 6 4 7 3 6 3" xfId="31880" xr:uid="{00000000-0005-0000-0000-0000417A0000}"/>
    <cellStyle name="Normal 6 4 7 3 7" xfId="15948" xr:uid="{00000000-0005-0000-0000-0000427A0000}"/>
    <cellStyle name="Normal 6 4 7 3 7 2" xfId="36362" xr:uid="{00000000-0005-0000-0000-0000437A0000}"/>
    <cellStyle name="Normal 6 4 7 3 8" xfId="25766" xr:uid="{00000000-0005-0000-0000-0000447A0000}"/>
    <cellStyle name="Normal 6 4 7 4" xfId="15949" xr:uid="{00000000-0005-0000-0000-0000457A0000}"/>
    <cellStyle name="Normal 6 4 7 4 2" xfId="15950" xr:uid="{00000000-0005-0000-0000-0000467A0000}"/>
    <cellStyle name="Normal 6 4 7 4 2 2" xfId="15951" xr:uid="{00000000-0005-0000-0000-0000477A0000}"/>
    <cellStyle name="Normal 6 4 7 4 2 2 2" xfId="15952" xr:uid="{00000000-0005-0000-0000-0000487A0000}"/>
    <cellStyle name="Normal 6 4 7 4 2 2 2 2" xfId="41899" xr:uid="{00000000-0005-0000-0000-0000497A0000}"/>
    <cellStyle name="Normal 6 4 7 4 2 2 3" xfId="31881" xr:uid="{00000000-0005-0000-0000-00004A7A0000}"/>
    <cellStyle name="Normal 6 4 7 4 2 3" xfId="15953" xr:uid="{00000000-0005-0000-0000-00004B7A0000}"/>
    <cellStyle name="Normal 6 4 7 4 2 3 2" xfId="15954" xr:uid="{00000000-0005-0000-0000-00004C7A0000}"/>
    <cellStyle name="Normal 6 4 7 4 2 3 2 2" xfId="41900" xr:uid="{00000000-0005-0000-0000-00004D7A0000}"/>
    <cellStyle name="Normal 6 4 7 4 2 3 3" xfId="31882" xr:uid="{00000000-0005-0000-0000-00004E7A0000}"/>
    <cellStyle name="Normal 6 4 7 4 2 4" xfId="15955" xr:uid="{00000000-0005-0000-0000-00004F7A0000}"/>
    <cellStyle name="Normal 6 4 7 4 2 4 2" xfId="36369" xr:uid="{00000000-0005-0000-0000-0000507A0000}"/>
    <cellStyle name="Normal 6 4 7 4 2 5" xfId="25773" xr:uid="{00000000-0005-0000-0000-0000517A0000}"/>
    <cellStyle name="Normal 6 4 7 4 3" xfId="15956" xr:uid="{00000000-0005-0000-0000-0000527A0000}"/>
    <cellStyle name="Normal 6 4 7 4 3 2" xfId="15957" xr:uid="{00000000-0005-0000-0000-0000537A0000}"/>
    <cellStyle name="Normal 6 4 7 4 3 2 2" xfId="15958" xr:uid="{00000000-0005-0000-0000-0000547A0000}"/>
    <cellStyle name="Normal 6 4 7 4 3 2 2 2" xfId="41901" xr:uid="{00000000-0005-0000-0000-0000557A0000}"/>
    <cellStyle name="Normal 6 4 7 4 3 2 3" xfId="31883" xr:uid="{00000000-0005-0000-0000-0000567A0000}"/>
    <cellStyle name="Normal 6 4 7 4 3 3" xfId="15959" xr:uid="{00000000-0005-0000-0000-0000577A0000}"/>
    <cellStyle name="Normal 6 4 7 4 3 3 2" xfId="15960" xr:uid="{00000000-0005-0000-0000-0000587A0000}"/>
    <cellStyle name="Normal 6 4 7 4 3 3 2 2" xfId="41902" xr:uid="{00000000-0005-0000-0000-0000597A0000}"/>
    <cellStyle name="Normal 6 4 7 4 3 3 3" xfId="31884" xr:uid="{00000000-0005-0000-0000-00005A7A0000}"/>
    <cellStyle name="Normal 6 4 7 4 3 4" xfId="15961" xr:uid="{00000000-0005-0000-0000-00005B7A0000}"/>
    <cellStyle name="Normal 6 4 7 4 3 4 2" xfId="36370" xr:uid="{00000000-0005-0000-0000-00005C7A0000}"/>
    <cellStyle name="Normal 6 4 7 4 3 5" xfId="25774" xr:uid="{00000000-0005-0000-0000-00005D7A0000}"/>
    <cellStyle name="Normal 6 4 7 4 4" xfId="15962" xr:uid="{00000000-0005-0000-0000-00005E7A0000}"/>
    <cellStyle name="Normal 6 4 7 4 4 2" xfId="15963" xr:uid="{00000000-0005-0000-0000-00005F7A0000}"/>
    <cellStyle name="Normal 6 4 7 4 4 2 2" xfId="41903" xr:uid="{00000000-0005-0000-0000-0000607A0000}"/>
    <cellStyle name="Normal 6 4 7 4 4 3" xfId="31885" xr:uid="{00000000-0005-0000-0000-0000617A0000}"/>
    <cellStyle name="Normal 6 4 7 4 5" xfId="15964" xr:uid="{00000000-0005-0000-0000-0000627A0000}"/>
    <cellStyle name="Normal 6 4 7 4 5 2" xfId="15965" xr:uid="{00000000-0005-0000-0000-0000637A0000}"/>
    <cellStyle name="Normal 6 4 7 4 5 2 2" xfId="41904" xr:uid="{00000000-0005-0000-0000-0000647A0000}"/>
    <cellStyle name="Normal 6 4 7 4 5 3" xfId="31886" xr:uid="{00000000-0005-0000-0000-0000657A0000}"/>
    <cellStyle name="Normal 6 4 7 4 6" xfId="15966" xr:uid="{00000000-0005-0000-0000-0000667A0000}"/>
    <cellStyle name="Normal 6 4 7 4 6 2" xfId="36368" xr:uid="{00000000-0005-0000-0000-0000677A0000}"/>
    <cellStyle name="Normal 6 4 7 4 7" xfId="25772" xr:uid="{00000000-0005-0000-0000-0000687A0000}"/>
    <cellStyle name="Normal 6 4 7 5" xfId="15967" xr:uid="{00000000-0005-0000-0000-0000697A0000}"/>
    <cellStyle name="Normal 6 4 7 5 2" xfId="15968" xr:uid="{00000000-0005-0000-0000-00006A7A0000}"/>
    <cellStyle name="Normal 6 4 7 5 2 2" xfId="15969" xr:uid="{00000000-0005-0000-0000-00006B7A0000}"/>
    <cellStyle name="Normal 6 4 7 5 2 2 2" xfId="41905" xr:uid="{00000000-0005-0000-0000-00006C7A0000}"/>
    <cellStyle name="Normal 6 4 7 5 2 3" xfId="31887" xr:uid="{00000000-0005-0000-0000-00006D7A0000}"/>
    <cellStyle name="Normal 6 4 7 5 3" xfId="15970" xr:uid="{00000000-0005-0000-0000-00006E7A0000}"/>
    <cellStyle name="Normal 6 4 7 5 3 2" xfId="15971" xr:uid="{00000000-0005-0000-0000-00006F7A0000}"/>
    <cellStyle name="Normal 6 4 7 5 3 2 2" xfId="41906" xr:uid="{00000000-0005-0000-0000-0000707A0000}"/>
    <cellStyle name="Normal 6 4 7 5 3 3" xfId="31888" xr:uid="{00000000-0005-0000-0000-0000717A0000}"/>
    <cellStyle name="Normal 6 4 7 5 4" xfId="15972" xr:uid="{00000000-0005-0000-0000-0000727A0000}"/>
    <cellStyle name="Normal 6 4 7 5 4 2" xfId="36371" xr:uid="{00000000-0005-0000-0000-0000737A0000}"/>
    <cellStyle name="Normal 6 4 7 5 5" xfId="25775" xr:uid="{00000000-0005-0000-0000-0000747A0000}"/>
    <cellStyle name="Normal 6 4 7 6" xfId="15973" xr:uid="{00000000-0005-0000-0000-0000757A0000}"/>
    <cellStyle name="Normal 6 4 7 6 2" xfId="15974" xr:uid="{00000000-0005-0000-0000-0000767A0000}"/>
    <cellStyle name="Normal 6 4 7 6 2 2" xfId="15975" xr:uid="{00000000-0005-0000-0000-0000777A0000}"/>
    <cellStyle name="Normal 6 4 7 6 2 2 2" xfId="41907" xr:uid="{00000000-0005-0000-0000-0000787A0000}"/>
    <cellStyle name="Normal 6 4 7 6 2 3" xfId="31889" xr:uid="{00000000-0005-0000-0000-0000797A0000}"/>
    <cellStyle name="Normal 6 4 7 6 3" xfId="15976" xr:uid="{00000000-0005-0000-0000-00007A7A0000}"/>
    <cellStyle name="Normal 6 4 7 6 3 2" xfId="15977" xr:uid="{00000000-0005-0000-0000-00007B7A0000}"/>
    <cellStyle name="Normal 6 4 7 6 3 2 2" xfId="41908" xr:uid="{00000000-0005-0000-0000-00007C7A0000}"/>
    <cellStyle name="Normal 6 4 7 6 3 3" xfId="31890" xr:uid="{00000000-0005-0000-0000-00007D7A0000}"/>
    <cellStyle name="Normal 6 4 7 6 4" xfId="15978" xr:uid="{00000000-0005-0000-0000-00007E7A0000}"/>
    <cellStyle name="Normal 6 4 7 6 4 2" xfId="36372" xr:uid="{00000000-0005-0000-0000-00007F7A0000}"/>
    <cellStyle name="Normal 6 4 7 6 5" xfId="25776" xr:uid="{00000000-0005-0000-0000-0000807A0000}"/>
    <cellStyle name="Normal 6 4 7 7" xfId="15979" xr:uid="{00000000-0005-0000-0000-0000817A0000}"/>
    <cellStyle name="Normal 6 4 7 7 2" xfId="15980" xr:uid="{00000000-0005-0000-0000-0000827A0000}"/>
    <cellStyle name="Normal 6 4 7 7 2 2" xfId="41909" xr:uid="{00000000-0005-0000-0000-0000837A0000}"/>
    <cellStyle name="Normal 6 4 7 7 3" xfId="31891" xr:uid="{00000000-0005-0000-0000-0000847A0000}"/>
    <cellStyle name="Normal 6 4 7 8" xfId="15981" xr:uid="{00000000-0005-0000-0000-0000857A0000}"/>
    <cellStyle name="Normal 6 4 7 8 2" xfId="15982" xr:uid="{00000000-0005-0000-0000-0000867A0000}"/>
    <cellStyle name="Normal 6 4 7 8 2 2" xfId="41910" xr:uid="{00000000-0005-0000-0000-0000877A0000}"/>
    <cellStyle name="Normal 6 4 7 8 3" xfId="31892" xr:uid="{00000000-0005-0000-0000-0000887A0000}"/>
    <cellStyle name="Normal 6 4 7 9" xfId="15983" xr:uid="{00000000-0005-0000-0000-0000897A0000}"/>
    <cellStyle name="Normal 6 4 7 9 2" xfId="36355" xr:uid="{00000000-0005-0000-0000-00008A7A0000}"/>
    <cellStyle name="Normal 6 4 8" xfId="15984" xr:uid="{00000000-0005-0000-0000-00008B7A0000}"/>
    <cellStyle name="Normal 6 4 8 10" xfId="25777" xr:uid="{00000000-0005-0000-0000-00008C7A0000}"/>
    <cellStyle name="Normal 6 4 8 2" xfId="15985" xr:uid="{00000000-0005-0000-0000-00008D7A0000}"/>
    <cellStyle name="Normal 6 4 8 2 2" xfId="15986" xr:uid="{00000000-0005-0000-0000-00008E7A0000}"/>
    <cellStyle name="Normal 6 4 8 2 2 2" xfId="15987" xr:uid="{00000000-0005-0000-0000-00008F7A0000}"/>
    <cellStyle name="Normal 6 4 8 2 2 2 2" xfId="15988" xr:uid="{00000000-0005-0000-0000-0000907A0000}"/>
    <cellStyle name="Normal 6 4 8 2 2 2 2 2" xfId="15989" xr:uid="{00000000-0005-0000-0000-0000917A0000}"/>
    <cellStyle name="Normal 6 4 8 2 2 2 2 2 2" xfId="41911" xr:uid="{00000000-0005-0000-0000-0000927A0000}"/>
    <cellStyle name="Normal 6 4 8 2 2 2 2 3" xfId="31893" xr:uid="{00000000-0005-0000-0000-0000937A0000}"/>
    <cellStyle name="Normal 6 4 8 2 2 2 3" xfId="15990" xr:uid="{00000000-0005-0000-0000-0000947A0000}"/>
    <cellStyle name="Normal 6 4 8 2 2 2 3 2" xfId="15991" xr:uid="{00000000-0005-0000-0000-0000957A0000}"/>
    <cellStyle name="Normal 6 4 8 2 2 2 3 2 2" xfId="41912" xr:uid="{00000000-0005-0000-0000-0000967A0000}"/>
    <cellStyle name="Normal 6 4 8 2 2 2 3 3" xfId="31894" xr:uid="{00000000-0005-0000-0000-0000977A0000}"/>
    <cellStyle name="Normal 6 4 8 2 2 2 4" xfId="15992" xr:uid="{00000000-0005-0000-0000-0000987A0000}"/>
    <cellStyle name="Normal 6 4 8 2 2 2 4 2" xfId="36376" xr:uid="{00000000-0005-0000-0000-0000997A0000}"/>
    <cellStyle name="Normal 6 4 8 2 2 2 5" xfId="25780" xr:uid="{00000000-0005-0000-0000-00009A7A0000}"/>
    <cellStyle name="Normal 6 4 8 2 2 3" xfId="15993" xr:uid="{00000000-0005-0000-0000-00009B7A0000}"/>
    <cellStyle name="Normal 6 4 8 2 2 3 2" xfId="15994" xr:uid="{00000000-0005-0000-0000-00009C7A0000}"/>
    <cellStyle name="Normal 6 4 8 2 2 3 2 2" xfId="15995" xr:uid="{00000000-0005-0000-0000-00009D7A0000}"/>
    <cellStyle name="Normal 6 4 8 2 2 3 2 2 2" xfId="41913" xr:uid="{00000000-0005-0000-0000-00009E7A0000}"/>
    <cellStyle name="Normal 6 4 8 2 2 3 2 3" xfId="31895" xr:uid="{00000000-0005-0000-0000-00009F7A0000}"/>
    <cellStyle name="Normal 6 4 8 2 2 3 3" xfId="15996" xr:uid="{00000000-0005-0000-0000-0000A07A0000}"/>
    <cellStyle name="Normal 6 4 8 2 2 3 3 2" xfId="15997" xr:uid="{00000000-0005-0000-0000-0000A17A0000}"/>
    <cellStyle name="Normal 6 4 8 2 2 3 3 2 2" xfId="41914" xr:uid="{00000000-0005-0000-0000-0000A27A0000}"/>
    <cellStyle name="Normal 6 4 8 2 2 3 3 3" xfId="31896" xr:uid="{00000000-0005-0000-0000-0000A37A0000}"/>
    <cellStyle name="Normal 6 4 8 2 2 3 4" xfId="15998" xr:uid="{00000000-0005-0000-0000-0000A47A0000}"/>
    <cellStyle name="Normal 6 4 8 2 2 3 4 2" xfId="36377" xr:uid="{00000000-0005-0000-0000-0000A57A0000}"/>
    <cellStyle name="Normal 6 4 8 2 2 3 5" xfId="25781" xr:uid="{00000000-0005-0000-0000-0000A67A0000}"/>
    <cellStyle name="Normal 6 4 8 2 2 4" xfId="15999" xr:uid="{00000000-0005-0000-0000-0000A77A0000}"/>
    <cellStyle name="Normal 6 4 8 2 2 4 2" xfId="16000" xr:uid="{00000000-0005-0000-0000-0000A87A0000}"/>
    <cellStyle name="Normal 6 4 8 2 2 4 2 2" xfId="41915" xr:uid="{00000000-0005-0000-0000-0000A97A0000}"/>
    <cellStyle name="Normal 6 4 8 2 2 4 3" xfId="31897" xr:uid="{00000000-0005-0000-0000-0000AA7A0000}"/>
    <cellStyle name="Normal 6 4 8 2 2 5" xfId="16001" xr:uid="{00000000-0005-0000-0000-0000AB7A0000}"/>
    <cellStyle name="Normal 6 4 8 2 2 5 2" xfId="16002" xr:uid="{00000000-0005-0000-0000-0000AC7A0000}"/>
    <cellStyle name="Normal 6 4 8 2 2 5 2 2" xfId="41916" xr:uid="{00000000-0005-0000-0000-0000AD7A0000}"/>
    <cellStyle name="Normal 6 4 8 2 2 5 3" xfId="31898" xr:uid="{00000000-0005-0000-0000-0000AE7A0000}"/>
    <cellStyle name="Normal 6 4 8 2 2 6" xfId="16003" xr:uid="{00000000-0005-0000-0000-0000AF7A0000}"/>
    <cellStyle name="Normal 6 4 8 2 2 6 2" xfId="36375" xr:uid="{00000000-0005-0000-0000-0000B07A0000}"/>
    <cellStyle name="Normal 6 4 8 2 2 7" xfId="25779" xr:uid="{00000000-0005-0000-0000-0000B17A0000}"/>
    <cellStyle name="Normal 6 4 8 2 3" xfId="16004" xr:uid="{00000000-0005-0000-0000-0000B27A0000}"/>
    <cellStyle name="Normal 6 4 8 2 3 2" xfId="16005" xr:uid="{00000000-0005-0000-0000-0000B37A0000}"/>
    <cellStyle name="Normal 6 4 8 2 3 2 2" xfId="16006" xr:uid="{00000000-0005-0000-0000-0000B47A0000}"/>
    <cellStyle name="Normal 6 4 8 2 3 2 2 2" xfId="41917" xr:uid="{00000000-0005-0000-0000-0000B57A0000}"/>
    <cellStyle name="Normal 6 4 8 2 3 2 3" xfId="31899" xr:uid="{00000000-0005-0000-0000-0000B67A0000}"/>
    <cellStyle name="Normal 6 4 8 2 3 3" xfId="16007" xr:uid="{00000000-0005-0000-0000-0000B77A0000}"/>
    <cellStyle name="Normal 6 4 8 2 3 3 2" xfId="16008" xr:uid="{00000000-0005-0000-0000-0000B87A0000}"/>
    <cellStyle name="Normal 6 4 8 2 3 3 2 2" xfId="41918" xr:uid="{00000000-0005-0000-0000-0000B97A0000}"/>
    <cellStyle name="Normal 6 4 8 2 3 3 3" xfId="31900" xr:uid="{00000000-0005-0000-0000-0000BA7A0000}"/>
    <cellStyle name="Normal 6 4 8 2 3 4" xfId="16009" xr:uid="{00000000-0005-0000-0000-0000BB7A0000}"/>
    <cellStyle name="Normal 6 4 8 2 3 4 2" xfId="36378" xr:uid="{00000000-0005-0000-0000-0000BC7A0000}"/>
    <cellStyle name="Normal 6 4 8 2 3 5" xfId="25782" xr:uid="{00000000-0005-0000-0000-0000BD7A0000}"/>
    <cellStyle name="Normal 6 4 8 2 4" xfId="16010" xr:uid="{00000000-0005-0000-0000-0000BE7A0000}"/>
    <cellStyle name="Normal 6 4 8 2 4 2" xfId="16011" xr:uid="{00000000-0005-0000-0000-0000BF7A0000}"/>
    <cellStyle name="Normal 6 4 8 2 4 2 2" xfId="16012" xr:uid="{00000000-0005-0000-0000-0000C07A0000}"/>
    <cellStyle name="Normal 6 4 8 2 4 2 2 2" xfId="41919" xr:uid="{00000000-0005-0000-0000-0000C17A0000}"/>
    <cellStyle name="Normal 6 4 8 2 4 2 3" xfId="31901" xr:uid="{00000000-0005-0000-0000-0000C27A0000}"/>
    <cellStyle name="Normal 6 4 8 2 4 3" xfId="16013" xr:uid="{00000000-0005-0000-0000-0000C37A0000}"/>
    <cellStyle name="Normal 6 4 8 2 4 3 2" xfId="16014" xr:uid="{00000000-0005-0000-0000-0000C47A0000}"/>
    <cellStyle name="Normal 6 4 8 2 4 3 2 2" xfId="41920" xr:uid="{00000000-0005-0000-0000-0000C57A0000}"/>
    <cellStyle name="Normal 6 4 8 2 4 3 3" xfId="31902" xr:uid="{00000000-0005-0000-0000-0000C67A0000}"/>
    <cellStyle name="Normal 6 4 8 2 4 4" xfId="16015" xr:uid="{00000000-0005-0000-0000-0000C77A0000}"/>
    <cellStyle name="Normal 6 4 8 2 4 4 2" xfId="36379" xr:uid="{00000000-0005-0000-0000-0000C87A0000}"/>
    <cellStyle name="Normal 6 4 8 2 4 5" xfId="25783" xr:uid="{00000000-0005-0000-0000-0000C97A0000}"/>
    <cellStyle name="Normal 6 4 8 2 5" xfId="16016" xr:uid="{00000000-0005-0000-0000-0000CA7A0000}"/>
    <cellStyle name="Normal 6 4 8 2 5 2" xfId="16017" xr:uid="{00000000-0005-0000-0000-0000CB7A0000}"/>
    <cellStyle name="Normal 6 4 8 2 5 2 2" xfId="41921" xr:uid="{00000000-0005-0000-0000-0000CC7A0000}"/>
    <cellStyle name="Normal 6 4 8 2 5 3" xfId="31903" xr:uid="{00000000-0005-0000-0000-0000CD7A0000}"/>
    <cellStyle name="Normal 6 4 8 2 6" xfId="16018" xr:uid="{00000000-0005-0000-0000-0000CE7A0000}"/>
    <cellStyle name="Normal 6 4 8 2 6 2" xfId="16019" xr:uid="{00000000-0005-0000-0000-0000CF7A0000}"/>
    <cellStyle name="Normal 6 4 8 2 6 2 2" xfId="41922" xr:uid="{00000000-0005-0000-0000-0000D07A0000}"/>
    <cellStyle name="Normal 6 4 8 2 6 3" xfId="31904" xr:uid="{00000000-0005-0000-0000-0000D17A0000}"/>
    <cellStyle name="Normal 6 4 8 2 7" xfId="16020" xr:uid="{00000000-0005-0000-0000-0000D27A0000}"/>
    <cellStyle name="Normal 6 4 8 2 7 2" xfId="36374" xr:uid="{00000000-0005-0000-0000-0000D37A0000}"/>
    <cellStyle name="Normal 6 4 8 2 8" xfId="25778" xr:uid="{00000000-0005-0000-0000-0000D47A0000}"/>
    <cellStyle name="Normal 6 4 8 3" xfId="16021" xr:uid="{00000000-0005-0000-0000-0000D57A0000}"/>
    <cellStyle name="Normal 6 4 8 3 2" xfId="16022" xr:uid="{00000000-0005-0000-0000-0000D67A0000}"/>
    <cellStyle name="Normal 6 4 8 3 2 2" xfId="16023" xr:uid="{00000000-0005-0000-0000-0000D77A0000}"/>
    <cellStyle name="Normal 6 4 8 3 2 2 2" xfId="16024" xr:uid="{00000000-0005-0000-0000-0000D87A0000}"/>
    <cellStyle name="Normal 6 4 8 3 2 2 2 2" xfId="16025" xr:uid="{00000000-0005-0000-0000-0000D97A0000}"/>
    <cellStyle name="Normal 6 4 8 3 2 2 2 2 2" xfId="41923" xr:uid="{00000000-0005-0000-0000-0000DA7A0000}"/>
    <cellStyle name="Normal 6 4 8 3 2 2 2 3" xfId="31905" xr:uid="{00000000-0005-0000-0000-0000DB7A0000}"/>
    <cellStyle name="Normal 6 4 8 3 2 2 3" xfId="16026" xr:uid="{00000000-0005-0000-0000-0000DC7A0000}"/>
    <cellStyle name="Normal 6 4 8 3 2 2 3 2" xfId="16027" xr:uid="{00000000-0005-0000-0000-0000DD7A0000}"/>
    <cellStyle name="Normal 6 4 8 3 2 2 3 2 2" xfId="41924" xr:uid="{00000000-0005-0000-0000-0000DE7A0000}"/>
    <cellStyle name="Normal 6 4 8 3 2 2 3 3" xfId="31906" xr:uid="{00000000-0005-0000-0000-0000DF7A0000}"/>
    <cellStyle name="Normal 6 4 8 3 2 2 4" xfId="16028" xr:uid="{00000000-0005-0000-0000-0000E07A0000}"/>
    <cellStyle name="Normal 6 4 8 3 2 2 4 2" xfId="36382" xr:uid="{00000000-0005-0000-0000-0000E17A0000}"/>
    <cellStyle name="Normal 6 4 8 3 2 2 5" xfId="25786" xr:uid="{00000000-0005-0000-0000-0000E27A0000}"/>
    <cellStyle name="Normal 6 4 8 3 2 3" xfId="16029" xr:uid="{00000000-0005-0000-0000-0000E37A0000}"/>
    <cellStyle name="Normal 6 4 8 3 2 3 2" xfId="16030" xr:uid="{00000000-0005-0000-0000-0000E47A0000}"/>
    <cellStyle name="Normal 6 4 8 3 2 3 2 2" xfId="16031" xr:uid="{00000000-0005-0000-0000-0000E57A0000}"/>
    <cellStyle name="Normal 6 4 8 3 2 3 2 2 2" xfId="41925" xr:uid="{00000000-0005-0000-0000-0000E67A0000}"/>
    <cellStyle name="Normal 6 4 8 3 2 3 2 3" xfId="31907" xr:uid="{00000000-0005-0000-0000-0000E77A0000}"/>
    <cellStyle name="Normal 6 4 8 3 2 3 3" xfId="16032" xr:uid="{00000000-0005-0000-0000-0000E87A0000}"/>
    <cellStyle name="Normal 6 4 8 3 2 3 3 2" xfId="16033" xr:uid="{00000000-0005-0000-0000-0000E97A0000}"/>
    <cellStyle name="Normal 6 4 8 3 2 3 3 2 2" xfId="41926" xr:uid="{00000000-0005-0000-0000-0000EA7A0000}"/>
    <cellStyle name="Normal 6 4 8 3 2 3 3 3" xfId="31908" xr:uid="{00000000-0005-0000-0000-0000EB7A0000}"/>
    <cellStyle name="Normal 6 4 8 3 2 3 4" xfId="16034" xr:uid="{00000000-0005-0000-0000-0000EC7A0000}"/>
    <cellStyle name="Normal 6 4 8 3 2 3 4 2" xfId="36383" xr:uid="{00000000-0005-0000-0000-0000ED7A0000}"/>
    <cellStyle name="Normal 6 4 8 3 2 3 5" xfId="25787" xr:uid="{00000000-0005-0000-0000-0000EE7A0000}"/>
    <cellStyle name="Normal 6 4 8 3 2 4" xfId="16035" xr:uid="{00000000-0005-0000-0000-0000EF7A0000}"/>
    <cellStyle name="Normal 6 4 8 3 2 4 2" xfId="16036" xr:uid="{00000000-0005-0000-0000-0000F07A0000}"/>
    <cellStyle name="Normal 6 4 8 3 2 4 2 2" xfId="41927" xr:uid="{00000000-0005-0000-0000-0000F17A0000}"/>
    <cellStyle name="Normal 6 4 8 3 2 4 3" xfId="31909" xr:uid="{00000000-0005-0000-0000-0000F27A0000}"/>
    <cellStyle name="Normal 6 4 8 3 2 5" xfId="16037" xr:uid="{00000000-0005-0000-0000-0000F37A0000}"/>
    <cellStyle name="Normal 6 4 8 3 2 5 2" xfId="16038" xr:uid="{00000000-0005-0000-0000-0000F47A0000}"/>
    <cellStyle name="Normal 6 4 8 3 2 5 2 2" xfId="41928" xr:uid="{00000000-0005-0000-0000-0000F57A0000}"/>
    <cellStyle name="Normal 6 4 8 3 2 5 3" xfId="31910" xr:uid="{00000000-0005-0000-0000-0000F67A0000}"/>
    <cellStyle name="Normal 6 4 8 3 2 6" xfId="16039" xr:uid="{00000000-0005-0000-0000-0000F77A0000}"/>
    <cellStyle name="Normal 6 4 8 3 2 6 2" xfId="36381" xr:uid="{00000000-0005-0000-0000-0000F87A0000}"/>
    <cellStyle name="Normal 6 4 8 3 2 7" xfId="25785" xr:uid="{00000000-0005-0000-0000-0000F97A0000}"/>
    <cellStyle name="Normal 6 4 8 3 3" xfId="16040" xr:uid="{00000000-0005-0000-0000-0000FA7A0000}"/>
    <cellStyle name="Normal 6 4 8 3 3 2" xfId="16041" xr:uid="{00000000-0005-0000-0000-0000FB7A0000}"/>
    <cellStyle name="Normal 6 4 8 3 3 2 2" xfId="16042" xr:uid="{00000000-0005-0000-0000-0000FC7A0000}"/>
    <cellStyle name="Normal 6 4 8 3 3 2 2 2" xfId="41929" xr:uid="{00000000-0005-0000-0000-0000FD7A0000}"/>
    <cellStyle name="Normal 6 4 8 3 3 2 3" xfId="31911" xr:uid="{00000000-0005-0000-0000-0000FE7A0000}"/>
    <cellStyle name="Normal 6 4 8 3 3 3" xfId="16043" xr:uid="{00000000-0005-0000-0000-0000FF7A0000}"/>
    <cellStyle name="Normal 6 4 8 3 3 3 2" xfId="16044" xr:uid="{00000000-0005-0000-0000-0000007B0000}"/>
    <cellStyle name="Normal 6 4 8 3 3 3 2 2" xfId="41930" xr:uid="{00000000-0005-0000-0000-0000017B0000}"/>
    <cellStyle name="Normal 6 4 8 3 3 3 3" xfId="31912" xr:uid="{00000000-0005-0000-0000-0000027B0000}"/>
    <cellStyle name="Normal 6 4 8 3 3 4" xfId="16045" xr:uid="{00000000-0005-0000-0000-0000037B0000}"/>
    <cellStyle name="Normal 6 4 8 3 3 4 2" xfId="36384" xr:uid="{00000000-0005-0000-0000-0000047B0000}"/>
    <cellStyle name="Normal 6 4 8 3 3 5" xfId="25788" xr:uid="{00000000-0005-0000-0000-0000057B0000}"/>
    <cellStyle name="Normal 6 4 8 3 4" xfId="16046" xr:uid="{00000000-0005-0000-0000-0000067B0000}"/>
    <cellStyle name="Normal 6 4 8 3 4 2" xfId="16047" xr:uid="{00000000-0005-0000-0000-0000077B0000}"/>
    <cellStyle name="Normal 6 4 8 3 4 2 2" xfId="16048" xr:uid="{00000000-0005-0000-0000-0000087B0000}"/>
    <cellStyle name="Normal 6 4 8 3 4 2 2 2" xfId="41931" xr:uid="{00000000-0005-0000-0000-0000097B0000}"/>
    <cellStyle name="Normal 6 4 8 3 4 2 3" xfId="31913" xr:uid="{00000000-0005-0000-0000-00000A7B0000}"/>
    <cellStyle name="Normal 6 4 8 3 4 3" xfId="16049" xr:uid="{00000000-0005-0000-0000-00000B7B0000}"/>
    <cellStyle name="Normal 6 4 8 3 4 3 2" xfId="16050" xr:uid="{00000000-0005-0000-0000-00000C7B0000}"/>
    <cellStyle name="Normal 6 4 8 3 4 3 2 2" xfId="41932" xr:uid="{00000000-0005-0000-0000-00000D7B0000}"/>
    <cellStyle name="Normal 6 4 8 3 4 3 3" xfId="31914" xr:uid="{00000000-0005-0000-0000-00000E7B0000}"/>
    <cellStyle name="Normal 6 4 8 3 4 4" xfId="16051" xr:uid="{00000000-0005-0000-0000-00000F7B0000}"/>
    <cellStyle name="Normal 6 4 8 3 4 4 2" xfId="36385" xr:uid="{00000000-0005-0000-0000-0000107B0000}"/>
    <cellStyle name="Normal 6 4 8 3 4 5" xfId="25789" xr:uid="{00000000-0005-0000-0000-0000117B0000}"/>
    <cellStyle name="Normal 6 4 8 3 5" xfId="16052" xr:uid="{00000000-0005-0000-0000-0000127B0000}"/>
    <cellStyle name="Normal 6 4 8 3 5 2" xfId="16053" xr:uid="{00000000-0005-0000-0000-0000137B0000}"/>
    <cellStyle name="Normal 6 4 8 3 5 2 2" xfId="41933" xr:uid="{00000000-0005-0000-0000-0000147B0000}"/>
    <cellStyle name="Normal 6 4 8 3 5 3" xfId="31915" xr:uid="{00000000-0005-0000-0000-0000157B0000}"/>
    <cellStyle name="Normal 6 4 8 3 6" xfId="16054" xr:uid="{00000000-0005-0000-0000-0000167B0000}"/>
    <cellStyle name="Normal 6 4 8 3 6 2" xfId="16055" xr:uid="{00000000-0005-0000-0000-0000177B0000}"/>
    <cellStyle name="Normal 6 4 8 3 6 2 2" xfId="41934" xr:uid="{00000000-0005-0000-0000-0000187B0000}"/>
    <cellStyle name="Normal 6 4 8 3 6 3" xfId="31916" xr:uid="{00000000-0005-0000-0000-0000197B0000}"/>
    <cellStyle name="Normal 6 4 8 3 7" xfId="16056" xr:uid="{00000000-0005-0000-0000-00001A7B0000}"/>
    <cellStyle name="Normal 6 4 8 3 7 2" xfId="36380" xr:uid="{00000000-0005-0000-0000-00001B7B0000}"/>
    <cellStyle name="Normal 6 4 8 3 8" xfId="25784" xr:uid="{00000000-0005-0000-0000-00001C7B0000}"/>
    <cellStyle name="Normal 6 4 8 4" xfId="16057" xr:uid="{00000000-0005-0000-0000-00001D7B0000}"/>
    <cellStyle name="Normal 6 4 8 4 2" xfId="16058" xr:uid="{00000000-0005-0000-0000-00001E7B0000}"/>
    <cellStyle name="Normal 6 4 8 4 2 2" xfId="16059" xr:uid="{00000000-0005-0000-0000-00001F7B0000}"/>
    <cellStyle name="Normal 6 4 8 4 2 2 2" xfId="16060" xr:uid="{00000000-0005-0000-0000-0000207B0000}"/>
    <cellStyle name="Normal 6 4 8 4 2 2 2 2" xfId="41935" xr:uid="{00000000-0005-0000-0000-0000217B0000}"/>
    <cellStyle name="Normal 6 4 8 4 2 2 3" xfId="31917" xr:uid="{00000000-0005-0000-0000-0000227B0000}"/>
    <cellStyle name="Normal 6 4 8 4 2 3" xfId="16061" xr:uid="{00000000-0005-0000-0000-0000237B0000}"/>
    <cellStyle name="Normal 6 4 8 4 2 3 2" xfId="16062" xr:uid="{00000000-0005-0000-0000-0000247B0000}"/>
    <cellStyle name="Normal 6 4 8 4 2 3 2 2" xfId="41936" xr:uid="{00000000-0005-0000-0000-0000257B0000}"/>
    <cellStyle name="Normal 6 4 8 4 2 3 3" xfId="31918" xr:uid="{00000000-0005-0000-0000-0000267B0000}"/>
    <cellStyle name="Normal 6 4 8 4 2 4" xfId="16063" xr:uid="{00000000-0005-0000-0000-0000277B0000}"/>
    <cellStyle name="Normal 6 4 8 4 2 4 2" xfId="36387" xr:uid="{00000000-0005-0000-0000-0000287B0000}"/>
    <cellStyle name="Normal 6 4 8 4 2 5" xfId="25791" xr:uid="{00000000-0005-0000-0000-0000297B0000}"/>
    <cellStyle name="Normal 6 4 8 4 3" xfId="16064" xr:uid="{00000000-0005-0000-0000-00002A7B0000}"/>
    <cellStyle name="Normal 6 4 8 4 3 2" xfId="16065" xr:uid="{00000000-0005-0000-0000-00002B7B0000}"/>
    <cellStyle name="Normal 6 4 8 4 3 2 2" xfId="16066" xr:uid="{00000000-0005-0000-0000-00002C7B0000}"/>
    <cellStyle name="Normal 6 4 8 4 3 2 2 2" xfId="41937" xr:uid="{00000000-0005-0000-0000-00002D7B0000}"/>
    <cellStyle name="Normal 6 4 8 4 3 2 3" xfId="31919" xr:uid="{00000000-0005-0000-0000-00002E7B0000}"/>
    <cellStyle name="Normal 6 4 8 4 3 3" xfId="16067" xr:uid="{00000000-0005-0000-0000-00002F7B0000}"/>
    <cellStyle name="Normal 6 4 8 4 3 3 2" xfId="16068" xr:uid="{00000000-0005-0000-0000-0000307B0000}"/>
    <cellStyle name="Normal 6 4 8 4 3 3 2 2" xfId="41938" xr:uid="{00000000-0005-0000-0000-0000317B0000}"/>
    <cellStyle name="Normal 6 4 8 4 3 3 3" xfId="31920" xr:uid="{00000000-0005-0000-0000-0000327B0000}"/>
    <cellStyle name="Normal 6 4 8 4 3 4" xfId="16069" xr:uid="{00000000-0005-0000-0000-0000337B0000}"/>
    <cellStyle name="Normal 6 4 8 4 3 4 2" xfId="36388" xr:uid="{00000000-0005-0000-0000-0000347B0000}"/>
    <cellStyle name="Normal 6 4 8 4 3 5" xfId="25792" xr:uid="{00000000-0005-0000-0000-0000357B0000}"/>
    <cellStyle name="Normal 6 4 8 4 4" xfId="16070" xr:uid="{00000000-0005-0000-0000-0000367B0000}"/>
    <cellStyle name="Normal 6 4 8 4 4 2" xfId="16071" xr:uid="{00000000-0005-0000-0000-0000377B0000}"/>
    <cellStyle name="Normal 6 4 8 4 4 2 2" xfId="41939" xr:uid="{00000000-0005-0000-0000-0000387B0000}"/>
    <cellStyle name="Normal 6 4 8 4 4 3" xfId="31921" xr:uid="{00000000-0005-0000-0000-0000397B0000}"/>
    <cellStyle name="Normal 6 4 8 4 5" xfId="16072" xr:uid="{00000000-0005-0000-0000-00003A7B0000}"/>
    <cellStyle name="Normal 6 4 8 4 5 2" xfId="16073" xr:uid="{00000000-0005-0000-0000-00003B7B0000}"/>
    <cellStyle name="Normal 6 4 8 4 5 2 2" xfId="41940" xr:uid="{00000000-0005-0000-0000-00003C7B0000}"/>
    <cellStyle name="Normal 6 4 8 4 5 3" xfId="31922" xr:uid="{00000000-0005-0000-0000-00003D7B0000}"/>
    <cellStyle name="Normal 6 4 8 4 6" xfId="16074" xr:uid="{00000000-0005-0000-0000-00003E7B0000}"/>
    <cellStyle name="Normal 6 4 8 4 6 2" xfId="36386" xr:uid="{00000000-0005-0000-0000-00003F7B0000}"/>
    <cellStyle name="Normal 6 4 8 4 7" xfId="25790" xr:uid="{00000000-0005-0000-0000-0000407B0000}"/>
    <cellStyle name="Normal 6 4 8 5" xfId="16075" xr:uid="{00000000-0005-0000-0000-0000417B0000}"/>
    <cellStyle name="Normal 6 4 8 5 2" xfId="16076" xr:uid="{00000000-0005-0000-0000-0000427B0000}"/>
    <cellStyle name="Normal 6 4 8 5 2 2" xfId="16077" xr:uid="{00000000-0005-0000-0000-0000437B0000}"/>
    <cellStyle name="Normal 6 4 8 5 2 2 2" xfId="41941" xr:uid="{00000000-0005-0000-0000-0000447B0000}"/>
    <cellStyle name="Normal 6 4 8 5 2 3" xfId="31923" xr:uid="{00000000-0005-0000-0000-0000457B0000}"/>
    <cellStyle name="Normal 6 4 8 5 3" xfId="16078" xr:uid="{00000000-0005-0000-0000-0000467B0000}"/>
    <cellStyle name="Normal 6 4 8 5 3 2" xfId="16079" xr:uid="{00000000-0005-0000-0000-0000477B0000}"/>
    <cellStyle name="Normal 6 4 8 5 3 2 2" xfId="41942" xr:uid="{00000000-0005-0000-0000-0000487B0000}"/>
    <cellStyle name="Normal 6 4 8 5 3 3" xfId="31924" xr:uid="{00000000-0005-0000-0000-0000497B0000}"/>
    <cellStyle name="Normal 6 4 8 5 4" xfId="16080" xr:uid="{00000000-0005-0000-0000-00004A7B0000}"/>
    <cellStyle name="Normal 6 4 8 5 4 2" xfId="36389" xr:uid="{00000000-0005-0000-0000-00004B7B0000}"/>
    <cellStyle name="Normal 6 4 8 5 5" xfId="25793" xr:uid="{00000000-0005-0000-0000-00004C7B0000}"/>
    <cellStyle name="Normal 6 4 8 6" xfId="16081" xr:uid="{00000000-0005-0000-0000-00004D7B0000}"/>
    <cellStyle name="Normal 6 4 8 6 2" xfId="16082" xr:uid="{00000000-0005-0000-0000-00004E7B0000}"/>
    <cellStyle name="Normal 6 4 8 6 2 2" xfId="16083" xr:uid="{00000000-0005-0000-0000-00004F7B0000}"/>
    <cellStyle name="Normal 6 4 8 6 2 2 2" xfId="41943" xr:uid="{00000000-0005-0000-0000-0000507B0000}"/>
    <cellStyle name="Normal 6 4 8 6 2 3" xfId="31925" xr:uid="{00000000-0005-0000-0000-0000517B0000}"/>
    <cellStyle name="Normal 6 4 8 6 3" xfId="16084" xr:uid="{00000000-0005-0000-0000-0000527B0000}"/>
    <cellStyle name="Normal 6 4 8 6 3 2" xfId="16085" xr:uid="{00000000-0005-0000-0000-0000537B0000}"/>
    <cellStyle name="Normal 6 4 8 6 3 2 2" xfId="41944" xr:uid="{00000000-0005-0000-0000-0000547B0000}"/>
    <cellStyle name="Normal 6 4 8 6 3 3" xfId="31926" xr:uid="{00000000-0005-0000-0000-0000557B0000}"/>
    <cellStyle name="Normal 6 4 8 6 4" xfId="16086" xr:uid="{00000000-0005-0000-0000-0000567B0000}"/>
    <cellStyle name="Normal 6 4 8 6 4 2" xfId="36390" xr:uid="{00000000-0005-0000-0000-0000577B0000}"/>
    <cellStyle name="Normal 6 4 8 6 5" xfId="25794" xr:uid="{00000000-0005-0000-0000-0000587B0000}"/>
    <cellStyle name="Normal 6 4 8 7" xfId="16087" xr:uid="{00000000-0005-0000-0000-0000597B0000}"/>
    <cellStyle name="Normal 6 4 8 7 2" xfId="16088" xr:uid="{00000000-0005-0000-0000-00005A7B0000}"/>
    <cellStyle name="Normal 6 4 8 7 2 2" xfId="41945" xr:uid="{00000000-0005-0000-0000-00005B7B0000}"/>
    <cellStyle name="Normal 6 4 8 7 3" xfId="31927" xr:uid="{00000000-0005-0000-0000-00005C7B0000}"/>
    <cellStyle name="Normal 6 4 8 8" xfId="16089" xr:uid="{00000000-0005-0000-0000-00005D7B0000}"/>
    <cellStyle name="Normal 6 4 8 8 2" xfId="16090" xr:uid="{00000000-0005-0000-0000-00005E7B0000}"/>
    <cellStyle name="Normal 6 4 8 8 2 2" xfId="41946" xr:uid="{00000000-0005-0000-0000-00005F7B0000}"/>
    <cellStyle name="Normal 6 4 8 8 3" xfId="31928" xr:uid="{00000000-0005-0000-0000-0000607B0000}"/>
    <cellStyle name="Normal 6 4 8 9" xfId="16091" xr:uid="{00000000-0005-0000-0000-0000617B0000}"/>
    <cellStyle name="Normal 6 4 8 9 2" xfId="36373" xr:uid="{00000000-0005-0000-0000-0000627B0000}"/>
    <cellStyle name="Normal 6 4 9" xfId="16092" xr:uid="{00000000-0005-0000-0000-0000637B0000}"/>
    <cellStyle name="Normal 6 4 9 2" xfId="16093" xr:uid="{00000000-0005-0000-0000-0000647B0000}"/>
    <cellStyle name="Normal 6 4 9 2 2" xfId="16094" xr:uid="{00000000-0005-0000-0000-0000657B0000}"/>
    <cellStyle name="Normal 6 4 9 2 2 2" xfId="16095" xr:uid="{00000000-0005-0000-0000-0000667B0000}"/>
    <cellStyle name="Normal 6 4 9 2 2 2 2" xfId="16096" xr:uid="{00000000-0005-0000-0000-0000677B0000}"/>
    <cellStyle name="Normal 6 4 9 2 2 2 2 2" xfId="41947" xr:uid="{00000000-0005-0000-0000-0000687B0000}"/>
    <cellStyle name="Normal 6 4 9 2 2 2 3" xfId="31929" xr:uid="{00000000-0005-0000-0000-0000697B0000}"/>
    <cellStyle name="Normal 6 4 9 2 2 3" xfId="16097" xr:uid="{00000000-0005-0000-0000-00006A7B0000}"/>
    <cellStyle name="Normal 6 4 9 2 2 3 2" xfId="16098" xr:uid="{00000000-0005-0000-0000-00006B7B0000}"/>
    <cellStyle name="Normal 6 4 9 2 2 3 2 2" xfId="41948" xr:uid="{00000000-0005-0000-0000-00006C7B0000}"/>
    <cellStyle name="Normal 6 4 9 2 2 3 3" xfId="31930" xr:uid="{00000000-0005-0000-0000-00006D7B0000}"/>
    <cellStyle name="Normal 6 4 9 2 2 4" xfId="16099" xr:uid="{00000000-0005-0000-0000-00006E7B0000}"/>
    <cellStyle name="Normal 6 4 9 2 2 4 2" xfId="36393" xr:uid="{00000000-0005-0000-0000-00006F7B0000}"/>
    <cellStyle name="Normal 6 4 9 2 2 5" xfId="25797" xr:uid="{00000000-0005-0000-0000-0000707B0000}"/>
    <cellStyle name="Normal 6 4 9 2 3" xfId="16100" xr:uid="{00000000-0005-0000-0000-0000717B0000}"/>
    <cellStyle name="Normal 6 4 9 2 3 2" xfId="16101" xr:uid="{00000000-0005-0000-0000-0000727B0000}"/>
    <cellStyle name="Normal 6 4 9 2 3 2 2" xfId="16102" xr:uid="{00000000-0005-0000-0000-0000737B0000}"/>
    <cellStyle name="Normal 6 4 9 2 3 2 2 2" xfId="41949" xr:uid="{00000000-0005-0000-0000-0000747B0000}"/>
    <cellStyle name="Normal 6 4 9 2 3 2 3" xfId="31931" xr:uid="{00000000-0005-0000-0000-0000757B0000}"/>
    <cellStyle name="Normal 6 4 9 2 3 3" xfId="16103" xr:uid="{00000000-0005-0000-0000-0000767B0000}"/>
    <cellStyle name="Normal 6 4 9 2 3 3 2" xfId="16104" xr:uid="{00000000-0005-0000-0000-0000777B0000}"/>
    <cellStyle name="Normal 6 4 9 2 3 3 2 2" xfId="41950" xr:uid="{00000000-0005-0000-0000-0000787B0000}"/>
    <cellStyle name="Normal 6 4 9 2 3 3 3" xfId="31932" xr:uid="{00000000-0005-0000-0000-0000797B0000}"/>
    <cellStyle name="Normal 6 4 9 2 3 4" xfId="16105" xr:uid="{00000000-0005-0000-0000-00007A7B0000}"/>
    <cellStyle name="Normal 6 4 9 2 3 4 2" xfId="36394" xr:uid="{00000000-0005-0000-0000-00007B7B0000}"/>
    <cellStyle name="Normal 6 4 9 2 3 5" xfId="25798" xr:uid="{00000000-0005-0000-0000-00007C7B0000}"/>
    <cellStyle name="Normal 6 4 9 2 4" xfId="16106" xr:uid="{00000000-0005-0000-0000-00007D7B0000}"/>
    <cellStyle name="Normal 6 4 9 2 4 2" xfId="16107" xr:uid="{00000000-0005-0000-0000-00007E7B0000}"/>
    <cellStyle name="Normal 6 4 9 2 4 2 2" xfId="41951" xr:uid="{00000000-0005-0000-0000-00007F7B0000}"/>
    <cellStyle name="Normal 6 4 9 2 4 3" xfId="31933" xr:uid="{00000000-0005-0000-0000-0000807B0000}"/>
    <cellStyle name="Normal 6 4 9 2 5" xfId="16108" xr:uid="{00000000-0005-0000-0000-0000817B0000}"/>
    <cellStyle name="Normal 6 4 9 2 5 2" xfId="16109" xr:uid="{00000000-0005-0000-0000-0000827B0000}"/>
    <cellStyle name="Normal 6 4 9 2 5 2 2" xfId="41952" xr:uid="{00000000-0005-0000-0000-0000837B0000}"/>
    <cellStyle name="Normal 6 4 9 2 5 3" xfId="31934" xr:uid="{00000000-0005-0000-0000-0000847B0000}"/>
    <cellStyle name="Normal 6 4 9 2 6" xfId="16110" xr:uid="{00000000-0005-0000-0000-0000857B0000}"/>
    <cellStyle name="Normal 6 4 9 2 6 2" xfId="36392" xr:uid="{00000000-0005-0000-0000-0000867B0000}"/>
    <cellStyle name="Normal 6 4 9 2 7" xfId="25796" xr:uid="{00000000-0005-0000-0000-0000877B0000}"/>
    <cellStyle name="Normal 6 4 9 3" xfId="16111" xr:uid="{00000000-0005-0000-0000-0000887B0000}"/>
    <cellStyle name="Normal 6 4 9 3 2" xfId="16112" xr:uid="{00000000-0005-0000-0000-0000897B0000}"/>
    <cellStyle name="Normal 6 4 9 3 2 2" xfId="16113" xr:uid="{00000000-0005-0000-0000-00008A7B0000}"/>
    <cellStyle name="Normal 6 4 9 3 2 2 2" xfId="41953" xr:uid="{00000000-0005-0000-0000-00008B7B0000}"/>
    <cellStyle name="Normal 6 4 9 3 2 3" xfId="31935" xr:uid="{00000000-0005-0000-0000-00008C7B0000}"/>
    <cellStyle name="Normal 6 4 9 3 3" xfId="16114" xr:uid="{00000000-0005-0000-0000-00008D7B0000}"/>
    <cellStyle name="Normal 6 4 9 3 3 2" xfId="16115" xr:uid="{00000000-0005-0000-0000-00008E7B0000}"/>
    <cellStyle name="Normal 6 4 9 3 3 2 2" xfId="41954" xr:uid="{00000000-0005-0000-0000-00008F7B0000}"/>
    <cellStyle name="Normal 6 4 9 3 3 3" xfId="31936" xr:uid="{00000000-0005-0000-0000-0000907B0000}"/>
    <cellStyle name="Normal 6 4 9 3 4" xfId="16116" xr:uid="{00000000-0005-0000-0000-0000917B0000}"/>
    <cellStyle name="Normal 6 4 9 3 4 2" xfId="36395" xr:uid="{00000000-0005-0000-0000-0000927B0000}"/>
    <cellStyle name="Normal 6 4 9 3 5" xfId="25799" xr:uid="{00000000-0005-0000-0000-0000937B0000}"/>
    <cellStyle name="Normal 6 4 9 4" xfId="16117" xr:uid="{00000000-0005-0000-0000-0000947B0000}"/>
    <cellStyle name="Normal 6 4 9 4 2" xfId="16118" xr:uid="{00000000-0005-0000-0000-0000957B0000}"/>
    <cellStyle name="Normal 6 4 9 4 2 2" xfId="16119" xr:uid="{00000000-0005-0000-0000-0000967B0000}"/>
    <cellStyle name="Normal 6 4 9 4 2 2 2" xfId="41955" xr:uid="{00000000-0005-0000-0000-0000977B0000}"/>
    <cellStyle name="Normal 6 4 9 4 2 3" xfId="31937" xr:uid="{00000000-0005-0000-0000-0000987B0000}"/>
    <cellStyle name="Normal 6 4 9 4 3" xfId="16120" xr:uid="{00000000-0005-0000-0000-0000997B0000}"/>
    <cellStyle name="Normal 6 4 9 4 3 2" xfId="16121" xr:uid="{00000000-0005-0000-0000-00009A7B0000}"/>
    <cellStyle name="Normal 6 4 9 4 3 2 2" xfId="41956" xr:uid="{00000000-0005-0000-0000-00009B7B0000}"/>
    <cellStyle name="Normal 6 4 9 4 3 3" xfId="31938" xr:uid="{00000000-0005-0000-0000-00009C7B0000}"/>
    <cellStyle name="Normal 6 4 9 4 4" xfId="16122" xr:uid="{00000000-0005-0000-0000-00009D7B0000}"/>
    <cellStyle name="Normal 6 4 9 4 4 2" xfId="36396" xr:uid="{00000000-0005-0000-0000-00009E7B0000}"/>
    <cellStyle name="Normal 6 4 9 4 5" xfId="25800" xr:uid="{00000000-0005-0000-0000-00009F7B0000}"/>
    <cellStyle name="Normal 6 4 9 5" xfId="16123" xr:uid="{00000000-0005-0000-0000-0000A07B0000}"/>
    <cellStyle name="Normal 6 4 9 5 2" xfId="16124" xr:uid="{00000000-0005-0000-0000-0000A17B0000}"/>
    <cellStyle name="Normal 6 4 9 5 2 2" xfId="41957" xr:uid="{00000000-0005-0000-0000-0000A27B0000}"/>
    <cellStyle name="Normal 6 4 9 5 3" xfId="31939" xr:uid="{00000000-0005-0000-0000-0000A37B0000}"/>
    <cellStyle name="Normal 6 4 9 6" xfId="16125" xr:uid="{00000000-0005-0000-0000-0000A47B0000}"/>
    <cellStyle name="Normal 6 4 9 6 2" xfId="16126" xr:uid="{00000000-0005-0000-0000-0000A57B0000}"/>
    <cellStyle name="Normal 6 4 9 6 2 2" xfId="41958" xr:uid="{00000000-0005-0000-0000-0000A67B0000}"/>
    <cellStyle name="Normal 6 4 9 6 3" xfId="31940" xr:uid="{00000000-0005-0000-0000-0000A77B0000}"/>
    <cellStyle name="Normal 6 4 9 7" xfId="16127" xr:uid="{00000000-0005-0000-0000-0000A87B0000}"/>
    <cellStyle name="Normal 6 4 9 7 2" xfId="36391" xr:uid="{00000000-0005-0000-0000-0000A97B0000}"/>
    <cellStyle name="Normal 6 4 9 8" xfId="25795" xr:uid="{00000000-0005-0000-0000-0000AA7B0000}"/>
    <cellStyle name="Normal 6 5" xfId="16128" xr:uid="{00000000-0005-0000-0000-0000AB7B0000}"/>
    <cellStyle name="Normal 6 5 10" xfId="16129" xr:uid="{00000000-0005-0000-0000-0000AC7B0000}"/>
    <cellStyle name="Normal 6 5 10 2" xfId="16130" xr:uid="{00000000-0005-0000-0000-0000AD7B0000}"/>
    <cellStyle name="Normal 6 5 10 2 2" xfId="16131" xr:uid="{00000000-0005-0000-0000-0000AE7B0000}"/>
    <cellStyle name="Normal 6 5 10 2 2 2" xfId="16132" xr:uid="{00000000-0005-0000-0000-0000AF7B0000}"/>
    <cellStyle name="Normal 6 5 10 2 2 2 2" xfId="16133" xr:uid="{00000000-0005-0000-0000-0000B07B0000}"/>
    <cellStyle name="Normal 6 5 10 2 2 2 2 2" xfId="41959" xr:uid="{00000000-0005-0000-0000-0000B17B0000}"/>
    <cellStyle name="Normal 6 5 10 2 2 2 3" xfId="31941" xr:uid="{00000000-0005-0000-0000-0000B27B0000}"/>
    <cellStyle name="Normal 6 5 10 2 2 3" xfId="16134" xr:uid="{00000000-0005-0000-0000-0000B37B0000}"/>
    <cellStyle name="Normal 6 5 10 2 2 3 2" xfId="16135" xr:uid="{00000000-0005-0000-0000-0000B47B0000}"/>
    <cellStyle name="Normal 6 5 10 2 2 3 2 2" xfId="41960" xr:uid="{00000000-0005-0000-0000-0000B57B0000}"/>
    <cellStyle name="Normal 6 5 10 2 2 3 3" xfId="31942" xr:uid="{00000000-0005-0000-0000-0000B67B0000}"/>
    <cellStyle name="Normal 6 5 10 2 2 4" xfId="16136" xr:uid="{00000000-0005-0000-0000-0000B77B0000}"/>
    <cellStyle name="Normal 6 5 10 2 2 4 2" xfId="36400" xr:uid="{00000000-0005-0000-0000-0000B87B0000}"/>
    <cellStyle name="Normal 6 5 10 2 2 5" xfId="25804" xr:uid="{00000000-0005-0000-0000-0000B97B0000}"/>
    <cellStyle name="Normal 6 5 10 2 3" xfId="16137" xr:uid="{00000000-0005-0000-0000-0000BA7B0000}"/>
    <cellStyle name="Normal 6 5 10 2 3 2" xfId="16138" xr:uid="{00000000-0005-0000-0000-0000BB7B0000}"/>
    <cellStyle name="Normal 6 5 10 2 3 2 2" xfId="16139" xr:uid="{00000000-0005-0000-0000-0000BC7B0000}"/>
    <cellStyle name="Normal 6 5 10 2 3 2 2 2" xfId="41961" xr:uid="{00000000-0005-0000-0000-0000BD7B0000}"/>
    <cellStyle name="Normal 6 5 10 2 3 2 3" xfId="31943" xr:uid="{00000000-0005-0000-0000-0000BE7B0000}"/>
    <cellStyle name="Normal 6 5 10 2 3 3" xfId="16140" xr:uid="{00000000-0005-0000-0000-0000BF7B0000}"/>
    <cellStyle name="Normal 6 5 10 2 3 3 2" xfId="16141" xr:uid="{00000000-0005-0000-0000-0000C07B0000}"/>
    <cellStyle name="Normal 6 5 10 2 3 3 2 2" xfId="41962" xr:uid="{00000000-0005-0000-0000-0000C17B0000}"/>
    <cellStyle name="Normal 6 5 10 2 3 3 3" xfId="31944" xr:uid="{00000000-0005-0000-0000-0000C27B0000}"/>
    <cellStyle name="Normal 6 5 10 2 3 4" xfId="16142" xr:uid="{00000000-0005-0000-0000-0000C37B0000}"/>
    <cellStyle name="Normal 6 5 10 2 3 4 2" xfId="36401" xr:uid="{00000000-0005-0000-0000-0000C47B0000}"/>
    <cellStyle name="Normal 6 5 10 2 3 5" xfId="25805" xr:uid="{00000000-0005-0000-0000-0000C57B0000}"/>
    <cellStyle name="Normal 6 5 10 2 4" xfId="16143" xr:uid="{00000000-0005-0000-0000-0000C67B0000}"/>
    <cellStyle name="Normal 6 5 10 2 4 2" xfId="16144" xr:uid="{00000000-0005-0000-0000-0000C77B0000}"/>
    <cellStyle name="Normal 6 5 10 2 4 2 2" xfId="41963" xr:uid="{00000000-0005-0000-0000-0000C87B0000}"/>
    <cellStyle name="Normal 6 5 10 2 4 3" xfId="31945" xr:uid="{00000000-0005-0000-0000-0000C97B0000}"/>
    <cellStyle name="Normal 6 5 10 2 5" xfId="16145" xr:uid="{00000000-0005-0000-0000-0000CA7B0000}"/>
    <cellStyle name="Normal 6 5 10 2 5 2" xfId="16146" xr:uid="{00000000-0005-0000-0000-0000CB7B0000}"/>
    <cellStyle name="Normal 6 5 10 2 5 2 2" xfId="41964" xr:uid="{00000000-0005-0000-0000-0000CC7B0000}"/>
    <cellStyle name="Normal 6 5 10 2 5 3" xfId="31946" xr:uid="{00000000-0005-0000-0000-0000CD7B0000}"/>
    <cellStyle name="Normal 6 5 10 2 6" xfId="16147" xr:uid="{00000000-0005-0000-0000-0000CE7B0000}"/>
    <cellStyle name="Normal 6 5 10 2 6 2" xfId="36399" xr:uid="{00000000-0005-0000-0000-0000CF7B0000}"/>
    <cellStyle name="Normal 6 5 10 2 7" xfId="25803" xr:uid="{00000000-0005-0000-0000-0000D07B0000}"/>
    <cellStyle name="Normal 6 5 10 3" xfId="16148" xr:uid="{00000000-0005-0000-0000-0000D17B0000}"/>
    <cellStyle name="Normal 6 5 10 3 2" xfId="16149" xr:uid="{00000000-0005-0000-0000-0000D27B0000}"/>
    <cellStyle name="Normal 6 5 10 3 2 2" xfId="16150" xr:uid="{00000000-0005-0000-0000-0000D37B0000}"/>
    <cellStyle name="Normal 6 5 10 3 2 2 2" xfId="41965" xr:uid="{00000000-0005-0000-0000-0000D47B0000}"/>
    <cellStyle name="Normal 6 5 10 3 2 3" xfId="31947" xr:uid="{00000000-0005-0000-0000-0000D57B0000}"/>
    <cellStyle name="Normal 6 5 10 3 3" xfId="16151" xr:uid="{00000000-0005-0000-0000-0000D67B0000}"/>
    <cellStyle name="Normal 6 5 10 3 3 2" xfId="16152" xr:uid="{00000000-0005-0000-0000-0000D77B0000}"/>
    <cellStyle name="Normal 6 5 10 3 3 2 2" xfId="41966" xr:uid="{00000000-0005-0000-0000-0000D87B0000}"/>
    <cellStyle name="Normal 6 5 10 3 3 3" xfId="31948" xr:uid="{00000000-0005-0000-0000-0000D97B0000}"/>
    <cellStyle name="Normal 6 5 10 3 4" xfId="16153" xr:uid="{00000000-0005-0000-0000-0000DA7B0000}"/>
    <cellStyle name="Normal 6 5 10 3 4 2" xfId="36402" xr:uid="{00000000-0005-0000-0000-0000DB7B0000}"/>
    <cellStyle name="Normal 6 5 10 3 5" xfId="25806" xr:uid="{00000000-0005-0000-0000-0000DC7B0000}"/>
    <cellStyle name="Normal 6 5 10 4" xfId="16154" xr:uid="{00000000-0005-0000-0000-0000DD7B0000}"/>
    <cellStyle name="Normal 6 5 10 4 2" xfId="16155" xr:uid="{00000000-0005-0000-0000-0000DE7B0000}"/>
    <cellStyle name="Normal 6 5 10 4 2 2" xfId="16156" xr:uid="{00000000-0005-0000-0000-0000DF7B0000}"/>
    <cellStyle name="Normal 6 5 10 4 2 2 2" xfId="41967" xr:uid="{00000000-0005-0000-0000-0000E07B0000}"/>
    <cellStyle name="Normal 6 5 10 4 2 3" xfId="31949" xr:uid="{00000000-0005-0000-0000-0000E17B0000}"/>
    <cellStyle name="Normal 6 5 10 4 3" xfId="16157" xr:uid="{00000000-0005-0000-0000-0000E27B0000}"/>
    <cellStyle name="Normal 6 5 10 4 3 2" xfId="16158" xr:uid="{00000000-0005-0000-0000-0000E37B0000}"/>
    <cellStyle name="Normal 6 5 10 4 3 2 2" xfId="41968" xr:uid="{00000000-0005-0000-0000-0000E47B0000}"/>
    <cellStyle name="Normal 6 5 10 4 3 3" xfId="31950" xr:uid="{00000000-0005-0000-0000-0000E57B0000}"/>
    <cellStyle name="Normal 6 5 10 4 4" xfId="16159" xr:uid="{00000000-0005-0000-0000-0000E67B0000}"/>
    <cellStyle name="Normal 6 5 10 4 4 2" xfId="36403" xr:uid="{00000000-0005-0000-0000-0000E77B0000}"/>
    <cellStyle name="Normal 6 5 10 4 5" xfId="25807" xr:uid="{00000000-0005-0000-0000-0000E87B0000}"/>
    <cellStyle name="Normal 6 5 10 5" xfId="16160" xr:uid="{00000000-0005-0000-0000-0000E97B0000}"/>
    <cellStyle name="Normal 6 5 10 5 2" xfId="16161" xr:uid="{00000000-0005-0000-0000-0000EA7B0000}"/>
    <cellStyle name="Normal 6 5 10 5 2 2" xfId="41969" xr:uid="{00000000-0005-0000-0000-0000EB7B0000}"/>
    <cellStyle name="Normal 6 5 10 5 3" xfId="31951" xr:uid="{00000000-0005-0000-0000-0000EC7B0000}"/>
    <cellStyle name="Normal 6 5 10 6" xfId="16162" xr:uid="{00000000-0005-0000-0000-0000ED7B0000}"/>
    <cellStyle name="Normal 6 5 10 6 2" xfId="16163" xr:uid="{00000000-0005-0000-0000-0000EE7B0000}"/>
    <cellStyle name="Normal 6 5 10 6 2 2" xfId="41970" xr:uid="{00000000-0005-0000-0000-0000EF7B0000}"/>
    <cellStyle name="Normal 6 5 10 6 3" xfId="31952" xr:uid="{00000000-0005-0000-0000-0000F07B0000}"/>
    <cellStyle name="Normal 6 5 10 7" xfId="16164" xr:uid="{00000000-0005-0000-0000-0000F17B0000}"/>
    <cellStyle name="Normal 6 5 10 7 2" xfId="36398" xr:uid="{00000000-0005-0000-0000-0000F27B0000}"/>
    <cellStyle name="Normal 6 5 10 8" xfId="25802" xr:uid="{00000000-0005-0000-0000-0000F37B0000}"/>
    <cellStyle name="Normal 6 5 11" xfId="16165" xr:uid="{00000000-0005-0000-0000-0000F47B0000}"/>
    <cellStyle name="Normal 6 5 11 2" xfId="16166" xr:uid="{00000000-0005-0000-0000-0000F57B0000}"/>
    <cellStyle name="Normal 6 5 11 2 2" xfId="16167" xr:uid="{00000000-0005-0000-0000-0000F67B0000}"/>
    <cellStyle name="Normal 6 5 11 2 2 2" xfId="16168" xr:uid="{00000000-0005-0000-0000-0000F77B0000}"/>
    <cellStyle name="Normal 6 5 11 2 2 2 2" xfId="41971" xr:uid="{00000000-0005-0000-0000-0000F87B0000}"/>
    <cellStyle name="Normal 6 5 11 2 2 3" xfId="31953" xr:uid="{00000000-0005-0000-0000-0000F97B0000}"/>
    <cellStyle name="Normal 6 5 11 2 3" xfId="16169" xr:uid="{00000000-0005-0000-0000-0000FA7B0000}"/>
    <cellStyle name="Normal 6 5 11 2 3 2" xfId="16170" xr:uid="{00000000-0005-0000-0000-0000FB7B0000}"/>
    <cellStyle name="Normal 6 5 11 2 3 2 2" xfId="41972" xr:uid="{00000000-0005-0000-0000-0000FC7B0000}"/>
    <cellStyle name="Normal 6 5 11 2 3 3" xfId="31954" xr:uid="{00000000-0005-0000-0000-0000FD7B0000}"/>
    <cellStyle name="Normal 6 5 11 2 4" xfId="16171" xr:uid="{00000000-0005-0000-0000-0000FE7B0000}"/>
    <cellStyle name="Normal 6 5 11 2 4 2" xfId="36405" xr:uid="{00000000-0005-0000-0000-0000FF7B0000}"/>
    <cellStyle name="Normal 6 5 11 2 5" xfId="25809" xr:uid="{00000000-0005-0000-0000-0000007C0000}"/>
    <cellStyle name="Normal 6 5 11 3" xfId="16172" xr:uid="{00000000-0005-0000-0000-0000017C0000}"/>
    <cellStyle name="Normal 6 5 11 3 2" xfId="16173" xr:uid="{00000000-0005-0000-0000-0000027C0000}"/>
    <cellStyle name="Normal 6 5 11 3 2 2" xfId="16174" xr:uid="{00000000-0005-0000-0000-0000037C0000}"/>
    <cellStyle name="Normal 6 5 11 3 2 2 2" xfId="41973" xr:uid="{00000000-0005-0000-0000-0000047C0000}"/>
    <cellStyle name="Normal 6 5 11 3 2 3" xfId="31955" xr:uid="{00000000-0005-0000-0000-0000057C0000}"/>
    <cellStyle name="Normal 6 5 11 3 3" xfId="16175" xr:uid="{00000000-0005-0000-0000-0000067C0000}"/>
    <cellStyle name="Normal 6 5 11 3 3 2" xfId="16176" xr:uid="{00000000-0005-0000-0000-0000077C0000}"/>
    <cellStyle name="Normal 6 5 11 3 3 2 2" xfId="41974" xr:uid="{00000000-0005-0000-0000-0000087C0000}"/>
    <cellStyle name="Normal 6 5 11 3 3 3" xfId="31956" xr:uid="{00000000-0005-0000-0000-0000097C0000}"/>
    <cellStyle name="Normal 6 5 11 3 4" xfId="16177" xr:uid="{00000000-0005-0000-0000-00000A7C0000}"/>
    <cellStyle name="Normal 6 5 11 3 4 2" xfId="36406" xr:uid="{00000000-0005-0000-0000-00000B7C0000}"/>
    <cellStyle name="Normal 6 5 11 3 5" xfId="25810" xr:uid="{00000000-0005-0000-0000-00000C7C0000}"/>
    <cellStyle name="Normal 6 5 11 4" xfId="16178" xr:uid="{00000000-0005-0000-0000-00000D7C0000}"/>
    <cellStyle name="Normal 6 5 11 4 2" xfId="16179" xr:uid="{00000000-0005-0000-0000-00000E7C0000}"/>
    <cellStyle name="Normal 6 5 11 4 2 2" xfId="41975" xr:uid="{00000000-0005-0000-0000-00000F7C0000}"/>
    <cellStyle name="Normal 6 5 11 4 3" xfId="31957" xr:uid="{00000000-0005-0000-0000-0000107C0000}"/>
    <cellStyle name="Normal 6 5 11 5" xfId="16180" xr:uid="{00000000-0005-0000-0000-0000117C0000}"/>
    <cellStyle name="Normal 6 5 11 5 2" xfId="16181" xr:uid="{00000000-0005-0000-0000-0000127C0000}"/>
    <cellStyle name="Normal 6 5 11 5 2 2" xfId="41976" xr:uid="{00000000-0005-0000-0000-0000137C0000}"/>
    <cellStyle name="Normal 6 5 11 5 3" xfId="31958" xr:uid="{00000000-0005-0000-0000-0000147C0000}"/>
    <cellStyle name="Normal 6 5 11 6" xfId="16182" xr:uid="{00000000-0005-0000-0000-0000157C0000}"/>
    <cellStyle name="Normal 6 5 11 6 2" xfId="36404" xr:uid="{00000000-0005-0000-0000-0000167C0000}"/>
    <cellStyle name="Normal 6 5 11 7" xfId="25808" xr:uid="{00000000-0005-0000-0000-0000177C0000}"/>
    <cellStyle name="Normal 6 5 12" xfId="16183" xr:uid="{00000000-0005-0000-0000-0000187C0000}"/>
    <cellStyle name="Normal 6 5 12 2" xfId="16184" xr:uid="{00000000-0005-0000-0000-0000197C0000}"/>
    <cellStyle name="Normal 6 5 12 2 2" xfId="16185" xr:uid="{00000000-0005-0000-0000-00001A7C0000}"/>
    <cellStyle name="Normal 6 5 12 2 2 2" xfId="16186" xr:uid="{00000000-0005-0000-0000-00001B7C0000}"/>
    <cellStyle name="Normal 6 5 12 2 2 2 2" xfId="41977" xr:uid="{00000000-0005-0000-0000-00001C7C0000}"/>
    <cellStyle name="Normal 6 5 12 2 2 3" xfId="31959" xr:uid="{00000000-0005-0000-0000-00001D7C0000}"/>
    <cellStyle name="Normal 6 5 12 2 3" xfId="16187" xr:uid="{00000000-0005-0000-0000-00001E7C0000}"/>
    <cellStyle name="Normal 6 5 12 2 3 2" xfId="16188" xr:uid="{00000000-0005-0000-0000-00001F7C0000}"/>
    <cellStyle name="Normal 6 5 12 2 3 2 2" xfId="41978" xr:uid="{00000000-0005-0000-0000-0000207C0000}"/>
    <cellStyle name="Normal 6 5 12 2 3 3" xfId="31960" xr:uid="{00000000-0005-0000-0000-0000217C0000}"/>
    <cellStyle name="Normal 6 5 12 2 4" xfId="16189" xr:uid="{00000000-0005-0000-0000-0000227C0000}"/>
    <cellStyle name="Normal 6 5 12 2 4 2" xfId="36408" xr:uid="{00000000-0005-0000-0000-0000237C0000}"/>
    <cellStyle name="Normal 6 5 12 2 5" xfId="25812" xr:uid="{00000000-0005-0000-0000-0000247C0000}"/>
    <cellStyle name="Normal 6 5 12 3" xfId="16190" xr:uid="{00000000-0005-0000-0000-0000257C0000}"/>
    <cellStyle name="Normal 6 5 12 3 2" xfId="16191" xr:uid="{00000000-0005-0000-0000-0000267C0000}"/>
    <cellStyle name="Normal 6 5 12 3 2 2" xfId="16192" xr:uid="{00000000-0005-0000-0000-0000277C0000}"/>
    <cellStyle name="Normal 6 5 12 3 2 2 2" xfId="41979" xr:uid="{00000000-0005-0000-0000-0000287C0000}"/>
    <cellStyle name="Normal 6 5 12 3 2 3" xfId="31961" xr:uid="{00000000-0005-0000-0000-0000297C0000}"/>
    <cellStyle name="Normal 6 5 12 3 3" xfId="16193" xr:uid="{00000000-0005-0000-0000-00002A7C0000}"/>
    <cellStyle name="Normal 6 5 12 3 3 2" xfId="16194" xr:uid="{00000000-0005-0000-0000-00002B7C0000}"/>
    <cellStyle name="Normal 6 5 12 3 3 2 2" xfId="41980" xr:uid="{00000000-0005-0000-0000-00002C7C0000}"/>
    <cellStyle name="Normal 6 5 12 3 3 3" xfId="31962" xr:uid="{00000000-0005-0000-0000-00002D7C0000}"/>
    <cellStyle name="Normal 6 5 12 3 4" xfId="16195" xr:uid="{00000000-0005-0000-0000-00002E7C0000}"/>
    <cellStyle name="Normal 6 5 12 3 4 2" xfId="36409" xr:uid="{00000000-0005-0000-0000-00002F7C0000}"/>
    <cellStyle name="Normal 6 5 12 3 5" xfId="25813" xr:uid="{00000000-0005-0000-0000-0000307C0000}"/>
    <cellStyle name="Normal 6 5 12 4" xfId="16196" xr:uid="{00000000-0005-0000-0000-0000317C0000}"/>
    <cellStyle name="Normal 6 5 12 4 2" xfId="16197" xr:uid="{00000000-0005-0000-0000-0000327C0000}"/>
    <cellStyle name="Normal 6 5 12 4 2 2" xfId="41981" xr:uid="{00000000-0005-0000-0000-0000337C0000}"/>
    <cellStyle name="Normal 6 5 12 4 3" xfId="31963" xr:uid="{00000000-0005-0000-0000-0000347C0000}"/>
    <cellStyle name="Normal 6 5 12 5" xfId="16198" xr:uid="{00000000-0005-0000-0000-0000357C0000}"/>
    <cellStyle name="Normal 6 5 12 5 2" xfId="16199" xr:uid="{00000000-0005-0000-0000-0000367C0000}"/>
    <cellStyle name="Normal 6 5 12 5 2 2" xfId="41982" xr:uid="{00000000-0005-0000-0000-0000377C0000}"/>
    <cellStyle name="Normal 6 5 12 5 3" xfId="31964" xr:uid="{00000000-0005-0000-0000-0000387C0000}"/>
    <cellStyle name="Normal 6 5 12 6" xfId="16200" xr:uid="{00000000-0005-0000-0000-0000397C0000}"/>
    <cellStyle name="Normal 6 5 12 6 2" xfId="36407" xr:uid="{00000000-0005-0000-0000-00003A7C0000}"/>
    <cellStyle name="Normal 6 5 12 7" xfId="25811" xr:uid="{00000000-0005-0000-0000-00003B7C0000}"/>
    <cellStyle name="Normal 6 5 13" xfId="16201" xr:uid="{00000000-0005-0000-0000-00003C7C0000}"/>
    <cellStyle name="Normal 6 5 13 2" xfId="16202" xr:uid="{00000000-0005-0000-0000-00003D7C0000}"/>
    <cellStyle name="Normal 6 5 13 2 2" xfId="16203" xr:uid="{00000000-0005-0000-0000-00003E7C0000}"/>
    <cellStyle name="Normal 6 5 13 2 2 2" xfId="41983" xr:uid="{00000000-0005-0000-0000-00003F7C0000}"/>
    <cellStyle name="Normal 6 5 13 2 3" xfId="31965" xr:uid="{00000000-0005-0000-0000-0000407C0000}"/>
    <cellStyle name="Normal 6 5 13 3" xfId="16204" xr:uid="{00000000-0005-0000-0000-0000417C0000}"/>
    <cellStyle name="Normal 6 5 13 3 2" xfId="16205" xr:uid="{00000000-0005-0000-0000-0000427C0000}"/>
    <cellStyle name="Normal 6 5 13 3 2 2" xfId="41984" xr:uid="{00000000-0005-0000-0000-0000437C0000}"/>
    <cellStyle name="Normal 6 5 13 3 3" xfId="31966" xr:uid="{00000000-0005-0000-0000-0000447C0000}"/>
    <cellStyle name="Normal 6 5 13 4" xfId="16206" xr:uid="{00000000-0005-0000-0000-0000457C0000}"/>
    <cellStyle name="Normal 6 5 13 4 2" xfId="36410" xr:uid="{00000000-0005-0000-0000-0000467C0000}"/>
    <cellStyle name="Normal 6 5 13 5" xfId="25814" xr:uid="{00000000-0005-0000-0000-0000477C0000}"/>
    <cellStyle name="Normal 6 5 14" xfId="16207" xr:uid="{00000000-0005-0000-0000-0000487C0000}"/>
    <cellStyle name="Normal 6 5 14 2" xfId="16208" xr:uid="{00000000-0005-0000-0000-0000497C0000}"/>
    <cellStyle name="Normal 6 5 14 2 2" xfId="16209" xr:uid="{00000000-0005-0000-0000-00004A7C0000}"/>
    <cellStyle name="Normal 6 5 14 2 2 2" xfId="41985" xr:uid="{00000000-0005-0000-0000-00004B7C0000}"/>
    <cellStyle name="Normal 6 5 14 2 3" xfId="31967" xr:uid="{00000000-0005-0000-0000-00004C7C0000}"/>
    <cellStyle name="Normal 6 5 14 3" xfId="16210" xr:uid="{00000000-0005-0000-0000-00004D7C0000}"/>
    <cellStyle name="Normal 6 5 14 3 2" xfId="16211" xr:uid="{00000000-0005-0000-0000-00004E7C0000}"/>
    <cellStyle name="Normal 6 5 14 3 2 2" xfId="41986" xr:uid="{00000000-0005-0000-0000-00004F7C0000}"/>
    <cellStyle name="Normal 6 5 14 3 3" xfId="31968" xr:uid="{00000000-0005-0000-0000-0000507C0000}"/>
    <cellStyle name="Normal 6 5 14 4" xfId="16212" xr:uid="{00000000-0005-0000-0000-0000517C0000}"/>
    <cellStyle name="Normal 6 5 14 4 2" xfId="36411" xr:uid="{00000000-0005-0000-0000-0000527C0000}"/>
    <cellStyle name="Normal 6 5 14 5" xfId="25815" xr:uid="{00000000-0005-0000-0000-0000537C0000}"/>
    <cellStyle name="Normal 6 5 15" xfId="16213" xr:uid="{00000000-0005-0000-0000-0000547C0000}"/>
    <cellStyle name="Normal 6 5 15 2" xfId="16214" xr:uid="{00000000-0005-0000-0000-0000557C0000}"/>
    <cellStyle name="Normal 6 5 15 2 2" xfId="41987" xr:uid="{00000000-0005-0000-0000-0000567C0000}"/>
    <cellStyle name="Normal 6 5 15 3" xfId="31969" xr:uid="{00000000-0005-0000-0000-0000577C0000}"/>
    <cellStyle name="Normal 6 5 16" xfId="16215" xr:uid="{00000000-0005-0000-0000-0000587C0000}"/>
    <cellStyle name="Normal 6 5 16 2" xfId="16216" xr:uid="{00000000-0005-0000-0000-0000597C0000}"/>
    <cellStyle name="Normal 6 5 16 2 2" xfId="41988" xr:uid="{00000000-0005-0000-0000-00005A7C0000}"/>
    <cellStyle name="Normal 6 5 16 3" xfId="31970" xr:uid="{00000000-0005-0000-0000-00005B7C0000}"/>
    <cellStyle name="Normal 6 5 17" xfId="16217" xr:uid="{00000000-0005-0000-0000-00005C7C0000}"/>
    <cellStyle name="Normal 6 5 17 2" xfId="33864" xr:uid="{00000000-0005-0000-0000-00005D7C0000}"/>
    <cellStyle name="Normal 6 5 18" xfId="16218" xr:uid="{00000000-0005-0000-0000-00005E7C0000}"/>
    <cellStyle name="Normal 6 5 18 2" xfId="36397" xr:uid="{00000000-0005-0000-0000-00005F7C0000}"/>
    <cellStyle name="Normal 6 5 19" xfId="25801" xr:uid="{00000000-0005-0000-0000-0000607C0000}"/>
    <cellStyle name="Normal 6 5 2" xfId="16219" xr:uid="{00000000-0005-0000-0000-0000617C0000}"/>
    <cellStyle name="Normal 6 5 2 10" xfId="16220" xr:uid="{00000000-0005-0000-0000-0000627C0000}"/>
    <cellStyle name="Normal 6 5 2 10 2" xfId="16221" xr:uid="{00000000-0005-0000-0000-0000637C0000}"/>
    <cellStyle name="Normal 6 5 2 10 2 2" xfId="41989" xr:uid="{00000000-0005-0000-0000-0000647C0000}"/>
    <cellStyle name="Normal 6 5 2 10 3" xfId="31971" xr:uid="{00000000-0005-0000-0000-0000657C0000}"/>
    <cellStyle name="Normal 6 5 2 11" xfId="16222" xr:uid="{00000000-0005-0000-0000-0000667C0000}"/>
    <cellStyle name="Normal 6 5 2 11 2" xfId="16223" xr:uid="{00000000-0005-0000-0000-0000677C0000}"/>
    <cellStyle name="Normal 6 5 2 11 2 2" xfId="41990" xr:uid="{00000000-0005-0000-0000-0000687C0000}"/>
    <cellStyle name="Normal 6 5 2 11 3" xfId="31972" xr:uid="{00000000-0005-0000-0000-0000697C0000}"/>
    <cellStyle name="Normal 6 5 2 12" xfId="16224" xr:uid="{00000000-0005-0000-0000-00006A7C0000}"/>
    <cellStyle name="Normal 6 5 2 12 2" xfId="36412" xr:uid="{00000000-0005-0000-0000-00006B7C0000}"/>
    <cellStyle name="Normal 6 5 2 13" xfId="25816" xr:uid="{00000000-0005-0000-0000-00006C7C0000}"/>
    <cellStyle name="Normal 6 5 2 2" xfId="16225" xr:uid="{00000000-0005-0000-0000-00006D7C0000}"/>
    <cellStyle name="Normal 6 5 2 2 10" xfId="16226" xr:uid="{00000000-0005-0000-0000-00006E7C0000}"/>
    <cellStyle name="Normal 6 5 2 2 10 2" xfId="16227" xr:uid="{00000000-0005-0000-0000-00006F7C0000}"/>
    <cellStyle name="Normal 6 5 2 2 10 2 2" xfId="41991" xr:uid="{00000000-0005-0000-0000-0000707C0000}"/>
    <cellStyle name="Normal 6 5 2 2 10 3" xfId="31973" xr:uid="{00000000-0005-0000-0000-0000717C0000}"/>
    <cellStyle name="Normal 6 5 2 2 11" xfId="16228" xr:uid="{00000000-0005-0000-0000-0000727C0000}"/>
    <cellStyle name="Normal 6 5 2 2 11 2" xfId="36413" xr:uid="{00000000-0005-0000-0000-0000737C0000}"/>
    <cellStyle name="Normal 6 5 2 2 12" xfId="25817" xr:uid="{00000000-0005-0000-0000-0000747C0000}"/>
    <cellStyle name="Normal 6 5 2 2 2" xfId="16229" xr:uid="{00000000-0005-0000-0000-0000757C0000}"/>
    <cellStyle name="Normal 6 5 2 2 2 10" xfId="25818" xr:uid="{00000000-0005-0000-0000-0000767C0000}"/>
    <cellStyle name="Normal 6 5 2 2 2 2" xfId="16230" xr:uid="{00000000-0005-0000-0000-0000777C0000}"/>
    <cellStyle name="Normal 6 5 2 2 2 2 2" xfId="16231" xr:uid="{00000000-0005-0000-0000-0000787C0000}"/>
    <cellStyle name="Normal 6 5 2 2 2 2 2 2" xfId="16232" xr:uid="{00000000-0005-0000-0000-0000797C0000}"/>
    <cellStyle name="Normal 6 5 2 2 2 2 2 2 2" xfId="16233" xr:uid="{00000000-0005-0000-0000-00007A7C0000}"/>
    <cellStyle name="Normal 6 5 2 2 2 2 2 2 2 2" xfId="16234" xr:uid="{00000000-0005-0000-0000-00007B7C0000}"/>
    <cellStyle name="Normal 6 5 2 2 2 2 2 2 2 2 2" xfId="41992" xr:uid="{00000000-0005-0000-0000-00007C7C0000}"/>
    <cellStyle name="Normal 6 5 2 2 2 2 2 2 2 3" xfId="31974" xr:uid="{00000000-0005-0000-0000-00007D7C0000}"/>
    <cellStyle name="Normal 6 5 2 2 2 2 2 2 3" xfId="16235" xr:uid="{00000000-0005-0000-0000-00007E7C0000}"/>
    <cellStyle name="Normal 6 5 2 2 2 2 2 2 3 2" xfId="16236" xr:uid="{00000000-0005-0000-0000-00007F7C0000}"/>
    <cellStyle name="Normal 6 5 2 2 2 2 2 2 3 2 2" xfId="41993" xr:uid="{00000000-0005-0000-0000-0000807C0000}"/>
    <cellStyle name="Normal 6 5 2 2 2 2 2 2 3 3" xfId="31975" xr:uid="{00000000-0005-0000-0000-0000817C0000}"/>
    <cellStyle name="Normal 6 5 2 2 2 2 2 2 4" xfId="16237" xr:uid="{00000000-0005-0000-0000-0000827C0000}"/>
    <cellStyle name="Normal 6 5 2 2 2 2 2 2 4 2" xfId="36417" xr:uid="{00000000-0005-0000-0000-0000837C0000}"/>
    <cellStyle name="Normal 6 5 2 2 2 2 2 2 5" xfId="25821" xr:uid="{00000000-0005-0000-0000-0000847C0000}"/>
    <cellStyle name="Normal 6 5 2 2 2 2 2 3" xfId="16238" xr:uid="{00000000-0005-0000-0000-0000857C0000}"/>
    <cellStyle name="Normal 6 5 2 2 2 2 2 3 2" xfId="16239" xr:uid="{00000000-0005-0000-0000-0000867C0000}"/>
    <cellStyle name="Normal 6 5 2 2 2 2 2 3 2 2" xfId="16240" xr:uid="{00000000-0005-0000-0000-0000877C0000}"/>
    <cellStyle name="Normal 6 5 2 2 2 2 2 3 2 2 2" xfId="41994" xr:uid="{00000000-0005-0000-0000-0000887C0000}"/>
    <cellStyle name="Normal 6 5 2 2 2 2 2 3 2 3" xfId="31976" xr:uid="{00000000-0005-0000-0000-0000897C0000}"/>
    <cellStyle name="Normal 6 5 2 2 2 2 2 3 3" xfId="16241" xr:uid="{00000000-0005-0000-0000-00008A7C0000}"/>
    <cellStyle name="Normal 6 5 2 2 2 2 2 3 3 2" xfId="16242" xr:uid="{00000000-0005-0000-0000-00008B7C0000}"/>
    <cellStyle name="Normal 6 5 2 2 2 2 2 3 3 2 2" xfId="41995" xr:uid="{00000000-0005-0000-0000-00008C7C0000}"/>
    <cellStyle name="Normal 6 5 2 2 2 2 2 3 3 3" xfId="31977" xr:uid="{00000000-0005-0000-0000-00008D7C0000}"/>
    <cellStyle name="Normal 6 5 2 2 2 2 2 3 4" xfId="16243" xr:uid="{00000000-0005-0000-0000-00008E7C0000}"/>
    <cellStyle name="Normal 6 5 2 2 2 2 2 3 4 2" xfId="36418" xr:uid="{00000000-0005-0000-0000-00008F7C0000}"/>
    <cellStyle name="Normal 6 5 2 2 2 2 2 3 5" xfId="25822" xr:uid="{00000000-0005-0000-0000-0000907C0000}"/>
    <cellStyle name="Normal 6 5 2 2 2 2 2 4" xfId="16244" xr:uid="{00000000-0005-0000-0000-0000917C0000}"/>
    <cellStyle name="Normal 6 5 2 2 2 2 2 4 2" xfId="16245" xr:uid="{00000000-0005-0000-0000-0000927C0000}"/>
    <cellStyle name="Normal 6 5 2 2 2 2 2 4 2 2" xfId="41996" xr:uid="{00000000-0005-0000-0000-0000937C0000}"/>
    <cellStyle name="Normal 6 5 2 2 2 2 2 4 3" xfId="31978" xr:uid="{00000000-0005-0000-0000-0000947C0000}"/>
    <cellStyle name="Normal 6 5 2 2 2 2 2 5" xfId="16246" xr:uid="{00000000-0005-0000-0000-0000957C0000}"/>
    <cellStyle name="Normal 6 5 2 2 2 2 2 5 2" xfId="16247" xr:uid="{00000000-0005-0000-0000-0000967C0000}"/>
    <cellStyle name="Normal 6 5 2 2 2 2 2 5 2 2" xfId="41997" xr:uid="{00000000-0005-0000-0000-0000977C0000}"/>
    <cellStyle name="Normal 6 5 2 2 2 2 2 5 3" xfId="31979" xr:uid="{00000000-0005-0000-0000-0000987C0000}"/>
    <cellStyle name="Normal 6 5 2 2 2 2 2 6" xfId="16248" xr:uid="{00000000-0005-0000-0000-0000997C0000}"/>
    <cellStyle name="Normal 6 5 2 2 2 2 2 6 2" xfId="36416" xr:uid="{00000000-0005-0000-0000-00009A7C0000}"/>
    <cellStyle name="Normal 6 5 2 2 2 2 2 7" xfId="25820" xr:uid="{00000000-0005-0000-0000-00009B7C0000}"/>
    <cellStyle name="Normal 6 5 2 2 2 2 3" xfId="16249" xr:uid="{00000000-0005-0000-0000-00009C7C0000}"/>
    <cellStyle name="Normal 6 5 2 2 2 2 3 2" xfId="16250" xr:uid="{00000000-0005-0000-0000-00009D7C0000}"/>
    <cellStyle name="Normal 6 5 2 2 2 2 3 2 2" xfId="16251" xr:uid="{00000000-0005-0000-0000-00009E7C0000}"/>
    <cellStyle name="Normal 6 5 2 2 2 2 3 2 2 2" xfId="41998" xr:uid="{00000000-0005-0000-0000-00009F7C0000}"/>
    <cellStyle name="Normal 6 5 2 2 2 2 3 2 3" xfId="31980" xr:uid="{00000000-0005-0000-0000-0000A07C0000}"/>
    <cellStyle name="Normal 6 5 2 2 2 2 3 3" xfId="16252" xr:uid="{00000000-0005-0000-0000-0000A17C0000}"/>
    <cellStyle name="Normal 6 5 2 2 2 2 3 3 2" xfId="16253" xr:uid="{00000000-0005-0000-0000-0000A27C0000}"/>
    <cellStyle name="Normal 6 5 2 2 2 2 3 3 2 2" xfId="41999" xr:uid="{00000000-0005-0000-0000-0000A37C0000}"/>
    <cellStyle name="Normal 6 5 2 2 2 2 3 3 3" xfId="31981" xr:uid="{00000000-0005-0000-0000-0000A47C0000}"/>
    <cellStyle name="Normal 6 5 2 2 2 2 3 4" xfId="16254" xr:uid="{00000000-0005-0000-0000-0000A57C0000}"/>
    <cellStyle name="Normal 6 5 2 2 2 2 3 4 2" xfId="36419" xr:uid="{00000000-0005-0000-0000-0000A67C0000}"/>
    <cellStyle name="Normal 6 5 2 2 2 2 3 5" xfId="25823" xr:uid="{00000000-0005-0000-0000-0000A77C0000}"/>
    <cellStyle name="Normal 6 5 2 2 2 2 4" xfId="16255" xr:uid="{00000000-0005-0000-0000-0000A87C0000}"/>
    <cellStyle name="Normal 6 5 2 2 2 2 4 2" xfId="16256" xr:uid="{00000000-0005-0000-0000-0000A97C0000}"/>
    <cellStyle name="Normal 6 5 2 2 2 2 4 2 2" xfId="16257" xr:uid="{00000000-0005-0000-0000-0000AA7C0000}"/>
    <cellStyle name="Normal 6 5 2 2 2 2 4 2 2 2" xfId="42000" xr:uid="{00000000-0005-0000-0000-0000AB7C0000}"/>
    <cellStyle name="Normal 6 5 2 2 2 2 4 2 3" xfId="31982" xr:uid="{00000000-0005-0000-0000-0000AC7C0000}"/>
    <cellStyle name="Normal 6 5 2 2 2 2 4 3" xfId="16258" xr:uid="{00000000-0005-0000-0000-0000AD7C0000}"/>
    <cellStyle name="Normal 6 5 2 2 2 2 4 3 2" xfId="16259" xr:uid="{00000000-0005-0000-0000-0000AE7C0000}"/>
    <cellStyle name="Normal 6 5 2 2 2 2 4 3 2 2" xfId="42001" xr:uid="{00000000-0005-0000-0000-0000AF7C0000}"/>
    <cellStyle name="Normal 6 5 2 2 2 2 4 3 3" xfId="31983" xr:uid="{00000000-0005-0000-0000-0000B07C0000}"/>
    <cellStyle name="Normal 6 5 2 2 2 2 4 4" xfId="16260" xr:uid="{00000000-0005-0000-0000-0000B17C0000}"/>
    <cellStyle name="Normal 6 5 2 2 2 2 4 4 2" xfId="36420" xr:uid="{00000000-0005-0000-0000-0000B27C0000}"/>
    <cellStyle name="Normal 6 5 2 2 2 2 4 5" xfId="25824" xr:uid="{00000000-0005-0000-0000-0000B37C0000}"/>
    <cellStyle name="Normal 6 5 2 2 2 2 5" xfId="16261" xr:uid="{00000000-0005-0000-0000-0000B47C0000}"/>
    <cellStyle name="Normal 6 5 2 2 2 2 5 2" xfId="16262" xr:uid="{00000000-0005-0000-0000-0000B57C0000}"/>
    <cellStyle name="Normal 6 5 2 2 2 2 5 2 2" xfId="42002" xr:uid="{00000000-0005-0000-0000-0000B67C0000}"/>
    <cellStyle name="Normal 6 5 2 2 2 2 5 3" xfId="31984" xr:uid="{00000000-0005-0000-0000-0000B77C0000}"/>
    <cellStyle name="Normal 6 5 2 2 2 2 6" xfId="16263" xr:uid="{00000000-0005-0000-0000-0000B87C0000}"/>
    <cellStyle name="Normal 6 5 2 2 2 2 6 2" xfId="16264" xr:uid="{00000000-0005-0000-0000-0000B97C0000}"/>
    <cellStyle name="Normal 6 5 2 2 2 2 6 2 2" xfId="42003" xr:uid="{00000000-0005-0000-0000-0000BA7C0000}"/>
    <cellStyle name="Normal 6 5 2 2 2 2 6 3" xfId="31985" xr:uid="{00000000-0005-0000-0000-0000BB7C0000}"/>
    <cellStyle name="Normal 6 5 2 2 2 2 7" xfId="16265" xr:uid="{00000000-0005-0000-0000-0000BC7C0000}"/>
    <cellStyle name="Normal 6 5 2 2 2 2 7 2" xfId="36415" xr:uid="{00000000-0005-0000-0000-0000BD7C0000}"/>
    <cellStyle name="Normal 6 5 2 2 2 2 8" xfId="25819" xr:uid="{00000000-0005-0000-0000-0000BE7C0000}"/>
    <cellStyle name="Normal 6 5 2 2 2 3" xfId="16266" xr:uid="{00000000-0005-0000-0000-0000BF7C0000}"/>
    <cellStyle name="Normal 6 5 2 2 2 3 2" xfId="16267" xr:uid="{00000000-0005-0000-0000-0000C07C0000}"/>
    <cellStyle name="Normal 6 5 2 2 2 3 2 2" xfId="16268" xr:uid="{00000000-0005-0000-0000-0000C17C0000}"/>
    <cellStyle name="Normal 6 5 2 2 2 3 2 2 2" xfId="16269" xr:uid="{00000000-0005-0000-0000-0000C27C0000}"/>
    <cellStyle name="Normal 6 5 2 2 2 3 2 2 2 2" xfId="16270" xr:uid="{00000000-0005-0000-0000-0000C37C0000}"/>
    <cellStyle name="Normal 6 5 2 2 2 3 2 2 2 2 2" xfId="42004" xr:uid="{00000000-0005-0000-0000-0000C47C0000}"/>
    <cellStyle name="Normal 6 5 2 2 2 3 2 2 2 3" xfId="31986" xr:uid="{00000000-0005-0000-0000-0000C57C0000}"/>
    <cellStyle name="Normal 6 5 2 2 2 3 2 2 3" xfId="16271" xr:uid="{00000000-0005-0000-0000-0000C67C0000}"/>
    <cellStyle name="Normal 6 5 2 2 2 3 2 2 3 2" xfId="16272" xr:uid="{00000000-0005-0000-0000-0000C77C0000}"/>
    <cellStyle name="Normal 6 5 2 2 2 3 2 2 3 2 2" xfId="42005" xr:uid="{00000000-0005-0000-0000-0000C87C0000}"/>
    <cellStyle name="Normal 6 5 2 2 2 3 2 2 3 3" xfId="31987" xr:uid="{00000000-0005-0000-0000-0000C97C0000}"/>
    <cellStyle name="Normal 6 5 2 2 2 3 2 2 4" xfId="16273" xr:uid="{00000000-0005-0000-0000-0000CA7C0000}"/>
    <cellStyle name="Normal 6 5 2 2 2 3 2 2 4 2" xfId="36423" xr:uid="{00000000-0005-0000-0000-0000CB7C0000}"/>
    <cellStyle name="Normal 6 5 2 2 2 3 2 2 5" xfId="25827" xr:uid="{00000000-0005-0000-0000-0000CC7C0000}"/>
    <cellStyle name="Normal 6 5 2 2 2 3 2 3" xfId="16274" xr:uid="{00000000-0005-0000-0000-0000CD7C0000}"/>
    <cellStyle name="Normal 6 5 2 2 2 3 2 3 2" xfId="16275" xr:uid="{00000000-0005-0000-0000-0000CE7C0000}"/>
    <cellStyle name="Normal 6 5 2 2 2 3 2 3 2 2" xfId="16276" xr:uid="{00000000-0005-0000-0000-0000CF7C0000}"/>
    <cellStyle name="Normal 6 5 2 2 2 3 2 3 2 2 2" xfId="42006" xr:uid="{00000000-0005-0000-0000-0000D07C0000}"/>
    <cellStyle name="Normal 6 5 2 2 2 3 2 3 2 3" xfId="31988" xr:uid="{00000000-0005-0000-0000-0000D17C0000}"/>
    <cellStyle name="Normal 6 5 2 2 2 3 2 3 3" xfId="16277" xr:uid="{00000000-0005-0000-0000-0000D27C0000}"/>
    <cellStyle name="Normal 6 5 2 2 2 3 2 3 3 2" xfId="16278" xr:uid="{00000000-0005-0000-0000-0000D37C0000}"/>
    <cellStyle name="Normal 6 5 2 2 2 3 2 3 3 2 2" xfId="42007" xr:uid="{00000000-0005-0000-0000-0000D47C0000}"/>
    <cellStyle name="Normal 6 5 2 2 2 3 2 3 3 3" xfId="31989" xr:uid="{00000000-0005-0000-0000-0000D57C0000}"/>
    <cellStyle name="Normal 6 5 2 2 2 3 2 3 4" xfId="16279" xr:uid="{00000000-0005-0000-0000-0000D67C0000}"/>
    <cellStyle name="Normal 6 5 2 2 2 3 2 3 4 2" xfId="36424" xr:uid="{00000000-0005-0000-0000-0000D77C0000}"/>
    <cellStyle name="Normal 6 5 2 2 2 3 2 3 5" xfId="25828" xr:uid="{00000000-0005-0000-0000-0000D87C0000}"/>
    <cellStyle name="Normal 6 5 2 2 2 3 2 4" xfId="16280" xr:uid="{00000000-0005-0000-0000-0000D97C0000}"/>
    <cellStyle name="Normal 6 5 2 2 2 3 2 4 2" xfId="16281" xr:uid="{00000000-0005-0000-0000-0000DA7C0000}"/>
    <cellStyle name="Normal 6 5 2 2 2 3 2 4 2 2" xfId="42008" xr:uid="{00000000-0005-0000-0000-0000DB7C0000}"/>
    <cellStyle name="Normal 6 5 2 2 2 3 2 4 3" xfId="31990" xr:uid="{00000000-0005-0000-0000-0000DC7C0000}"/>
    <cellStyle name="Normal 6 5 2 2 2 3 2 5" xfId="16282" xr:uid="{00000000-0005-0000-0000-0000DD7C0000}"/>
    <cellStyle name="Normal 6 5 2 2 2 3 2 5 2" xfId="16283" xr:uid="{00000000-0005-0000-0000-0000DE7C0000}"/>
    <cellStyle name="Normal 6 5 2 2 2 3 2 5 2 2" xfId="42009" xr:uid="{00000000-0005-0000-0000-0000DF7C0000}"/>
    <cellStyle name="Normal 6 5 2 2 2 3 2 5 3" xfId="31991" xr:uid="{00000000-0005-0000-0000-0000E07C0000}"/>
    <cellStyle name="Normal 6 5 2 2 2 3 2 6" xfId="16284" xr:uid="{00000000-0005-0000-0000-0000E17C0000}"/>
    <cellStyle name="Normal 6 5 2 2 2 3 2 6 2" xfId="36422" xr:uid="{00000000-0005-0000-0000-0000E27C0000}"/>
    <cellStyle name="Normal 6 5 2 2 2 3 2 7" xfId="25826" xr:uid="{00000000-0005-0000-0000-0000E37C0000}"/>
    <cellStyle name="Normal 6 5 2 2 2 3 3" xfId="16285" xr:uid="{00000000-0005-0000-0000-0000E47C0000}"/>
    <cellStyle name="Normal 6 5 2 2 2 3 3 2" xfId="16286" xr:uid="{00000000-0005-0000-0000-0000E57C0000}"/>
    <cellStyle name="Normal 6 5 2 2 2 3 3 2 2" xfId="16287" xr:uid="{00000000-0005-0000-0000-0000E67C0000}"/>
    <cellStyle name="Normal 6 5 2 2 2 3 3 2 2 2" xfId="42010" xr:uid="{00000000-0005-0000-0000-0000E77C0000}"/>
    <cellStyle name="Normal 6 5 2 2 2 3 3 2 3" xfId="31992" xr:uid="{00000000-0005-0000-0000-0000E87C0000}"/>
    <cellStyle name="Normal 6 5 2 2 2 3 3 3" xfId="16288" xr:uid="{00000000-0005-0000-0000-0000E97C0000}"/>
    <cellStyle name="Normal 6 5 2 2 2 3 3 3 2" xfId="16289" xr:uid="{00000000-0005-0000-0000-0000EA7C0000}"/>
    <cellStyle name="Normal 6 5 2 2 2 3 3 3 2 2" xfId="42011" xr:uid="{00000000-0005-0000-0000-0000EB7C0000}"/>
    <cellStyle name="Normal 6 5 2 2 2 3 3 3 3" xfId="31993" xr:uid="{00000000-0005-0000-0000-0000EC7C0000}"/>
    <cellStyle name="Normal 6 5 2 2 2 3 3 4" xfId="16290" xr:uid="{00000000-0005-0000-0000-0000ED7C0000}"/>
    <cellStyle name="Normal 6 5 2 2 2 3 3 4 2" xfId="36425" xr:uid="{00000000-0005-0000-0000-0000EE7C0000}"/>
    <cellStyle name="Normal 6 5 2 2 2 3 3 5" xfId="25829" xr:uid="{00000000-0005-0000-0000-0000EF7C0000}"/>
    <cellStyle name="Normal 6 5 2 2 2 3 4" xfId="16291" xr:uid="{00000000-0005-0000-0000-0000F07C0000}"/>
    <cellStyle name="Normal 6 5 2 2 2 3 4 2" xfId="16292" xr:uid="{00000000-0005-0000-0000-0000F17C0000}"/>
    <cellStyle name="Normal 6 5 2 2 2 3 4 2 2" xfId="16293" xr:uid="{00000000-0005-0000-0000-0000F27C0000}"/>
    <cellStyle name="Normal 6 5 2 2 2 3 4 2 2 2" xfId="42012" xr:uid="{00000000-0005-0000-0000-0000F37C0000}"/>
    <cellStyle name="Normal 6 5 2 2 2 3 4 2 3" xfId="31994" xr:uid="{00000000-0005-0000-0000-0000F47C0000}"/>
    <cellStyle name="Normal 6 5 2 2 2 3 4 3" xfId="16294" xr:uid="{00000000-0005-0000-0000-0000F57C0000}"/>
    <cellStyle name="Normal 6 5 2 2 2 3 4 3 2" xfId="16295" xr:uid="{00000000-0005-0000-0000-0000F67C0000}"/>
    <cellStyle name="Normal 6 5 2 2 2 3 4 3 2 2" xfId="42013" xr:uid="{00000000-0005-0000-0000-0000F77C0000}"/>
    <cellStyle name="Normal 6 5 2 2 2 3 4 3 3" xfId="31995" xr:uid="{00000000-0005-0000-0000-0000F87C0000}"/>
    <cellStyle name="Normal 6 5 2 2 2 3 4 4" xfId="16296" xr:uid="{00000000-0005-0000-0000-0000F97C0000}"/>
    <cellStyle name="Normal 6 5 2 2 2 3 4 4 2" xfId="36426" xr:uid="{00000000-0005-0000-0000-0000FA7C0000}"/>
    <cellStyle name="Normal 6 5 2 2 2 3 4 5" xfId="25830" xr:uid="{00000000-0005-0000-0000-0000FB7C0000}"/>
    <cellStyle name="Normal 6 5 2 2 2 3 5" xfId="16297" xr:uid="{00000000-0005-0000-0000-0000FC7C0000}"/>
    <cellStyle name="Normal 6 5 2 2 2 3 5 2" xfId="16298" xr:uid="{00000000-0005-0000-0000-0000FD7C0000}"/>
    <cellStyle name="Normal 6 5 2 2 2 3 5 2 2" xfId="42014" xr:uid="{00000000-0005-0000-0000-0000FE7C0000}"/>
    <cellStyle name="Normal 6 5 2 2 2 3 5 3" xfId="31996" xr:uid="{00000000-0005-0000-0000-0000FF7C0000}"/>
    <cellStyle name="Normal 6 5 2 2 2 3 6" xfId="16299" xr:uid="{00000000-0005-0000-0000-0000007D0000}"/>
    <cellStyle name="Normal 6 5 2 2 2 3 6 2" xfId="16300" xr:uid="{00000000-0005-0000-0000-0000017D0000}"/>
    <cellStyle name="Normal 6 5 2 2 2 3 6 2 2" xfId="42015" xr:uid="{00000000-0005-0000-0000-0000027D0000}"/>
    <cellStyle name="Normal 6 5 2 2 2 3 6 3" xfId="31997" xr:uid="{00000000-0005-0000-0000-0000037D0000}"/>
    <cellStyle name="Normal 6 5 2 2 2 3 7" xfId="16301" xr:uid="{00000000-0005-0000-0000-0000047D0000}"/>
    <cellStyle name="Normal 6 5 2 2 2 3 7 2" xfId="36421" xr:uid="{00000000-0005-0000-0000-0000057D0000}"/>
    <cellStyle name="Normal 6 5 2 2 2 3 8" xfId="25825" xr:uid="{00000000-0005-0000-0000-0000067D0000}"/>
    <cellStyle name="Normal 6 5 2 2 2 4" xfId="16302" xr:uid="{00000000-0005-0000-0000-0000077D0000}"/>
    <cellStyle name="Normal 6 5 2 2 2 4 2" xfId="16303" xr:uid="{00000000-0005-0000-0000-0000087D0000}"/>
    <cellStyle name="Normal 6 5 2 2 2 4 2 2" xfId="16304" xr:uid="{00000000-0005-0000-0000-0000097D0000}"/>
    <cellStyle name="Normal 6 5 2 2 2 4 2 2 2" xfId="16305" xr:uid="{00000000-0005-0000-0000-00000A7D0000}"/>
    <cellStyle name="Normal 6 5 2 2 2 4 2 2 2 2" xfId="42016" xr:uid="{00000000-0005-0000-0000-00000B7D0000}"/>
    <cellStyle name="Normal 6 5 2 2 2 4 2 2 3" xfId="31998" xr:uid="{00000000-0005-0000-0000-00000C7D0000}"/>
    <cellStyle name="Normal 6 5 2 2 2 4 2 3" xfId="16306" xr:uid="{00000000-0005-0000-0000-00000D7D0000}"/>
    <cellStyle name="Normal 6 5 2 2 2 4 2 3 2" xfId="16307" xr:uid="{00000000-0005-0000-0000-00000E7D0000}"/>
    <cellStyle name="Normal 6 5 2 2 2 4 2 3 2 2" xfId="42017" xr:uid="{00000000-0005-0000-0000-00000F7D0000}"/>
    <cellStyle name="Normal 6 5 2 2 2 4 2 3 3" xfId="31999" xr:uid="{00000000-0005-0000-0000-0000107D0000}"/>
    <cellStyle name="Normal 6 5 2 2 2 4 2 4" xfId="16308" xr:uid="{00000000-0005-0000-0000-0000117D0000}"/>
    <cellStyle name="Normal 6 5 2 2 2 4 2 4 2" xfId="36428" xr:uid="{00000000-0005-0000-0000-0000127D0000}"/>
    <cellStyle name="Normal 6 5 2 2 2 4 2 5" xfId="25832" xr:uid="{00000000-0005-0000-0000-0000137D0000}"/>
    <cellStyle name="Normal 6 5 2 2 2 4 3" xfId="16309" xr:uid="{00000000-0005-0000-0000-0000147D0000}"/>
    <cellStyle name="Normal 6 5 2 2 2 4 3 2" xfId="16310" xr:uid="{00000000-0005-0000-0000-0000157D0000}"/>
    <cellStyle name="Normal 6 5 2 2 2 4 3 2 2" xfId="16311" xr:uid="{00000000-0005-0000-0000-0000167D0000}"/>
    <cellStyle name="Normal 6 5 2 2 2 4 3 2 2 2" xfId="42018" xr:uid="{00000000-0005-0000-0000-0000177D0000}"/>
    <cellStyle name="Normal 6 5 2 2 2 4 3 2 3" xfId="32000" xr:uid="{00000000-0005-0000-0000-0000187D0000}"/>
    <cellStyle name="Normal 6 5 2 2 2 4 3 3" xfId="16312" xr:uid="{00000000-0005-0000-0000-0000197D0000}"/>
    <cellStyle name="Normal 6 5 2 2 2 4 3 3 2" xfId="16313" xr:uid="{00000000-0005-0000-0000-00001A7D0000}"/>
    <cellStyle name="Normal 6 5 2 2 2 4 3 3 2 2" xfId="42019" xr:uid="{00000000-0005-0000-0000-00001B7D0000}"/>
    <cellStyle name="Normal 6 5 2 2 2 4 3 3 3" xfId="32001" xr:uid="{00000000-0005-0000-0000-00001C7D0000}"/>
    <cellStyle name="Normal 6 5 2 2 2 4 3 4" xfId="16314" xr:uid="{00000000-0005-0000-0000-00001D7D0000}"/>
    <cellStyle name="Normal 6 5 2 2 2 4 3 4 2" xfId="36429" xr:uid="{00000000-0005-0000-0000-00001E7D0000}"/>
    <cellStyle name="Normal 6 5 2 2 2 4 3 5" xfId="25833" xr:uid="{00000000-0005-0000-0000-00001F7D0000}"/>
    <cellStyle name="Normal 6 5 2 2 2 4 4" xfId="16315" xr:uid="{00000000-0005-0000-0000-0000207D0000}"/>
    <cellStyle name="Normal 6 5 2 2 2 4 4 2" xfId="16316" xr:uid="{00000000-0005-0000-0000-0000217D0000}"/>
    <cellStyle name="Normal 6 5 2 2 2 4 4 2 2" xfId="42020" xr:uid="{00000000-0005-0000-0000-0000227D0000}"/>
    <cellStyle name="Normal 6 5 2 2 2 4 4 3" xfId="32002" xr:uid="{00000000-0005-0000-0000-0000237D0000}"/>
    <cellStyle name="Normal 6 5 2 2 2 4 5" xfId="16317" xr:uid="{00000000-0005-0000-0000-0000247D0000}"/>
    <cellStyle name="Normal 6 5 2 2 2 4 5 2" xfId="16318" xr:uid="{00000000-0005-0000-0000-0000257D0000}"/>
    <cellStyle name="Normal 6 5 2 2 2 4 5 2 2" xfId="42021" xr:uid="{00000000-0005-0000-0000-0000267D0000}"/>
    <cellStyle name="Normal 6 5 2 2 2 4 5 3" xfId="32003" xr:uid="{00000000-0005-0000-0000-0000277D0000}"/>
    <cellStyle name="Normal 6 5 2 2 2 4 6" xfId="16319" xr:uid="{00000000-0005-0000-0000-0000287D0000}"/>
    <cellStyle name="Normal 6 5 2 2 2 4 6 2" xfId="36427" xr:uid="{00000000-0005-0000-0000-0000297D0000}"/>
    <cellStyle name="Normal 6 5 2 2 2 4 7" xfId="25831" xr:uid="{00000000-0005-0000-0000-00002A7D0000}"/>
    <cellStyle name="Normal 6 5 2 2 2 5" xfId="16320" xr:uid="{00000000-0005-0000-0000-00002B7D0000}"/>
    <cellStyle name="Normal 6 5 2 2 2 5 2" xfId="16321" xr:uid="{00000000-0005-0000-0000-00002C7D0000}"/>
    <cellStyle name="Normal 6 5 2 2 2 5 2 2" xfId="16322" xr:uid="{00000000-0005-0000-0000-00002D7D0000}"/>
    <cellStyle name="Normal 6 5 2 2 2 5 2 2 2" xfId="42022" xr:uid="{00000000-0005-0000-0000-00002E7D0000}"/>
    <cellStyle name="Normal 6 5 2 2 2 5 2 3" xfId="32004" xr:uid="{00000000-0005-0000-0000-00002F7D0000}"/>
    <cellStyle name="Normal 6 5 2 2 2 5 3" xfId="16323" xr:uid="{00000000-0005-0000-0000-0000307D0000}"/>
    <cellStyle name="Normal 6 5 2 2 2 5 3 2" xfId="16324" xr:uid="{00000000-0005-0000-0000-0000317D0000}"/>
    <cellStyle name="Normal 6 5 2 2 2 5 3 2 2" xfId="42023" xr:uid="{00000000-0005-0000-0000-0000327D0000}"/>
    <cellStyle name="Normal 6 5 2 2 2 5 3 3" xfId="32005" xr:uid="{00000000-0005-0000-0000-0000337D0000}"/>
    <cellStyle name="Normal 6 5 2 2 2 5 4" xfId="16325" xr:uid="{00000000-0005-0000-0000-0000347D0000}"/>
    <cellStyle name="Normal 6 5 2 2 2 5 4 2" xfId="36430" xr:uid="{00000000-0005-0000-0000-0000357D0000}"/>
    <cellStyle name="Normal 6 5 2 2 2 5 5" xfId="25834" xr:uid="{00000000-0005-0000-0000-0000367D0000}"/>
    <cellStyle name="Normal 6 5 2 2 2 6" xfId="16326" xr:uid="{00000000-0005-0000-0000-0000377D0000}"/>
    <cellStyle name="Normal 6 5 2 2 2 6 2" xfId="16327" xr:uid="{00000000-0005-0000-0000-0000387D0000}"/>
    <cellStyle name="Normal 6 5 2 2 2 6 2 2" xfId="16328" xr:uid="{00000000-0005-0000-0000-0000397D0000}"/>
    <cellStyle name="Normal 6 5 2 2 2 6 2 2 2" xfId="42024" xr:uid="{00000000-0005-0000-0000-00003A7D0000}"/>
    <cellStyle name="Normal 6 5 2 2 2 6 2 3" xfId="32006" xr:uid="{00000000-0005-0000-0000-00003B7D0000}"/>
    <cellStyle name="Normal 6 5 2 2 2 6 3" xfId="16329" xr:uid="{00000000-0005-0000-0000-00003C7D0000}"/>
    <cellStyle name="Normal 6 5 2 2 2 6 3 2" xfId="16330" xr:uid="{00000000-0005-0000-0000-00003D7D0000}"/>
    <cellStyle name="Normal 6 5 2 2 2 6 3 2 2" xfId="42025" xr:uid="{00000000-0005-0000-0000-00003E7D0000}"/>
    <cellStyle name="Normal 6 5 2 2 2 6 3 3" xfId="32007" xr:uid="{00000000-0005-0000-0000-00003F7D0000}"/>
    <cellStyle name="Normal 6 5 2 2 2 6 4" xfId="16331" xr:uid="{00000000-0005-0000-0000-0000407D0000}"/>
    <cellStyle name="Normal 6 5 2 2 2 6 4 2" xfId="36431" xr:uid="{00000000-0005-0000-0000-0000417D0000}"/>
    <cellStyle name="Normal 6 5 2 2 2 6 5" xfId="25835" xr:uid="{00000000-0005-0000-0000-0000427D0000}"/>
    <cellStyle name="Normal 6 5 2 2 2 7" xfId="16332" xr:uid="{00000000-0005-0000-0000-0000437D0000}"/>
    <cellStyle name="Normal 6 5 2 2 2 7 2" xfId="16333" xr:uid="{00000000-0005-0000-0000-0000447D0000}"/>
    <cellStyle name="Normal 6 5 2 2 2 7 2 2" xfId="42026" xr:uid="{00000000-0005-0000-0000-0000457D0000}"/>
    <cellStyle name="Normal 6 5 2 2 2 7 3" xfId="32008" xr:uid="{00000000-0005-0000-0000-0000467D0000}"/>
    <cellStyle name="Normal 6 5 2 2 2 8" xfId="16334" xr:uid="{00000000-0005-0000-0000-0000477D0000}"/>
    <cellStyle name="Normal 6 5 2 2 2 8 2" xfId="16335" xr:uid="{00000000-0005-0000-0000-0000487D0000}"/>
    <cellStyle name="Normal 6 5 2 2 2 8 2 2" xfId="42027" xr:uid="{00000000-0005-0000-0000-0000497D0000}"/>
    <cellStyle name="Normal 6 5 2 2 2 8 3" xfId="32009" xr:uid="{00000000-0005-0000-0000-00004A7D0000}"/>
    <cellStyle name="Normal 6 5 2 2 2 9" xfId="16336" xr:uid="{00000000-0005-0000-0000-00004B7D0000}"/>
    <cellStyle name="Normal 6 5 2 2 2 9 2" xfId="36414" xr:uid="{00000000-0005-0000-0000-00004C7D0000}"/>
    <cellStyle name="Normal 6 5 2 2 3" xfId="16337" xr:uid="{00000000-0005-0000-0000-00004D7D0000}"/>
    <cellStyle name="Normal 6 5 2 2 3 2" xfId="16338" xr:uid="{00000000-0005-0000-0000-00004E7D0000}"/>
    <cellStyle name="Normal 6 5 2 2 3 2 2" xfId="16339" xr:uid="{00000000-0005-0000-0000-00004F7D0000}"/>
    <cellStyle name="Normal 6 5 2 2 3 2 2 2" xfId="16340" xr:uid="{00000000-0005-0000-0000-0000507D0000}"/>
    <cellStyle name="Normal 6 5 2 2 3 2 2 2 2" xfId="16341" xr:uid="{00000000-0005-0000-0000-0000517D0000}"/>
    <cellStyle name="Normal 6 5 2 2 3 2 2 2 2 2" xfId="42028" xr:uid="{00000000-0005-0000-0000-0000527D0000}"/>
    <cellStyle name="Normal 6 5 2 2 3 2 2 2 3" xfId="32010" xr:uid="{00000000-0005-0000-0000-0000537D0000}"/>
    <cellStyle name="Normal 6 5 2 2 3 2 2 3" xfId="16342" xr:uid="{00000000-0005-0000-0000-0000547D0000}"/>
    <cellStyle name="Normal 6 5 2 2 3 2 2 3 2" xfId="16343" xr:uid="{00000000-0005-0000-0000-0000557D0000}"/>
    <cellStyle name="Normal 6 5 2 2 3 2 2 3 2 2" xfId="42029" xr:uid="{00000000-0005-0000-0000-0000567D0000}"/>
    <cellStyle name="Normal 6 5 2 2 3 2 2 3 3" xfId="32011" xr:uid="{00000000-0005-0000-0000-0000577D0000}"/>
    <cellStyle name="Normal 6 5 2 2 3 2 2 4" xfId="16344" xr:uid="{00000000-0005-0000-0000-0000587D0000}"/>
    <cellStyle name="Normal 6 5 2 2 3 2 2 4 2" xfId="36434" xr:uid="{00000000-0005-0000-0000-0000597D0000}"/>
    <cellStyle name="Normal 6 5 2 2 3 2 2 5" xfId="25838" xr:uid="{00000000-0005-0000-0000-00005A7D0000}"/>
    <cellStyle name="Normal 6 5 2 2 3 2 3" xfId="16345" xr:uid="{00000000-0005-0000-0000-00005B7D0000}"/>
    <cellStyle name="Normal 6 5 2 2 3 2 3 2" xfId="16346" xr:uid="{00000000-0005-0000-0000-00005C7D0000}"/>
    <cellStyle name="Normal 6 5 2 2 3 2 3 2 2" xfId="16347" xr:uid="{00000000-0005-0000-0000-00005D7D0000}"/>
    <cellStyle name="Normal 6 5 2 2 3 2 3 2 2 2" xfId="42030" xr:uid="{00000000-0005-0000-0000-00005E7D0000}"/>
    <cellStyle name="Normal 6 5 2 2 3 2 3 2 3" xfId="32012" xr:uid="{00000000-0005-0000-0000-00005F7D0000}"/>
    <cellStyle name="Normal 6 5 2 2 3 2 3 3" xfId="16348" xr:uid="{00000000-0005-0000-0000-0000607D0000}"/>
    <cellStyle name="Normal 6 5 2 2 3 2 3 3 2" xfId="16349" xr:uid="{00000000-0005-0000-0000-0000617D0000}"/>
    <cellStyle name="Normal 6 5 2 2 3 2 3 3 2 2" xfId="42031" xr:uid="{00000000-0005-0000-0000-0000627D0000}"/>
    <cellStyle name="Normal 6 5 2 2 3 2 3 3 3" xfId="32013" xr:uid="{00000000-0005-0000-0000-0000637D0000}"/>
    <cellStyle name="Normal 6 5 2 2 3 2 3 4" xfId="16350" xr:uid="{00000000-0005-0000-0000-0000647D0000}"/>
    <cellStyle name="Normal 6 5 2 2 3 2 3 4 2" xfId="36435" xr:uid="{00000000-0005-0000-0000-0000657D0000}"/>
    <cellStyle name="Normal 6 5 2 2 3 2 3 5" xfId="25839" xr:uid="{00000000-0005-0000-0000-0000667D0000}"/>
    <cellStyle name="Normal 6 5 2 2 3 2 4" xfId="16351" xr:uid="{00000000-0005-0000-0000-0000677D0000}"/>
    <cellStyle name="Normal 6 5 2 2 3 2 4 2" xfId="16352" xr:uid="{00000000-0005-0000-0000-0000687D0000}"/>
    <cellStyle name="Normal 6 5 2 2 3 2 4 2 2" xfId="42032" xr:uid="{00000000-0005-0000-0000-0000697D0000}"/>
    <cellStyle name="Normal 6 5 2 2 3 2 4 3" xfId="32014" xr:uid="{00000000-0005-0000-0000-00006A7D0000}"/>
    <cellStyle name="Normal 6 5 2 2 3 2 5" xfId="16353" xr:uid="{00000000-0005-0000-0000-00006B7D0000}"/>
    <cellStyle name="Normal 6 5 2 2 3 2 5 2" xfId="16354" xr:uid="{00000000-0005-0000-0000-00006C7D0000}"/>
    <cellStyle name="Normal 6 5 2 2 3 2 5 2 2" xfId="42033" xr:uid="{00000000-0005-0000-0000-00006D7D0000}"/>
    <cellStyle name="Normal 6 5 2 2 3 2 5 3" xfId="32015" xr:uid="{00000000-0005-0000-0000-00006E7D0000}"/>
    <cellStyle name="Normal 6 5 2 2 3 2 6" xfId="16355" xr:uid="{00000000-0005-0000-0000-00006F7D0000}"/>
    <cellStyle name="Normal 6 5 2 2 3 2 6 2" xfId="36433" xr:uid="{00000000-0005-0000-0000-0000707D0000}"/>
    <cellStyle name="Normal 6 5 2 2 3 2 7" xfId="25837" xr:uid="{00000000-0005-0000-0000-0000717D0000}"/>
    <cellStyle name="Normal 6 5 2 2 3 3" xfId="16356" xr:uid="{00000000-0005-0000-0000-0000727D0000}"/>
    <cellStyle name="Normal 6 5 2 2 3 3 2" xfId="16357" xr:uid="{00000000-0005-0000-0000-0000737D0000}"/>
    <cellStyle name="Normal 6 5 2 2 3 3 2 2" xfId="16358" xr:uid="{00000000-0005-0000-0000-0000747D0000}"/>
    <cellStyle name="Normal 6 5 2 2 3 3 2 2 2" xfId="42034" xr:uid="{00000000-0005-0000-0000-0000757D0000}"/>
    <cellStyle name="Normal 6 5 2 2 3 3 2 3" xfId="32016" xr:uid="{00000000-0005-0000-0000-0000767D0000}"/>
    <cellStyle name="Normal 6 5 2 2 3 3 3" xfId="16359" xr:uid="{00000000-0005-0000-0000-0000777D0000}"/>
    <cellStyle name="Normal 6 5 2 2 3 3 3 2" xfId="16360" xr:uid="{00000000-0005-0000-0000-0000787D0000}"/>
    <cellStyle name="Normal 6 5 2 2 3 3 3 2 2" xfId="42035" xr:uid="{00000000-0005-0000-0000-0000797D0000}"/>
    <cellStyle name="Normal 6 5 2 2 3 3 3 3" xfId="32017" xr:uid="{00000000-0005-0000-0000-00007A7D0000}"/>
    <cellStyle name="Normal 6 5 2 2 3 3 4" xfId="16361" xr:uid="{00000000-0005-0000-0000-00007B7D0000}"/>
    <cellStyle name="Normal 6 5 2 2 3 3 4 2" xfId="36436" xr:uid="{00000000-0005-0000-0000-00007C7D0000}"/>
    <cellStyle name="Normal 6 5 2 2 3 3 5" xfId="25840" xr:uid="{00000000-0005-0000-0000-00007D7D0000}"/>
    <cellStyle name="Normal 6 5 2 2 3 4" xfId="16362" xr:uid="{00000000-0005-0000-0000-00007E7D0000}"/>
    <cellStyle name="Normal 6 5 2 2 3 4 2" xfId="16363" xr:uid="{00000000-0005-0000-0000-00007F7D0000}"/>
    <cellStyle name="Normal 6 5 2 2 3 4 2 2" xfId="16364" xr:uid="{00000000-0005-0000-0000-0000807D0000}"/>
    <cellStyle name="Normal 6 5 2 2 3 4 2 2 2" xfId="42036" xr:uid="{00000000-0005-0000-0000-0000817D0000}"/>
    <cellStyle name="Normal 6 5 2 2 3 4 2 3" xfId="32018" xr:uid="{00000000-0005-0000-0000-0000827D0000}"/>
    <cellStyle name="Normal 6 5 2 2 3 4 3" xfId="16365" xr:uid="{00000000-0005-0000-0000-0000837D0000}"/>
    <cellStyle name="Normal 6 5 2 2 3 4 3 2" xfId="16366" xr:uid="{00000000-0005-0000-0000-0000847D0000}"/>
    <cellStyle name="Normal 6 5 2 2 3 4 3 2 2" xfId="42037" xr:uid="{00000000-0005-0000-0000-0000857D0000}"/>
    <cellStyle name="Normal 6 5 2 2 3 4 3 3" xfId="32019" xr:uid="{00000000-0005-0000-0000-0000867D0000}"/>
    <cellStyle name="Normal 6 5 2 2 3 4 4" xfId="16367" xr:uid="{00000000-0005-0000-0000-0000877D0000}"/>
    <cellStyle name="Normal 6 5 2 2 3 4 4 2" xfId="36437" xr:uid="{00000000-0005-0000-0000-0000887D0000}"/>
    <cellStyle name="Normal 6 5 2 2 3 4 5" xfId="25841" xr:uid="{00000000-0005-0000-0000-0000897D0000}"/>
    <cellStyle name="Normal 6 5 2 2 3 5" xfId="16368" xr:uid="{00000000-0005-0000-0000-00008A7D0000}"/>
    <cellStyle name="Normal 6 5 2 2 3 5 2" xfId="16369" xr:uid="{00000000-0005-0000-0000-00008B7D0000}"/>
    <cellStyle name="Normal 6 5 2 2 3 5 2 2" xfId="42038" xr:uid="{00000000-0005-0000-0000-00008C7D0000}"/>
    <cellStyle name="Normal 6 5 2 2 3 5 3" xfId="32020" xr:uid="{00000000-0005-0000-0000-00008D7D0000}"/>
    <cellStyle name="Normal 6 5 2 2 3 6" xfId="16370" xr:uid="{00000000-0005-0000-0000-00008E7D0000}"/>
    <cellStyle name="Normal 6 5 2 2 3 6 2" xfId="16371" xr:uid="{00000000-0005-0000-0000-00008F7D0000}"/>
    <cellStyle name="Normal 6 5 2 2 3 6 2 2" xfId="42039" xr:uid="{00000000-0005-0000-0000-0000907D0000}"/>
    <cellStyle name="Normal 6 5 2 2 3 6 3" xfId="32021" xr:uid="{00000000-0005-0000-0000-0000917D0000}"/>
    <cellStyle name="Normal 6 5 2 2 3 7" xfId="16372" xr:uid="{00000000-0005-0000-0000-0000927D0000}"/>
    <cellStyle name="Normal 6 5 2 2 3 7 2" xfId="36432" xr:uid="{00000000-0005-0000-0000-0000937D0000}"/>
    <cellStyle name="Normal 6 5 2 2 3 8" xfId="25836" xr:uid="{00000000-0005-0000-0000-0000947D0000}"/>
    <cellStyle name="Normal 6 5 2 2 4" xfId="16373" xr:uid="{00000000-0005-0000-0000-0000957D0000}"/>
    <cellStyle name="Normal 6 5 2 2 4 2" xfId="16374" xr:uid="{00000000-0005-0000-0000-0000967D0000}"/>
    <cellStyle name="Normal 6 5 2 2 4 2 2" xfId="16375" xr:uid="{00000000-0005-0000-0000-0000977D0000}"/>
    <cellStyle name="Normal 6 5 2 2 4 2 2 2" xfId="16376" xr:uid="{00000000-0005-0000-0000-0000987D0000}"/>
    <cellStyle name="Normal 6 5 2 2 4 2 2 2 2" xfId="16377" xr:uid="{00000000-0005-0000-0000-0000997D0000}"/>
    <cellStyle name="Normal 6 5 2 2 4 2 2 2 2 2" xfId="42040" xr:uid="{00000000-0005-0000-0000-00009A7D0000}"/>
    <cellStyle name="Normal 6 5 2 2 4 2 2 2 3" xfId="32022" xr:uid="{00000000-0005-0000-0000-00009B7D0000}"/>
    <cellStyle name="Normal 6 5 2 2 4 2 2 3" xfId="16378" xr:uid="{00000000-0005-0000-0000-00009C7D0000}"/>
    <cellStyle name="Normal 6 5 2 2 4 2 2 3 2" xfId="16379" xr:uid="{00000000-0005-0000-0000-00009D7D0000}"/>
    <cellStyle name="Normal 6 5 2 2 4 2 2 3 2 2" xfId="42041" xr:uid="{00000000-0005-0000-0000-00009E7D0000}"/>
    <cellStyle name="Normal 6 5 2 2 4 2 2 3 3" xfId="32023" xr:uid="{00000000-0005-0000-0000-00009F7D0000}"/>
    <cellStyle name="Normal 6 5 2 2 4 2 2 4" xfId="16380" xr:uid="{00000000-0005-0000-0000-0000A07D0000}"/>
    <cellStyle name="Normal 6 5 2 2 4 2 2 4 2" xfId="36440" xr:uid="{00000000-0005-0000-0000-0000A17D0000}"/>
    <cellStyle name="Normal 6 5 2 2 4 2 2 5" xfId="25844" xr:uid="{00000000-0005-0000-0000-0000A27D0000}"/>
    <cellStyle name="Normal 6 5 2 2 4 2 3" xfId="16381" xr:uid="{00000000-0005-0000-0000-0000A37D0000}"/>
    <cellStyle name="Normal 6 5 2 2 4 2 3 2" xfId="16382" xr:uid="{00000000-0005-0000-0000-0000A47D0000}"/>
    <cellStyle name="Normal 6 5 2 2 4 2 3 2 2" xfId="16383" xr:uid="{00000000-0005-0000-0000-0000A57D0000}"/>
    <cellStyle name="Normal 6 5 2 2 4 2 3 2 2 2" xfId="42042" xr:uid="{00000000-0005-0000-0000-0000A67D0000}"/>
    <cellStyle name="Normal 6 5 2 2 4 2 3 2 3" xfId="32024" xr:uid="{00000000-0005-0000-0000-0000A77D0000}"/>
    <cellStyle name="Normal 6 5 2 2 4 2 3 3" xfId="16384" xr:uid="{00000000-0005-0000-0000-0000A87D0000}"/>
    <cellStyle name="Normal 6 5 2 2 4 2 3 3 2" xfId="16385" xr:uid="{00000000-0005-0000-0000-0000A97D0000}"/>
    <cellStyle name="Normal 6 5 2 2 4 2 3 3 2 2" xfId="42043" xr:uid="{00000000-0005-0000-0000-0000AA7D0000}"/>
    <cellStyle name="Normal 6 5 2 2 4 2 3 3 3" xfId="32025" xr:uid="{00000000-0005-0000-0000-0000AB7D0000}"/>
    <cellStyle name="Normal 6 5 2 2 4 2 3 4" xfId="16386" xr:uid="{00000000-0005-0000-0000-0000AC7D0000}"/>
    <cellStyle name="Normal 6 5 2 2 4 2 3 4 2" xfId="36441" xr:uid="{00000000-0005-0000-0000-0000AD7D0000}"/>
    <cellStyle name="Normal 6 5 2 2 4 2 3 5" xfId="25845" xr:uid="{00000000-0005-0000-0000-0000AE7D0000}"/>
    <cellStyle name="Normal 6 5 2 2 4 2 4" xfId="16387" xr:uid="{00000000-0005-0000-0000-0000AF7D0000}"/>
    <cellStyle name="Normal 6 5 2 2 4 2 4 2" xfId="16388" xr:uid="{00000000-0005-0000-0000-0000B07D0000}"/>
    <cellStyle name="Normal 6 5 2 2 4 2 4 2 2" xfId="42044" xr:uid="{00000000-0005-0000-0000-0000B17D0000}"/>
    <cellStyle name="Normal 6 5 2 2 4 2 4 3" xfId="32026" xr:uid="{00000000-0005-0000-0000-0000B27D0000}"/>
    <cellStyle name="Normal 6 5 2 2 4 2 5" xfId="16389" xr:uid="{00000000-0005-0000-0000-0000B37D0000}"/>
    <cellStyle name="Normal 6 5 2 2 4 2 5 2" xfId="16390" xr:uid="{00000000-0005-0000-0000-0000B47D0000}"/>
    <cellStyle name="Normal 6 5 2 2 4 2 5 2 2" xfId="42045" xr:uid="{00000000-0005-0000-0000-0000B57D0000}"/>
    <cellStyle name="Normal 6 5 2 2 4 2 5 3" xfId="32027" xr:uid="{00000000-0005-0000-0000-0000B67D0000}"/>
    <cellStyle name="Normal 6 5 2 2 4 2 6" xfId="16391" xr:uid="{00000000-0005-0000-0000-0000B77D0000}"/>
    <cellStyle name="Normal 6 5 2 2 4 2 6 2" xfId="36439" xr:uid="{00000000-0005-0000-0000-0000B87D0000}"/>
    <cellStyle name="Normal 6 5 2 2 4 2 7" xfId="25843" xr:uid="{00000000-0005-0000-0000-0000B97D0000}"/>
    <cellStyle name="Normal 6 5 2 2 4 3" xfId="16392" xr:uid="{00000000-0005-0000-0000-0000BA7D0000}"/>
    <cellStyle name="Normal 6 5 2 2 4 3 2" xfId="16393" xr:uid="{00000000-0005-0000-0000-0000BB7D0000}"/>
    <cellStyle name="Normal 6 5 2 2 4 3 2 2" xfId="16394" xr:uid="{00000000-0005-0000-0000-0000BC7D0000}"/>
    <cellStyle name="Normal 6 5 2 2 4 3 2 2 2" xfId="42046" xr:uid="{00000000-0005-0000-0000-0000BD7D0000}"/>
    <cellStyle name="Normal 6 5 2 2 4 3 2 3" xfId="32028" xr:uid="{00000000-0005-0000-0000-0000BE7D0000}"/>
    <cellStyle name="Normal 6 5 2 2 4 3 3" xfId="16395" xr:uid="{00000000-0005-0000-0000-0000BF7D0000}"/>
    <cellStyle name="Normal 6 5 2 2 4 3 3 2" xfId="16396" xr:uid="{00000000-0005-0000-0000-0000C07D0000}"/>
    <cellStyle name="Normal 6 5 2 2 4 3 3 2 2" xfId="42047" xr:uid="{00000000-0005-0000-0000-0000C17D0000}"/>
    <cellStyle name="Normal 6 5 2 2 4 3 3 3" xfId="32029" xr:uid="{00000000-0005-0000-0000-0000C27D0000}"/>
    <cellStyle name="Normal 6 5 2 2 4 3 4" xfId="16397" xr:uid="{00000000-0005-0000-0000-0000C37D0000}"/>
    <cellStyle name="Normal 6 5 2 2 4 3 4 2" xfId="36442" xr:uid="{00000000-0005-0000-0000-0000C47D0000}"/>
    <cellStyle name="Normal 6 5 2 2 4 3 5" xfId="25846" xr:uid="{00000000-0005-0000-0000-0000C57D0000}"/>
    <cellStyle name="Normal 6 5 2 2 4 4" xfId="16398" xr:uid="{00000000-0005-0000-0000-0000C67D0000}"/>
    <cellStyle name="Normal 6 5 2 2 4 4 2" xfId="16399" xr:uid="{00000000-0005-0000-0000-0000C77D0000}"/>
    <cellStyle name="Normal 6 5 2 2 4 4 2 2" xfId="16400" xr:uid="{00000000-0005-0000-0000-0000C87D0000}"/>
    <cellStyle name="Normal 6 5 2 2 4 4 2 2 2" xfId="42048" xr:uid="{00000000-0005-0000-0000-0000C97D0000}"/>
    <cellStyle name="Normal 6 5 2 2 4 4 2 3" xfId="32030" xr:uid="{00000000-0005-0000-0000-0000CA7D0000}"/>
    <cellStyle name="Normal 6 5 2 2 4 4 3" xfId="16401" xr:uid="{00000000-0005-0000-0000-0000CB7D0000}"/>
    <cellStyle name="Normal 6 5 2 2 4 4 3 2" xfId="16402" xr:uid="{00000000-0005-0000-0000-0000CC7D0000}"/>
    <cellStyle name="Normal 6 5 2 2 4 4 3 2 2" xfId="42049" xr:uid="{00000000-0005-0000-0000-0000CD7D0000}"/>
    <cellStyle name="Normal 6 5 2 2 4 4 3 3" xfId="32031" xr:uid="{00000000-0005-0000-0000-0000CE7D0000}"/>
    <cellStyle name="Normal 6 5 2 2 4 4 4" xfId="16403" xr:uid="{00000000-0005-0000-0000-0000CF7D0000}"/>
    <cellStyle name="Normal 6 5 2 2 4 4 4 2" xfId="36443" xr:uid="{00000000-0005-0000-0000-0000D07D0000}"/>
    <cellStyle name="Normal 6 5 2 2 4 4 5" xfId="25847" xr:uid="{00000000-0005-0000-0000-0000D17D0000}"/>
    <cellStyle name="Normal 6 5 2 2 4 5" xfId="16404" xr:uid="{00000000-0005-0000-0000-0000D27D0000}"/>
    <cellStyle name="Normal 6 5 2 2 4 5 2" xfId="16405" xr:uid="{00000000-0005-0000-0000-0000D37D0000}"/>
    <cellStyle name="Normal 6 5 2 2 4 5 2 2" xfId="42050" xr:uid="{00000000-0005-0000-0000-0000D47D0000}"/>
    <cellStyle name="Normal 6 5 2 2 4 5 3" xfId="32032" xr:uid="{00000000-0005-0000-0000-0000D57D0000}"/>
    <cellStyle name="Normal 6 5 2 2 4 6" xfId="16406" xr:uid="{00000000-0005-0000-0000-0000D67D0000}"/>
    <cellStyle name="Normal 6 5 2 2 4 6 2" xfId="16407" xr:uid="{00000000-0005-0000-0000-0000D77D0000}"/>
    <cellStyle name="Normal 6 5 2 2 4 6 2 2" xfId="42051" xr:uid="{00000000-0005-0000-0000-0000D87D0000}"/>
    <cellStyle name="Normal 6 5 2 2 4 6 3" xfId="32033" xr:uid="{00000000-0005-0000-0000-0000D97D0000}"/>
    <cellStyle name="Normal 6 5 2 2 4 7" xfId="16408" xr:uid="{00000000-0005-0000-0000-0000DA7D0000}"/>
    <cellStyle name="Normal 6 5 2 2 4 7 2" xfId="36438" xr:uid="{00000000-0005-0000-0000-0000DB7D0000}"/>
    <cellStyle name="Normal 6 5 2 2 4 8" xfId="25842" xr:uid="{00000000-0005-0000-0000-0000DC7D0000}"/>
    <cellStyle name="Normal 6 5 2 2 5" xfId="16409" xr:uid="{00000000-0005-0000-0000-0000DD7D0000}"/>
    <cellStyle name="Normal 6 5 2 2 5 2" xfId="16410" xr:uid="{00000000-0005-0000-0000-0000DE7D0000}"/>
    <cellStyle name="Normal 6 5 2 2 5 2 2" xfId="16411" xr:uid="{00000000-0005-0000-0000-0000DF7D0000}"/>
    <cellStyle name="Normal 6 5 2 2 5 2 2 2" xfId="16412" xr:uid="{00000000-0005-0000-0000-0000E07D0000}"/>
    <cellStyle name="Normal 6 5 2 2 5 2 2 2 2" xfId="16413" xr:uid="{00000000-0005-0000-0000-0000E17D0000}"/>
    <cellStyle name="Normal 6 5 2 2 5 2 2 2 2 2" xfId="42052" xr:uid="{00000000-0005-0000-0000-0000E27D0000}"/>
    <cellStyle name="Normal 6 5 2 2 5 2 2 2 3" xfId="32034" xr:uid="{00000000-0005-0000-0000-0000E37D0000}"/>
    <cellStyle name="Normal 6 5 2 2 5 2 2 3" xfId="16414" xr:uid="{00000000-0005-0000-0000-0000E47D0000}"/>
    <cellStyle name="Normal 6 5 2 2 5 2 2 3 2" xfId="16415" xr:uid="{00000000-0005-0000-0000-0000E57D0000}"/>
    <cellStyle name="Normal 6 5 2 2 5 2 2 3 2 2" xfId="42053" xr:uid="{00000000-0005-0000-0000-0000E67D0000}"/>
    <cellStyle name="Normal 6 5 2 2 5 2 2 3 3" xfId="32035" xr:uid="{00000000-0005-0000-0000-0000E77D0000}"/>
    <cellStyle name="Normal 6 5 2 2 5 2 2 4" xfId="16416" xr:uid="{00000000-0005-0000-0000-0000E87D0000}"/>
    <cellStyle name="Normal 6 5 2 2 5 2 2 4 2" xfId="36446" xr:uid="{00000000-0005-0000-0000-0000E97D0000}"/>
    <cellStyle name="Normal 6 5 2 2 5 2 2 5" xfId="25850" xr:uid="{00000000-0005-0000-0000-0000EA7D0000}"/>
    <cellStyle name="Normal 6 5 2 2 5 2 3" xfId="16417" xr:uid="{00000000-0005-0000-0000-0000EB7D0000}"/>
    <cellStyle name="Normal 6 5 2 2 5 2 3 2" xfId="16418" xr:uid="{00000000-0005-0000-0000-0000EC7D0000}"/>
    <cellStyle name="Normal 6 5 2 2 5 2 3 2 2" xfId="16419" xr:uid="{00000000-0005-0000-0000-0000ED7D0000}"/>
    <cellStyle name="Normal 6 5 2 2 5 2 3 2 2 2" xfId="42054" xr:uid="{00000000-0005-0000-0000-0000EE7D0000}"/>
    <cellStyle name="Normal 6 5 2 2 5 2 3 2 3" xfId="32036" xr:uid="{00000000-0005-0000-0000-0000EF7D0000}"/>
    <cellStyle name="Normal 6 5 2 2 5 2 3 3" xfId="16420" xr:uid="{00000000-0005-0000-0000-0000F07D0000}"/>
    <cellStyle name="Normal 6 5 2 2 5 2 3 3 2" xfId="16421" xr:uid="{00000000-0005-0000-0000-0000F17D0000}"/>
    <cellStyle name="Normal 6 5 2 2 5 2 3 3 2 2" xfId="42055" xr:uid="{00000000-0005-0000-0000-0000F27D0000}"/>
    <cellStyle name="Normal 6 5 2 2 5 2 3 3 3" xfId="32037" xr:uid="{00000000-0005-0000-0000-0000F37D0000}"/>
    <cellStyle name="Normal 6 5 2 2 5 2 3 4" xfId="16422" xr:uid="{00000000-0005-0000-0000-0000F47D0000}"/>
    <cellStyle name="Normal 6 5 2 2 5 2 3 4 2" xfId="36447" xr:uid="{00000000-0005-0000-0000-0000F57D0000}"/>
    <cellStyle name="Normal 6 5 2 2 5 2 3 5" xfId="25851" xr:uid="{00000000-0005-0000-0000-0000F67D0000}"/>
    <cellStyle name="Normal 6 5 2 2 5 2 4" xfId="16423" xr:uid="{00000000-0005-0000-0000-0000F77D0000}"/>
    <cellStyle name="Normal 6 5 2 2 5 2 4 2" xfId="16424" xr:uid="{00000000-0005-0000-0000-0000F87D0000}"/>
    <cellStyle name="Normal 6 5 2 2 5 2 4 2 2" xfId="42056" xr:uid="{00000000-0005-0000-0000-0000F97D0000}"/>
    <cellStyle name="Normal 6 5 2 2 5 2 4 3" xfId="32038" xr:uid="{00000000-0005-0000-0000-0000FA7D0000}"/>
    <cellStyle name="Normal 6 5 2 2 5 2 5" xfId="16425" xr:uid="{00000000-0005-0000-0000-0000FB7D0000}"/>
    <cellStyle name="Normal 6 5 2 2 5 2 5 2" xfId="16426" xr:uid="{00000000-0005-0000-0000-0000FC7D0000}"/>
    <cellStyle name="Normal 6 5 2 2 5 2 5 2 2" xfId="42057" xr:uid="{00000000-0005-0000-0000-0000FD7D0000}"/>
    <cellStyle name="Normal 6 5 2 2 5 2 5 3" xfId="32039" xr:uid="{00000000-0005-0000-0000-0000FE7D0000}"/>
    <cellStyle name="Normal 6 5 2 2 5 2 6" xfId="16427" xr:uid="{00000000-0005-0000-0000-0000FF7D0000}"/>
    <cellStyle name="Normal 6 5 2 2 5 2 6 2" xfId="36445" xr:uid="{00000000-0005-0000-0000-0000007E0000}"/>
    <cellStyle name="Normal 6 5 2 2 5 2 7" xfId="25849" xr:uid="{00000000-0005-0000-0000-0000017E0000}"/>
    <cellStyle name="Normal 6 5 2 2 5 3" xfId="16428" xr:uid="{00000000-0005-0000-0000-0000027E0000}"/>
    <cellStyle name="Normal 6 5 2 2 5 3 2" xfId="16429" xr:uid="{00000000-0005-0000-0000-0000037E0000}"/>
    <cellStyle name="Normal 6 5 2 2 5 3 2 2" xfId="16430" xr:uid="{00000000-0005-0000-0000-0000047E0000}"/>
    <cellStyle name="Normal 6 5 2 2 5 3 2 2 2" xfId="42058" xr:uid="{00000000-0005-0000-0000-0000057E0000}"/>
    <cellStyle name="Normal 6 5 2 2 5 3 2 3" xfId="32040" xr:uid="{00000000-0005-0000-0000-0000067E0000}"/>
    <cellStyle name="Normal 6 5 2 2 5 3 3" xfId="16431" xr:uid="{00000000-0005-0000-0000-0000077E0000}"/>
    <cellStyle name="Normal 6 5 2 2 5 3 3 2" xfId="16432" xr:uid="{00000000-0005-0000-0000-0000087E0000}"/>
    <cellStyle name="Normal 6 5 2 2 5 3 3 2 2" xfId="42059" xr:uid="{00000000-0005-0000-0000-0000097E0000}"/>
    <cellStyle name="Normal 6 5 2 2 5 3 3 3" xfId="32041" xr:uid="{00000000-0005-0000-0000-00000A7E0000}"/>
    <cellStyle name="Normal 6 5 2 2 5 3 4" xfId="16433" xr:uid="{00000000-0005-0000-0000-00000B7E0000}"/>
    <cellStyle name="Normal 6 5 2 2 5 3 4 2" xfId="36448" xr:uid="{00000000-0005-0000-0000-00000C7E0000}"/>
    <cellStyle name="Normal 6 5 2 2 5 3 5" xfId="25852" xr:uid="{00000000-0005-0000-0000-00000D7E0000}"/>
    <cellStyle name="Normal 6 5 2 2 5 4" xfId="16434" xr:uid="{00000000-0005-0000-0000-00000E7E0000}"/>
    <cellStyle name="Normal 6 5 2 2 5 4 2" xfId="16435" xr:uid="{00000000-0005-0000-0000-00000F7E0000}"/>
    <cellStyle name="Normal 6 5 2 2 5 4 2 2" xfId="16436" xr:uid="{00000000-0005-0000-0000-0000107E0000}"/>
    <cellStyle name="Normal 6 5 2 2 5 4 2 2 2" xfId="42060" xr:uid="{00000000-0005-0000-0000-0000117E0000}"/>
    <cellStyle name="Normal 6 5 2 2 5 4 2 3" xfId="32042" xr:uid="{00000000-0005-0000-0000-0000127E0000}"/>
    <cellStyle name="Normal 6 5 2 2 5 4 3" xfId="16437" xr:uid="{00000000-0005-0000-0000-0000137E0000}"/>
    <cellStyle name="Normal 6 5 2 2 5 4 3 2" xfId="16438" xr:uid="{00000000-0005-0000-0000-0000147E0000}"/>
    <cellStyle name="Normal 6 5 2 2 5 4 3 2 2" xfId="42061" xr:uid="{00000000-0005-0000-0000-0000157E0000}"/>
    <cellStyle name="Normal 6 5 2 2 5 4 3 3" xfId="32043" xr:uid="{00000000-0005-0000-0000-0000167E0000}"/>
    <cellStyle name="Normal 6 5 2 2 5 4 4" xfId="16439" xr:uid="{00000000-0005-0000-0000-0000177E0000}"/>
    <cellStyle name="Normal 6 5 2 2 5 4 4 2" xfId="36449" xr:uid="{00000000-0005-0000-0000-0000187E0000}"/>
    <cellStyle name="Normal 6 5 2 2 5 4 5" xfId="25853" xr:uid="{00000000-0005-0000-0000-0000197E0000}"/>
    <cellStyle name="Normal 6 5 2 2 5 5" xfId="16440" xr:uid="{00000000-0005-0000-0000-00001A7E0000}"/>
    <cellStyle name="Normal 6 5 2 2 5 5 2" xfId="16441" xr:uid="{00000000-0005-0000-0000-00001B7E0000}"/>
    <cellStyle name="Normal 6 5 2 2 5 5 2 2" xfId="42062" xr:uid="{00000000-0005-0000-0000-00001C7E0000}"/>
    <cellStyle name="Normal 6 5 2 2 5 5 3" xfId="32044" xr:uid="{00000000-0005-0000-0000-00001D7E0000}"/>
    <cellStyle name="Normal 6 5 2 2 5 6" xfId="16442" xr:uid="{00000000-0005-0000-0000-00001E7E0000}"/>
    <cellStyle name="Normal 6 5 2 2 5 6 2" xfId="16443" xr:uid="{00000000-0005-0000-0000-00001F7E0000}"/>
    <cellStyle name="Normal 6 5 2 2 5 6 2 2" xfId="42063" xr:uid="{00000000-0005-0000-0000-0000207E0000}"/>
    <cellStyle name="Normal 6 5 2 2 5 6 3" xfId="32045" xr:uid="{00000000-0005-0000-0000-0000217E0000}"/>
    <cellStyle name="Normal 6 5 2 2 5 7" xfId="16444" xr:uid="{00000000-0005-0000-0000-0000227E0000}"/>
    <cellStyle name="Normal 6 5 2 2 5 7 2" xfId="36444" xr:uid="{00000000-0005-0000-0000-0000237E0000}"/>
    <cellStyle name="Normal 6 5 2 2 5 8" xfId="25848" xr:uid="{00000000-0005-0000-0000-0000247E0000}"/>
    <cellStyle name="Normal 6 5 2 2 6" xfId="16445" xr:uid="{00000000-0005-0000-0000-0000257E0000}"/>
    <cellStyle name="Normal 6 5 2 2 6 2" xfId="16446" xr:uid="{00000000-0005-0000-0000-0000267E0000}"/>
    <cellStyle name="Normal 6 5 2 2 6 2 2" xfId="16447" xr:uid="{00000000-0005-0000-0000-0000277E0000}"/>
    <cellStyle name="Normal 6 5 2 2 6 2 2 2" xfId="16448" xr:uid="{00000000-0005-0000-0000-0000287E0000}"/>
    <cellStyle name="Normal 6 5 2 2 6 2 2 2 2" xfId="42064" xr:uid="{00000000-0005-0000-0000-0000297E0000}"/>
    <cellStyle name="Normal 6 5 2 2 6 2 2 3" xfId="32046" xr:uid="{00000000-0005-0000-0000-00002A7E0000}"/>
    <cellStyle name="Normal 6 5 2 2 6 2 3" xfId="16449" xr:uid="{00000000-0005-0000-0000-00002B7E0000}"/>
    <cellStyle name="Normal 6 5 2 2 6 2 3 2" xfId="16450" xr:uid="{00000000-0005-0000-0000-00002C7E0000}"/>
    <cellStyle name="Normal 6 5 2 2 6 2 3 2 2" xfId="42065" xr:uid="{00000000-0005-0000-0000-00002D7E0000}"/>
    <cellStyle name="Normal 6 5 2 2 6 2 3 3" xfId="32047" xr:uid="{00000000-0005-0000-0000-00002E7E0000}"/>
    <cellStyle name="Normal 6 5 2 2 6 2 4" xfId="16451" xr:uid="{00000000-0005-0000-0000-00002F7E0000}"/>
    <cellStyle name="Normal 6 5 2 2 6 2 4 2" xfId="36451" xr:uid="{00000000-0005-0000-0000-0000307E0000}"/>
    <cellStyle name="Normal 6 5 2 2 6 2 5" xfId="25855" xr:uid="{00000000-0005-0000-0000-0000317E0000}"/>
    <cellStyle name="Normal 6 5 2 2 6 3" xfId="16452" xr:uid="{00000000-0005-0000-0000-0000327E0000}"/>
    <cellStyle name="Normal 6 5 2 2 6 3 2" xfId="16453" xr:uid="{00000000-0005-0000-0000-0000337E0000}"/>
    <cellStyle name="Normal 6 5 2 2 6 3 2 2" xfId="16454" xr:uid="{00000000-0005-0000-0000-0000347E0000}"/>
    <cellStyle name="Normal 6 5 2 2 6 3 2 2 2" xfId="42066" xr:uid="{00000000-0005-0000-0000-0000357E0000}"/>
    <cellStyle name="Normal 6 5 2 2 6 3 2 3" xfId="32048" xr:uid="{00000000-0005-0000-0000-0000367E0000}"/>
    <cellStyle name="Normal 6 5 2 2 6 3 3" xfId="16455" xr:uid="{00000000-0005-0000-0000-0000377E0000}"/>
    <cellStyle name="Normal 6 5 2 2 6 3 3 2" xfId="16456" xr:uid="{00000000-0005-0000-0000-0000387E0000}"/>
    <cellStyle name="Normal 6 5 2 2 6 3 3 2 2" xfId="42067" xr:uid="{00000000-0005-0000-0000-0000397E0000}"/>
    <cellStyle name="Normal 6 5 2 2 6 3 3 3" xfId="32049" xr:uid="{00000000-0005-0000-0000-00003A7E0000}"/>
    <cellStyle name="Normal 6 5 2 2 6 3 4" xfId="16457" xr:uid="{00000000-0005-0000-0000-00003B7E0000}"/>
    <cellStyle name="Normal 6 5 2 2 6 3 4 2" xfId="36452" xr:uid="{00000000-0005-0000-0000-00003C7E0000}"/>
    <cellStyle name="Normal 6 5 2 2 6 3 5" xfId="25856" xr:uid="{00000000-0005-0000-0000-00003D7E0000}"/>
    <cellStyle name="Normal 6 5 2 2 6 4" xfId="16458" xr:uid="{00000000-0005-0000-0000-00003E7E0000}"/>
    <cellStyle name="Normal 6 5 2 2 6 4 2" xfId="16459" xr:uid="{00000000-0005-0000-0000-00003F7E0000}"/>
    <cellStyle name="Normal 6 5 2 2 6 4 2 2" xfId="42068" xr:uid="{00000000-0005-0000-0000-0000407E0000}"/>
    <cellStyle name="Normal 6 5 2 2 6 4 3" xfId="32050" xr:uid="{00000000-0005-0000-0000-0000417E0000}"/>
    <cellStyle name="Normal 6 5 2 2 6 5" xfId="16460" xr:uid="{00000000-0005-0000-0000-0000427E0000}"/>
    <cellStyle name="Normal 6 5 2 2 6 5 2" xfId="16461" xr:uid="{00000000-0005-0000-0000-0000437E0000}"/>
    <cellStyle name="Normal 6 5 2 2 6 5 2 2" xfId="42069" xr:uid="{00000000-0005-0000-0000-0000447E0000}"/>
    <cellStyle name="Normal 6 5 2 2 6 5 3" xfId="32051" xr:uid="{00000000-0005-0000-0000-0000457E0000}"/>
    <cellStyle name="Normal 6 5 2 2 6 6" xfId="16462" xr:uid="{00000000-0005-0000-0000-0000467E0000}"/>
    <cellStyle name="Normal 6 5 2 2 6 6 2" xfId="36450" xr:uid="{00000000-0005-0000-0000-0000477E0000}"/>
    <cellStyle name="Normal 6 5 2 2 6 7" xfId="25854" xr:uid="{00000000-0005-0000-0000-0000487E0000}"/>
    <cellStyle name="Normal 6 5 2 2 7" xfId="16463" xr:uid="{00000000-0005-0000-0000-0000497E0000}"/>
    <cellStyle name="Normal 6 5 2 2 7 2" xfId="16464" xr:uid="{00000000-0005-0000-0000-00004A7E0000}"/>
    <cellStyle name="Normal 6 5 2 2 7 2 2" xfId="16465" xr:uid="{00000000-0005-0000-0000-00004B7E0000}"/>
    <cellStyle name="Normal 6 5 2 2 7 2 2 2" xfId="42070" xr:uid="{00000000-0005-0000-0000-00004C7E0000}"/>
    <cellStyle name="Normal 6 5 2 2 7 2 3" xfId="32052" xr:uid="{00000000-0005-0000-0000-00004D7E0000}"/>
    <cellStyle name="Normal 6 5 2 2 7 3" xfId="16466" xr:uid="{00000000-0005-0000-0000-00004E7E0000}"/>
    <cellStyle name="Normal 6 5 2 2 7 3 2" xfId="16467" xr:uid="{00000000-0005-0000-0000-00004F7E0000}"/>
    <cellStyle name="Normal 6 5 2 2 7 3 2 2" xfId="42071" xr:uid="{00000000-0005-0000-0000-0000507E0000}"/>
    <cellStyle name="Normal 6 5 2 2 7 3 3" xfId="32053" xr:uid="{00000000-0005-0000-0000-0000517E0000}"/>
    <cellStyle name="Normal 6 5 2 2 7 4" xfId="16468" xr:uid="{00000000-0005-0000-0000-0000527E0000}"/>
    <cellStyle name="Normal 6 5 2 2 7 4 2" xfId="36453" xr:uid="{00000000-0005-0000-0000-0000537E0000}"/>
    <cellStyle name="Normal 6 5 2 2 7 5" xfId="25857" xr:uid="{00000000-0005-0000-0000-0000547E0000}"/>
    <cellStyle name="Normal 6 5 2 2 8" xfId="16469" xr:uid="{00000000-0005-0000-0000-0000557E0000}"/>
    <cellStyle name="Normal 6 5 2 2 8 2" xfId="16470" xr:uid="{00000000-0005-0000-0000-0000567E0000}"/>
    <cellStyle name="Normal 6 5 2 2 8 2 2" xfId="16471" xr:uid="{00000000-0005-0000-0000-0000577E0000}"/>
    <cellStyle name="Normal 6 5 2 2 8 2 2 2" xfId="42072" xr:uid="{00000000-0005-0000-0000-0000587E0000}"/>
    <cellStyle name="Normal 6 5 2 2 8 2 3" xfId="32054" xr:uid="{00000000-0005-0000-0000-0000597E0000}"/>
    <cellStyle name="Normal 6 5 2 2 8 3" xfId="16472" xr:uid="{00000000-0005-0000-0000-00005A7E0000}"/>
    <cellStyle name="Normal 6 5 2 2 8 3 2" xfId="16473" xr:uid="{00000000-0005-0000-0000-00005B7E0000}"/>
    <cellStyle name="Normal 6 5 2 2 8 3 2 2" xfId="42073" xr:uid="{00000000-0005-0000-0000-00005C7E0000}"/>
    <cellStyle name="Normal 6 5 2 2 8 3 3" xfId="32055" xr:uid="{00000000-0005-0000-0000-00005D7E0000}"/>
    <cellStyle name="Normal 6 5 2 2 8 4" xfId="16474" xr:uid="{00000000-0005-0000-0000-00005E7E0000}"/>
    <cellStyle name="Normal 6 5 2 2 8 4 2" xfId="36454" xr:uid="{00000000-0005-0000-0000-00005F7E0000}"/>
    <cellStyle name="Normal 6 5 2 2 8 5" xfId="25858" xr:uid="{00000000-0005-0000-0000-0000607E0000}"/>
    <cellStyle name="Normal 6 5 2 2 9" xfId="16475" xr:uid="{00000000-0005-0000-0000-0000617E0000}"/>
    <cellStyle name="Normal 6 5 2 2 9 2" xfId="16476" xr:uid="{00000000-0005-0000-0000-0000627E0000}"/>
    <cellStyle name="Normal 6 5 2 2 9 2 2" xfId="42074" xr:uid="{00000000-0005-0000-0000-0000637E0000}"/>
    <cellStyle name="Normal 6 5 2 2 9 3" xfId="32056" xr:uid="{00000000-0005-0000-0000-0000647E0000}"/>
    <cellStyle name="Normal 6 5 2 3" xfId="16477" xr:uid="{00000000-0005-0000-0000-0000657E0000}"/>
    <cellStyle name="Normal 6 5 2 3 10" xfId="25859" xr:uid="{00000000-0005-0000-0000-0000667E0000}"/>
    <cellStyle name="Normal 6 5 2 3 2" xfId="16478" xr:uid="{00000000-0005-0000-0000-0000677E0000}"/>
    <cellStyle name="Normal 6 5 2 3 2 2" xfId="16479" xr:uid="{00000000-0005-0000-0000-0000687E0000}"/>
    <cellStyle name="Normal 6 5 2 3 2 2 2" xfId="16480" xr:uid="{00000000-0005-0000-0000-0000697E0000}"/>
    <cellStyle name="Normal 6 5 2 3 2 2 2 2" xfId="16481" xr:uid="{00000000-0005-0000-0000-00006A7E0000}"/>
    <cellStyle name="Normal 6 5 2 3 2 2 2 2 2" xfId="16482" xr:uid="{00000000-0005-0000-0000-00006B7E0000}"/>
    <cellStyle name="Normal 6 5 2 3 2 2 2 2 2 2" xfId="42075" xr:uid="{00000000-0005-0000-0000-00006C7E0000}"/>
    <cellStyle name="Normal 6 5 2 3 2 2 2 2 3" xfId="32057" xr:uid="{00000000-0005-0000-0000-00006D7E0000}"/>
    <cellStyle name="Normal 6 5 2 3 2 2 2 3" xfId="16483" xr:uid="{00000000-0005-0000-0000-00006E7E0000}"/>
    <cellStyle name="Normal 6 5 2 3 2 2 2 3 2" xfId="16484" xr:uid="{00000000-0005-0000-0000-00006F7E0000}"/>
    <cellStyle name="Normal 6 5 2 3 2 2 2 3 2 2" xfId="42076" xr:uid="{00000000-0005-0000-0000-0000707E0000}"/>
    <cellStyle name="Normal 6 5 2 3 2 2 2 3 3" xfId="32058" xr:uid="{00000000-0005-0000-0000-0000717E0000}"/>
    <cellStyle name="Normal 6 5 2 3 2 2 2 4" xfId="16485" xr:uid="{00000000-0005-0000-0000-0000727E0000}"/>
    <cellStyle name="Normal 6 5 2 3 2 2 2 4 2" xfId="36458" xr:uid="{00000000-0005-0000-0000-0000737E0000}"/>
    <cellStyle name="Normal 6 5 2 3 2 2 2 5" xfId="25862" xr:uid="{00000000-0005-0000-0000-0000747E0000}"/>
    <cellStyle name="Normal 6 5 2 3 2 2 3" xfId="16486" xr:uid="{00000000-0005-0000-0000-0000757E0000}"/>
    <cellStyle name="Normal 6 5 2 3 2 2 3 2" xfId="16487" xr:uid="{00000000-0005-0000-0000-0000767E0000}"/>
    <cellStyle name="Normal 6 5 2 3 2 2 3 2 2" xfId="16488" xr:uid="{00000000-0005-0000-0000-0000777E0000}"/>
    <cellStyle name="Normal 6 5 2 3 2 2 3 2 2 2" xfId="42077" xr:uid="{00000000-0005-0000-0000-0000787E0000}"/>
    <cellStyle name="Normal 6 5 2 3 2 2 3 2 3" xfId="32059" xr:uid="{00000000-0005-0000-0000-0000797E0000}"/>
    <cellStyle name="Normal 6 5 2 3 2 2 3 3" xfId="16489" xr:uid="{00000000-0005-0000-0000-00007A7E0000}"/>
    <cellStyle name="Normal 6 5 2 3 2 2 3 3 2" xfId="16490" xr:uid="{00000000-0005-0000-0000-00007B7E0000}"/>
    <cellStyle name="Normal 6 5 2 3 2 2 3 3 2 2" xfId="42078" xr:uid="{00000000-0005-0000-0000-00007C7E0000}"/>
    <cellStyle name="Normal 6 5 2 3 2 2 3 3 3" xfId="32060" xr:uid="{00000000-0005-0000-0000-00007D7E0000}"/>
    <cellStyle name="Normal 6 5 2 3 2 2 3 4" xfId="16491" xr:uid="{00000000-0005-0000-0000-00007E7E0000}"/>
    <cellStyle name="Normal 6 5 2 3 2 2 3 4 2" xfId="36459" xr:uid="{00000000-0005-0000-0000-00007F7E0000}"/>
    <cellStyle name="Normal 6 5 2 3 2 2 3 5" xfId="25863" xr:uid="{00000000-0005-0000-0000-0000807E0000}"/>
    <cellStyle name="Normal 6 5 2 3 2 2 4" xfId="16492" xr:uid="{00000000-0005-0000-0000-0000817E0000}"/>
    <cellStyle name="Normal 6 5 2 3 2 2 4 2" xfId="16493" xr:uid="{00000000-0005-0000-0000-0000827E0000}"/>
    <cellStyle name="Normal 6 5 2 3 2 2 4 2 2" xfId="42079" xr:uid="{00000000-0005-0000-0000-0000837E0000}"/>
    <cellStyle name="Normal 6 5 2 3 2 2 4 3" xfId="32061" xr:uid="{00000000-0005-0000-0000-0000847E0000}"/>
    <cellStyle name="Normal 6 5 2 3 2 2 5" xfId="16494" xr:uid="{00000000-0005-0000-0000-0000857E0000}"/>
    <cellStyle name="Normal 6 5 2 3 2 2 5 2" xfId="16495" xr:uid="{00000000-0005-0000-0000-0000867E0000}"/>
    <cellStyle name="Normal 6 5 2 3 2 2 5 2 2" xfId="42080" xr:uid="{00000000-0005-0000-0000-0000877E0000}"/>
    <cellStyle name="Normal 6 5 2 3 2 2 5 3" xfId="32062" xr:uid="{00000000-0005-0000-0000-0000887E0000}"/>
    <cellStyle name="Normal 6 5 2 3 2 2 6" xfId="16496" xr:uid="{00000000-0005-0000-0000-0000897E0000}"/>
    <cellStyle name="Normal 6 5 2 3 2 2 6 2" xfId="36457" xr:uid="{00000000-0005-0000-0000-00008A7E0000}"/>
    <cellStyle name="Normal 6 5 2 3 2 2 7" xfId="25861" xr:uid="{00000000-0005-0000-0000-00008B7E0000}"/>
    <cellStyle name="Normal 6 5 2 3 2 3" xfId="16497" xr:uid="{00000000-0005-0000-0000-00008C7E0000}"/>
    <cellStyle name="Normal 6 5 2 3 2 3 2" xfId="16498" xr:uid="{00000000-0005-0000-0000-00008D7E0000}"/>
    <cellStyle name="Normal 6 5 2 3 2 3 2 2" xfId="16499" xr:uid="{00000000-0005-0000-0000-00008E7E0000}"/>
    <cellStyle name="Normal 6 5 2 3 2 3 2 2 2" xfId="42081" xr:uid="{00000000-0005-0000-0000-00008F7E0000}"/>
    <cellStyle name="Normal 6 5 2 3 2 3 2 3" xfId="32063" xr:uid="{00000000-0005-0000-0000-0000907E0000}"/>
    <cellStyle name="Normal 6 5 2 3 2 3 3" xfId="16500" xr:uid="{00000000-0005-0000-0000-0000917E0000}"/>
    <cellStyle name="Normal 6 5 2 3 2 3 3 2" xfId="16501" xr:uid="{00000000-0005-0000-0000-0000927E0000}"/>
    <cellStyle name="Normal 6 5 2 3 2 3 3 2 2" xfId="42082" xr:uid="{00000000-0005-0000-0000-0000937E0000}"/>
    <cellStyle name="Normal 6 5 2 3 2 3 3 3" xfId="32064" xr:uid="{00000000-0005-0000-0000-0000947E0000}"/>
    <cellStyle name="Normal 6 5 2 3 2 3 4" xfId="16502" xr:uid="{00000000-0005-0000-0000-0000957E0000}"/>
    <cellStyle name="Normal 6 5 2 3 2 3 4 2" xfId="36460" xr:uid="{00000000-0005-0000-0000-0000967E0000}"/>
    <cellStyle name="Normal 6 5 2 3 2 3 5" xfId="25864" xr:uid="{00000000-0005-0000-0000-0000977E0000}"/>
    <cellStyle name="Normal 6 5 2 3 2 4" xfId="16503" xr:uid="{00000000-0005-0000-0000-0000987E0000}"/>
    <cellStyle name="Normal 6 5 2 3 2 4 2" xfId="16504" xr:uid="{00000000-0005-0000-0000-0000997E0000}"/>
    <cellStyle name="Normal 6 5 2 3 2 4 2 2" xfId="16505" xr:uid="{00000000-0005-0000-0000-00009A7E0000}"/>
    <cellStyle name="Normal 6 5 2 3 2 4 2 2 2" xfId="42083" xr:uid="{00000000-0005-0000-0000-00009B7E0000}"/>
    <cellStyle name="Normal 6 5 2 3 2 4 2 3" xfId="32065" xr:uid="{00000000-0005-0000-0000-00009C7E0000}"/>
    <cellStyle name="Normal 6 5 2 3 2 4 3" xfId="16506" xr:uid="{00000000-0005-0000-0000-00009D7E0000}"/>
    <cellStyle name="Normal 6 5 2 3 2 4 3 2" xfId="16507" xr:uid="{00000000-0005-0000-0000-00009E7E0000}"/>
    <cellStyle name="Normal 6 5 2 3 2 4 3 2 2" xfId="42084" xr:uid="{00000000-0005-0000-0000-00009F7E0000}"/>
    <cellStyle name="Normal 6 5 2 3 2 4 3 3" xfId="32066" xr:uid="{00000000-0005-0000-0000-0000A07E0000}"/>
    <cellStyle name="Normal 6 5 2 3 2 4 4" xfId="16508" xr:uid="{00000000-0005-0000-0000-0000A17E0000}"/>
    <cellStyle name="Normal 6 5 2 3 2 4 4 2" xfId="36461" xr:uid="{00000000-0005-0000-0000-0000A27E0000}"/>
    <cellStyle name="Normal 6 5 2 3 2 4 5" xfId="25865" xr:uid="{00000000-0005-0000-0000-0000A37E0000}"/>
    <cellStyle name="Normal 6 5 2 3 2 5" xfId="16509" xr:uid="{00000000-0005-0000-0000-0000A47E0000}"/>
    <cellStyle name="Normal 6 5 2 3 2 5 2" xfId="16510" xr:uid="{00000000-0005-0000-0000-0000A57E0000}"/>
    <cellStyle name="Normal 6 5 2 3 2 5 2 2" xfId="42085" xr:uid="{00000000-0005-0000-0000-0000A67E0000}"/>
    <cellStyle name="Normal 6 5 2 3 2 5 3" xfId="32067" xr:uid="{00000000-0005-0000-0000-0000A77E0000}"/>
    <cellStyle name="Normal 6 5 2 3 2 6" xfId="16511" xr:uid="{00000000-0005-0000-0000-0000A87E0000}"/>
    <cellStyle name="Normal 6 5 2 3 2 6 2" xfId="16512" xr:uid="{00000000-0005-0000-0000-0000A97E0000}"/>
    <cellStyle name="Normal 6 5 2 3 2 6 2 2" xfId="42086" xr:uid="{00000000-0005-0000-0000-0000AA7E0000}"/>
    <cellStyle name="Normal 6 5 2 3 2 6 3" xfId="32068" xr:uid="{00000000-0005-0000-0000-0000AB7E0000}"/>
    <cellStyle name="Normal 6 5 2 3 2 7" xfId="16513" xr:uid="{00000000-0005-0000-0000-0000AC7E0000}"/>
    <cellStyle name="Normal 6 5 2 3 2 7 2" xfId="36456" xr:uid="{00000000-0005-0000-0000-0000AD7E0000}"/>
    <cellStyle name="Normal 6 5 2 3 2 8" xfId="25860" xr:uid="{00000000-0005-0000-0000-0000AE7E0000}"/>
    <cellStyle name="Normal 6 5 2 3 3" xfId="16514" xr:uid="{00000000-0005-0000-0000-0000AF7E0000}"/>
    <cellStyle name="Normal 6 5 2 3 3 2" xfId="16515" xr:uid="{00000000-0005-0000-0000-0000B07E0000}"/>
    <cellStyle name="Normal 6 5 2 3 3 2 2" xfId="16516" xr:uid="{00000000-0005-0000-0000-0000B17E0000}"/>
    <cellStyle name="Normal 6 5 2 3 3 2 2 2" xfId="16517" xr:uid="{00000000-0005-0000-0000-0000B27E0000}"/>
    <cellStyle name="Normal 6 5 2 3 3 2 2 2 2" xfId="16518" xr:uid="{00000000-0005-0000-0000-0000B37E0000}"/>
    <cellStyle name="Normal 6 5 2 3 3 2 2 2 2 2" xfId="42087" xr:uid="{00000000-0005-0000-0000-0000B47E0000}"/>
    <cellStyle name="Normal 6 5 2 3 3 2 2 2 3" xfId="32069" xr:uid="{00000000-0005-0000-0000-0000B57E0000}"/>
    <cellStyle name="Normal 6 5 2 3 3 2 2 3" xfId="16519" xr:uid="{00000000-0005-0000-0000-0000B67E0000}"/>
    <cellStyle name="Normal 6 5 2 3 3 2 2 3 2" xfId="16520" xr:uid="{00000000-0005-0000-0000-0000B77E0000}"/>
    <cellStyle name="Normal 6 5 2 3 3 2 2 3 2 2" xfId="42088" xr:uid="{00000000-0005-0000-0000-0000B87E0000}"/>
    <cellStyle name="Normal 6 5 2 3 3 2 2 3 3" xfId="32070" xr:uid="{00000000-0005-0000-0000-0000B97E0000}"/>
    <cellStyle name="Normal 6 5 2 3 3 2 2 4" xfId="16521" xr:uid="{00000000-0005-0000-0000-0000BA7E0000}"/>
    <cellStyle name="Normal 6 5 2 3 3 2 2 4 2" xfId="36464" xr:uid="{00000000-0005-0000-0000-0000BB7E0000}"/>
    <cellStyle name="Normal 6 5 2 3 3 2 2 5" xfId="25868" xr:uid="{00000000-0005-0000-0000-0000BC7E0000}"/>
    <cellStyle name="Normal 6 5 2 3 3 2 3" xfId="16522" xr:uid="{00000000-0005-0000-0000-0000BD7E0000}"/>
    <cellStyle name="Normal 6 5 2 3 3 2 3 2" xfId="16523" xr:uid="{00000000-0005-0000-0000-0000BE7E0000}"/>
    <cellStyle name="Normal 6 5 2 3 3 2 3 2 2" xfId="16524" xr:uid="{00000000-0005-0000-0000-0000BF7E0000}"/>
    <cellStyle name="Normal 6 5 2 3 3 2 3 2 2 2" xfId="42089" xr:uid="{00000000-0005-0000-0000-0000C07E0000}"/>
    <cellStyle name="Normal 6 5 2 3 3 2 3 2 3" xfId="32071" xr:uid="{00000000-0005-0000-0000-0000C17E0000}"/>
    <cellStyle name="Normal 6 5 2 3 3 2 3 3" xfId="16525" xr:uid="{00000000-0005-0000-0000-0000C27E0000}"/>
    <cellStyle name="Normal 6 5 2 3 3 2 3 3 2" xfId="16526" xr:uid="{00000000-0005-0000-0000-0000C37E0000}"/>
    <cellStyle name="Normal 6 5 2 3 3 2 3 3 2 2" xfId="42090" xr:uid="{00000000-0005-0000-0000-0000C47E0000}"/>
    <cellStyle name="Normal 6 5 2 3 3 2 3 3 3" xfId="32072" xr:uid="{00000000-0005-0000-0000-0000C57E0000}"/>
    <cellStyle name="Normal 6 5 2 3 3 2 3 4" xfId="16527" xr:uid="{00000000-0005-0000-0000-0000C67E0000}"/>
    <cellStyle name="Normal 6 5 2 3 3 2 3 4 2" xfId="36465" xr:uid="{00000000-0005-0000-0000-0000C77E0000}"/>
    <cellStyle name="Normal 6 5 2 3 3 2 3 5" xfId="25869" xr:uid="{00000000-0005-0000-0000-0000C87E0000}"/>
    <cellStyle name="Normal 6 5 2 3 3 2 4" xfId="16528" xr:uid="{00000000-0005-0000-0000-0000C97E0000}"/>
    <cellStyle name="Normal 6 5 2 3 3 2 4 2" xfId="16529" xr:uid="{00000000-0005-0000-0000-0000CA7E0000}"/>
    <cellStyle name="Normal 6 5 2 3 3 2 4 2 2" xfId="42091" xr:uid="{00000000-0005-0000-0000-0000CB7E0000}"/>
    <cellStyle name="Normal 6 5 2 3 3 2 4 3" xfId="32073" xr:uid="{00000000-0005-0000-0000-0000CC7E0000}"/>
    <cellStyle name="Normal 6 5 2 3 3 2 5" xfId="16530" xr:uid="{00000000-0005-0000-0000-0000CD7E0000}"/>
    <cellStyle name="Normal 6 5 2 3 3 2 5 2" xfId="16531" xr:uid="{00000000-0005-0000-0000-0000CE7E0000}"/>
    <cellStyle name="Normal 6 5 2 3 3 2 5 2 2" xfId="42092" xr:uid="{00000000-0005-0000-0000-0000CF7E0000}"/>
    <cellStyle name="Normal 6 5 2 3 3 2 5 3" xfId="32074" xr:uid="{00000000-0005-0000-0000-0000D07E0000}"/>
    <cellStyle name="Normal 6 5 2 3 3 2 6" xfId="16532" xr:uid="{00000000-0005-0000-0000-0000D17E0000}"/>
    <cellStyle name="Normal 6 5 2 3 3 2 6 2" xfId="36463" xr:uid="{00000000-0005-0000-0000-0000D27E0000}"/>
    <cellStyle name="Normal 6 5 2 3 3 2 7" xfId="25867" xr:uid="{00000000-0005-0000-0000-0000D37E0000}"/>
    <cellStyle name="Normal 6 5 2 3 3 3" xfId="16533" xr:uid="{00000000-0005-0000-0000-0000D47E0000}"/>
    <cellStyle name="Normal 6 5 2 3 3 3 2" xfId="16534" xr:uid="{00000000-0005-0000-0000-0000D57E0000}"/>
    <cellStyle name="Normal 6 5 2 3 3 3 2 2" xfId="16535" xr:uid="{00000000-0005-0000-0000-0000D67E0000}"/>
    <cellStyle name="Normal 6 5 2 3 3 3 2 2 2" xfId="42093" xr:uid="{00000000-0005-0000-0000-0000D77E0000}"/>
    <cellStyle name="Normal 6 5 2 3 3 3 2 3" xfId="32075" xr:uid="{00000000-0005-0000-0000-0000D87E0000}"/>
    <cellStyle name="Normal 6 5 2 3 3 3 3" xfId="16536" xr:uid="{00000000-0005-0000-0000-0000D97E0000}"/>
    <cellStyle name="Normal 6 5 2 3 3 3 3 2" xfId="16537" xr:uid="{00000000-0005-0000-0000-0000DA7E0000}"/>
    <cellStyle name="Normal 6 5 2 3 3 3 3 2 2" xfId="42094" xr:uid="{00000000-0005-0000-0000-0000DB7E0000}"/>
    <cellStyle name="Normal 6 5 2 3 3 3 3 3" xfId="32076" xr:uid="{00000000-0005-0000-0000-0000DC7E0000}"/>
    <cellStyle name="Normal 6 5 2 3 3 3 4" xfId="16538" xr:uid="{00000000-0005-0000-0000-0000DD7E0000}"/>
    <cellStyle name="Normal 6 5 2 3 3 3 4 2" xfId="36466" xr:uid="{00000000-0005-0000-0000-0000DE7E0000}"/>
    <cellStyle name="Normal 6 5 2 3 3 3 5" xfId="25870" xr:uid="{00000000-0005-0000-0000-0000DF7E0000}"/>
    <cellStyle name="Normal 6 5 2 3 3 4" xfId="16539" xr:uid="{00000000-0005-0000-0000-0000E07E0000}"/>
    <cellStyle name="Normal 6 5 2 3 3 4 2" xfId="16540" xr:uid="{00000000-0005-0000-0000-0000E17E0000}"/>
    <cellStyle name="Normal 6 5 2 3 3 4 2 2" xfId="16541" xr:uid="{00000000-0005-0000-0000-0000E27E0000}"/>
    <cellStyle name="Normal 6 5 2 3 3 4 2 2 2" xfId="42095" xr:uid="{00000000-0005-0000-0000-0000E37E0000}"/>
    <cellStyle name="Normal 6 5 2 3 3 4 2 3" xfId="32077" xr:uid="{00000000-0005-0000-0000-0000E47E0000}"/>
    <cellStyle name="Normal 6 5 2 3 3 4 3" xfId="16542" xr:uid="{00000000-0005-0000-0000-0000E57E0000}"/>
    <cellStyle name="Normal 6 5 2 3 3 4 3 2" xfId="16543" xr:uid="{00000000-0005-0000-0000-0000E67E0000}"/>
    <cellStyle name="Normal 6 5 2 3 3 4 3 2 2" xfId="42096" xr:uid="{00000000-0005-0000-0000-0000E77E0000}"/>
    <cellStyle name="Normal 6 5 2 3 3 4 3 3" xfId="32078" xr:uid="{00000000-0005-0000-0000-0000E87E0000}"/>
    <cellStyle name="Normal 6 5 2 3 3 4 4" xfId="16544" xr:uid="{00000000-0005-0000-0000-0000E97E0000}"/>
    <cellStyle name="Normal 6 5 2 3 3 4 4 2" xfId="36467" xr:uid="{00000000-0005-0000-0000-0000EA7E0000}"/>
    <cellStyle name="Normal 6 5 2 3 3 4 5" xfId="25871" xr:uid="{00000000-0005-0000-0000-0000EB7E0000}"/>
    <cellStyle name="Normal 6 5 2 3 3 5" xfId="16545" xr:uid="{00000000-0005-0000-0000-0000EC7E0000}"/>
    <cellStyle name="Normal 6 5 2 3 3 5 2" xfId="16546" xr:uid="{00000000-0005-0000-0000-0000ED7E0000}"/>
    <cellStyle name="Normal 6 5 2 3 3 5 2 2" xfId="42097" xr:uid="{00000000-0005-0000-0000-0000EE7E0000}"/>
    <cellStyle name="Normal 6 5 2 3 3 5 3" xfId="32079" xr:uid="{00000000-0005-0000-0000-0000EF7E0000}"/>
    <cellStyle name="Normal 6 5 2 3 3 6" xfId="16547" xr:uid="{00000000-0005-0000-0000-0000F07E0000}"/>
    <cellStyle name="Normal 6 5 2 3 3 6 2" xfId="16548" xr:uid="{00000000-0005-0000-0000-0000F17E0000}"/>
    <cellStyle name="Normal 6 5 2 3 3 6 2 2" xfId="42098" xr:uid="{00000000-0005-0000-0000-0000F27E0000}"/>
    <cellStyle name="Normal 6 5 2 3 3 6 3" xfId="32080" xr:uid="{00000000-0005-0000-0000-0000F37E0000}"/>
    <cellStyle name="Normal 6 5 2 3 3 7" xfId="16549" xr:uid="{00000000-0005-0000-0000-0000F47E0000}"/>
    <cellStyle name="Normal 6 5 2 3 3 7 2" xfId="36462" xr:uid="{00000000-0005-0000-0000-0000F57E0000}"/>
    <cellStyle name="Normal 6 5 2 3 3 8" xfId="25866" xr:uid="{00000000-0005-0000-0000-0000F67E0000}"/>
    <cellStyle name="Normal 6 5 2 3 4" xfId="16550" xr:uid="{00000000-0005-0000-0000-0000F77E0000}"/>
    <cellStyle name="Normal 6 5 2 3 4 2" xfId="16551" xr:uid="{00000000-0005-0000-0000-0000F87E0000}"/>
    <cellStyle name="Normal 6 5 2 3 4 2 2" xfId="16552" xr:uid="{00000000-0005-0000-0000-0000F97E0000}"/>
    <cellStyle name="Normal 6 5 2 3 4 2 2 2" xfId="16553" xr:uid="{00000000-0005-0000-0000-0000FA7E0000}"/>
    <cellStyle name="Normal 6 5 2 3 4 2 2 2 2" xfId="42099" xr:uid="{00000000-0005-0000-0000-0000FB7E0000}"/>
    <cellStyle name="Normal 6 5 2 3 4 2 2 3" xfId="32081" xr:uid="{00000000-0005-0000-0000-0000FC7E0000}"/>
    <cellStyle name="Normal 6 5 2 3 4 2 3" xfId="16554" xr:uid="{00000000-0005-0000-0000-0000FD7E0000}"/>
    <cellStyle name="Normal 6 5 2 3 4 2 3 2" xfId="16555" xr:uid="{00000000-0005-0000-0000-0000FE7E0000}"/>
    <cellStyle name="Normal 6 5 2 3 4 2 3 2 2" xfId="42100" xr:uid="{00000000-0005-0000-0000-0000FF7E0000}"/>
    <cellStyle name="Normal 6 5 2 3 4 2 3 3" xfId="32082" xr:uid="{00000000-0005-0000-0000-0000007F0000}"/>
    <cellStyle name="Normal 6 5 2 3 4 2 4" xfId="16556" xr:uid="{00000000-0005-0000-0000-0000017F0000}"/>
    <cellStyle name="Normal 6 5 2 3 4 2 4 2" xfId="36469" xr:uid="{00000000-0005-0000-0000-0000027F0000}"/>
    <cellStyle name="Normal 6 5 2 3 4 2 5" xfId="25873" xr:uid="{00000000-0005-0000-0000-0000037F0000}"/>
    <cellStyle name="Normal 6 5 2 3 4 3" xfId="16557" xr:uid="{00000000-0005-0000-0000-0000047F0000}"/>
    <cellStyle name="Normal 6 5 2 3 4 3 2" xfId="16558" xr:uid="{00000000-0005-0000-0000-0000057F0000}"/>
    <cellStyle name="Normal 6 5 2 3 4 3 2 2" xfId="16559" xr:uid="{00000000-0005-0000-0000-0000067F0000}"/>
    <cellStyle name="Normal 6 5 2 3 4 3 2 2 2" xfId="42101" xr:uid="{00000000-0005-0000-0000-0000077F0000}"/>
    <cellStyle name="Normal 6 5 2 3 4 3 2 3" xfId="32083" xr:uid="{00000000-0005-0000-0000-0000087F0000}"/>
    <cellStyle name="Normal 6 5 2 3 4 3 3" xfId="16560" xr:uid="{00000000-0005-0000-0000-0000097F0000}"/>
    <cellStyle name="Normal 6 5 2 3 4 3 3 2" xfId="16561" xr:uid="{00000000-0005-0000-0000-00000A7F0000}"/>
    <cellStyle name="Normal 6 5 2 3 4 3 3 2 2" xfId="42102" xr:uid="{00000000-0005-0000-0000-00000B7F0000}"/>
    <cellStyle name="Normal 6 5 2 3 4 3 3 3" xfId="32084" xr:uid="{00000000-0005-0000-0000-00000C7F0000}"/>
    <cellStyle name="Normal 6 5 2 3 4 3 4" xfId="16562" xr:uid="{00000000-0005-0000-0000-00000D7F0000}"/>
    <cellStyle name="Normal 6 5 2 3 4 3 4 2" xfId="36470" xr:uid="{00000000-0005-0000-0000-00000E7F0000}"/>
    <cellStyle name="Normal 6 5 2 3 4 3 5" xfId="25874" xr:uid="{00000000-0005-0000-0000-00000F7F0000}"/>
    <cellStyle name="Normal 6 5 2 3 4 4" xfId="16563" xr:uid="{00000000-0005-0000-0000-0000107F0000}"/>
    <cellStyle name="Normal 6 5 2 3 4 4 2" xfId="16564" xr:uid="{00000000-0005-0000-0000-0000117F0000}"/>
    <cellStyle name="Normal 6 5 2 3 4 4 2 2" xfId="42103" xr:uid="{00000000-0005-0000-0000-0000127F0000}"/>
    <cellStyle name="Normal 6 5 2 3 4 4 3" xfId="32085" xr:uid="{00000000-0005-0000-0000-0000137F0000}"/>
    <cellStyle name="Normal 6 5 2 3 4 5" xfId="16565" xr:uid="{00000000-0005-0000-0000-0000147F0000}"/>
    <cellStyle name="Normal 6 5 2 3 4 5 2" xfId="16566" xr:uid="{00000000-0005-0000-0000-0000157F0000}"/>
    <cellStyle name="Normal 6 5 2 3 4 5 2 2" xfId="42104" xr:uid="{00000000-0005-0000-0000-0000167F0000}"/>
    <cellStyle name="Normal 6 5 2 3 4 5 3" xfId="32086" xr:uid="{00000000-0005-0000-0000-0000177F0000}"/>
    <cellStyle name="Normal 6 5 2 3 4 6" xfId="16567" xr:uid="{00000000-0005-0000-0000-0000187F0000}"/>
    <cellStyle name="Normal 6 5 2 3 4 6 2" xfId="36468" xr:uid="{00000000-0005-0000-0000-0000197F0000}"/>
    <cellStyle name="Normal 6 5 2 3 4 7" xfId="25872" xr:uid="{00000000-0005-0000-0000-00001A7F0000}"/>
    <cellStyle name="Normal 6 5 2 3 5" xfId="16568" xr:uid="{00000000-0005-0000-0000-00001B7F0000}"/>
    <cellStyle name="Normal 6 5 2 3 5 2" xfId="16569" xr:uid="{00000000-0005-0000-0000-00001C7F0000}"/>
    <cellStyle name="Normal 6 5 2 3 5 2 2" xfId="16570" xr:uid="{00000000-0005-0000-0000-00001D7F0000}"/>
    <cellStyle name="Normal 6 5 2 3 5 2 2 2" xfId="42105" xr:uid="{00000000-0005-0000-0000-00001E7F0000}"/>
    <cellStyle name="Normal 6 5 2 3 5 2 3" xfId="32087" xr:uid="{00000000-0005-0000-0000-00001F7F0000}"/>
    <cellStyle name="Normal 6 5 2 3 5 3" xfId="16571" xr:uid="{00000000-0005-0000-0000-0000207F0000}"/>
    <cellStyle name="Normal 6 5 2 3 5 3 2" xfId="16572" xr:uid="{00000000-0005-0000-0000-0000217F0000}"/>
    <cellStyle name="Normal 6 5 2 3 5 3 2 2" xfId="42106" xr:uid="{00000000-0005-0000-0000-0000227F0000}"/>
    <cellStyle name="Normal 6 5 2 3 5 3 3" xfId="32088" xr:uid="{00000000-0005-0000-0000-0000237F0000}"/>
    <cellStyle name="Normal 6 5 2 3 5 4" xfId="16573" xr:uid="{00000000-0005-0000-0000-0000247F0000}"/>
    <cellStyle name="Normal 6 5 2 3 5 4 2" xfId="36471" xr:uid="{00000000-0005-0000-0000-0000257F0000}"/>
    <cellStyle name="Normal 6 5 2 3 5 5" xfId="25875" xr:uid="{00000000-0005-0000-0000-0000267F0000}"/>
    <cellStyle name="Normal 6 5 2 3 6" xfId="16574" xr:uid="{00000000-0005-0000-0000-0000277F0000}"/>
    <cellStyle name="Normal 6 5 2 3 6 2" xfId="16575" xr:uid="{00000000-0005-0000-0000-0000287F0000}"/>
    <cellStyle name="Normal 6 5 2 3 6 2 2" xfId="16576" xr:uid="{00000000-0005-0000-0000-0000297F0000}"/>
    <cellStyle name="Normal 6 5 2 3 6 2 2 2" xfId="42107" xr:uid="{00000000-0005-0000-0000-00002A7F0000}"/>
    <cellStyle name="Normal 6 5 2 3 6 2 3" xfId="32089" xr:uid="{00000000-0005-0000-0000-00002B7F0000}"/>
    <cellStyle name="Normal 6 5 2 3 6 3" xfId="16577" xr:uid="{00000000-0005-0000-0000-00002C7F0000}"/>
    <cellStyle name="Normal 6 5 2 3 6 3 2" xfId="16578" xr:uid="{00000000-0005-0000-0000-00002D7F0000}"/>
    <cellStyle name="Normal 6 5 2 3 6 3 2 2" xfId="42108" xr:uid="{00000000-0005-0000-0000-00002E7F0000}"/>
    <cellStyle name="Normal 6 5 2 3 6 3 3" xfId="32090" xr:uid="{00000000-0005-0000-0000-00002F7F0000}"/>
    <cellStyle name="Normal 6 5 2 3 6 4" xfId="16579" xr:uid="{00000000-0005-0000-0000-0000307F0000}"/>
    <cellStyle name="Normal 6 5 2 3 6 4 2" xfId="36472" xr:uid="{00000000-0005-0000-0000-0000317F0000}"/>
    <cellStyle name="Normal 6 5 2 3 6 5" xfId="25876" xr:uid="{00000000-0005-0000-0000-0000327F0000}"/>
    <cellStyle name="Normal 6 5 2 3 7" xfId="16580" xr:uid="{00000000-0005-0000-0000-0000337F0000}"/>
    <cellStyle name="Normal 6 5 2 3 7 2" xfId="16581" xr:uid="{00000000-0005-0000-0000-0000347F0000}"/>
    <cellStyle name="Normal 6 5 2 3 7 2 2" xfId="42109" xr:uid="{00000000-0005-0000-0000-0000357F0000}"/>
    <cellStyle name="Normal 6 5 2 3 7 3" xfId="32091" xr:uid="{00000000-0005-0000-0000-0000367F0000}"/>
    <cellStyle name="Normal 6 5 2 3 8" xfId="16582" xr:uid="{00000000-0005-0000-0000-0000377F0000}"/>
    <cellStyle name="Normal 6 5 2 3 8 2" xfId="16583" xr:uid="{00000000-0005-0000-0000-0000387F0000}"/>
    <cellStyle name="Normal 6 5 2 3 8 2 2" xfId="42110" xr:uid="{00000000-0005-0000-0000-0000397F0000}"/>
    <cellStyle name="Normal 6 5 2 3 8 3" xfId="32092" xr:uid="{00000000-0005-0000-0000-00003A7F0000}"/>
    <cellStyle name="Normal 6 5 2 3 9" xfId="16584" xr:uid="{00000000-0005-0000-0000-00003B7F0000}"/>
    <cellStyle name="Normal 6 5 2 3 9 2" xfId="36455" xr:uid="{00000000-0005-0000-0000-00003C7F0000}"/>
    <cellStyle name="Normal 6 5 2 4" xfId="16585" xr:uid="{00000000-0005-0000-0000-00003D7F0000}"/>
    <cellStyle name="Normal 6 5 2 4 10" xfId="25877" xr:uid="{00000000-0005-0000-0000-00003E7F0000}"/>
    <cellStyle name="Normal 6 5 2 4 2" xfId="16586" xr:uid="{00000000-0005-0000-0000-00003F7F0000}"/>
    <cellStyle name="Normal 6 5 2 4 2 2" xfId="16587" xr:uid="{00000000-0005-0000-0000-0000407F0000}"/>
    <cellStyle name="Normal 6 5 2 4 2 2 2" xfId="16588" xr:uid="{00000000-0005-0000-0000-0000417F0000}"/>
    <cellStyle name="Normal 6 5 2 4 2 2 2 2" xfId="16589" xr:uid="{00000000-0005-0000-0000-0000427F0000}"/>
    <cellStyle name="Normal 6 5 2 4 2 2 2 2 2" xfId="16590" xr:uid="{00000000-0005-0000-0000-0000437F0000}"/>
    <cellStyle name="Normal 6 5 2 4 2 2 2 2 2 2" xfId="42111" xr:uid="{00000000-0005-0000-0000-0000447F0000}"/>
    <cellStyle name="Normal 6 5 2 4 2 2 2 2 3" xfId="32093" xr:uid="{00000000-0005-0000-0000-0000457F0000}"/>
    <cellStyle name="Normal 6 5 2 4 2 2 2 3" xfId="16591" xr:uid="{00000000-0005-0000-0000-0000467F0000}"/>
    <cellStyle name="Normal 6 5 2 4 2 2 2 3 2" xfId="16592" xr:uid="{00000000-0005-0000-0000-0000477F0000}"/>
    <cellStyle name="Normal 6 5 2 4 2 2 2 3 2 2" xfId="42112" xr:uid="{00000000-0005-0000-0000-0000487F0000}"/>
    <cellStyle name="Normal 6 5 2 4 2 2 2 3 3" xfId="32094" xr:uid="{00000000-0005-0000-0000-0000497F0000}"/>
    <cellStyle name="Normal 6 5 2 4 2 2 2 4" xfId="16593" xr:uid="{00000000-0005-0000-0000-00004A7F0000}"/>
    <cellStyle name="Normal 6 5 2 4 2 2 2 4 2" xfId="36476" xr:uid="{00000000-0005-0000-0000-00004B7F0000}"/>
    <cellStyle name="Normal 6 5 2 4 2 2 2 5" xfId="25880" xr:uid="{00000000-0005-0000-0000-00004C7F0000}"/>
    <cellStyle name="Normal 6 5 2 4 2 2 3" xfId="16594" xr:uid="{00000000-0005-0000-0000-00004D7F0000}"/>
    <cellStyle name="Normal 6 5 2 4 2 2 3 2" xfId="16595" xr:uid="{00000000-0005-0000-0000-00004E7F0000}"/>
    <cellStyle name="Normal 6 5 2 4 2 2 3 2 2" xfId="16596" xr:uid="{00000000-0005-0000-0000-00004F7F0000}"/>
    <cellStyle name="Normal 6 5 2 4 2 2 3 2 2 2" xfId="42113" xr:uid="{00000000-0005-0000-0000-0000507F0000}"/>
    <cellStyle name="Normal 6 5 2 4 2 2 3 2 3" xfId="32095" xr:uid="{00000000-0005-0000-0000-0000517F0000}"/>
    <cellStyle name="Normal 6 5 2 4 2 2 3 3" xfId="16597" xr:uid="{00000000-0005-0000-0000-0000527F0000}"/>
    <cellStyle name="Normal 6 5 2 4 2 2 3 3 2" xfId="16598" xr:uid="{00000000-0005-0000-0000-0000537F0000}"/>
    <cellStyle name="Normal 6 5 2 4 2 2 3 3 2 2" xfId="42114" xr:uid="{00000000-0005-0000-0000-0000547F0000}"/>
    <cellStyle name="Normal 6 5 2 4 2 2 3 3 3" xfId="32096" xr:uid="{00000000-0005-0000-0000-0000557F0000}"/>
    <cellStyle name="Normal 6 5 2 4 2 2 3 4" xfId="16599" xr:uid="{00000000-0005-0000-0000-0000567F0000}"/>
    <cellStyle name="Normal 6 5 2 4 2 2 3 4 2" xfId="36477" xr:uid="{00000000-0005-0000-0000-0000577F0000}"/>
    <cellStyle name="Normal 6 5 2 4 2 2 3 5" xfId="25881" xr:uid="{00000000-0005-0000-0000-0000587F0000}"/>
    <cellStyle name="Normal 6 5 2 4 2 2 4" xfId="16600" xr:uid="{00000000-0005-0000-0000-0000597F0000}"/>
    <cellStyle name="Normal 6 5 2 4 2 2 4 2" xfId="16601" xr:uid="{00000000-0005-0000-0000-00005A7F0000}"/>
    <cellStyle name="Normal 6 5 2 4 2 2 4 2 2" xfId="42115" xr:uid="{00000000-0005-0000-0000-00005B7F0000}"/>
    <cellStyle name="Normal 6 5 2 4 2 2 4 3" xfId="32097" xr:uid="{00000000-0005-0000-0000-00005C7F0000}"/>
    <cellStyle name="Normal 6 5 2 4 2 2 5" xfId="16602" xr:uid="{00000000-0005-0000-0000-00005D7F0000}"/>
    <cellStyle name="Normal 6 5 2 4 2 2 5 2" xfId="16603" xr:uid="{00000000-0005-0000-0000-00005E7F0000}"/>
    <cellStyle name="Normal 6 5 2 4 2 2 5 2 2" xfId="42116" xr:uid="{00000000-0005-0000-0000-00005F7F0000}"/>
    <cellStyle name="Normal 6 5 2 4 2 2 5 3" xfId="32098" xr:uid="{00000000-0005-0000-0000-0000607F0000}"/>
    <cellStyle name="Normal 6 5 2 4 2 2 6" xfId="16604" xr:uid="{00000000-0005-0000-0000-0000617F0000}"/>
    <cellStyle name="Normal 6 5 2 4 2 2 6 2" xfId="36475" xr:uid="{00000000-0005-0000-0000-0000627F0000}"/>
    <cellStyle name="Normal 6 5 2 4 2 2 7" xfId="25879" xr:uid="{00000000-0005-0000-0000-0000637F0000}"/>
    <cellStyle name="Normal 6 5 2 4 2 3" xfId="16605" xr:uid="{00000000-0005-0000-0000-0000647F0000}"/>
    <cellStyle name="Normal 6 5 2 4 2 3 2" xfId="16606" xr:uid="{00000000-0005-0000-0000-0000657F0000}"/>
    <cellStyle name="Normal 6 5 2 4 2 3 2 2" xfId="16607" xr:uid="{00000000-0005-0000-0000-0000667F0000}"/>
    <cellStyle name="Normal 6 5 2 4 2 3 2 2 2" xfId="42117" xr:uid="{00000000-0005-0000-0000-0000677F0000}"/>
    <cellStyle name="Normal 6 5 2 4 2 3 2 3" xfId="32099" xr:uid="{00000000-0005-0000-0000-0000687F0000}"/>
    <cellStyle name="Normal 6 5 2 4 2 3 3" xfId="16608" xr:uid="{00000000-0005-0000-0000-0000697F0000}"/>
    <cellStyle name="Normal 6 5 2 4 2 3 3 2" xfId="16609" xr:uid="{00000000-0005-0000-0000-00006A7F0000}"/>
    <cellStyle name="Normal 6 5 2 4 2 3 3 2 2" xfId="42118" xr:uid="{00000000-0005-0000-0000-00006B7F0000}"/>
    <cellStyle name="Normal 6 5 2 4 2 3 3 3" xfId="32100" xr:uid="{00000000-0005-0000-0000-00006C7F0000}"/>
    <cellStyle name="Normal 6 5 2 4 2 3 4" xfId="16610" xr:uid="{00000000-0005-0000-0000-00006D7F0000}"/>
    <cellStyle name="Normal 6 5 2 4 2 3 4 2" xfId="36478" xr:uid="{00000000-0005-0000-0000-00006E7F0000}"/>
    <cellStyle name="Normal 6 5 2 4 2 3 5" xfId="25882" xr:uid="{00000000-0005-0000-0000-00006F7F0000}"/>
    <cellStyle name="Normal 6 5 2 4 2 4" xfId="16611" xr:uid="{00000000-0005-0000-0000-0000707F0000}"/>
    <cellStyle name="Normal 6 5 2 4 2 4 2" xfId="16612" xr:uid="{00000000-0005-0000-0000-0000717F0000}"/>
    <cellStyle name="Normal 6 5 2 4 2 4 2 2" xfId="16613" xr:uid="{00000000-0005-0000-0000-0000727F0000}"/>
    <cellStyle name="Normal 6 5 2 4 2 4 2 2 2" xfId="42119" xr:uid="{00000000-0005-0000-0000-0000737F0000}"/>
    <cellStyle name="Normal 6 5 2 4 2 4 2 3" xfId="32101" xr:uid="{00000000-0005-0000-0000-0000747F0000}"/>
    <cellStyle name="Normal 6 5 2 4 2 4 3" xfId="16614" xr:uid="{00000000-0005-0000-0000-0000757F0000}"/>
    <cellStyle name="Normal 6 5 2 4 2 4 3 2" xfId="16615" xr:uid="{00000000-0005-0000-0000-0000767F0000}"/>
    <cellStyle name="Normal 6 5 2 4 2 4 3 2 2" xfId="42120" xr:uid="{00000000-0005-0000-0000-0000777F0000}"/>
    <cellStyle name="Normal 6 5 2 4 2 4 3 3" xfId="32102" xr:uid="{00000000-0005-0000-0000-0000787F0000}"/>
    <cellStyle name="Normal 6 5 2 4 2 4 4" xfId="16616" xr:uid="{00000000-0005-0000-0000-0000797F0000}"/>
    <cellStyle name="Normal 6 5 2 4 2 4 4 2" xfId="36479" xr:uid="{00000000-0005-0000-0000-00007A7F0000}"/>
    <cellStyle name="Normal 6 5 2 4 2 4 5" xfId="25883" xr:uid="{00000000-0005-0000-0000-00007B7F0000}"/>
    <cellStyle name="Normal 6 5 2 4 2 5" xfId="16617" xr:uid="{00000000-0005-0000-0000-00007C7F0000}"/>
    <cellStyle name="Normal 6 5 2 4 2 5 2" xfId="16618" xr:uid="{00000000-0005-0000-0000-00007D7F0000}"/>
    <cellStyle name="Normal 6 5 2 4 2 5 2 2" xfId="42121" xr:uid="{00000000-0005-0000-0000-00007E7F0000}"/>
    <cellStyle name="Normal 6 5 2 4 2 5 3" xfId="32103" xr:uid="{00000000-0005-0000-0000-00007F7F0000}"/>
    <cellStyle name="Normal 6 5 2 4 2 6" xfId="16619" xr:uid="{00000000-0005-0000-0000-0000807F0000}"/>
    <cellStyle name="Normal 6 5 2 4 2 6 2" xfId="16620" xr:uid="{00000000-0005-0000-0000-0000817F0000}"/>
    <cellStyle name="Normal 6 5 2 4 2 6 2 2" xfId="42122" xr:uid="{00000000-0005-0000-0000-0000827F0000}"/>
    <cellStyle name="Normal 6 5 2 4 2 6 3" xfId="32104" xr:uid="{00000000-0005-0000-0000-0000837F0000}"/>
    <cellStyle name="Normal 6 5 2 4 2 7" xfId="16621" xr:uid="{00000000-0005-0000-0000-0000847F0000}"/>
    <cellStyle name="Normal 6 5 2 4 2 7 2" xfId="36474" xr:uid="{00000000-0005-0000-0000-0000857F0000}"/>
    <cellStyle name="Normal 6 5 2 4 2 8" xfId="25878" xr:uid="{00000000-0005-0000-0000-0000867F0000}"/>
    <cellStyle name="Normal 6 5 2 4 3" xfId="16622" xr:uid="{00000000-0005-0000-0000-0000877F0000}"/>
    <cellStyle name="Normal 6 5 2 4 3 2" xfId="16623" xr:uid="{00000000-0005-0000-0000-0000887F0000}"/>
    <cellStyle name="Normal 6 5 2 4 3 2 2" xfId="16624" xr:uid="{00000000-0005-0000-0000-0000897F0000}"/>
    <cellStyle name="Normal 6 5 2 4 3 2 2 2" xfId="16625" xr:uid="{00000000-0005-0000-0000-00008A7F0000}"/>
    <cellStyle name="Normal 6 5 2 4 3 2 2 2 2" xfId="16626" xr:uid="{00000000-0005-0000-0000-00008B7F0000}"/>
    <cellStyle name="Normal 6 5 2 4 3 2 2 2 2 2" xfId="42123" xr:uid="{00000000-0005-0000-0000-00008C7F0000}"/>
    <cellStyle name="Normal 6 5 2 4 3 2 2 2 3" xfId="32105" xr:uid="{00000000-0005-0000-0000-00008D7F0000}"/>
    <cellStyle name="Normal 6 5 2 4 3 2 2 3" xfId="16627" xr:uid="{00000000-0005-0000-0000-00008E7F0000}"/>
    <cellStyle name="Normal 6 5 2 4 3 2 2 3 2" xfId="16628" xr:uid="{00000000-0005-0000-0000-00008F7F0000}"/>
    <cellStyle name="Normal 6 5 2 4 3 2 2 3 2 2" xfId="42124" xr:uid="{00000000-0005-0000-0000-0000907F0000}"/>
    <cellStyle name="Normal 6 5 2 4 3 2 2 3 3" xfId="32106" xr:uid="{00000000-0005-0000-0000-0000917F0000}"/>
    <cellStyle name="Normal 6 5 2 4 3 2 2 4" xfId="16629" xr:uid="{00000000-0005-0000-0000-0000927F0000}"/>
    <cellStyle name="Normal 6 5 2 4 3 2 2 4 2" xfId="36482" xr:uid="{00000000-0005-0000-0000-0000937F0000}"/>
    <cellStyle name="Normal 6 5 2 4 3 2 2 5" xfId="25886" xr:uid="{00000000-0005-0000-0000-0000947F0000}"/>
    <cellStyle name="Normal 6 5 2 4 3 2 3" xfId="16630" xr:uid="{00000000-0005-0000-0000-0000957F0000}"/>
    <cellStyle name="Normal 6 5 2 4 3 2 3 2" xfId="16631" xr:uid="{00000000-0005-0000-0000-0000967F0000}"/>
    <cellStyle name="Normal 6 5 2 4 3 2 3 2 2" xfId="16632" xr:uid="{00000000-0005-0000-0000-0000977F0000}"/>
    <cellStyle name="Normal 6 5 2 4 3 2 3 2 2 2" xfId="42125" xr:uid="{00000000-0005-0000-0000-0000987F0000}"/>
    <cellStyle name="Normal 6 5 2 4 3 2 3 2 3" xfId="32107" xr:uid="{00000000-0005-0000-0000-0000997F0000}"/>
    <cellStyle name="Normal 6 5 2 4 3 2 3 3" xfId="16633" xr:uid="{00000000-0005-0000-0000-00009A7F0000}"/>
    <cellStyle name="Normal 6 5 2 4 3 2 3 3 2" xfId="16634" xr:uid="{00000000-0005-0000-0000-00009B7F0000}"/>
    <cellStyle name="Normal 6 5 2 4 3 2 3 3 2 2" xfId="42126" xr:uid="{00000000-0005-0000-0000-00009C7F0000}"/>
    <cellStyle name="Normal 6 5 2 4 3 2 3 3 3" xfId="32108" xr:uid="{00000000-0005-0000-0000-00009D7F0000}"/>
    <cellStyle name="Normal 6 5 2 4 3 2 3 4" xfId="16635" xr:uid="{00000000-0005-0000-0000-00009E7F0000}"/>
    <cellStyle name="Normal 6 5 2 4 3 2 3 4 2" xfId="36483" xr:uid="{00000000-0005-0000-0000-00009F7F0000}"/>
    <cellStyle name="Normal 6 5 2 4 3 2 3 5" xfId="25887" xr:uid="{00000000-0005-0000-0000-0000A07F0000}"/>
    <cellStyle name="Normal 6 5 2 4 3 2 4" xfId="16636" xr:uid="{00000000-0005-0000-0000-0000A17F0000}"/>
    <cellStyle name="Normal 6 5 2 4 3 2 4 2" xfId="16637" xr:uid="{00000000-0005-0000-0000-0000A27F0000}"/>
    <cellStyle name="Normal 6 5 2 4 3 2 4 2 2" xfId="42127" xr:uid="{00000000-0005-0000-0000-0000A37F0000}"/>
    <cellStyle name="Normal 6 5 2 4 3 2 4 3" xfId="32109" xr:uid="{00000000-0005-0000-0000-0000A47F0000}"/>
    <cellStyle name="Normal 6 5 2 4 3 2 5" xfId="16638" xr:uid="{00000000-0005-0000-0000-0000A57F0000}"/>
    <cellStyle name="Normal 6 5 2 4 3 2 5 2" xfId="16639" xr:uid="{00000000-0005-0000-0000-0000A67F0000}"/>
    <cellStyle name="Normal 6 5 2 4 3 2 5 2 2" xfId="42128" xr:uid="{00000000-0005-0000-0000-0000A77F0000}"/>
    <cellStyle name="Normal 6 5 2 4 3 2 5 3" xfId="32110" xr:uid="{00000000-0005-0000-0000-0000A87F0000}"/>
    <cellStyle name="Normal 6 5 2 4 3 2 6" xfId="16640" xr:uid="{00000000-0005-0000-0000-0000A97F0000}"/>
    <cellStyle name="Normal 6 5 2 4 3 2 6 2" xfId="36481" xr:uid="{00000000-0005-0000-0000-0000AA7F0000}"/>
    <cellStyle name="Normal 6 5 2 4 3 2 7" xfId="25885" xr:uid="{00000000-0005-0000-0000-0000AB7F0000}"/>
    <cellStyle name="Normal 6 5 2 4 3 3" xfId="16641" xr:uid="{00000000-0005-0000-0000-0000AC7F0000}"/>
    <cellStyle name="Normal 6 5 2 4 3 3 2" xfId="16642" xr:uid="{00000000-0005-0000-0000-0000AD7F0000}"/>
    <cellStyle name="Normal 6 5 2 4 3 3 2 2" xfId="16643" xr:uid="{00000000-0005-0000-0000-0000AE7F0000}"/>
    <cellStyle name="Normal 6 5 2 4 3 3 2 2 2" xfId="42129" xr:uid="{00000000-0005-0000-0000-0000AF7F0000}"/>
    <cellStyle name="Normal 6 5 2 4 3 3 2 3" xfId="32111" xr:uid="{00000000-0005-0000-0000-0000B07F0000}"/>
    <cellStyle name="Normal 6 5 2 4 3 3 3" xfId="16644" xr:uid="{00000000-0005-0000-0000-0000B17F0000}"/>
    <cellStyle name="Normal 6 5 2 4 3 3 3 2" xfId="16645" xr:uid="{00000000-0005-0000-0000-0000B27F0000}"/>
    <cellStyle name="Normal 6 5 2 4 3 3 3 2 2" xfId="42130" xr:uid="{00000000-0005-0000-0000-0000B37F0000}"/>
    <cellStyle name="Normal 6 5 2 4 3 3 3 3" xfId="32112" xr:uid="{00000000-0005-0000-0000-0000B47F0000}"/>
    <cellStyle name="Normal 6 5 2 4 3 3 4" xfId="16646" xr:uid="{00000000-0005-0000-0000-0000B57F0000}"/>
    <cellStyle name="Normal 6 5 2 4 3 3 4 2" xfId="36484" xr:uid="{00000000-0005-0000-0000-0000B67F0000}"/>
    <cellStyle name="Normal 6 5 2 4 3 3 5" xfId="25888" xr:uid="{00000000-0005-0000-0000-0000B77F0000}"/>
    <cellStyle name="Normal 6 5 2 4 3 4" xfId="16647" xr:uid="{00000000-0005-0000-0000-0000B87F0000}"/>
    <cellStyle name="Normal 6 5 2 4 3 4 2" xfId="16648" xr:uid="{00000000-0005-0000-0000-0000B97F0000}"/>
    <cellStyle name="Normal 6 5 2 4 3 4 2 2" xfId="16649" xr:uid="{00000000-0005-0000-0000-0000BA7F0000}"/>
    <cellStyle name="Normal 6 5 2 4 3 4 2 2 2" xfId="42131" xr:uid="{00000000-0005-0000-0000-0000BB7F0000}"/>
    <cellStyle name="Normal 6 5 2 4 3 4 2 3" xfId="32113" xr:uid="{00000000-0005-0000-0000-0000BC7F0000}"/>
    <cellStyle name="Normal 6 5 2 4 3 4 3" xfId="16650" xr:uid="{00000000-0005-0000-0000-0000BD7F0000}"/>
    <cellStyle name="Normal 6 5 2 4 3 4 3 2" xfId="16651" xr:uid="{00000000-0005-0000-0000-0000BE7F0000}"/>
    <cellStyle name="Normal 6 5 2 4 3 4 3 2 2" xfId="42132" xr:uid="{00000000-0005-0000-0000-0000BF7F0000}"/>
    <cellStyle name="Normal 6 5 2 4 3 4 3 3" xfId="32114" xr:uid="{00000000-0005-0000-0000-0000C07F0000}"/>
    <cellStyle name="Normal 6 5 2 4 3 4 4" xfId="16652" xr:uid="{00000000-0005-0000-0000-0000C17F0000}"/>
    <cellStyle name="Normal 6 5 2 4 3 4 4 2" xfId="36485" xr:uid="{00000000-0005-0000-0000-0000C27F0000}"/>
    <cellStyle name="Normal 6 5 2 4 3 4 5" xfId="25889" xr:uid="{00000000-0005-0000-0000-0000C37F0000}"/>
    <cellStyle name="Normal 6 5 2 4 3 5" xfId="16653" xr:uid="{00000000-0005-0000-0000-0000C47F0000}"/>
    <cellStyle name="Normal 6 5 2 4 3 5 2" xfId="16654" xr:uid="{00000000-0005-0000-0000-0000C57F0000}"/>
    <cellStyle name="Normal 6 5 2 4 3 5 2 2" xfId="42133" xr:uid="{00000000-0005-0000-0000-0000C67F0000}"/>
    <cellStyle name="Normal 6 5 2 4 3 5 3" xfId="32115" xr:uid="{00000000-0005-0000-0000-0000C77F0000}"/>
    <cellStyle name="Normal 6 5 2 4 3 6" xfId="16655" xr:uid="{00000000-0005-0000-0000-0000C87F0000}"/>
    <cellStyle name="Normal 6 5 2 4 3 6 2" xfId="16656" xr:uid="{00000000-0005-0000-0000-0000C97F0000}"/>
    <cellStyle name="Normal 6 5 2 4 3 6 2 2" xfId="42134" xr:uid="{00000000-0005-0000-0000-0000CA7F0000}"/>
    <cellStyle name="Normal 6 5 2 4 3 6 3" xfId="32116" xr:uid="{00000000-0005-0000-0000-0000CB7F0000}"/>
    <cellStyle name="Normal 6 5 2 4 3 7" xfId="16657" xr:uid="{00000000-0005-0000-0000-0000CC7F0000}"/>
    <cellStyle name="Normal 6 5 2 4 3 7 2" xfId="36480" xr:uid="{00000000-0005-0000-0000-0000CD7F0000}"/>
    <cellStyle name="Normal 6 5 2 4 3 8" xfId="25884" xr:uid="{00000000-0005-0000-0000-0000CE7F0000}"/>
    <cellStyle name="Normal 6 5 2 4 4" xfId="16658" xr:uid="{00000000-0005-0000-0000-0000CF7F0000}"/>
    <cellStyle name="Normal 6 5 2 4 4 2" xfId="16659" xr:uid="{00000000-0005-0000-0000-0000D07F0000}"/>
    <cellStyle name="Normal 6 5 2 4 4 2 2" xfId="16660" xr:uid="{00000000-0005-0000-0000-0000D17F0000}"/>
    <cellStyle name="Normal 6 5 2 4 4 2 2 2" xfId="16661" xr:uid="{00000000-0005-0000-0000-0000D27F0000}"/>
    <cellStyle name="Normal 6 5 2 4 4 2 2 2 2" xfId="42135" xr:uid="{00000000-0005-0000-0000-0000D37F0000}"/>
    <cellStyle name="Normal 6 5 2 4 4 2 2 3" xfId="32117" xr:uid="{00000000-0005-0000-0000-0000D47F0000}"/>
    <cellStyle name="Normal 6 5 2 4 4 2 3" xfId="16662" xr:uid="{00000000-0005-0000-0000-0000D57F0000}"/>
    <cellStyle name="Normal 6 5 2 4 4 2 3 2" xfId="16663" xr:uid="{00000000-0005-0000-0000-0000D67F0000}"/>
    <cellStyle name="Normal 6 5 2 4 4 2 3 2 2" xfId="42136" xr:uid="{00000000-0005-0000-0000-0000D77F0000}"/>
    <cellStyle name="Normal 6 5 2 4 4 2 3 3" xfId="32118" xr:uid="{00000000-0005-0000-0000-0000D87F0000}"/>
    <cellStyle name="Normal 6 5 2 4 4 2 4" xfId="16664" xr:uid="{00000000-0005-0000-0000-0000D97F0000}"/>
    <cellStyle name="Normal 6 5 2 4 4 2 4 2" xfId="36487" xr:uid="{00000000-0005-0000-0000-0000DA7F0000}"/>
    <cellStyle name="Normal 6 5 2 4 4 2 5" xfId="25891" xr:uid="{00000000-0005-0000-0000-0000DB7F0000}"/>
    <cellStyle name="Normal 6 5 2 4 4 3" xfId="16665" xr:uid="{00000000-0005-0000-0000-0000DC7F0000}"/>
    <cellStyle name="Normal 6 5 2 4 4 3 2" xfId="16666" xr:uid="{00000000-0005-0000-0000-0000DD7F0000}"/>
    <cellStyle name="Normal 6 5 2 4 4 3 2 2" xfId="16667" xr:uid="{00000000-0005-0000-0000-0000DE7F0000}"/>
    <cellStyle name="Normal 6 5 2 4 4 3 2 2 2" xfId="42137" xr:uid="{00000000-0005-0000-0000-0000DF7F0000}"/>
    <cellStyle name="Normal 6 5 2 4 4 3 2 3" xfId="32119" xr:uid="{00000000-0005-0000-0000-0000E07F0000}"/>
    <cellStyle name="Normal 6 5 2 4 4 3 3" xfId="16668" xr:uid="{00000000-0005-0000-0000-0000E17F0000}"/>
    <cellStyle name="Normal 6 5 2 4 4 3 3 2" xfId="16669" xr:uid="{00000000-0005-0000-0000-0000E27F0000}"/>
    <cellStyle name="Normal 6 5 2 4 4 3 3 2 2" xfId="42138" xr:uid="{00000000-0005-0000-0000-0000E37F0000}"/>
    <cellStyle name="Normal 6 5 2 4 4 3 3 3" xfId="32120" xr:uid="{00000000-0005-0000-0000-0000E47F0000}"/>
    <cellStyle name="Normal 6 5 2 4 4 3 4" xfId="16670" xr:uid="{00000000-0005-0000-0000-0000E57F0000}"/>
    <cellStyle name="Normal 6 5 2 4 4 3 4 2" xfId="36488" xr:uid="{00000000-0005-0000-0000-0000E67F0000}"/>
    <cellStyle name="Normal 6 5 2 4 4 3 5" xfId="25892" xr:uid="{00000000-0005-0000-0000-0000E77F0000}"/>
    <cellStyle name="Normal 6 5 2 4 4 4" xfId="16671" xr:uid="{00000000-0005-0000-0000-0000E87F0000}"/>
    <cellStyle name="Normal 6 5 2 4 4 4 2" xfId="16672" xr:uid="{00000000-0005-0000-0000-0000E97F0000}"/>
    <cellStyle name="Normal 6 5 2 4 4 4 2 2" xfId="42139" xr:uid="{00000000-0005-0000-0000-0000EA7F0000}"/>
    <cellStyle name="Normal 6 5 2 4 4 4 3" xfId="32121" xr:uid="{00000000-0005-0000-0000-0000EB7F0000}"/>
    <cellStyle name="Normal 6 5 2 4 4 5" xfId="16673" xr:uid="{00000000-0005-0000-0000-0000EC7F0000}"/>
    <cellStyle name="Normal 6 5 2 4 4 5 2" xfId="16674" xr:uid="{00000000-0005-0000-0000-0000ED7F0000}"/>
    <cellStyle name="Normal 6 5 2 4 4 5 2 2" xfId="42140" xr:uid="{00000000-0005-0000-0000-0000EE7F0000}"/>
    <cellStyle name="Normal 6 5 2 4 4 5 3" xfId="32122" xr:uid="{00000000-0005-0000-0000-0000EF7F0000}"/>
    <cellStyle name="Normal 6 5 2 4 4 6" xfId="16675" xr:uid="{00000000-0005-0000-0000-0000F07F0000}"/>
    <cellStyle name="Normal 6 5 2 4 4 6 2" xfId="36486" xr:uid="{00000000-0005-0000-0000-0000F17F0000}"/>
    <cellStyle name="Normal 6 5 2 4 4 7" xfId="25890" xr:uid="{00000000-0005-0000-0000-0000F27F0000}"/>
    <cellStyle name="Normal 6 5 2 4 5" xfId="16676" xr:uid="{00000000-0005-0000-0000-0000F37F0000}"/>
    <cellStyle name="Normal 6 5 2 4 5 2" xfId="16677" xr:uid="{00000000-0005-0000-0000-0000F47F0000}"/>
    <cellStyle name="Normal 6 5 2 4 5 2 2" xfId="16678" xr:uid="{00000000-0005-0000-0000-0000F57F0000}"/>
    <cellStyle name="Normal 6 5 2 4 5 2 2 2" xfId="42141" xr:uid="{00000000-0005-0000-0000-0000F67F0000}"/>
    <cellStyle name="Normal 6 5 2 4 5 2 3" xfId="32123" xr:uid="{00000000-0005-0000-0000-0000F77F0000}"/>
    <cellStyle name="Normal 6 5 2 4 5 3" xfId="16679" xr:uid="{00000000-0005-0000-0000-0000F87F0000}"/>
    <cellStyle name="Normal 6 5 2 4 5 3 2" xfId="16680" xr:uid="{00000000-0005-0000-0000-0000F97F0000}"/>
    <cellStyle name="Normal 6 5 2 4 5 3 2 2" xfId="42142" xr:uid="{00000000-0005-0000-0000-0000FA7F0000}"/>
    <cellStyle name="Normal 6 5 2 4 5 3 3" xfId="32124" xr:uid="{00000000-0005-0000-0000-0000FB7F0000}"/>
    <cellStyle name="Normal 6 5 2 4 5 4" xfId="16681" xr:uid="{00000000-0005-0000-0000-0000FC7F0000}"/>
    <cellStyle name="Normal 6 5 2 4 5 4 2" xfId="36489" xr:uid="{00000000-0005-0000-0000-0000FD7F0000}"/>
    <cellStyle name="Normal 6 5 2 4 5 5" xfId="25893" xr:uid="{00000000-0005-0000-0000-0000FE7F0000}"/>
    <cellStyle name="Normal 6 5 2 4 6" xfId="16682" xr:uid="{00000000-0005-0000-0000-0000FF7F0000}"/>
    <cellStyle name="Normal 6 5 2 4 6 2" xfId="16683" xr:uid="{00000000-0005-0000-0000-000000800000}"/>
    <cellStyle name="Normal 6 5 2 4 6 2 2" xfId="16684" xr:uid="{00000000-0005-0000-0000-000001800000}"/>
    <cellStyle name="Normal 6 5 2 4 6 2 2 2" xfId="42143" xr:uid="{00000000-0005-0000-0000-000002800000}"/>
    <cellStyle name="Normal 6 5 2 4 6 2 3" xfId="32125" xr:uid="{00000000-0005-0000-0000-000003800000}"/>
    <cellStyle name="Normal 6 5 2 4 6 3" xfId="16685" xr:uid="{00000000-0005-0000-0000-000004800000}"/>
    <cellStyle name="Normal 6 5 2 4 6 3 2" xfId="16686" xr:uid="{00000000-0005-0000-0000-000005800000}"/>
    <cellStyle name="Normal 6 5 2 4 6 3 2 2" xfId="42144" xr:uid="{00000000-0005-0000-0000-000006800000}"/>
    <cellStyle name="Normal 6 5 2 4 6 3 3" xfId="32126" xr:uid="{00000000-0005-0000-0000-000007800000}"/>
    <cellStyle name="Normal 6 5 2 4 6 4" xfId="16687" xr:uid="{00000000-0005-0000-0000-000008800000}"/>
    <cellStyle name="Normal 6 5 2 4 6 4 2" xfId="36490" xr:uid="{00000000-0005-0000-0000-000009800000}"/>
    <cellStyle name="Normal 6 5 2 4 6 5" xfId="25894" xr:uid="{00000000-0005-0000-0000-00000A800000}"/>
    <cellStyle name="Normal 6 5 2 4 7" xfId="16688" xr:uid="{00000000-0005-0000-0000-00000B800000}"/>
    <cellStyle name="Normal 6 5 2 4 7 2" xfId="16689" xr:uid="{00000000-0005-0000-0000-00000C800000}"/>
    <cellStyle name="Normal 6 5 2 4 7 2 2" xfId="42145" xr:uid="{00000000-0005-0000-0000-00000D800000}"/>
    <cellStyle name="Normal 6 5 2 4 7 3" xfId="32127" xr:uid="{00000000-0005-0000-0000-00000E800000}"/>
    <cellStyle name="Normal 6 5 2 4 8" xfId="16690" xr:uid="{00000000-0005-0000-0000-00000F800000}"/>
    <cellStyle name="Normal 6 5 2 4 8 2" xfId="16691" xr:uid="{00000000-0005-0000-0000-000010800000}"/>
    <cellStyle name="Normal 6 5 2 4 8 2 2" xfId="42146" xr:uid="{00000000-0005-0000-0000-000011800000}"/>
    <cellStyle name="Normal 6 5 2 4 8 3" xfId="32128" xr:uid="{00000000-0005-0000-0000-000012800000}"/>
    <cellStyle name="Normal 6 5 2 4 9" xfId="16692" xr:uid="{00000000-0005-0000-0000-000013800000}"/>
    <cellStyle name="Normal 6 5 2 4 9 2" xfId="36473" xr:uid="{00000000-0005-0000-0000-000014800000}"/>
    <cellStyle name="Normal 6 5 2 5" xfId="16693" xr:uid="{00000000-0005-0000-0000-000015800000}"/>
    <cellStyle name="Normal 6 5 2 5 2" xfId="16694" xr:uid="{00000000-0005-0000-0000-000016800000}"/>
    <cellStyle name="Normal 6 5 2 5 2 2" xfId="16695" xr:uid="{00000000-0005-0000-0000-000017800000}"/>
    <cellStyle name="Normal 6 5 2 5 2 2 2" xfId="16696" xr:uid="{00000000-0005-0000-0000-000018800000}"/>
    <cellStyle name="Normal 6 5 2 5 2 2 2 2" xfId="16697" xr:uid="{00000000-0005-0000-0000-000019800000}"/>
    <cellStyle name="Normal 6 5 2 5 2 2 2 2 2" xfId="42147" xr:uid="{00000000-0005-0000-0000-00001A800000}"/>
    <cellStyle name="Normal 6 5 2 5 2 2 2 3" xfId="32129" xr:uid="{00000000-0005-0000-0000-00001B800000}"/>
    <cellStyle name="Normal 6 5 2 5 2 2 3" xfId="16698" xr:uid="{00000000-0005-0000-0000-00001C800000}"/>
    <cellStyle name="Normal 6 5 2 5 2 2 3 2" xfId="16699" xr:uid="{00000000-0005-0000-0000-00001D800000}"/>
    <cellStyle name="Normal 6 5 2 5 2 2 3 2 2" xfId="42148" xr:uid="{00000000-0005-0000-0000-00001E800000}"/>
    <cellStyle name="Normal 6 5 2 5 2 2 3 3" xfId="32130" xr:uid="{00000000-0005-0000-0000-00001F800000}"/>
    <cellStyle name="Normal 6 5 2 5 2 2 4" xfId="16700" xr:uid="{00000000-0005-0000-0000-000020800000}"/>
    <cellStyle name="Normal 6 5 2 5 2 2 4 2" xfId="36493" xr:uid="{00000000-0005-0000-0000-000021800000}"/>
    <cellStyle name="Normal 6 5 2 5 2 2 5" xfId="25897" xr:uid="{00000000-0005-0000-0000-000022800000}"/>
    <cellStyle name="Normal 6 5 2 5 2 3" xfId="16701" xr:uid="{00000000-0005-0000-0000-000023800000}"/>
    <cellStyle name="Normal 6 5 2 5 2 3 2" xfId="16702" xr:uid="{00000000-0005-0000-0000-000024800000}"/>
    <cellStyle name="Normal 6 5 2 5 2 3 2 2" xfId="16703" xr:uid="{00000000-0005-0000-0000-000025800000}"/>
    <cellStyle name="Normal 6 5 2 5 2 3 2 2 2" xfId="42149" xr:uid="{00000000-0005-0000-0000-000026800000}"/>
    <cellStyle name="Normal 6 5 2 5 2 3 2 3" xfId="32131" xr:uid="{00000000-0005-0000-0000-000027800000}"/>
    <cellStyle name="Normal 6 5 2 5 2 3 3" xfId="16704" xr:uid="{00000000-0005-0000-0000-000028800000}"/>
    <cellStyle name="Normal 6 5 2 5 2 3 3 2" xfId="16705" xr:uid="{00000000-0005-0000-0000-000029800000}"/>
    <cellStyle name="Normal 6 5 2 5 2 3 3 2 2" xfId="42150" xr:uid="{00000000-0005-0000-0000-00002A800000}"/>
    <cellStyle name="Normal 6 5 2 5 2 3 3 3" xfId="32132" xr:uid="{00000000-0005-0000-0000-00002B800000}"/>
    <cellStyle name="Normal 6 5 2 5 2 3 4" xfId="16706" xr:uid="{00000000-0005-0000-0000-00002C800000}"/>
    <cellStyle name="Normal 6 5 2 5 2 3 4 2" xfId="36494" xr:uid="{00000000-0005-0000-0000-00002D800000}"/>
    <cellStyle name="Normal 6 5 2 5 2 3 5" xfId="25898" xr:uid="{00000000-0005-0000-0000-00002E800000}"/>
    <cellStyle name="Normal 6 5 2 5 2 4" xfId="16707" xr:uid="{00000000-0005-0000-0000-00002F800000}"/>
    <cellStyle name="Normal 6 5 2 5 2 4 2" xfId="16708" xr:uid="{00000000-0005-0000-0000-000030800000}"/>
    <cellStyle name="Normal 6 5 2 5 2 4 2 2" xfId="42151" xr:uid="{00000000-0005-0000-0000-000031800000}"/>
    <cellStyle name="Normal 6 5 2 5 2 4 3" xfId="32133" xr:uid="{00000000-0005-0000-0000-000032800000}"/>
    <cellStyle name="Normal 6 5 2 5 2 5" xfId="16709" xr:uid="{00000000-0005-0000-0000-000033800000}"/>
    <cellStyle name="Normal 6 5 2 5 2 5 2" xfId="16710" xr:uid="{00000000-0005-0000-0000-000034800000}"/>
    <cellStyle name="Normal 6 5 2 5 2 5 2 2" xfId="42152" xr:uid="{00000000-0005-0000-0000-000035800000}"/>
    <cellStyle name="Normal 6 5 2 5 2 5 3" xfId="32134" xr:uid="{00000000-0005-0000-0000-000036800000}"/>
    <cellStyle name="Normal 6 5 2 5 2 6" xfId="16711" xr:uid="{00000000-0005-0000-0000-000037800000}"/>
    <cellStyle name="Normal 6 5 2 5 2 6 2" xfId="36492" xr:uid="{00000000-0005-0000-0000-000038800000}"/>
    <cellStyle name="Normal 6 5 2 5 2 7" xfId="25896" xr:uid="{00000000-0005-0000-0000-000039800000}"/>
    <cellStyle name="Normal 6 5 2 5 3" xfId="16712" xr:uid="{00000000-0005-0000-0000-00003A800000}"/>
    <cellStyle name="Normal 6 5 2 5 3 2" xfId="16713" xr:uid="{00000000-0005-0000-0000-00003B800000}"/>
    <cellStyle name="Normal 6 5 2 5 3 2 2" xfId="16714" xr:uid="{00000000-0005-0000-0000-00003C800000}"/>
    <cellStyle name="Normal 6 5 2 5 3 2 2 2" xfId="42153" xr:uid="{00000000-0005-0000-0000-00003D800000}"/>
    <cellStyle name="Normal 6 5 2 5 3 2 3" xfId="32135" xr:uid="{00000000-0005-0000-0000-00003E800000}"/>
    <cellStyle name="Normal 6 5 2 5 3 3" xfId="16715" xr:uid="{00000000-0005-0000-0000-00003F800000}"/>
    <cellStyle name="Normal 6 5 2 5 3 3 2" xfId="16716" xr:uid="{00000000-0005-0000-0000-000040800000}"/>
    <cellStyle name="Normal 6 5 2 5 3 3 2 2" xfId="42154" xr:uid="{00000000-0005-0000-0000-000041800000}"/>
    <cellStyle name="Normal 6 5 2 5 3 3 3" xfId="32136" xr:uid="{00000000-0005-0000-0000-000042800000}"/>
    <cellStyle name="Normal 6 5 2 5 3 4" xfId="16717" xr:uid="{00000000-0005-0000-0000-000043800000}"/>
    <cellStyle name="Normal 6 5 2 5 3 4 2" xfId="36495" xr:uid="{00000000-0005-0000-0000-000044800000}"/>
    <cellStyle name="Normal 6 5 2 5 3 5" xfId="25899" xr:uid="{00000000-0005-0000-0000-000045800000}"/>
    <cellStyle name="Normal 6 5 2 5 4" xfId="16718" xr:uid="{00000000-0005-0000-0000-000046800000}"/>
    <cellStyle name="Normal 6 5 2 5 4 2" xfId="16719" xr:uid="{00000000-0005-0000-0000-000047800000}"/>
    <cellStyle name="Normal 6 5 2 5 4 2 2" xfId="16720" xr:uid="{00000000-0005-0000-0000-000048800000}"/>
    <cellStyle name="Normal 6 5 2 5 4 2 2 2" xfId="42155" xr:uid="{00000000-0005-0000-0000-000049800000}"/>
    <cellStyle name="Normal 6 5 2 5 4 2 3" xfId="32137" xr:uid="{00000000-0005-0000-0000-00004A800000}"/>
    <cellStyle name="Normal 6 5 2 5 4 3" xfId="16721" xr:uid="{00000000-0005-0000-0000-00004B800000}"/>
    <cellStyle name="Normal 6 5 2 5 4 3 2" xfId="16722" xr:uid="{00000000-0005-0000-0000-00004C800000}"/>
    <cellStyle name="Normal 6 5 2 5 4 3 2 2" xfId="42156" xr:uid="{00000000-0005-0000-0000-00004D800000}"/>
    <cellStyle name="Normal 6 5 2 5 4 3 3" xfId="32138" xr:uid="{00000000-0005-0000-0000-00004E800000}"/>
    <cellStyle name="Normal 6 5 2 5 4 4" xfId="16723" xr:uid="{00000000-0005-0000-0000-00004F800000}"/>
    <cellStyle name="Normal 6 5 2 5 4 4 2" xfId="36496" xr:uid="{00000000-0005-0000-0000-000050800000}"/>
    <cellStyle name="Normal 6 5 2 5 4 5" xfId="25900" xr:uid="{00000000-0005-0000-0000-000051800000}"/>
    <cellStyle name="Normal 6 5 2 5 5" xfId="16724" xr:uid="{00000000-0005-0000-0000-000052800000}"/>
    <cellStyle name="Normal 6 5 2 5 5 2" xfId="16725" xr:uid="{00000000-0005-0000-0000-000053800000}"/>
    <cellStyle name="Normal 6 5 2 5 5 2 2" xfId="42157" xr:uid="{00000000-0005-0000-0000-000054800000}"/>
    <cellStyle name="Normal 6 5 2 5 5 3" xfId="32139" xr:uid="{00000000-0005-0000-0000-000055800000}"/>
    <cellStyle name="Normal 6 5 2 5 6" xfId="16726" xr:uid="{00000000-0005-0000-0000-000056800000}"/>
    <cellStyle name="Normal 6 5 2 5 6 2" xfId="16727" xr:uid="{00000000-0005-0000-0000-000057800000}"/>
    <cellStyle name="Normal 6 5 2 5 6 2 2" xfId="42158" xr:uid="{00000000-0005-0000-0000-000058800000}"/>
    <cellStyle name="Normal 6 5 2 5 6 3" xfId="32140" xr:uid="{00000000-0005-0000-0000-000059800000}"/>
    <cellStyle name="Normal 6 5 2 5 7" xfId="16728" xr:uid="{00000000-0005-0000-0000-00005A800000}"/>
    <cellStyle name="Normal 6 5 2 5 7 2" xfId="36491" xr:uid="{00000000-0005-0000-0000-00005B800000}"/>
    <cellStyle name="Normal 6 5 2 5 8" xfId="25895" xr:uid="{00000000-0005-0000-0000-00005C800000}"/>
    <cellStyle name="Normal 6 5 2 6" xfId="16729" xr:uid="{00000000-0005-0000-0000-00005D800000}"/>
    <cellStyle name="Normal 6 5 2 6 2" xfId="16730" xr:uid="{00000000-0005-0000-0000-00005E800000}"/>
    <cellStyle name="Normal 6 5 2 6 2 2" xfId="16731" xr:uid="{00000000-0005-0000-0000-00005F800000}"/>
    <cellStyle name="Normal 6 5 2 6 2 2 2" xfId="16732" xr:uid="{00000000-0005-0000-0000-000060800000}"/>
    <cellStyle name="Normal 6 5 2 6 2 2 2 2" xfId="16733" xr:uid="{00000000-0005-0000-0000-000061800000}"/>
    <cellStyle name="Normal 6 5 2 6 2 2 2 2 2" xfId="42159" xr:uid="{00000000-0005-0000-0000-000062800000}"/>
    <cellStyle name="Normal 6 5 2 6 2 2 2 3" xfId="32141" xr:uid="{00000000-0005-0000-0000-000063800000}"/>
    <cellStyle name="Normal 6 5 2 6 2 2 3" xfId="16734" xr:uid="{00000000-0005-0000-0000-000064800000}"/>
    <cellStyle name="Normal 6 5 2 6 2 2 3 2" xfId="16735" xr:uid="{00000000-0005-0000-0000-000065800000}"/>
    <cellStyle name="Normal 6 5 2 6 2 2 3 2 2" xfId="42160" xr:uid="{00000000-0005-0000-0000-000066800000}"/>
    <cellStyle name="Normal 6 5 2 6 2 2 3 3" xfId="32142" xr:uid="{00000000-0005-0000-0000-000067800000}"/>
    <cellStyle name="Normal 6 5 2 6 2 2 4" xfId="16736" xr:uid="{00000000-0005-0000-0000-000068800000}"/>
    <cellStyle name="Normal 6 5 2 6 2 2 4 2" xfId="36499" xr:uid="{00000000-0005-0000-0000-000069800000}"/>
    <cellStyle name="Normal 6 5 2 6 2 2 5" xfId="25903" xr:uid="{00000000-0005-0000-0000-00006A800000}"/>
    <cellStyle name="Normal 6 5 2 6 2 3" xfId="16737" xr:uid="{00000000-0005-0000-0000-00006B800000}"/>
    <cellStyle name="Normal 6 5 2 6 2 3 2" xfId="16738" xr:uid="{00000000-0005-0000-0000-00006C800000}"/>
    <cellStyle name="Normal 6 5 2 6 2 3 2 2" xfId="16739" xr:uid="{00000000-0005-0000-0000-00006D800000}"/>
    <cellStyle name="Normal 6 5 2 6 2 3 2 2 2" xfId="42161" xr:uid="{00000000-0005-0000-0000-00006E800000}"/>
    <cellStyle name="Normal 6 5 2 6 2 3 2 3" xfId="32143" xr:uid="{00000000-0005-0000-0000-00006F800000}"/>
    <cellStyle name="Normal 6 5 2 6 2 3 3" xfId="16740" xr:uid="{00000000-0005-0000-0000-000070800000}"/>
    <cellStyle name="Normal 6 5 2 6 2 3 3 2" xfId="16741" xr:uid="{00000000-0005-0000-0000-000071800000}"/>
    <cellStyle name="Normal 6 5 2 6 2 3 3 2 2" xfId="42162" xr:uid="{00000000-0005-0000-0000-000072800000}"/>
    <cellStyle name="Normal 6 5 2 6 2 3 3 3" xfId="32144" xr:uid="{00000000-0005-0000-0000-000073800000}"/>
    <cellStyle name="Normal 6 5 2 6 2 3 4" xfId="16742" xr:uid="{00000000-0005-0000-0000-000074800000}"/>
    <cellStyle name="Normal 6 5 2 6 2 3 4 2" xfId="36500" xr:uid="{00000000-0005-0000-0000-000075800000}"/>
    <cellStyle name="Normal 6 5 2 6 2 3 5" xfId="25904" xr:uid="{00000000-0005-0000-0000-000076800000}"/>
    <cellStyle name="Normal 6 5 2 6 2 4" xfId="16743" xr:uid="{00000000-0005-0000-0000-000077800000}"/>
    <cellStyle name="Normal 6 5 2 6 2 4 2" xfId="16744" xr:uid="{00000000-0005-0000-0000-000078800000}"/>
    <cellStyle name="Normal 6 5 2 6 2 4 2 2" xfId="42163" xr:uid="{00000000-0005-0000-0000-000079800000}"/>
    <cellStyle name="Normal 6 5 2 6 2 4 3" xfId="32145" xr:uid="{00000000-0005-0000-0000-00007A800000}"/>
    <cellStyle name="Normal 6 5 2 6 2 5" xfId="16745" xr:uid="{00000000-0005-0000-0000-00007B800000}"/>
    <cellStyle name="Normal 6 5 2 6 2 5 2" xfId="16746" xr:uid="{00000000-0005-0000-0000-00007C800000}"/>
    <cellStyle name="Normal 6 5 2 6 2 5 2 2" xfId="42164" xr:uid="{00000000-0005-0000-0000-00007D800000}"/>
    <cellStyle name="Normal 6 5 2 6 2 5 3" xfId="32146" xr:uid="{00000000-0005-0000-0000-00007E800000}"/>
    <cellStyle name="Normal 6 5 2 6 2 6" xfId="16747" xr:uid="{00000000-0005-0000-0000-00007F800000}"/>
    <cellStyle name="Normal 6 5 2 6 2 6 2" xfId="36498" xr:uid="{00000000-0005-0000-0000-000080800000}"/>
    <cellStyle name="Normal 6 5 2 6 2 7" xfId="25902" xr:uid="{00000000-0005-0000-0000-000081800000}"/>
    <cellStyle name="Normal 6 5 2 6 3" xfId="16748" xr:uid="{00000000-0005-0000-0000-000082800000}"/>
    <cellStyle name="Normal 6 5 2 6 3 2" xfId="16749" xr:uid="{00000000-0005-0000-0000-000083800000}"/>
    <cellStyle name="Normal 6 5 2 6 3 2 2" xfId="16750" xr:uid="{00000000-0005-0000-0000-000084800000}"/>
    <cellStyle name="Normal 6 5 2 6 3 2 2 2" xfId="42165" xr:uid="{00000000-0005-0000-0000-000085800000}"/>
    <cellStyle name="Normal 6 5 2 6 3 2 3" xfId="32147" xr:uid="{00000000-0005-0000-0000-000086800000}"/>
    <cellStyle name="Normal 6 5 2 6 3 3" xfId="16751" xr:uid="{00000000-0005-0000-0000-000087800000}"/>
    <cellStyle name="Normal 6 5 2 6 3 3 2" xfId="16752" xr:uid="{00000000-0005-0000-0000-000088800000}"/>
    <cellStyle name="Normal 6 5 2 6 3 3 2 2" xfId="42166" xr:uid="{00000000-0005-0000-0000-000089800000}"/>
    <cellStyle name="Normal 6 5 2 6 3 3 3" xfId="32148" xr:uid="{00000000-0005-0000-0000-00008A800000}"/>
    <cellStyle name="Normal 6 5 2 6 3 4" xfId="16753" xr:uid="{00000000-0005-0000-0000-00008B800000}"/>
    <cellStyle name="Normal 6 5 2 6 3 4 2" xfId="36501" xr:uid="{00000000-0005-0000-0000-00008C800000}"/>
    <cellStyle name="Normal 6 5 2 6 3 5" xfId="25905" xr:uid="{00000000-0005-0000-0000-00008D800000}"/>
    <cellStyle name="Normal 6 5 2 6 4" xfId="16754" xr:uid="{00000000-0005-0000-0000-00008E800000}"/>
    <cellStyle name="Normal 6 5 2 6 4 2" xfId="16755" xr:uid="{00000000-0005-0000-0000-00008F800000}"/>
    <cellStyle name="Normal 6 5 2 6 4 2 2" xfId="16756" xr:uid="{00000000-0005-0000-0000-000090800000}"/>
    <cellStyle name="Normal 6 5 2 6 4 2 2 2" xfId="42167" xr:uid="{00000000-0005-0000-0000-000091800000}"/>
    <cellStyle name="Normal 6 5 2 6 4 2 3" xfId="32149" xr:uid="{00000000-0005-0000-0000-000092800000}"/>
    <cellStyle name="Normal 6 5 2 6 4 3" xfId="16757" xr:uid="{00000000-0005-0000-0000-000093800000}"/>
    <cellStyle name="Normal 6 5 2 6 4 3 2" xfId="16758" xr:uid="{00000000-0005-0000-0000-000094800000}"/>
    <cellStyle name="Normal 6 5 2 6 4 3 2 2" xfId="42168" xr:uid="{00000000-0005-0000-0000-000095800000}"/>
    <cellStyle name="Normal 6 5 2 6 4 3 3" xfId="32150" xr:uid="{00000000-0005-0000-0000-000096800000}"/>
    <cellStyle name="Normal 6 5 2 6 4 4" xfId="16759" xr:uid="{00000000-0005-0000-0000-000097800000}"/>
    <cellStyle name="Normal 6 5 2 6 4 4 2" xfId="36502" xr:uid="{00000000-0005-0000-0000-000098800000}"/>
    <cellStyle name="Normal 6 5 2 6 4 5" xfId="25906" xr:uid="{00000000-0005-0000-0000-000099800000}"/>
    <cellStyle name="Normal 6 5 2 6 5" xfId="16760" xr:uid="{00000000-0005-0000-0000-00009A800000}"/>
    <cellStyle name="Normal 6 5 2 6 5 2" xfId="16761" xr:uid="{00000000-0005-0000-0000-00009B800000}"/>
    <cellStyle name="Normal 6 5 2 6 5 2 2" xfId="42169" xr:uid="{00000000-0005-0000-0000-00009C800000}"/>
    <cellStyle name="Normal 6 5 2 6 5 3" xfId="32151" xr:uid="{00000000-0005-0000-0000-00009D800000}"/>
    <cellStyle name="Normal 6 5 2 6 6" xfId="16762" xr:uid="{00000000-0005-0000-0000-00009E800000}"/>
    <cellStyle name="Normal 6 5 2 6 6 2" xfId="16763" xr:uid="{00000000-0005-0000-0000-00009F800000}"/>
    <cellStyle name="Normal 6 5 2 6 6 2 2" xfId="42170" xr:uid="{00000000-0005-0000-0000-0000A0800000}"/>
    <cellStyle name="Normal 6 5 2 6 6 3" xfId="32152" xr:uid="{00000000-0005-0000-0000-0000A1800000}"/>
    <cellStyle name="Normal 6 5 2 6 7" xfId="16764" xr:uid="{00000000-0005-0000-0000-0000A2800000}"/>
    <cellStyle name="Normal 6 5 2 6 7 2" xfId="36497" xr:uid="{00000000-0005-0000-0000-0000A3800000}"/>
    <cellStyle name="Normal 6 5 2 6 8" xfId="25901" xr:uid="{00000000-0005-0000-0000-0000A4800000}"/>
    <cellStyle name="Normal 6 5 2 7" xfId="16765" xr:uid="{00000000-0005-0000-0000-0000A5800000}"/>
    <cellStyle name="Normal 6 5 2 7 2" xfId="16766" xr:uid="{00000000-0005-0000-0000-0000A6800000}"/>
    <cellStyle name="Normal 6 5 2 7 2 2" xfId="16767" xr:uid="{00000000-0005-0000-0000-0000A7800000}"/>
    <cellStyle name="Normal 6 5 2 7 2 2 2" xfId="16768" xr:uid="{00000000-0005-0000-0000-0000A8800000}"/>
    <cellStyle name="Normal 6 5 2 7 2 2 2 2" xfId="42171" xr:uid="{00000000-0005-0000-0000-0000A9800000}"/>
    <cellStyle name="Normal 6 5 2 7 2 2 3" xfId="32153" xr:uid="{00000000-0005-0000-0000-0000AA800000}"/>
    <cellStyle name="Normal 6 5 2 7 2 3" xfId="16769" xr:uid="{00000000-0005-0000-0000-0000AB800000}"/>
    <cellStyle name="Normal 6 5 2 7 2 3 2" xfId="16770" xr:uid="{00000000-0005-0000-0000-0000AC800000}"/>
    <cellStyle name="Normal 6 5 2 7 2 3 2 2" xfId="42172" xr:uid="{00000000-0005-0000-0000-0000AD800000}"/>
    <cellStyle name="Normal 6 5 2 7 2 3 3" xfId="32154" xr:uid="{00000000-0005-0000-0000-0000AE800000}"/>
    <cellStyle name="Normal 6 5 2 7 2 4" xfId="16771" xr:uid="{00000000-0005-0000-0000-0000AF800000}"/>
    <cellStyle name="Normal 6 5 2 7 2 4 2" xfId="36504" xr:uid="{00000000-0005-0000-0000-0000B0800000}"/>
    <cellStyle name="Normal 6 5 2 7 2 5" xfId="25908" xr:uid="{00000000-0005-0000-0000-0000B1800000}"/>
    <cellStyle name="Normal 6 5 2 7 3" xfId="16772" xr:uid="{00000000-0005-0000-0000-0000B2800000}"/>
    <cellStyle name="Normal 6 5 2 7 3 2" xfId="16773" xr:uid="{00000000-0005-0000-0000-0000B3800000}"/>
    <cellStyle name="Normal 6 5 2 7 3 2 2" xfId="16774" xr:uid="{00000000-0005-0000-0000-0000B4800000}"/>
    <cellStyle name="Normal 6 5 2 7 3 2 2 2" xfId="42173" xr:uid="{00000000-0005-0000-0000-0000B5800000}"/>
    <cellStyle name="Normal 6 5 2 7 3 2 3" xfId="32155" xr:uid="{00000000-0005-0000-0000-0000B6800000}"/>
    <cellStyle name="Normal 6 5 2 7 3 3" xfId="16775" xr:uid="{00000000-0005-0000-0000-0000B7800000}"/>
    <cellStyle name="Normal 6 5 2 7 3 3 2" xfId="16776" xr:uid="{00000000-0005-0000-0000-0000B8800000}"/>
    <cellStyle name="Normal 6 5 2 7 3 3 2 2" xfId="42174" xr:uid="{00000000-0005-0000-0000-0000B9800000}"/>
    <cellStyle name="Normal 6 5 2 7 3 3 3" xfId="32156" xr:uid="{00000000-0005-0000-0000-0000BA800000}"/>
    <cellStyle name="Normal 6 5 2 7 3 4" xfId="16777" xr:uid="{00000000-0005-0000-0000-0000BB800000}"/>
    <cellStyle name="Normal 6 5 2 7 3 4 2" xfId="36505" xr:uid="{00000000-0005-0000-0000-0000BC800000}"/>
    <cellStyle name="Normal 6 5 2 7 3 5" xfId="25909" xr:uid="{00000000-0005-0000-0000-0000BD800000}"/>
    <cellStyle name="Normal 6 5 2 7 4" xfId="16778" xr:uid="{00000000-0005-0000-0000-0000BE800000}"/>
    <cellStyle name="Normal 6 5 2 7 4 2" xfId="16779" xr:uid="{00000000-0005-0000-0000-0000BF800000}"/>
    <cellStyle name="Normal 6 5 2 7 4 2 2" xfId="42175" xr:uid="{00000000-0005-0000-0000-0000C0800000}"/>
    <cellStyle name="Normal 6 5 2 7 4 3" xfId="32157" xr:uid="{00000000-0005-0000-0000-0000C1800000}"/>
    <cellStyle name="Normal 6 5 2 7 5" xfId="16780" xr:uid="{00000000-0005-0000-0000-0000C2800000}"/>
    <cellStyle name="Normal 6 5 2 7 5 2" xfId="16781" xr:uid="{00000000-0005-0000-0000-0000C3800000}"/>
    <cellStyle name="Normal 6 5 2 7 5 2 2" xfId="42176" xr:uid="{00000000-0005-0000-0000-0000C4800000}"/>
    <cellStyle name="Normal 6 5 2 7 5 3" xfId="32158" xr:uid="{00000000-0005-0000-0000-0000C5800000}"/>
    <cellStyle name="Normal 6 5 2 7 6" xfId="16782" xr:uid="{00000000-0005-0000-0000-0000C6800000}"/>
    <cellStyle name="Normal 6 5 2 7 6 2" xfId="36503" xr:uid="{00000000-0005-0000-0000-0000C7800000}"/>
    <cellStyle name="Normal 6 5 2 7 7" xfId="25907" xr:uid="{00000000-0005-0000-0000-0000C8800000}"/>
    <cellStyle name="Normal 6 5 2 8" xfId="16783" xr:uid="{00000000-0005-0000-0000-0000C9800000}"/>
    <cellStyle name="Normal 6 5 2 8 2" xfId="16784" xr:uid="{00000000-0005-0000-0000-0000CA800000}"/>
    <cellStyle name="Normal 6 5 2 8 2 2" xfId="16785" xr:uid="{00000000-0005-0000-0000-0000CB800000}"/>
    <cellStyle name="Normal 6 5 2 8 2 2 2" xfId="42177" xr:uid="{00000000-0005-0000-0000-0000CC800000}"/>
    <cellStyle name="Normal 6 5 2 8 2 3" xfId="32159" xr:uid="{00000000-0005-0000-0000-0000CD800000}"/>
    <cellStyle name="Normal 6 5 2 8 3" xfId="16786" xr:uid="{00000000-0005-0000-0000-0000CE800000}"/>
    <cellStyle name="Normal 6 5 2 8 3 2" xfId="16787" xr:uid="{00000000-0005-0000-0000-0000CF800000}"/>
    <cellStyle name="Normal 6 5 2 8 3 2 2" xfId="42178" xr:uid="{00000000-0005-0000-0000-0000D0800000}"/>
    <cellStyle name="Normal 6 5 2 8 3 3" xfId="32160" xr:uid="{00000000-0005-0000-0000-0000D1800000}"/>
    <cellStyle name="Normal 6 5 2 8 4" xfId="16788" xr:uid="{00000000-0005-0000-0000-0000D2800000}"/>
    <cellStyle name="Normal 6 5 2 8 4 2" xfId="36506" xr:uid="{00000000-0005-0000-0000-0000D3800000}"/>
    <cellStyle name="Normal 6 5 2 8 5" xfId="25910" xr:uid="{00000000-0005-0000-0000-0000D4800000}"/>
    <cellStyle name="Normal 6 5 2 9" xfId="16789" xr:uid="{00000000-0005-0000-0000-0000D5800000}"/>
    <cellStyle name="Normal 6 5 2 9 2" xfId="16790" xr:uid="{00000000-0005-0000-0000-0000D6800000}"/>
    <cellStyle name="Normal 6 5 2 9 2 2" xfId="16791" xr:uid="{00000000-0005-0000-0000-0000D7800000}"/>
    <cellStyle name="Normal 6 5 2 9 2 2 2" xfId="42179" xr:uid="{00000000-0005-0000-0000-0000D8800000}"/>
    <cellStyle name="Normal 6 5 2 9 2 3" xfId="32161" xr:uid="{00000000-0005-0000-0000-0000D9800000}"/>
    <cellStyle name="Normal 6 5 2 9 3" xfId="16792" xr:uid="{00000000-0005-0000-0000-0000DA800000}"/>
    <cellStyle name="Normal 6 5 2 9 3 2" xfId="16793" xr:uid="{00000000-0005-0000-0000-0000DB800000}"/>
    <cellStyle name="Normal 6 5 2 9 3 2 2" xfId="42180" xr:uid="{00000000-0005-0000-0000-0000DC800000}"/>
    <cellStyle name="Normal 6 5 2 9 3 3" xfId="32162" xr:uid="{00000000-0005-0000-0000-0000DD800000}"/>
    <cellStyle name="Normal 6 5 2 9 4" xfId="16794" xr:uid="{00000000-0005-0000-0000-0000DE800000}"/>
    <cellStyle name="Normal 6 5 2 9 4 2" xfId="36507" xr:uid="{00000000-0005-0000-0000-0000DF800000}"/>
    <cellStyle name="Normal 6 5 2 9 5" xfId="25911" xr:uid="{00000000-0005-0000-0000-0000E0800000}"/>
    <cellStyle name="Normal 6 5 3" xfId="16795" xr:uid="{00000000-0005-0000-0000-0000E1800000}"/>
    <cellStyle name="Normal 6 5 3 10" xfId="16796" xr:uid="{00000000-0005-0000-0000-0000E2800000}"/>
    <cellStyle name="Normal 6 5 3 10 2" xfId="16797" xr:uid="{00000000-0005-0000-0000-0000E3800000}"/>
    <cellStyle name="Normal 6 5 3 10 2 2" xfId="42181" xr:uid="{00000000-0005-0000-0000-0000E4800000}"/>
    <cellStyle name="Normal 6 5 3 10 3" xfId="32163" xr:uid="{00000000-0005-0000-0000-0000E5800000}"/>
    <cellStyle name="Normal 6 5 3 11" xfId="16798" xr:uid="{00000000-0005-0000-0000-0000E6800000}"/>
    <cellStyle name="Normal 6 5 3 11 2" xfId="16799" xr:uid="{00000000-0005-0000-0000-0000E7800000}"/>
    <cellStyle name="Normal 6 5 3 11 2 2" xfId="42182" xr:uid="{00000000-0005-0000-0000-0000E8800000}"/>
    <cellStyle name="Normal 6 5 3 11 3" xfId="32164" xr:uid="{00000000-0005-0000-0000-0000E9800000}"/>
    <cellStyle name="Normal 6 5 3 12" xfId="16800" xr:uid="{00000000-0005-0000-0000-0000EA800000}"/>
    <cellStyle name="Normal 6 5 3 12 2" xfId="36508" xr:uid="{00000000-0005-0000-0000-0000EB800000}"/>
    <cellStyle name="Normal 6 5 3 13" xfId="25912" xr:uid="{00000000-0005-0000-0000-0000EC800000}"/>
    <cellStyle name="Normal 6 5 3 2" xfId="16801" xr:uid="{00000000-0005-0000-0000-0000ED800000}"/>
    <cellStyle name="Normal 6 5 3 2 10" xfId="16802" xr:uid="{00000000-0005-0000-0000-0000EE800000}"/>
    <cellStyle name="Normal 6 5 3 2 10 2" xfId="16803" xr:uid="{00000000-0005-0000-0000-0000EF800000}"/>
    <cellStyle name="Normal 6 5 3 2 10 2 2" xfId="42183" xr:uid="{00000000-0005-0000-0000-0000F0800000}"/>
    <cellStyle name="Normal 6 5 3 2 10 3" xfId="32165" xr:uid="{00000000-0005-0000-0000-0000F1800000}"/>
    <cellStyle name="Normal 6 5 3 2 11" xfId="16804" xr:uid="{00000000-0005-0000-0000-0000F2800000}"/>
    <cellStyle name="Normal 6 5 3 2 11 2" xfId="36509" xr:uid="{00000000-0005-0000-0000-0000F3800000}"/>
    <cellStyle name="Normal 6 5 3 2 12" xfId="25913" xr:uid="{00000000-0005-0000-0000-0000F4800000}"/>
    <cellStyle name="Normal 6 5 3 2 2" xfId="16805" xr:uid="{00000000-0005-0000-0000-0000F5800000}"/>
    <cellStyle name="Normal 6 5 3 2 2 10" xfId="25914" xr:uid="{00000000-0005-0000-0000-0000F6800000}"/>
    <cellStyle name="Normal 6 5 3 2 2 2" xfId="16806" xr:uid="{00000000-0005-0000-0000-0000F7800000}"/>
    <cellStyle name="Normal 6 5 3 2 2 2 2" xfId="16807" xr:uid="{00000000-0005-0000-0000-0000F8800000}"/>
    <cellStyle name="Normal 6 5 3 2 2 2 2 2" xfId="16808" xr:uid="{00000000-0005-0000-0000-0000F9800000}"/>
    <cellStyle name="Normal 6 5 3 2 2 2 2 2 2" xfId="16809" xr:uid="{00000000-0005-0000-0000-0000FA800000}"/>
    <cellStyle name="Normal 6 5 3 2 2 2 2 2 2 2" xfId="16810" xr:uid="{00000000-0005-0000-0000-0000FB800000}"/>
    <cellStyle name="Normal 6 5 3 2 2 2 2 2 2 2 2" xfId="42184" xr:uid="{00000000-0005-0000-0000-0000FC800000}"/>
    <cellStyle name="Normal 6 5 3 2 2 2 2 2 2 3" xfId="32166" xr:uid="{00000000-0005-0000-0000-0000FD800000}"/>
    <cellStyle name="Normal 6 5 3 2 2 2 2 2 3" xfId="16811" xr:uid="{00000000-0005-0000-0000-0000FE800000}"/>
    <cellStyle name="Normal 6 5 3 2 2 2 2 2 3 2" xfId="16812" xr:uid="{00000000-0005-0000-0000-0000FF800000}"/>
    <cellStyle name="Normal 6 5 3 2 2 2 2 2 3 2 2" xfId="42185" xr:uid="{00000000-0005-0000-0000-000000810000}"/>
    <cellStyle name="Normal 6 5 3 2 2 2 2 2 3 3" xfId="32167" xr:uid="{00000000-0005-0000-0000-000001810000}"/>
    <cellStyle name="Normal 6 5 3 2 2 2 2 2 4" xfId="16813" xr:uid="{00000000-0005-0000-0000-000002810000}"/>
    <cellStyle name="Normal 6 5 3 2 2 2 2 2 4 2" xfId="36513" xr:uid="{00000000-0005-0000-0000-000003810000}"/>
    <cellStyle name="Normal 6 5 3 2 2 2 2 2 5" xfId="25917" xr:uid="{00000000-0005-0000-0000-000004810000}"/>
    <cellStyle name="Normal 6 5 3 2 2 2 2 3" xfId="16814" xr:uid="{00000000-0005-0000-0000-000005810000}"/>
    <cellStyle name="Normal 6 5 3 2 2 2 2 3 2" xfId="16815" xr:uid="{00000000-0005-0000-0000-000006810000}"/>
    <cellStyle name="Normal 6 5 3 2 2 2 2 3 2 2" xfId="16816" xr:uid="{00000000-0005-0000-0000-000007810000}"/>
    <cellStyle name="Normal 6 5 3 2 2 2 2 3 2 2 2" xfId="42186" xr:uid="{00000000-0005-0000-0000-000008810000}"/>
    <cellStyle name="Normal 6 5 3 2 2 2 2 3 2 3" xfId="32168" xr:uid="{00000000-0005-0000-0000-000009810000}"/>
    <cellStyle name="Normal 6 5 3 2 2 2 2 3 3" xfId="16817" xr:uid="{00000000-0005-0000-0000-00000A810000}"/>
    <cellStyle name="Normal 6 5 3 2 2 2 2 3 3 2" xfId="16818" xr:uid="{00000000-0005-0000-0000-00000B810000}"/>
    <cellStyle name="Normal 6 5 3 2 2 2 2 3 3 2 2" xfId="42187" xr:uid="{00000000-0005-0000-0000-00000C810000}"/>
    <cellStyle name="Normal 6 5 3 2 2 2 2 3 3 3" xfId="32169" xr:uid="{00000000-0005-0000-0000-00000D810000}"/>
    <cellStyle name="Normal 6 5 3 2 2 2 2 3 4" xfId="16819" xr:uid="{00000000-0005-0000-0000-00000E810000}"/>
    <cellStyle name="Normal 6 5 3 2 2 2 2 3 4 2" xfId="36514" xr:uid="{00000000-0005-0000-0000-00000F810000}"/>
    <cellStyle name="Normal 6 5 3 2 2 2 2 3 5" xfId="25918" xr:uid="{00000000-0005-0000-0000-000010810000}"/>
    <cellStyle name="Normal 6 5 3 2 2 2 2 4" xfId="16820" xr:uid="{00000000-0005-0000-0000-000011810000}"/>
    <cellStyle name="Normal 6 5 3 2 2 2 2 4 2" xfId="16821" xr:uid="{00000000-0005-0000-0000-000012810000}"/>
    <cellStyle name="Normal 6 5 3 2 2 2 2 4 2 2" xfId="42188" xr:uid="{00000000-0005-0000-0000-000013810000}"/>
    <cellStyle name="Normal 6 5 3 2 2 2 2 4 3" xfId="32170" xr:uid="{00000000-0005-0000-0000-000014810000}"/>
    <cellStyle name="Normal 6 5 3 2 2 2 2 5" xfId="16822" xr:uid="{00000000-0005-0000-0000-000015810000}"/>
    <cellStyle name="Normal 6 5 3 2 2 2 2 5 2" xfId="16823" xr:uid="{00000000-0005-0000-0000-000016810000}"/>
    <cellStyle name="Normal 6 5 3 2 2 2 2 5 2 2" xfId="42189" xr:uid="{00000000-0005-0000-0000-000017810000}"/>
    <cellStyle name="Normal 6 5 3 2 2 2 2 5 3" xfId="32171" xr:uid="{00000000-0005-0000-0000-000018810000}"/>
    <cellStyle name="Normal 6 5 3 2 2 2 2 6" xfId="16824" xr:uid="{00000000-0005-0000-0000-000019810000}"/>
    <cellStyle name="Normal 6 5 3 2 2 2 2 6 2" xfId="36512" xr:uid="{00000000-0005-0000-0000-00001A810000}"/>
    <cellStyle name="Normal 6 5 3 2 2 2 2 7" xfId="25916" xr:uid="{00000000-0005-0000-0000-00001B810000}"/>
    <cellStyle name="Normal 6 5 3 2 2 2 3" xfId="16825" xr:uid="{00000000-0005-0000-0000-00001C810000}"/>
    <cellStyle name="Normal 6 5 3 2 2 2 3 2" xfId="16826" xr:uid="{00000000-0005-0000-0000-00001D810000}"/>
    <cellStyle name="Normal 6 5 3 2 2 2 3 2 2" xfId="16827" xr:uid="{00000000-0005-0000-0000-00001E810000}"/>
    <cellStyle name="Normal 6 5 3 2 2 2 3 2 2 2" xfId="42190" xr:uid="{00000000-0005-0000-0000-00001F810000}"/>
    <cellStyle name="Normal 6 5 3 2 2 2 3 2 3" xfId="32172" xr:uid="{00000000-0005-0000-0000-000020810000}"/>
    <cellStyle name="Normal 6 5 3 2 2 2 3 3" xfId="16828" xr:uid="{00000000-0005-0000-0000-000021810000}"/>
    <cellStyle name="Normal 6 5 3 2 2 2 3 3 2" xfId="16829" xr:uid="{00000000-0005-0000-0000-000022810000}"/>
    <cellStyle name="Normal 6 5 3 2 2 2 3 3 2 2" xfId="42191" xr:uid="{00000000-0005-0000-0000-000023810000}"/>
    <cellStyle name="Normal 6 5 3 2 2 2 3 3 3" xfId="32173" xr:uid="{00000000-0005-0000-0000-000024810000}"/>
    <cellStyle name="Normal 6 5 3 2 2 2 3 4" xfId="16830" xr:uid="{00000000-0005-0000-0000-000025810000}"/>
    <cellStyle name="Normal 6 5 3 2 2 2 3 4 2" xfId="36515" xr:uid="{00000000-0005-0000-0000-000026810000}"/>
    <cellStyle name="Normal 6 5 3 2 2 2 3 5" xfId="25919" xr:uid="{00000000-0005-0000-0000-000027810000}"/>
    <cellStyle name="Normal 6 5 3 2 2 2 4" xfId="16831" xr:uid="{00000000-0005-0000-0000-000028810000}"/>
    <cellStyle name="Normal 6 5 3 2 2 2 4 2" xfId="16832" xr:uid="{00000000-0005-0000-0000-000029810000}"/>
    <cellStyle name="Normal 6 5 3 2 2 2 4 2 2" xfId="16833" xr:uid="{00000000-0005-0000-0000-00002A810000}"/>
    <cellStyle name="Normal 6 5 3 2 2 2 4 2 2 2" xfId="42192" xr:uid="{00000000-0005-0000-0000-00002B810000}"/>
    <cellStyle name="Normal 6 5 3 2 2 2 4 2 3" xfId="32174" xr:uid="{00000000-0005-0000-0000-00002C810000}"/>
    <cellStyle name="Normal 6 5 3 2 2 2 4 3" xfId="16834" xr:uid="{00000000-0005-0000-0000-00002D810000}"/>
    <cellStyle name="Normal 6 5 3 2 2 2 4 3 2" xfId="16835" xr:uid="{00000000-0005-0000-0000-00002E810000}"/>
    <cellStyle name="Normal 6 5 3 2 2 2 4 3 2 2" xfId="42193" xr:uid="{00000000-0005-0000-0000-00002F810000}"/>
    <cellStyle name="Normal 6 5 3 2 2 2 4 3 3" xfId="32175" xr:uid="{00000000-0005-0000-0000-000030810000}"/>
    <cellStyle name="Normal 6 5 3 2 2 2 4 4" xfId="16836" xr:uid="{00000000-0005-0000-0000-000031810000}"/>
    <cellStyle name="Normal 6 5 3 2 2 2 4 4 2" xfId="36516" xr:uid="{00000000-0005-0000-0000-000032810000}"/>
    <cellStyle name="Normal 6 5 3 2 2 2 4 5" xfId="25920" xr:uid="{00000000-0005-0000-0000-000033810000}"/>
    <cellStyle name="Normal 6 5 3 2 2 2 5" xfId="16837" xr:uid="{00000000-0005-0000-0000-000034810000}"/>
    <cellStyle name="Normal 6 5 3 2 2 2 5 2" xfId="16838" xr:uid="{00000000-0005-0000-0000-000035810000}"/>
    <cellStyle name="Normal 6 5 3 2 2 2 5 2 2" xfId="42194" xr:uid="{00000000-0005-0000-0000-000036810000}"/>
    <cellStyle name="Normal 6 5 3 2 2 2 5 3" xfId="32176" xr:uid="{00000000-0005-0000-0000-000037810000}"/>
    <cellStyle name="Normal 6 5 3 2 2 2 6" xfId="16839" xr:uid="{00000000-0005-0000-0000-000038810000}"/>
    <cellStyle name="Normal 6 5 3 2 2 2 6 2" xfId="16840" xr:uid="{00000000-0005-0000-0000-000039810000}"/>
    <cellStyle name="Normal 6 5 3 2 2 2 6 2 2" xfId="42195" xr:uid="{00000000-0005-0000-0000-00003A810000}"/>
    <cellStyle name="Normal 6 5 3 2 2 2 6 3" xfId="32177" xr:uid="{00000000-0005-0000-0000-00003B810000}"/>
    <cellStyle name="Normal 6 5 3 2 2 2 7" xfId="16841" xr:uid="{00000000-0005-0000-0000-00003C810000}"/>
    <cellStyle name="Normal 6 5 3 2 2 2 7 2" xfId="36511" xr:uid="{00000000-0005-0000-0000-00003D810000}"/>
    <cellStyle name="Normal 6 5 3 2 2 2 8" xfId="25915" xr:uid="{00000000-0005-0000-0000-00003E810000}"/>
    <cellStyle name="Normal 6 5 3 2 2 3" xfId="16842" xr:uid="{00000000-0005-0000-0000-00003F810000}"/>
    <cellStyle name="Normal 6 5 3 2 2 3 2" xfId="16843" xr:uid="{00000000-0005-0000-0000-000040810000}"/>
    <cellStyle name="Normal 6 5 3 2 2 3 2 2" xfId="16844" xr:uid="{00000000-0005-0000-0000-000041810000}"/>
    <cellStyle name="Normal 6 5 3 2 2 3 2 2 2" xfId="16845" xr:uid="{00000000-0005-0000-0000-000042810000}"/>
    <cellStyle name="Normal 6 5 3 2 2 3 2 2 2 2" xfId="16846" xr:uid="{00000000-0005-0000-0000-000043810000}"/>
    <cellStyle name="Normal 6 5 3 2 2 3 2 2 2 2 2" xfId="42196" xr:uid="{00000000-0005-0000-0000-000044810000}"/>
    <cellStyle name="Normal 6 5 3 2 2 3 2 2 2 3" xfId="32178" xr:uid="{00000000-0005-0000-0000-000045810000}"/>
    <cellStyle name="Normal 6 5 3 2 2 3 2 2 3" xfId="16847" xr:uid="{00000000-0005-0000-0000-000046810000}"/>
    <cellStyle name="Normal 6 5 3 2 2 3 2 2 3 2" xfId="16848" xr:uid="{00000000-0005-0000-0000-000047810000}"/>
    <cellStyle name="Normal 6 5 3 2 2 3 2 2 3 2 2" xfId="42197" xr:uid="{00000000-0005-0000-0000-000048810000}"/>
    <cellStyle name="Normal 6 5 3 2 2 3 2 2 3 3" xfId="32179" xr:uid="{00000000-0005-0000-0000-000049810000}"/>
    <cellStyle name="Normal 6 5 3 2 2 3 2 2 4" xfId="16849" xr:uid="{00000000-0005-0000-0000-00004A810000}"/>
    <cellStyle name="Normal 6 5 3 2 2 3 2 2 4 2" xfId="36519" xr:uid="{00000000-0005-0000-0000-00004B810000}"/>
    <cellStyle name="Normal 6 5 3 2 2 3 2 2 5" xfId="25923" xr:uid="{00000000-0005-0000-0000-00004C810000}"/>
    <cellStyle name="Normal 6 5 3 2 2 3 2 3" xfId="16850" xr:uid="{00000000-0005-0000-0000-00004D810000}"/>
    <cellStyle name="Normal 6 5 3 2 2 3 2 3 2" xfId="16851" xr:uid="{00000000-0005-0000-0000-00004E810000}"/>
    <cellStyle name="Normal 6 5 3 2 2 3 2 3 2 2" xfId="16852" xr:uid="{00000000-0005-0000-0000-00004F810000}"/>
    <cellStyle name="Normal 6 5 3 2 2 3 2 3 2 2 2" xfId="42198" xr:uid="{00000000-0005-0000-0000-000050810000}"/>
    <cellStyle name="Normal 6 5 3 2 2 3 2 3 2 3" xfId="32180" xr:uid="{00000000-0005-0000-0000-000051810000}"/>
    <cellStyle name="Normal 6 5 3 2 2 3 2 3 3" xfId="16853" xr:uid="{00000000-0005-0000-0000-000052810000}"/>
    <cellStyle name="Normal 6 5 3 2 2 3 2 3 3 2" xfId="16854" xr:uid="{00000000-0005-0000-0000-000053810000}"/>
    <cellStyle name="Normal 6 5 3 2 2 3 2 3 3 2 2" xfId="42199" xr:uid="{00000000-0005-0000-0000-000054810000}"/>
    <cellStyle name="Normal 6 5 3 2 2 3 2 3 3 3" xfId="32181" xr:uid="{00000000-0005-0000-0000-000055810000}"/>
    <cellStyle name="Normal 6 5 3 2 2 3 2 3 4" xfId="16855" xr:uid="{00000000-0005-0000-0000-000056810000}"/>
    <cellStyle name="Normal 6 5 3 2 2 3 2 3 4 2" xfId="36520" xr:uid="{00000000-0005-0000-0000-000057810000}"/>
    <cellStyle name="Normal 6 5 3 2 2 3 2 3 5" xfId="25924" xr:uid="{00000000-0005-0000-0000-000058810000}"/>
    <cellStyle name="Normal 6 5 3 2 2 3 2 4" xfId="16856" xr:uid="{00000000-0005-0000-0000-000059810000}"/>
    <cellStyle name="Normal 6 5 3 2 2 3 2 4 2" xfId="16857" xr:uid="{00000000-0005-0000-0000-00005A810000}"/>
    <cellStyle name="Normal 6 5 3 2 2 3 2 4 2 2" xfId="42200" xr:uid="{00000000-0005-0000-0000-00005B810000}"/>
    <cellStyle name="Normal 6 5 3 2 2 3 2 4 3" xfId="32182" xr:uid="{00000000-0005-0000-0000-00005C810000}"/>
    <cellStyle name="Normal 6 5 3 2 2 3 2 5" xfId="16858" xr:uid="{00000000-0005-0000-0000-00005D810000}"/>
    <cellStyle name="Normal 6 5 3 2 2 3 2 5 2" xfId="16859" xr:uid="{00000000-0005-0000-0000-00005E810000}"/>
    <cellStyle name="Normal 6 5 3 2 2 3 2 5 2 2" xfId="42201" xr:uid="{00000000-0005-0000-0000-00005F810000}"/>
    <cellStyle name="Normal 6 5 3 2 2 3 2 5 3" xfId="32183" xr:uid="{00000000-0005-0000-0000-000060810000}"/>
    <cellStyle name="Normal 6 5 3 2 2 3 2 6" xfId="16860" xr:uid="{00000000-0005-0000-0000-000061810000}"/>
    <cellStyle name="Normal 6 5 3 2 2 3 2 6 2" xfId="36518" xr:uid="{00000000-0005-0000-0000-000062810000}"/>
    <cellStyle name="Normal 6 5 3 2 2 3 2 7" xfId="25922" xr:uid="{00000000-0005-0000-0000-000063810000}"/>
    <cellStyle name="Normal 6 5 3 2 2 3 3" xfId="16861" xr:uid="{00000000-0005-0000-0000-000064810000}"/>
    <cellStyle name="Normal 6 5 3 2 2 3 3 2" xfId="16862" xr:uid="{00000000-0005-0000-0000-000065810000}"/>
    <cellStyle name="Normal 6 5 3 2 2 3 3 2 2" xfId="16863" xr:uid="{00000000-0005-0000-0000-000066810000}"/>
    <cellStyle name="Normal 6 5 3 2 2 3 3 2 2 2" xfId="42202" xr:uid="{00000000-0005-0000-0000-000067810000}"/>
    <cellStyle name="Normal 6 5 3 2 2 3 3 2 3" xfId="32184" xr:uid="{00000000-0005-0000-0000-000068810000}"/>
    <cellStyle name="Normal 6 5 3 2 2 3 3 3" xfId="16864" xr:uid="{00000000-0005-0000-0000-000069810000}"/>
    <cellStyle name="Normal 6 5 3 2 2 3 3 3 2" xfId="16865" xr:uid="{00000000-0005-0000-0000-00006A810000}"/>
    <cellStyle name="Normal 6 5 3 2 2 3 3 3 2 2" xfId="42203" xr:uid="{00000000-0005-0000-0000-00006B810000}"/>
    <cellStyle name="Normal 6 5 3 2 2 3 3 3 3" xfId="32185" xr:uid="{00000000-0005-0000-0000-00006C810000}"/>
    <cellStyle name="Normal 6 5 3 2 2 3 3 4" xfId="16866" xr:uid="{00000000-0005-0000-0000-00006D810000}"/>
    <cellStyle name="Normal 6 5 3 2 2 3 3 4 2" xfId="36521" xr:uid="{00000000-0005-0000-0000-00006E810000}"/>
    <cellStyle name="Normal 6 5 3 2 2 3 3 5" xfId="25925" xr:uid="{00000000-0005-0000-0000-00006F810000}"/>
    <cellStyle name="Normal 6 5 3 2 2 3 4" xfId="16867" xr:uid="{00000000-0005-0000-0000-000070810000}"/>
    <cellStyle name="Normal 6 5 3 2 2 3 4 2" xfId="16868" xr:uid="{00000000-0005-0000-0000-000071810000}"/>
    <cellStyle name="Normal 6 5 3 2 2 3 4 2 2" xfId="16869" xr:uid="{00000000-0005-0000-0000-000072810000}"/>
    <cellStyle name="Normal 6 5 3 2 2 3 4 2 2 2" xfId="42204" xr:uid="{00000000-0005-0000-0000-000073810000}"/>
    <cellStyle name="Normal 6 5 3 2 2 3 4 2 3" xfId="32186" xr:uid="{00000000-0005-0000-0000-000074810000}"/>
    <cellStyle name="Normal 6 5 3 2 2 3 4 3" xfId="16870" xr:uid="{00000000-0005-0000-0000-000075810000}"/>
    <cellStyle name="Normal 6 5 3 2 2 3 4 3 2" xfId="16871" xr:uid="{00000000-0005-0000-0000-000076810000}"/>
    <cellStyle name="Normal 6 5 3 2 2 3 4 3 2 2" xfId="42205" xr:uid="{00000000-0005-0000-0000-000077810000}"/>
    <cellStyle name="Normal 6 5 3 2 2 3 4 3 3" xfId="32187" xr:uid="{00000000-0005-0000-0000-000078810000}"/>
    <cellStyle name="Normal 6 5 3 2 2 3 4 4" xfId="16872" xr:uid="{00000000-0005-0000-0000-000079810000}"/>
    <cellStyle name="Normal 6 5 3 2 2 3 4 4 2" xfId="36522" xr:uid="{00000000-0005-0000-0000-00007A810000}"/>
    <cellStyle name="Normal 6 5 3 2 2 3 4 5" xfId="25926" xr:uid="{00000000-0005-0000-0000-00007B810000}"/>
    <cellStyle name="Normal 6 5 3 2 2 3 5" xfId="16873" xr:uid="{00000000-0005-0000-0000-00007C810000}"/>
    <cellStyle name="Normal 6 5 3 2 2 3 5 2" xfId="16874" xr:uid="{00000000-0005-0000-0000-00007D810000}"/>
    <cellStyle name="Normal 6 5 3 2 2 3 5 2 2" xfId="42206" xr:uid="{00000000-0005-0000-0000-00007E810000}"/>
    <cellStyle name="Normal 6 5 3 2 2 3 5 3" xfId="32188" xr:uid="{00000000-0005-0000-0000-00007F810000}"/>
    <cellStyle name="Normal 6 5 3 2 2 3 6" xfId="16875" xr:uid="{00000000-0005-0000-0000-000080810000}"/>
    <cellStyle name="Normal 6 5 3 2 2 3 6 2" xfId="16876" xr:uid="{00000000-0005-0000-0000-000081810000}"/>
    <cellStyle name="Normal 6 5 3 2 2 3 6 2 2" xfId="42207" xr:uid="{00000000-0005-0000-0000-000082810000}"/>
    <cellStyle name="Normal 6 5 3 2 2 3 6 3" xfId="32189" xr:uid="{00000000-0005-0000-0000-000083810000}"/>
    <cellStyle name="Normal 6 5 3 2 2 3 7" xfId="16877" xr:uid="{00000000-0005-0000-0000-000084810000}"/>
    <cellStyle name="Normal 6 5 3 2 2 3 7 2" xfId="36517" xr:uid="{00000000-0005-0000-0000-000085810000}"/>
    <cellStyle name="Normal 6 5 3 2 2 3 8" xfId="25921" xr:uid="{00000000-0005-0000-0000-000086810000}"/>
    <cellStyle name="Normal 6 5 3 2 2 4" xfId="16878" xr:uid="{00000000-0005-0000-0000-000087810000}"/>
    <cellStyle name="Normal 6 5 3 2 2 4 2" xfId="16879" xr:uid="{00000000-0005-0000-0000-000088810000}"/>
    <cellStyle name="Normal 6 5 3 2 2 4 2 2" xfId="16880" xr:uid="{00000000-0005-0000-0000-000089810000}"/>
    <cellStyle name="Normal 6 5 3 2 2 4 2 2 2" xfId="16881" xr:uid="{00000000-0005-0000-0000-00008A810000}"/>
    <cellStyle name="Normal 6 5 3 2 2 4 2 2 2 2" xfId="42208" xr:uid="{00000000-0005-0000-0000-00008B810000}"/>
    <cellStyle name="Normal 6 5 3 2 2 4 2 2 3" xfId="32190" xr:uid="{00000000-0005-0000-0000-00008C810000}"/>
    <cellStyle name="Normal 6 5 3 2 2 4 2 3" xfId="16882" xr:uid="{00000000-0005-0000-0000-00008D810000}"/>
    <cellStyle name="Normal 6 5 3 2 2 4 2 3 2" xfId="16883" xr:uid="{00000000-0005-0000-0000-00008E810000}"/>
    <cellStyle name="Normal 6 5 3 2 2 4 2 3 2 2" xfId="42209" xr:uid="{00000000-0005-0000-0000-00008F810000}"/>
    <cellStyle name="Normal 6 5 3 2 2 4 2 3 3" xfId="32191" xr:uid="{00000000-0005-0000-0000-000090810000}"/>
    <cellStyle name="Normal 6 5 3 2 2 4 2 4" xfId="16884" xr:uid="{00000000-0005-0000-0000-000091810000}"/>
    <cellStyle name="Normal 6 5 3 2 2 4 2 4 2" xfId="36524" xr:uid="{00000000-0005-0000-0000-000092810000}"/>
    <cellStyle name="Normal 6 5 3 2 2 4 2 5" xfId="25928" xr:uid="{00000000-0005-0000-0000-000093810000}"/>
    <cellStyle name="Normal 6 5 3 2 2 4 3" xfId="16885" xr:uid="{00000000-0005-0000-0000-000094810000}"/>
    <cellStyle name="Normal 6 5 3 2 2 4 3 2" xfId="16886" xr:uid="{00000000-0005-0000-0000-000095810000}"/>
    <cellStyle name="Normal 6 5 3 2 2 4 3 2 2" xfId="16887" xr:uid="{00000000-0005-0000-0000-000096810000}"/>
    <cellStyle name="Normal 6 5 3 2 2 4 3 2 2 2" xfId="42210" xr:uid="{00000000-0005-0000-0000-000097810000}"/>
    <cellStyle name="Normal 6 5 3 2 2 4 3 2 3" xfId="32192" xr:uid="{00000000-0005-0000-0000-000098810000}"/>
    <cellStyle name="Normal 6 5 3 2 2 4 3 3" xfId="16888" xr:uid="{00000000-0005-0000-0000-000099810000}"/>
    <cellStyle name="Normal 6 5 3 2 2 4 3 3 2" xfId="16889" xr:uid="{00000000-0005-0000-0000-00009A810000}"/>
    <cellStyle name="Normal 6 5 3 2 2 4 3 3 2 2" xfId="42211" xr:uid="{00000000-0005-0000-0000-00009B810000}"/>
    <cellStyle name="Normal 6 5 3 2 2 4 3 3 3" xfId="32193" xr:uid="{00000000-0005-0000-0000-00009C810000}"/>
    <cellStyle name="Normal 6 5 3 2 2 4 3 4" xfId="16890" xr:uid="{00000000-0005-0000-0000-00009D810000}"/>
    <cellStyle name="Normal 6 5 3 2 2 4 3 4 2" xfId="36525" xr:uid="{00000000-0005-0000-0000-00009E810000}"/>
    <cellStyle name="Normal 6 5 3 2 2 4 3 5" xfId="25929" xr:uid="{00000000-0005-0000-0000-00009F810000}"/>
    <cellStyle name="Normal 6 5 3 2 2 4 4" xfId="16891" xr:uid="{00000000-0005-0000-0000-0000A0810000}"/>
    <cellStyle name="Normal 6 5 3 2 2 4 4 2" xfId="16892" xr:uid="{00000000-0005-0000-0000-0000A1810000}"/>
    <cellStyle name="Normal 6 5 3 2 2 4 4 2 2" xfId="42212" xr:uid="{00000000-0005-0000-0000-0000A2810000}"/>
    <cellStyle name="Normal 6 5 3 2 2 4 4 3" xfId="32194" xr:uid="{00000000-0005-0000-0000-0000A3810000}"/>
    <cellStyle name="Normal 6 5 3 2 2 4 5" xfId="16893" xr:uid="{00000000-0005-0000-0000-0000A4810000}"/>
    <cellStyle name="Normal 6 5 3 2 2 4 5 2" xfId="16894" xr:uid="{00000000-0005-0000-0000-0000A5810000}"/>
    <cellStyle name="Normal 6 5 3 2 2 4 5 2 2" xfId="42213" xr:uid="{00000000-0005-0000-0000-0000A6810000}"/>
    <cellStyle name="Normal 6 5 3 2 2 4 5 3" xfId="32195" xr:uid="{00000000-0005-0000-0000-0000A7810000}"/>
    <cellStyle name="Normal 6 5 3 2 2 4 6" xfId="16895" xr:uid="{00000000-0005-0000-0000-0000A8810000}"/>
    <cellStyle name="Normal 6 5 3 2 2 4 6 2" xfId="36523" xr:uid="{00000000-0005-0000-0000-0000A9810000}"/>
    <cellStyle name="Normal 6 5 3 2 2 4 7" xfId="25927" xr:uid="{00000000-0005-0000-0000-0000AA810000}"/>
    <cellStyle name="Normal 6 5 3 2 2 5" xfId="16896" xr:uid="{00000000-0005-0000-0000-0000AB810000}"/>
    <cellStyle name="Normal 6 5 3 2 2 5 2" xfId="16897" xr:uid="{00000000-0005-0000-0000-0000AC810000}"/>
    <cellStyle name="Normal 6 5 3 2 2 5 2 2" xfId="16898" xr:uid="{00000000-0005-0000-0000-0000AD810000}"/>
    <cellStyle name="Normal 6 5 3 2 2 5 2 2 2" xfId="42214" xr:uid="{00000000-0005-0000-0000-0000AE810000}"/>
    <cellStyle name="Normal 6 5 3 2 2 5 2 3" xfId="32196" xr:uid="{00000000-0005-0000-0000-0000AF810000}"/>
    <cellStyle name="Normal 6 5 3 2 2 5 3" xfId="16899" xr:uid="{00000000-0005-0000-0000-0000B0810000}"/>
    <cellStyle name="Normal 6 5 3 2 2 5 3 2" xfId="16900" xr:uid="{00000000-0005-0000-0000-0000B1810000}"/>
    <cellStyle name="Normal 6 5 3 2 2 5 3 2 2" xfId="42215" xr:uid="{00000000-0005-0000-0000-0000B2810000}"/>
    <cellStyle name="Normal 6 5 3 2 2 5 3 3" xfId="32197" xr:uid="{00000000-0005-0000-0000-0000B3810000}"/>
    <cellStyle name="Normal 6 5 3 2 2 5 4" xfId="16901" xr:uid="{00000000-0005-0000-0000-0000B4810000}"/>
    <cellStyle name="Normal 6 5 3 2 2 5 4 2" xfId="36526" xr:uid="{00000000-0005-0000-0000-0000B5810000}"/>
    <cellStyle name="Normal 6 5 3 2 2 5 5" xfId="25930" xr:uid="{00000000-0005-0000-0000-0000B6810000}"/>
    <cellStyle name="Normal 6 5 3 2 2 6" xfId="16902" xr:uid="{00000000-0005-0000-0000-0000B7810000}"/>
    <cellStyle name="Normal 6 5 3 2 2 6 2" xfId="16903" xr:uid="{00000000-0005-0000-0000-0000B8810000}"/>
    <cellStyle name="Normal 6 5 3 2 2 6 2 2" xfId="16904" xr:uid="{00000000-0005-0000-0000-0000B9810000}"/>
    <cellStyle name="Normal 6 5 3 2 2 6 2 2 2" xfId="42216" xr:uid="{00000000-0005-0000-0000-0000BA810000}"/>
    <cellStyle name="Normal 6 5 3 2 2 6 2 3" xfId="32198" xr:uid="{00000000-0005-0000-0000-0000BB810000}"/>
    <cellStyle name="Normal 6 5 3 2 2 6 3" xfId="16905" xr:uid="{00000000-0005-0000-0000-0000BC810000}"/>
    <cellStyle name="Normal 6 5 3 2 2 6 3 2" xfId="16906" xr:uid="{00000000-0005-0000-0000-0000BD810000}"/>
    <cellStyle name="Normal 6 5 3 2 2 6 3 2 2" xfId="42217" xr:uid="{00000000-0005-0000-0000-0000BE810000}"/>
    <cellStyle name="Normal 6 5 3 2 2 6 3 3" xfId="32199" xr:uid="{00000000-0005-0000-0000-0000BF810000}"/>
    <cellStyle name="Normal 6 5 3 2 2 6 4" xfId="16907" xr:uid="{00000000-0005-0000-0000-0000C0810000}"/>
    <cellStyle name="Normal 6 5 3 2 2 6 4 2" xfId="36527" xr:uid="{00000000-0005-0000-0000-0000C1810000}"/>
    <cellStyle name="Normal 6 5 3 2 2 6 5" xfId="25931" xr:uid="{00000000-0005-0000-0000-0000C2810000}"/>
    <cellStyle name="Normal 6 5 3 2 2 7" xfId="16908" xr:uid="{00000000-0005-0000-0000-0000C3810000}"/>
    <cellStyle name="Normal 6 5 3 2 2 7 2" xfId="16909" xr:uid="{00000000-0005-0000-0000-0000C4810000}"/>
    <cellStyle name="Normal 6 5 3 2 2 7 2 2" xfId="42218" xr:uid="{00000000-0005-0000-0000-0000C5810000}"/>
    <cellStyle name="Normal 6 5 3 2 2 7 3" xfId="32200" xr:uid="{00000000-0005-0000-0000-0000C6810000}"/>
    <cellStyle name="Normal 6 5 3 2 2 8" xfId="16910" xr:uid="{00000000-0005-0000-0000-0000C7810000}"/>
    <cellStyle name="Normal 6 5 3 2 2 8 2" xfId="16911" xr:uid="{00000000-0005-0000-0000-0000C8810000}"/>
    <cellStyle name="Normal 6 5 3 2 2 8 2 2" xfId="42219" xr:uid="{00000000-0005-0000-0000-0000C9810000}"/>
    <cellStyle name="Normal 6 5 3 2 2 8 3" xfId="32201" xr:uid="{00000000-0005-0000-0000-0000CA810000}"/>
    <cellStyle name="Normal 6 5 3 2 2 9" xfId="16912" xr:uid="{00000000-0005-0000-0000-0000CB810000}"/>
    <cellStyle name="Normal 6 5 3 2 2 9 2" xfId="36510" xr:uid="{00000000-0005-0000-0000-0000CC810000}"/>
    <cellStyle name="Normal 6 5 3 2 3" xfId="16913" xr:uid="{00000000-0005-0000-0000-0000CD810000}"/>
    <cellStyle name="Normal 6 5 3 2 3 2" xfId="16914" xr:uid="{00000000-0005-0000-0000-0000CE810000}"/>
    <cellStyle name="Normal 6 5 3 2 3 2 2" xfId="16915" xr:uid="{00000000-0005-0000-0000-0000CF810000}"/>
    <cellStyle name="Normal 6 5 3 2 3 2 2 2" xfId="16916" xr:uid="{00000000-0005-0000-0000-0000D0810000}"/>
    <cellStyle name="Normal 6 5 3 2 3 2 2 2 2" xfId="16917" xr:uid="{00000000-0005-0000-0000-0000D1810000}"/>
    <cellStyle name="Normal 6 5 3 2 3 2 2 2 2 2" xfId="42220" xr:uid="{00000000-0005-0000-0000-0000D2810000}"/>
    <cellStyle name="Normal 6 5 3 2 3 2 2 2 3" xfId="32202" xr:uid="{00000000-0005-0000-0000-0000D3810000}"/>
    <cellStyle name="Normal 6 5 3 2 3 2 2 3" xfId="16918" xr:uid="{00000000-0005-0000-0000-0000D4810000}"/>
    <cellStyle name="Normal 6 5 3 2 3 2 2 3 2" xfId="16919" xr:uid="{00000000-0005-0000-0000-0000D5810000}"/>
    <cellStyle name="Normal 6 5 3 2 3 2 2 3 2 2" xfId="42221" xr:uid="{00000000-0005-0000-0000-0000D6810000}"/>
    <cellStyle name="Normal 6 5 3 2 3 2 2 3 3" xfId="32203" xr:uid="{00000000-0005-0000-0000-0000D7810000}"/>
    <cellStyle name="Normal 6 5 3 2 3 2 2 4" xfId="16920" xr:uid="{00000000-0005-0000-0000-0000D8810000}"/>
    <cellStyle name="Normal 6 5 3 2 3 2 2 4 2" xfId="36530" xr:uid="{00000000-0005-0000-0000-0000D9810000}"/>
    <cellStyle name="Normal 6 5 3 2 3 2 2 5" xfId="25934" xr:uid="{00000000-0005-0000-0000-0000DA810000}"/>
    <cellStyle name="Normal 6 5 3 2 3 2 3" xfId="16921" xr:uid="{00000000-0005-0000-0000-0000DB810000}"/>
    <cellStyle name="Normal 6 5 3 2 3 2 3 2" xfId="16922" xr:uid="{00000000-0005-0000-0000-0000DC810000}"/>
    <cellStyle name="Normal 6 5 3 2 3 2 3 2 2" xfId="16923" xr:uid="{00000000-0005-0000-0000-0000DD810000}"/>
    <cellStyle name="Normal 6 5 3 2 3 2 3 2 2 2" xfId="42222" xr:uid="{00000000-0005-0000-0000-0000DE810000}"/>
    <cellStyle name="Normal 6 5 3 2 3 2 3 2 3" xfId="32204" xr:uid="{00000000-0005-0000-0000-0000DF810000}"/>
    <cellStyle name="Normal 6 5 3 2 3 2 3 3" xfId="16924" xr:uid="{00000000-0005-0000-0000-0000E0810000}"/>
    <cellStyle name="Normal 6 5 3 2 3 2 3 3 2" xfId="16925" xr:uid="{00000000-0005-0000-0000-0000E1810000}"/>
    <cellStyle name="Normal 6 5 3 2 3 2 3 3 2 2" xfId="42223" xr:uid="{00000000-0005-0000-0000-0000E2810000}"/>
    <cellStyle name="Normal 6 5 3 2 3 2 3 3 3" xfId="32205" xr:uid="{00000000-0005-0000-0000-0000E3810000}"/>
    <cellStyle name="Normal 6 5 3 2 3 2 3 4" xfId="16926" xr:uid="{00000000-0005-0000-0000-0000E4810000}"/>
    <cellStyle name="Normal 6 5 3 2 3 2 3 4 2" xfId="36531" xr:uid="{00000000-0005-0000-0000-0000E5810000}"/>
    <cellStyle name="Normal 6 5 3 2 3 2 3 5" xfId="25935" xr:uid="{00000000-0005-0000-0000-0000E6810000}"/>
    <cellStyle name="Normal 6 5 3 2 3 2 4" xfId="16927" xr:uid="{00000000-0005-0000-0000-0000E7810000}"/>
    <cellStyle name="Normal 6 5 3 2 3 2 4 2" xfId="16928" xr:uid="{00000000-0005-0000-0000-0000E8810000}"/>
    <cellStyle name="Normal 6 5 3 2 3 2 4 2 2" xfId="42224" xr:uid="{00000000-0005-0000-0000-0000E9810000}"/>
    <cellStyle name="Normal 6 5 3 2 3 2 4 3" xfId="32206" xr:uid="{00000000-0005-0000-0000-0000EA810000}"/>
    <cellStyle name="Normal 6 5 3 2 3 2 5" xfId="16929" xr:uid="{00000000-0005-0000-0000-0000EB810000}"/>
    <cellStyle name="Normal 6 5 3 2 3 2 5 2" xfId="16930" xr:uid="{00000000-0005-0000-0000-0000EC810000}"/>
    <cellStyle name="Normal 6 5 3 2 3 2 5 2 2" xfId="42225" xr:uid="{00000000-0005-0000-0000-0000ED810000}"/>
    <cellStyle name="Normal 6 5 3 2 3 2 5 3" xfId="32207" xr:uid="{00000000-0005-0000-0000-0000EE810000}"/>
    <cellStyle name="Normal 6 5 3 2 3 2 6" xfId="16931" xr:uid="{00000000-0005-0000-0000-0000EF810000}"/>
    <cellStyle name="Normal 6 5 3 2 3 2 6 2" xfId="36529" xr:uid="{00000000-0005-0000-0000-0000F0810000}"/>
    <cellStyle name="Normal 6 5 3 2 3 2 7" xfId="25933" xr:uid="{00000000-0005-0000-0000-0000F1810000}"/>
    <cellStyle name="Normal 6 5 3 2 3 3" xfId="16932" xr:uid="{00000000-0005-0000-0000-0000F2810000}"/>
    <cellStyle name="Normal 6 5 3 2 3 3 2" xfId="16933" xr:uid="{00000000-0005-0000-0000-0000F3810000}"/>
    <cellStyle name="Normal 6 5 3 2 3 3 2 2" xfId="16934" xr:uid="{00000000-0005-0000-0000-0000F4810000}"/>
    <cellStyle name="Normal 6 5 3 2 3 3 2 2 2" xfId="42226" xr:uid="{00000000-0005-0000-0000-0000F5810000}"/>
    <cellStyle name="Normal 6 5 3 2 3 3 2 3" xfId="32208" xr:uid="{00000000-0005-0000-0000-0000F6810000}"/>
    <cellStyle name="Normal 6 5 3 2 3 3 3" xfId="16935" xr:uid="{00000000-0005-0000-0000-0000F7810000}"/>
    <cellStyle name="Normal 6 5 3 2 3 3 3 2" xfId="16936" xr:uid="{00000000-0005-0000-0000-0000F8810000}"/>
    <cellStyle name="Normal 6 5 3 2 3 3 3 2 2" xfId="42227" xr:uid="{00000000-0005-0000-0000-0000F9810000}"/>
    <cellStyle name="Normal 6 5 3 2 3 3 3 3" xfId="32209" xr:uid="{00000000-0005-0000-0000-0000FA810000}"/>
    <cellStyle name="Normal 6 5 3 2 3 3 4" xfId="16937" xr:uid="{00000000-0005-0000-0000-0000FB810000}"/>
    <cellStyle name="Normal 6 5 3 2 3 3 4 2" xfId="36532" xr:uid="{00000000-0005-0000-0000-0000FC810000}"/>
    <cellStyle name="Normal 6 5 3 2 3 3 5" xfId="25936" xr:uid="{00000000-0005-0000-0000-0000FD810000}"/>
    <cellStyle name="Normal 6 5 3 2 3 4" xfId="16938" xr:uid="{00000000-0005-0000-0000-0000FE810000}"/>
    <cellStyle name="Normal 6 5 3 2 3 4 2" xfId="16939" xr:uid="{00000000-0005-0000-0000-0000FF810000}"/>
    <cellStyle name="Normal 6 5 3 2 3 4 2 2" xfId="16940" xr:uid="{00000000-0005-0000-0000-000000820000}"/>
    <cellStyle name="Normal 6 5 3 2 3 4 2 2 2" xfId="42228" xr:uid="{00000000-0005-0000-0000-000001820000}"/>
    <cellStyle name="Normal 6 5 3 2 3 4 2 3" xfId="32210" xr:uid="{00000000-0005-0000-0000-000002820000}"/>
    <cellStyle name="Normal 6 5 3 2 3 4 3" xfId="16941" xr:uid="{00000000-0005-0000-0000-000003820000}"/>
    <cellStyle name="Normal 6 5 3 2 3 4 3 2" xfId="16942" xr:uid="{00000000-0005-0000-0000-000004820000}"/>
    <cellStyle name="Normal 6 5 3 2 3 4 3 2 2" xfId="42229" xr:uid="{00000000-0005-0000-0000-000005820000}"/>
    <cellStyle name="Normal 6 5 3 2 3 4 3 3" xfId="32211" xr:uid="{00000000-0005-0000-0000-000006820000}"/>
    <cellStyle name="Normal 6 5 3 2 3 4 4" xfId="16943" xr:uid="{00000000-0005-0000-0000-000007820000}"/>
    <cellStyle name="Normal 6 5 3 2 3 4 4 2" xfId="36533" xr:uid="{00000000-0005-0000-0000-000008820000}"/>
    <cellStyle name="Normal 6 5 3 2 3 4 5" xfId="25937" xr:uid="{00000000-0005-0000-0000-000009820000}"/>
    <cellStyle name="Normal 6 5 3 2 3 5" xfId="16944" xr:uid="{00000000-0005-0000-0000-00000A820000}"/>
    <cellStyle name="Normal 6 5 3 2 3 5 2" xfId="16945" xr:uid="{00000000-0005-0000-0000-00000B820000}"/>
    <cellStyle name="Normal 6 5 3 2 3 5 2 2" xfId="42230" xr:uid="{00000000-0005-0000-0000-00000C820000}"/>
    <cellStyle name="Normal 6 5 3 2 3 5 3" xfId="32212" xr:uid="{00000000-0005-0000-0000-00000D820000}"/>
    <cellStyle name="Normal 6 5 3 2 3 6" xfId="16946" xr:uid="{00000000-0005-0000-0000-00000E820000}"/>
    <cellStyle name="Normal 6 5 3 2 3 6 2" xfId="16947" xr:uid="{00000000-0005-0000-0000-00000F820000}"/>
    <cellStyle name="Normal 6 5 3 2 3 6 2 2" xfId="42231" xr:uid="{00000000-0005-0000-0000-000010820000}"/>
    <cellStyle name="Normal 6 5 3 2 3 6 3" xfId="32213" xr:uid="{00000000-0005-0000-0000-000011820000}"/>
    <cellStyle name="Normal 6 5 3 2 3 7" xfId="16948" xr:uid="{00000000-0005-0000-0000-000012820000}"/>
    <cellStyle name="Normal 6 5 3 2 3 7 2" xfId="36528" xr:uid="{00000000-0005-0000-0000-000013820000}"/>
    <cellStyle name="Normal 6 5 3 2 3 8" xfId="25932" xr:uid="{00000000-0005-0000-0000-000014820000}"/>
    <cellStyle name="Normal 6 5 3 2 4" xfId="16949" xr:uid="{00000000-0005-0000-0000-000015820000}"/>
    <cellStyle name="Normal 6 5 3 2 4 2" xfId="16950" xr:uid="{00000000-0005-0000-0000-000016820000}"/>
    <cellStyle name="Normal 6 5 3 2 4 2 2" xfId="16951" xr:uid="{00000000-0005-0000-0000-000017820000}"/>
    <cellStyle name="Normal 6 5 3 2 4 2 2 2" xfId="16952" xr:uid="{00000000-0005-0000-0000-000018820000}"/>
    <cellStyle name="Normal 6 5 3 2 4 2 2 2 2" xfId="16953" xr:uid="{00000000-0005-0000-0000-000019820000}"/>
    <cellStyle name="Normal 6 5 3 2 4 2 2 2 2 2" xfId="42232" xr:uid="{00000000-0005-0000-0000-00001A820000}"/>
    <cellStyle name="Normal 6 5 3 2 4 2 2 2 3" xfId="32214" xr:uid="{00000000-0005-0000-0000-00001B820000}"/>
    <cellStyle name="Normal 6 5 3 2 4 2 2 3" xfId="16954" xr:uid="{00000000-0005-0000-0000-00001C820000}"/>
    <cellStyle name="Normal 6 5 3 2 4 2 2 3 2" xfId="16955" xr:uid="{00000000-0005-0000-0000-00001D820000}"/>
    <cellStyle name="Normal 6 5 3 2 4 2 2 3 2 2" xfId="42233" xr:uid="{00000000-0005-0000-0000-00001E820000}"/>
    <cellStyle name="Normal 6 5 3 2 4 2 2 3 3" xfId="32215" xr:uid="{00000000-0005-0000-0000-00001F820000}"/>
    <cellStyle name="Normal 6 5 3 2 4 2 2 4" xfId="16956" xr:uid="{00000000-0005-0000-0000-000020820000}"/>
    <cellStyle name="Normal 6 5 3 2 4 2 2 4 2" xfId="36536" xr:uid="{00000000-0005-0000-0000-000021820000}"/>
    <cellStyle name="Normal 6 5 3 2 4 2 2 5" xfId="25940" xr:uid="{00000000-0005-0000-0000-000022820000}"/>
    <cellStyle name="Normal 6 5 3 2 4 2 3" xfId="16957" xr:uid="{00000000-0005-0000-0000-000023820000}"/>
    <cellStyle name="Normal 6 5 3 2 4 2 3 2" xfId="16958" xr:uid="{00000000-0005-0000-0000-000024820000}"/>
    <cellStyle name="Normal 6 5 3 2 4 2 3 2 2" xfId="16959" xr:uid="{00000000-0005-0000-0000-000025820000}"/>
    <cellStyle name="Normal 6 5 3 2 4 2 3 2 2 2" xfId="42234" xr:uid="{00000000-0005-0000-0000-000026820000}"/>
    <cellStyle name="Normal 6 5 3 2 4 2 3 2 3" xfId="32216" xr:uid="{00000000-0005-0000-0000-000027820000}"/>
    <cellStyle name="Normal 6 5 3 2 4 2 3 3" xfId="16960" xr:uid="{00000000-0005-0000-0000-000028820000}"/>
    <cellStyle name="Normal 6 5 3 2 4 2 3 3 2" xfId="16961" xr:uid="{00000000-0005-0000-0000-000029820000}"/>
    <cellStyle name="Normal 6 5 3 2 4 2 3 3 2 2" xfId="42235" xr:uid="{00000000-0005-0000-0000-00002A820000}"/>
    <cellStyle name="Normal 6 5 3 2 4 2 3 3 3" xfId="32217" xr:uid="{00000000-0005-0000-0000-00002B820000}"/>
    <cellStyle name="Normal 6 5 3 2 4 2 3 4" xfId="16962" xr:uid="{00000000-0005-0000-0000-00002C820000}"/>
    <cellStyle name="Normal 6 5 3 2 4 2 3 4 2" xfId="36537" xr:uid="{00000000-0005-0000-0000-00002D820000}"/>
    <cellStyle name="Normal 6 5 3 2 4 2 3 5" xfId="25941" xr:uid="{00000000-0005-0000-0000-00002E820000}"/>
    <cellStyle name="Normal 6 5 3 2 4 2 4" xfId="16963" xr:uid="{00000000-0005-0000-0000-00002F820000}"/>
    <cellStyle name="Normal 6 5 3 2 4 2 4 2" xfId="16964" xr:uid="{00000000-0005-0000-0000-000030820000}"/>
    <cellStyle name="Normal 6 5 3 2 4 2 4 2 2" xfId="42236" xr:uid="{00000000-0005-0000-0000-000031820000}"/>
    <cellStyle name="Normal 6 5 3 2 4 2 4 3" xfId="32218" xr:uid="{00000000-0005-0000-0000-000032820000}"/>
    <cellStyle name="Normal 6 5 3 2 4 2 5" xfId="16965" xr:uid="{00000000-0005-0000-0000-000033820000}"/>
    <cellStyle name="Normal 6 5 3 2 4 2 5 2" xfId="16966" xr:uid="{00000000-0005-0000-0000-000034820000}"/>
    <cellStyle name="Normal 6 5 3 2 4 2 5 2 2" xfId="42237" xr:uid="{00000000-0005-0000-0000-000035820000}"/>
    <cellStyle name="Normal 6 5 3 2 4 2 5 3" xfId="32219" xr:uid="{00000000-0005-0000-0000-000036820000}"/>
    <cellStyle name="Normal 6 5 3 2 4 2 6" xfId="16967" xr:uid="{00000000-0005-0000-0000-000037820000}"/>
    <cellStyle name="Normal 6 5 3 2 4 2 6 2" xfId="36535" xr:uid="{00000000-0005-0000-0000-000038820000}"/>
    <cellStyle name="Normal 6 5 3 2 4 2 7" xfId="25939" xr:uid="{00000000-0005-0000-0000-000039820000}"/>
    <cellStyle name="Normal 6 5 3 2 4 3" xfId="16968" xr:uid="{00000000-0005-0000-0000-00003A820000}"/>
    <cellStyle name="Normal 6 5 3 2 4 3 2" xfId="16969" xr:uid="{00000000-0005-0000-0000-00003B820000}"/>
    <cellStyle name="Normal 6 5 3 2 4 3 2 2" xfId="16970" xr:uid="{00000000-0005-0000-0000-00003C820000}"/>
    <cellStyle name="Normal 6 5 3 2 4 3 2 2 2" xfId="42238" xr:uid="{00000000-0005-0000-0000-00003D820000}"/>
    <cellStyle name="Normal 6 5 3 2 4 3 2 3" xfId="32220" xr:uid="{00000000-0005-0000-0000-00003E820000}"/>
    <cellStyle name="Normal 6 5 3 2 4 3 3" xfId="16971" xr:uid="{00000000-0005-0000-0000-00003F820000}"/>
    <cellStyle name="Normal 6 5 3 2 4 3 3 2" xfId="16972" xr:uid="{00000000-0005-0000-0000-000040820000}"/>
    <cellStyle name="Normal 6 5 3 2 4 3 3 2 2" xfId="42239" xr:uid="{00000000-0005-0000-0000-000041820000}"/>
    <cellStyle name="Normal 6 5 3 2 4 3 3 3" xfId="32221" xr:uid="{00000000-0005-0000-0000-000042820000}"/>
    <cellStyle name="Normal 6 5 3 2 4 3 4" xfId="16973" xr:uid="{00000000-0005-0000-0000-000043820000}"/>
    <cellStyle name="Normal 6 5 3 2 4 3 4 2" xfId="36538" xr:uid="{00000000-0005-0000-0000-000044820000}"/>
    <cellStyle name="Normal 6 5 3 2 4 3 5" xfId="25942" xr:uid="{00000000-0005-0000-0000-000045820000}"/>
    <cellStyle name="Normal 6 5 3 2 4 4" xfId="16974" xr:uid="{00000000-0005-0000-0000-000046820000}"/>
    <cellStyle name="Normal 6 5 3 2 4 4 2" xfId="16975" xr:uid="{00000000-0005-0000-0000-000047820000}"/>
    <cellStyle name="Normal 6 5 3 2 4 4 2 2" xfId="16976" xr:uid="{00000000-0005-0000-0000-000048820000}"/>
    <cellStyle name="Normal 6 5 3 2 4 4 2 2 2" xfId="42240" xr:uid="{00000000-0005-0000-0000-000049820000}"/>
    <cellStyle name="Normal 6 5 3 2 4 4 2 3" xfId="32222" xr:uid="{00000000-0005-0000-0000-00004A820000}"/>
    <cellStyle name="Normal 6 5 3 2 4 4 3" xfId="16977" xr:uid="{00000000-0005-0000-0000-00004B820000}"/>
    <cellStyle name="Normal 6 5 3 2 4 4 3 2" xfId="16978" xr:uid="{00000000-0005-0000-0000-00004C820000}"/>
    <cellStyle name="Normal 6 5 3 2 4 4 3 2 2" xfId="42241" xr:uid="{00000000-0005-0000-0000-00004D820000}"/>
    <cellStyle name="Normal 6 5 3 2 4 4 3 3" xfId="32223" xr:uid="{00000000-0005-0000-0000-00004E820000}"/>
    <cellStyle name="Normal 6 5 3 2 4 4 4" xfId="16979" xr:uid="{00000000-0005-0000-0000-00004F820000}"/>
    <cellStyle name="Normal 6 5 3 2 4 4 4 2" xfId="36539" xr:uid="{00000000-0005-0000-0000-000050820000}"/>
    <cellStyle name="Normal 6 5 3 2 4 4 5" xfId="25943" xr:uid="{00000000-0005-0000-0000-000051820000}"/>
    <cellStyle name="Normal 6 5 3 2 4 5" xfId="16980" xr:uid="{00000000-0005-0000-0000-000052820000}"/>
    <cellStyle name="Normal 6 5 3 2 4 5 2" xfId="16981" xr:uid="{00000000-0005-0000-0000-000053820000}"/>
    <cellStyle name="Normal 6 5 3 2 4 5 2 2" xfId="42242" xr:uid="{00000000-0005-0000-0000-000054820000}"/>
    <cellStyle name="Normal 6 5 3 2 4 5 3" xfId="32224" xr:uid="{00000000-0005-0000-0000-000055820000}"/>
    <cellStyle name="Normal 6 5 3 2 4 6" xfId="16982" xr:uid="{00000000-0005-0000-0000-000056820000}"/>
    <cellStyle name="Normal 6 5 3 2 4 6 2" xfId="16983" xr:uid="{00000000-0005-0000-0000-000057820000}"/>
    <cellStyle name="Normal 6 5 3 2 4 6 2 2" xfId="42243" xr:uid="{00000000-0005-0000-0000-000058820000}"/>
    <cellStyle name="Normal 6 5 3 2 4 6 3" xfId="32225" xr:uid="{00000000-0005-0000-0000-000059820000}"/>
    <cellStyle name="Normal 6 5 3 2 4 7" xfId="16984" xr:uid="{00000000-0005-0000-0000-00005A820000}"/>
    <cellStyle name="Normal 6 5 3 2 4 7 2" xfId="36534" xr:uid="{00000000-0005-0000-0000-00005B820000}"/>
    <cellStyle name="Normal 6 5 3 2 4 8" xfId="25938" xr:uid="{00000000-0005-0000-0000-00005C820000}"/>
    <cellStyle name="Normal 6 5 3 2 5" xfId="16985" xr:uid="{00000000-0005-0000-0000-00005D820000}"/>
    <cellStyle name="Normal 6 5 3 2 5 2" xfId="16986" xr:uid="{00000000-0005-0000-0000-00005E820000}"/>
    <cellStyle name="Normal 6 5 3 2 5 2 2" xfId="16987" xr:uid="{00000000-0005-0000-0000-00005F820000}"/>
    <cellStyle name="Normal 6 5 3 2 5 2 2 2" xfId="16988" xr:uid="{00000000-0005-0000-0000-000060820000}"/>
    <cellStyle name="Normal 6 5 3 2 5 2 2 2 2" xfId="16989" xr:uid="{00000000-0005-0000-0000-000061820000}"/>
    <cellStyle name="Normal 6 5 3 2 5 2 2 2 2 2" xfId="42244" xr:uid="{00000000-0005-0000-0000-000062820000}"/>
    <cellStyle name="Normal 6 5 3 2 5 2 2 2 3" xfId="32226" xr:uid="{00000000-0005-0000-0000-000063820000}"/>
    <cellStyle name="Normal 6 5 3 2 5 2 2 3" xfId="16990" xr:uid="{00000000-0005-0000-0000-000064820000}"/>
    <cellStyle name="Normal 6 5 3 2 5 2 2 3 2" xfId="16991" xr:uid="{00000000-0005-0000-0000-000065820000}"/>
    <cellStyle name="Normal 6 5 3 2 5 2 2 3 2 2" xfId="42245" xr:uid="{00000000-0005-0000-0000-000066820000}"/>
    <cellStyle name="Normal 6 5 3 2 5 2 2 3 3" xfId="32227" xr:uid="{00000000-0005-0000-0000-000067820000}"/>
    <cellStyle name="Normal 6 5 3 2 5 2 2 4" xfId="16992" xr:uid="{00000000-0005-0000-0000-000068820000}"/>
    <cellStyle name="Normal 6 5 3 2 5 2 2 4 2" xfId="36542" xr:uid="{00000000-0005-0000-0000-000069820000}"/>
    <cellStyle name="Normal 6 5 3 2 5 2 2 5" xfId="25946" xr:uid="{00000000-0005-0000-0000-00006A820000}"/>
    <cellStyle name="Normal 6 5 3 2 5 2 3" xfId="16993" xr:uid="{00000000-0005-0000-0000-00006B820000}"/>
    <cellStyle name="Normal 6 5 3 2 5 2 3 2" xfId="16994" xr:uid="{00000000-0005-0000-0000-00006C820000}"/>
    <cellStyle name="Normal 6 5 3 2 5 2 3 2 2" xfId="16995" xr:uid="{00000000-0005-0000-0000-00006D820000}"/>
    <cellStyle name="Normal 6 5 3 2 5 2 3 2 2 2" xfId="42246" xr:uid="{00000000-0005-0000-0000-00006E820000}"/>
    <cellStyle name="Normal 6 5 3 2 5 2 3 2 3" xfId="32228" xr:uid="{00000000-0005-0000-0000-00006F820000}"/>
    <cellStyle name="Normal 6 5 3 2 5 2 3 3" xfId="16996" xr:uid="{00000000-0005-0000-0000-000070820000}"/>
    <cellStyle name="Normal 6 5 3 2 5 2 3 3 2" xfId="16997" xr:uid="{00000000-0005-0000-0000-000071820000}"/>
    <cellStyle name="Normal 6 5 3 2 5 2 3 3 2 2" xfId="42247" xr:uid="{00000000-0005-0000-0000-000072820000}"/>
    <cellStyle name="Normal 6 5 3 2 5 2 3 3 3" xfId="32229" xr:uid="{00000000-0005-0000-0000-000073820000}"/>
    <cellStyle name="Normal 6 5 3 2 5 2 3 4" xfId="16998" xr:uid="{00000000-0005-0000-0000-000074820000}"/>
    <cellStyle name="Normal 6 5 3 2 5 2 3 4 2" xfId="36543" xr:uid="{00000000-0005-0000-0000-000075820000}"/>
    <cellStyle name="Normal 6 5 3 2 5 2 3 5" xfId="25947" xr:uid="{00000000-0005-0000-0000-000076820000}"/>
    <cellStyle name="Normal 6 5 3 2 5 2 4" xfId="16999" xr:uid="{00000000-0005-0000-0000-000077820000}"/>
    <cellStyle name="Normal 6 5 3 2 5 2 4 2" xfId="17000" xr:uid="{00000000-0005-0000-0000-000078820000}"/>
    <cellStyle name="Normal 6 5 3 2 5 2 4 2 2" xfId="42248" xr:uid="{00000000-0005-0000-0000-000079820000}"/>
    <cellStyle name="Normal 6 5 3 2 5 2 4 3" xfId="32230" xr:uid="{00000000-0005-0000-0000-00007A820000}"/>
    <cellStyle name="Normal 6 5 3 2 5 2 5" xfId="17001" xr:uid="{00000000-0005-0000-0000-00007B820000}"/>
    <cellStyle name="Normal 6 5 3 2 5 2 5 2" xfId="17002" xr:uid="{00000000-0005-0000-0000-00007C820000}"/>
    <cellStyle name="Normal 6 5 3 2 5 2 5 2 2" xfId="42249" xr:uid="{00000000-0005-0000-0000-00007D820000}"/>
    <cellStyle name="Normal 6 5 3 2 5 2 5 3" xfId="32231" xr:uid="{00000000-0005-0000-0000-00007E820000}"/>
    <cellStyle name="Normal 6 5 3 2 5 2 6" xfId="17003" xr:uid="{00000000-0005-0000-0000-00007F820000}"/>
    <cellStyle name="Normal 6 5 3 2 5 2 6 2" xfId="36541" xr:uid="{00000000-0005-0000-0000-000080820000}"/>
    <cellStyle name="Normal 6 5 3 2 5 2 7" xfId="25945" xr:uid="{00000000-0005-0000-0000-000081820000}"/>
    <cellStyle name="Normal 6 5 3 2 5 3" xfId="17004" xr:uid="{00000000-0005-0000-0000-000082820000}"/>
    <cellStyle name="Normal 6 5 3 2 5 3 2" xfId="17005" xr:uid="{00000000-0005-0000-0000-000083820000}"/>
    <cellStyle name="Normal 6 5 3 2 5 3 2 2" xfId="17006" xr:uid="{00000000-0005-0000-0000-000084820000}"/>
    <cellStyle name="Normal 6 5 3 2 5 3 2 2 2" xfId="42250" xr:uid="{00000000-0005-0000-0000-000085820000}"/>
    <cellStyle name="Normal 6 5 3 2 5 3 2 3" xfId="32232" xr:uid="{00000000-0005-0000-0000-000086820000}"/>
    <cellStyle name="Normal 6 5 3 2 5 3 3" xfId="17007" xr:uid="{00000000-0005-0000-0000-000087820000}"/>
    <cellStyle name="Normal 6 5 3 2 5 3 3 2" xfId="17008" xr:uid="{00000000-0005-0000-0000-000088820000}"/>
    <cellStyle name="Normal 6 5 3 2 5 3 3 2 2" xfId="42251" xr:uid="{00000000-0005-0000-0000-000089820000}"/>
    <cellStyle name="Normal 6 5 3 2 5 3 3 3" xfId="32233" xr:uid="{00000000-0005-0000-0000-00008A820000}"/>
    <cellStyle name="Normal 6 5 3 2 5 3 4" xfId="17009" xr:uid="{00000000-0005-0000-0000-00008B820000}"/>
    <cellStyle name="Normal 6 5 3 2 5 3 4 2" xfId="36544" xr:uid="{00000000-0005-0000-0000-00008C820000}"/>
    <cellStyle name="Normal 6 5 3 2 5 3 5" xfId="25948" xr:uid="{00000000-0005-0000-0000-00008D820000}"/>
    <cellStyle name="Normal 6 5 3 2 5 4" xfId="17010" xr:uid="{00000000-0005-0000-0000-00008E820000}"/>
    <cellStyle name="Normal 6 5 3 2 5 4 2" xfId="17011" xr:uid="{00000000-0005-0000-0000-00008F820000}"/>
    <cellStyle name="Normal 6 5 3 2 5 4 2 2" xfId="17012" xr:uid="{00000000-0005-0000-0000-000090820000}"/>
    <cellStyle name="Normal 6 5 3 2 5 4 2 2 2" xfId="42252" xr:uid="{00000000-0005-0000-0000-000091820000}"/>
    <cellStyle name="Normal 6 5 3 2 5 4 2 3" xfId="32234" xr:uid="{00000000-0005-0000-0000-000092820000}"/>
    <cellStyle name="Normal 6 5 3 2 5 4 3" xfId="17013" xr:uid="{00000000-0005-0000-0000-000093820000}"/>
    <cellStyle name="Normal 6 5 3 2 5 4 3 2" xfId="17014" xr:uid="{00000000-0005-0000-0000-000094820000}"/>
    <cellStyle name="Normal 6 5 3 2 5 4 3 2 2" xfId="42253" xr:uid="{00000000-0005-0000-0000-000095820000}"/>
    <cellStyle name="Normal 6 5 3 2 5 4 3 3" xfId="32235" xr:uid="{00000000-0005-0000-0000-000096820000}"/>
    <cellStyle name="Normal 6 5 3 2 5 4 4" xfId="17015" xr:uid="{00000000-0005-0000-0000-000097820000}"/>
    <cellStyle name="Normal 6 5 3 2 5 4 4 2" xfId="36545" xr:uid="{00000000-0005-0000-0000-000098820000}"/>
    <cellStyle name="Normal 6 5 3 2 5 4 5" xfId="25949" xr:uid="{00000000-0005-0000-0000-000099820000}"/>
    <cellStyle name="Normal 6 5 3 2 5 5" xfId="17016" xr:uid="{00000000-0005-0000-0000-00009A820000}"/>
    <cellStyle name="Normal 6 5 3 2 5 5 2" xfId="17017" xr:uid="{00000000-0005-0000-0000-00009B820000}"/>
    <cellStyle name="Normal 6 5 3 2 5 5 2 2" xfId="42254" xr:uid="{00000000-0005-0000-0000-00009C820000}"/>
    <cellStyle name="Normal 6 5 3 2 5 5 3" xfId="32236" xr:uid="{00000000-0005-0000-0000-00009D820000}"/>
    <cellStyle name="Normal 6 5 3 2 5 6" xfId="17018" xr:uid="{00000000-0005-0000-0000-00009E820000}"/>
    <cellStyle name="Normal 6 5 3 2 5 6 2" xfId="17019" xr:uid="{00000000-0005-0000-0000-00009F820000}"/>
    <cellStyle name="Normal 6 5 3 2 5 6 2 2" xfId="42255" xr:uid="{00000000-0005-0000-0000-0000A0820000}"/>
    <cellStyle name="Normal 6 5 3 2 5 6 3" xfId="32237" xr:uid="{00000000-0005-0000-0000-0000A1820000}"/>
    <cellStyle name="Normal 6 5 3 2 5 7" xfId="17020" xr:uid="{00000000-0005-0000-0000-0000A2820000}"/>
    <cellStyle name="Normal 6 5 3 2 5 7 2" xfId="36540" xr:uid="{00000000-0005-0000-0000-0000A3820000}"/>
    <cellStyle name="Normal 6 5 3 2 5 8" xfId="25944" xr:uid="{00000000-0005-0000-0000-0000A4820000}"/>
    <cellStyle name="Normal 6 5 3 2 6" xfId="17021" xr:uid="{00000000-0005-0000-0000-0000A5820000}"/>
    <cellStyle name="Normal 6 5 3 2 6 2" xfId="17022" xr:uid="{00000000-0005-0000-0000-0000A6820000}"/>
    <cellStyle name="Normal 6 5 3 2 6 2 2" xfId="17023" xr:uid="{00000000-0005-0000-0000-0000A7820000}"/>
    <cellStyle name="Normal 6 5 3 2 6 2 2 2" xfId="17024" xr:uid="{00000000-0005-0000-0000-0000A8820000}"/>
    <cellStyle name="Normal 6 5 3 2 6 2 2 2 2" xfId="42256" xr:uid="{00000000-0005-0000-0000-0000A9820000}"/>
    <cellStyle name="Normal 6 5 3 2 6 2 2 3" xfId="32238" xr:uid="{00000000-0005-0000-0000-0000AA820000}"/>
    <cellStyle name="Normal 6 5 3 2 6 2 3" xfId="17025" xr:uid="{00000000-0005-0000-0000-0000AB820000}"/>
    <cellStyle name="Normal 6 5 3 2 6 2 3 2" xfId="17026" xr:uid="{00000000-0005-0000-0000-0000AC820000}"/>
    <cellStyle name="Normal 6 5 3 2 6 2 3 2 2" xfId="42257" xr:uid="{00000000-0005-0000-0000-0000AD820000}"/>
    <cellStyle name="Normal 6 5 3 2 6 2 3 3" xfId="32239" xr:uid="{00000000-0005-0000-0000-0000AE820000}"/>
    <cellStyle name="Normal 6 5 3 2 6 2 4" xfId="17027" xr:uid="{00000000-0005-0000-0000-0000AF820000}"/>
    <cellStyle name="Normal 6 5 3 2 6 2 4 2" xfId="36547" xr:uid="{00000000-0005-0000-0000-0000B0820000}"/>
    <cellStyle name="Normal 6 5 3 2 6 2 5" xfId="25951" xr:uid="{00000000-0005-0000-0000-0000B1820000}"/>
    <cellStyle name="Normal 6 5 3 2 6 3" xfId="17028" xr:uid="{00000000-0005-0000-0000-0000B2820000}"/>
    <cellStyle name="Normal 6 5 3 2 6 3 2" xfId="17029" xr:uid="{00000000-0005-0000-0000-0000B3820000}"/>
    <cellStyle name="Normal 6 5 3 2 6 3 2 2" xfId="17030" xr:uid="{00000000-0005-0000-0000-0000B4820000}"/>
    <cellStyle name="Normal 6 5 3 2 6 3 2 2 2" xfId="42258" xr:uid="{00000000-0005-0000-0000-0000B5820000}"/>
    <cellStyle name="Normal 6 5 3 2 6 3 2 3" xfId="32240" xr:uid="{00000000-0005-0000-0000-0000B6820000}"/>
    <cellStyle name="Normal 6 5 3 2 6 3 3" xfId="17031" xr:uid="{00000000-0005-0000-0000-0000B7820000}"/>
    <cellStyle name="Normal 6 5 3 2 6 3 3 2" xfId="17032" xr:uid="{00000000-0005-0000-0000-0000B8820000}"/>
    <cellStyle name="Normal 6 5 3 2 6 3 3 2 2" xfId="42259" xr:uid="{00000000-0005-0000-0000-0000B9820000}"/>
    <cellStyle name="Normal 6 5 3 2 6 3 3 3" xfId="32241" xr:uid="{00000000-0005-0000-0000-0000BA820000}"/>
    <cellStyle name="Normal 6 5 3 2 6 3 4" xfId="17033" xr:uid="{00000000-0005-0000-0000-0000BB820000}"/>
    <cellStyle name="Normal 6 5 3 2 6 3 4 2" xfId="36548" xr:uid="{00000000-0005-0000-0000-0000BC820000}"/>
    <cellStyle name="Normal 6 5 3 2 6 3 5" xfId="25952" xr:uid="{00000000-0005-0000-0000-0000BD820000}"/>
    <cellStyle name="Normal 6 5 3 2 6 4" xfId="17034" xr:uid="{00000000-0005-0000-0000-0000BE820000}"/>
    <cellStyle name="Normal 6 5 3 2 6 4 2" xfId="17035" xr:uid="{00000000-0005-0000-0000-0000BF820000}"/>
    <cellStyle name="Normal 6 5 3 2 6 4 2 2" xfId="42260" xr:uid="{00000000-0005-0000-0000-0000C0820000}"/>
    <cellStyle name="Normal 6 5 3 2 6 4 3" xfId="32242" xr:uid="{00000000-0005-0000-0000-0000C1820000}"/>
    <cellStyle name="Normal 6 5 3 2 6 5" xfId="17036" xr:uid="{00000000-0005-0000-0000-0000C2820000}"/>
    <cellStyle name="Normal 6 5 3 2 6 5 2" xfId="17037" xr:uid="{00000000-0005-0000-0000-0000C3820000}"/>
    <cellStyle name="Normal 6 5 3 2 6 5 2 2" xfId="42261" xr:uid="{00000000-0005-0000-0000-0000C4820000}"/>
    <cellStyle name="Normal 6 5 3 2 6 5 3" xfId="32243" xr:uid="{00000000-0005-0000-0000-0000C5820000}"/>
    <cellStyle name="Normal 6 5 3 2 6 6" xfId="17038" xr:uid="{00000000-0005-0000-0000-0000C6820000}"/>
    <cellStyle name="Normal 6 5 3 2 6 6 2" xfId="36546" xr:uid="{00000000-0005-0000-0000-0000C7820000}"/>
    <cellStyle name="Normal 6 5 3 2 6 7" xfId="25950" xr:uid="{00000000-0005-0000-0000-0000C8820000}"/>
    <cellStyle name="Normal 6 5 3 2 7" xfId="17039" xr:uid="{00000000-0005-0000-0000-0000C9820000}"/>
    <cellStyle name="Normal 6 5 3 2 7 2" xfId="17040" xr:uid="{00000000-0005-0000-0000-0000CA820000}"/>
    <cellStyle name="Normal 6 5 3 2 7 2 2" xfId="17041" xr:uid="{00000000-0005-0000-0000-0000CB820000}"/>
    <cellStyle name="Normal 6 5 3 2 7 2 2 2" xfId="42262" xr:uid="{00000000-0005-0000-0000-0000CC820000}"/>
    <cellStyle name="Normal 6 5 3 2 7 2 3" xfId="32244" xr:uid="{00000000-0005-0000-0000-0000CD820000}"/>
    <cellStyle name="Normal 6 5 3 2 7 3" xfId="17042" xr:uid="{00000000-0005-0000-0000-0000CE820000}"/>
    <cellStyle name="Normal 6 5 3 2 7 3 2" xfId="17043" xr:uid="{00000000-0005-0000-0000-0000CF820000}"/>
    <cellStyle name="Normal 6 5 3 2 7 3 2 2" xfId="42263" xr:uid="{00000000-0005-0000-0000-0000D0820000}"/>
    <cellStyle name="Normal 6 5 3 2 7 3 3" xfId="32245" xr:uid="{00000000-0005-0000-0000-0000D1820000}"/>
    <cellStyle name="Normal 6 5 3 2 7 4" xfId="17044" xr:uid="{00000000-0005-0000-0000-0000D2820000}"/>
    <cellStyle name="Normal 6 5 3 2 7 4 2" xfId="36549" xr:uid="{00000000-0005-0000-0000-0000D3820000}"/>
    <cellStyle name="Normal 6 5 3 2 7 5" xfId="25953" xr:uid="{00000000-0005-0000-0000-0000D4820000}"/>
    <cellStyle name="Normal 6 5 3 2 8" xfId="17045" xr:uid="{00000000-0005-0000-0000-0000D5820000}"/>
    <cellStyle name="Normal 6 5 3 2 8 2" xfId="17046" xr:uid="{00000000-0005-0000-0000-0000D6820000}"/>
    <cellStyle name="Normal 6 5 3 2 8 2 2" xfId="17047" xr:uid="{00000000-0005-0000-0000-0000D7820000}"/>
    <cellStyle name="Normal 6 5 3 2 8 2 2 2" xfId="42264" xr:uid="{00000000-0005-0000-0000-0000D8820000}"/>
    <cellStyle name="Normal 6 5 3 2 8 2 3" xfId="32246" xr:uid="{00000000-0005-0000-0000-0000D9820000}"/>
    <cellStyle name="Normal 6 5 3 2 8 3" xfId="17048" xr:uid="{00000000-0005-0000-0000-0000DA820000}"/>
    <cellStyle name="Normal 6 5 3 2 8 3 2" xfId="17049" xr:uid="{00000000-0005-0000-0000-0000DB820000}"/>
    <cellStyle name="Normal 6 5 3 2 8 3 2 2" xfId="42265" xr:uid="{00000000-0005-0000-0000-0000DC820000}"/>
    <cellStyle name="Normal 6 5 3 2 8 3 3" xfId="32247" xr:uid="{00000000-0005-0000-0000-0000DD820000}"/>
    <cellStyle name="Normal 6 5 3 2 8 4" xfId="17050" xr:uid="{00000000-0005-0000-0000-0000DE820000}"/>
    <cellStyle name="Normal 6 5 3 2 8 4 2" xfId="36550" xr:uid="{00000000-0005-0000-0000-0000DF820000}"/>
    <cellStyle name="Normal 6 5 3 2 8 5" xfId="25954" xr:uid="{00000000-0005-0000-0000-0000E0820000}"/>
    <cellStyle name="Normal 6 5 3 2 9" xfId="17051" xr:uid="{00000000-0005-0000-0000-0000E1820000}"/>
    <cellStyle name="Normal 6 5 3 2 9 2" xfId="17052" xr:uid="{00000000-0005-0000-0000-0000E2820000}"/>
    <cellStyle name="Normal 6 5 3 2 9 2 2" xfId="42266" xr:uid="{00000000-0005-0000-0000-0000E3820000}"/>
    <cellStyle name="Normal 6 5 3 2 9 3" xfId="32248" xr:uid="{00000000-0005-0000-0000-0000E4820000}"/>
    <cellStyle name="Normal 6 5 3 3" xfId="17053" xr:uid="{00000000-0005-0000-0000-0000E5820000}"/>
    <cellStyle name="Normal 6 5 3 3 10" xfId="25955" xr:uid="{00000000-0005-0000-0000-0000E6820000}"/>
    <cellStyle name="Normal 6 5 3 3 2" xfId="17054" xr:uid="{00000000-0005-0000-0000-0000E7820000}"/>
    <cellStyle name="Normal 6 5 3 3 2 2" xfId="17055" xr:uid="{00000000-0005-0000-0000-0000E8820000}"/>
    <cellStyle name="Normal 6 5 3 3 2 2 2" xfId="17056" xr:uid="{00000000-0005-0000-0000-0000E9820000}"/>
    <cellStyle name="Normal 6 5 3 3 2 2 2 2" xfId="17057" xr:uid="{00000000-0005-0000-0000-0000EA820000}"/>
    <cellStyle name="Normal 6 5 3 3 2 2 2 2 2" xfId="17058" xr:uid="{00000000-0005-0000-0000-0000EB820000}"/>
    <cellStyle name="Normal 6 5 3 3 2 2 2 2 2 2" xfId="42267" xr:uid="{00000000-0005-0000-0000-0000EC820000}"/>
    <cellStyle name="Normal 6 5 3 3 2 2 2 2 3" xfId="32249" xr:uid="{00000000-0005-0000-0000-0000ED820000}"/>
    <cellStyle name="Normal 6 5 3 3 2 2 2 3" xfId="17059" xr:uid="{00000000-0005-0000-0000-0000EE820000}"/>
    <cellStyle name="Normal 6 5 3 3 2 2 2 3 2" xfId="17060" xr:uid="{00000000-0005-0000-0000-0000EF820000}"/>
    <cellStyle name="Normal 6 5 3 3 2 2 2 3 2 2" xfId="42268" xr:uid="{00000000-0005-0000-0000-0000F0820000}"/>
    <cellStyle name="Normal 6 5 3 3 2 2 2 3 3" xfId="32250" xr:uid="{00000000-0005-0000-0000-0000F1820000}"/>
    <cellStyle name="Normal 6 5 3 3 2 2 2 4" xfId="17061" xr:uid="{00000000-0005-0000-0000-0000F2820000}"/>
    <cellStyle name="Normal 6 5 3 3 2 2 2 4 2" xfId="36554" xr:uid="{00000000-0005-0000-0000-0000F3820000}"/>
    <cellStyle name="Normal 6 5 3 3 2 2 2 5" xfId="25958" xr:uid="{00000000-0005-0000-0000-0000F4820000}"/>
    <cellStyle name="Normal 6 5 3 3 2 2 3" xfId="17062" xr:uid="{00000000-0005-0000-0000-0000F5820000}"/>
    <cellStyle name="Normal 6 5 3 3 2 2 3 2" xfId="17063" xr:uid="{00000000-0005-0000-0000-0000F6820000}"/>
    <cellStyle name="Normal 6 5 3 3 2 2 3 2 2" xfId="17064" xr:uid="{00000000-0005-0000-0000-0000F7820000}"/>
    <cellStyle name="Normal 6 5 3 3 2 2 3 2 2 2" xfId="42269" xr:uid="{00000000-0005-0000-0000-0000F8820000}"/>
    <cellStyle name="Normal 6 5 3 3 2 2 3 2 3" xfId="32251" xr:uid="{00000000-0005-0000-0000-0000F9820000}"/>
    <cellStyle name="Normal 6 5 3 3 2 2 3 3" xfId="17065" xr:uid="{00000000-0005-0000-0000-0000FA820000}"/>
    <cellStyle name="Normal 6 5 3 3 2 2 3 3 2" xfId="17066" xr:uid="{00000000-0005-0000-0000-0000FB820000}"/>
    <cellStyle name="Normal 6 5 3 3 2 2 3 3 2 2" xfId="42270" xr:uid="{00000000-0005-0000-0000-0000FC820000}"/>
    <cellStyle name="Normal 6 5 3 3 2 2 3 3 3" xfId="32252" xr:uid="{00000000-0005-0000-0000-0000FD820000}"/>
    <cellStyle name="Normal 6 5 3 3 2 2 3 4" xfId="17067" xr:uid="{00000000-0005-0000-0000-0000FE820000}"/>
    <cellStyle name="Normal 6 5 3 3 2 2 3 4 2" xfId="36555" xr:uid="{00000000-0005-0000-0000-0000FF820000}"/>
    <cellStyle name="Normal 6 5 3 3 2 2 3 5" xfId="25959" xr:uid="{00000000-0005-0000-0000-000000830000}"/>
    <cellStyle name="Normal 6 5 3 3 2 2 4" xfId="17068" xr:uid="{00000000-0005-0000-0000-000001830000}"/>
    <cellStyle name="Normal 6 5 3 3 2 2 4 2" xfId="17069" xr:uid="{00000000-0005-0000-0000-000002830000}"/>
    <cellStyle name="Normal 6 5 3 3 2 2 4 2 2" xfId="42271" xr:uid="{00000000-0005-0000-0000-000003830000}"/>
    <cellStyle name="Normal 6 5 3 3 2 2 4 3" xfId="32253" xr:uid="{00000000-0005-0000-0000-000004830000}"/>
    <cellStyle name="Normal 6 5 3 3 2 2 5" xfId="17070" xr:uid="{00000000-0005-0000-0000-000005830000}"/>
    <cellStyle name="Normal 6 5 3 3 2 2 5 2" xfId="17071" xr:uid="{00000000-0005-0000-0000-000006830000}"/>
    <cellStyle name="Normal 6 5 3 3 2 2 5 2 2" xfId="42272" xr:uid="{00000000-0005-0000-0000-000007830000}"/>
    <cellStyle name="Normal 6 5 3 3 2 2 5 3" xfId="32254" xr:uid="{00000000-0005-0000-0000-000008830000}"/>
    <cellStyle name="Normal 6 5 3 3 2 2 6" xfId="17072" xr:uid="{00000000-0005-0000-0000-000009830000}"/>
    <cellStyle name="Normal 6 5 3 3 2 2 6 2" xfId="36553" xr:uid="{00000000-0005-0000-0000-00000A830000}"/>
    <cellStyle name="Normal 6 5 3 3 2 2 7" xfId="25957" xr:uid="{00000000-0005-0000-0000-00000B830000}"/>
    <cellStyle name="Normal 6 5 3 3 2 3" xfId="17073" xr:uid="{00000000-0005-0000-0000-00000C830000}"/>
    <cellStyle name="Normal 6 5 3 3 2 3 2" xfId="17074" xr:uid="{00000000-0005-0000-0000-00000D830000}"/>
    <cellStyle name="Normal 6 5 3 3 2 3 2 2" xfId="17075" xr:uid="{00000000-0005-0000-0000-00000E830000}"/>
    <cellStyle name="Normal 6 5 3 3 2 3 2 2 2" xfId="42273" xr:uid="{00000000-0005-0000-0000-00000F830000}"/>
    <cellStyle name="Normal 6 5 3 3 2 3 2 3" xfId="32255" xr:uid="{00000000-0005-0000-0000-000010830000}"/>
    <cellStyle name="Normal 6 5 3 3 2 3 3" xfId="17076" xr:uid="{00000000-0005-0000-0000-000011830000}"/>
    <cellStyle name="Normal 6 5 3 3 2 3 3 2" xfId="17077" xr:uid="{00000000-0005-0000-0000-000012830000}"/>
    <cellStyle name="Normal 6 5 3 3 2 3 3 2 2" xfId="42274" xr:uid="{00000000-0005-0000-0000-000013830000}"/>
    <cellStyle name="Normal 6 5 3 3 2 3 3 3" xfId="32256" xr:uid="{00000000-0005-0000-0000-000014830000}"/>
    <cellStyle name="Normal 6 5 3 3 2 3 4" xfId="17078" xr:uid="{00000000-0005-0000-0000-000015830000}"/>
    <cellStyle name="Normal 6 5 3 3 2 3 4 2" xfId="36556" xr:uid="{00000000-0005-0000-0000-000016830000}"/>
    <cellStyle name="Normal 6 5 3 3 2 3 5" xfId="25960" xr:uid="{00000000-0005-0000-0000-000017830000}"/>
    <cellStyle name="Normal 6 5 3 3 2 4" xfId="17079" xr:uid="{00000000-0005-0000-0000-000018830000}"/>
    <cellStyle name="Normal 6 5 3 3 2 4 2" xfId="17080" xr:uid="{00000000-0005-0000-0000-000019830000}"/>
    <cellStyle name="Normal 6 5 3 3 2 4 2 2" xfId="17081" xr:uid="{00000000-0005-0000-0000-00001A830000}"/>
    <cellStyle name="Normal 6 5 3 3 2 4 2 2 2" xfId="42275" xr:uid="{00000000-0005-0000-0000-00001B830000}"/>
    <cellStyle name="Normal 6 5 3 3 2 4 2 3" xfId="32257" xr:uid="{00000000-0005-0000-0000-00001C830000}"/>
    <cellStyle name="Normal 6 5 3 3 2 4 3" xfId="17082" xr:uid="{00000000-0005-0000-0000-00001D830000}"/>
    <cellStyle name="Normal 6 5 3 3 2 4 3 2" xfId="17083" xr:uid="{00000000-0005-0000-0000-00001E830000}"/>
    <cellStyle name="Normal 6 5 3 3 2 4 3 2 2" xfId="42276" xr:uid="{00000000-0005-0000-0000-00001F830000}"/>
    <cellStyle name="Normal 6 5 3 3 2 4 3 3" xfId="32258" xr:uid="{00000000-0005-0000-0000-000020830000}"/>
    <cellStyle name="Normal 6 5 3 3 2 4 4" xfId="17084" xr:uid="{00000000-0005-0000-0000-000021830000}"/>
    <cellStyle name="Normal 6 5 3 3 2 4 4 2" xfId="36557" xr:uid="{00000000-0005-0000-0000-000022830000}"/>
    <cellStyle name="Normal 6 5 3 3 2 4 5" xfId="25961" xr:uid="{00000000-0005-0000-0000-000023830000}"/>
    <cellStyle name="Normal 6 5 3 3 2 5" xfId="17085" xr:uid="{00000000-0005-0000-0000-000024830000}"/>
    <cellStyle name="Normal 6 5 3 3 2 5 2" xfId="17086" xr:uid="{00000000-0005-0000-0000-000025830000}"/>
    <cellStyle name="Normal 6 5 3 3 2 5 2 2" xfId="42277" xr:uid="{00000000-0005-0000-0000-000026830000}"/>
    <cellStyle name="Normal 6 5 3 3 2 5 3" xfId="32259" xr:uid="{00000000-0005-0000-0000-000027830000}"/>
    <cellStyle name="Normal 6 5 3 3 2 6" xfId="17087" xr:uid="{00000000-0005-0000-0000-000028830000}"/>
    <cellStyle name="Normal 6 5 3 3 2 6 2" xfId="17088" xr:uid="{00000000-0005-0000-0000-000029830000}"/>
    <cellStyle name="Normal 6 5 3 3 2 6 2 2" xfId="42278" xr:uid="{00000000-0005-0000-0000-00002A830000}"/>
    <cellStyle name="Normal 6 5 3 3 2 6 3" xfId="32260" xr:uid="{00000000-0005-0000-0000-00002B830000}"/>
    <cellStyle name="Normal 6 5 3 3 2 7" xfId="17089" xr:uid="{00000000-0005-0000-0000-00002C830000}"/>
    <cellStyle name="Normal 6 5 3 3 2 7 2" xfId="36552" xr:uid="{00000000-0005-0000-0000-00002D830000}"/>
    <cellStyle name="Normal 6 5 3 3 2 8" xfId="25956" xr:uid="{00000000-0005-0000-0000-00002E830000}"/>
    <cellStyle name="Normal 6 5 3 3 3" xfId="17090" xr:uid="{00000000-0005-0000-0000-00002F830000}"/>
    <cellStyle name="Normal 6 5 3 3 3 2" xfId="17091" xr:uid="{00000000-0005-0000-0000-000030830000}"/>
    <cellStyle name="Normal 6 5 3 3 3 2 2" xfId="17092" xr:uid="{00000000-0005-0000-0000-000031830000}"/>
    <cellStyle name="Normal 6 5 3 3 3 2 2 2" xfId="17093" xr:uid="{00000000-0005-0000-0000-000032830000}"/>
    <cellStyle name="Normal 6 5 3 3 3 2 2 2 2" xfId="17094" xr:uid="{00000000-0005-0000-0000-000033830000}"/>
    <cellStyle name="Normal 6 5 3 3 3 2 2 2 2 2" xfId="42279" xr:uid="{00000000-0005-0000-0000-000034830000}"/>
    <cellStyle name="Normal 6 5 3 3 3 2 2 2 3" xfId="32261" xr:uid="{00000000-0005-0000-0000-000035830000}"/>
    <cellStyle name="Normal 6 5 3 3 3 2 2 3" xfId="17095" xr:uid="{00000000-0005-0000-0000-000036830000}"/>
    <cellStyle name="Normal 6 5 3 3 3 2 2 3 2" xfId="17096" xr:uid="{00000000-0005-0000-0000-000037830000}"/>
    <cellStyle name="Normal 6 5 3 3 3 2 2 3 2 2" xfId="42280" xr:uid="{00000000-0005-0000-0000-000038830000}"/>
    <cellStyle name="Normal 6 5 3 3 3 2 2 3 3" xfId="32262" xr:uid="{00000000-0005-0000-0000-000039830000}"/>
    <cellStyle name="Normal 6 5 3 3 3 2 2 4" xfId="17097" xr:uid="{00000000-0005-0000-0000-00003A830000}"/>
    <cellStyle name="Normal 6 5 3 3 3 2 2 4 2" xfId="36560" xr:uid="{00000000-0005-0000-0000-00003B830000}"/>
    <cellStyle name="Normal 6 5 3 3 3 2 2 5" xfId="25964" xr:uid="{00000000-0005-0000-0000-00003C830000}"/>
    <cellStyle name="Normal 6 5 3 3 3 2 3" xfId="17098" xr:uid="{00000000-0005-0000-0000-00003D830000}"/>
    <cellStyle name="Normal 6 5 3 3 3 2 3 2" xfId="17099" xr:uid="{00000000-0005-0000-0000-00003E830000}"/>
    <cellStyle name="Normal 6 5 3 3 3 2 3 2 2" xfId="17100" xr:uid="{00000000-0005-0000-0000-00003F830000}"/>
    <cellStyle name="Normal 6 5 3 3 3 2 3 2 2 2" xfId="42281" xr:uid="{00000000-0005-0000-0000-000040830000}"/>
    <cellStyle name="Normal 6 5 3 3 3 2 3 2 3" xfId="32263" xr:uid="{00000000-0005-0000-0000-000041830000}"/>
    <cellStyle name="Normal 6 5 3 3 3 2 3 3" xfId="17101" xr:uid="{00000000-0005-0000-0000-000042830000}"/>
    <cellStyle name="Normal 6 5 3 3 3 2 3 3 2" xfId="17102" xr:uid="{00000000-0005-0000-0000-000043830000}"/>
    <cellStyle name="Normal 6 5 3 3 3 2 3 3 2 2" xfId="42282" xr:uid="{00000000-0005-0000-0000-000044830000}"/>
    <cellStyle name="Normal 6 5 3 3 3 2 3 3 3" xfId="32264" xr:uid="{00000000-0005-0000-0000-000045830000}"/>
    <cellStyle name="Normal 6 5 3 3 3 2 3 4" xfId="17103" xr:uid="{00000000-0005-0000-0000-000046830000}"/>
    <cellStyle name="Normal 6 5 3 3 3 2 3 4 2" xfId="36561" xr:uid="{00000000-0005-0000-0000-000047830000}"/>
    <cellStyle name="Normal 6 5 3 3 3 2 3 5" xfId="25965" xr:uid="{00000000-0005-0000-0000-000048830000}"/>
    <cellStyle name="Normal 6 5 3 3 3 2 4" xfId="17104" xr:uid="{00000000-0005-0000-0000-000049830000}"/>
    <cellStyle name="Normal 6 5 3 3 3 2 4 2" xfId="17105" xr:uid="{00000000-0005-0000-0000-00004A830000}"/>
    <cellStyle name="Normal 6 5 3 3 3 2 4 2 2" xfId="42283" xr:uid="{00000000-0005-0000-0000-00004B830000}"/>
    <cellStyle name="Normal 6 5 3 3 3 2 4 3" xfId="32265" xr:uid="{00000000-0005-0000-0000-00004C830000}"/>
    <cellStyle name="Normal 6 5 3 3 3 2 5" xfId="17106" xr:uid="{00000000-0005-0000-0000-00004D830000}"/>
    <cellStyle name="Normal 6 5 3 3 3 2 5 2" xfId="17107" xr:uid="{00000000-0005-0000-0000-00004E830000}"/>
    <cellStyle name="Normal 6 5 3 3 3 2 5 2 2" xfId="42284" xr:uid="{00000000-0005-0000-0000-00004F830000}"/>
    <cellStyle name="Normal 6 5 3 3 3 2 5 3" xfId="32266" xr:uid="{00000000-0005-0000-0000-000050830000}"/>
    <cellStyle name="Normal 6 5 3 3 3 2 6" xfId="17108" xr:uid="{00000000-0005-0000-0000-000051830000}"/>
    <cellStyle name="Normal 6 5 3 3 3 2 6 2" xfId="36559" xr:uid="{00000000-0005-0000-0000-000052830000}"/>
    <cellStyle name="Normal 6 5 3 3 3 2 7" xfId="25963" xr:uid="{00000000-0005-0000-0000-000053830000}"/>
    <cellStyle name="Normal 6 5 3 3 3 3" xfId="17109" xr:uid="{00000000-0005-0000-0000-000054830000}"/>
    <cellStyle name="Normal 6 5 3 3 3 3 2" xfId="17110" xr:uid="{00000000-0005-0000-0000-000055830000}"/>
    <cellStyle name="Normal 6 5 3 3 3 3 2 2" xfId="17111" xr:uid="{00000000-0005-0000-0000-000056830000}"/>
    <cellStyle name="Normal 6 5 3 3 3 3 2 2 2" xfId="42285" xr:uid="{00000000-0005-0000-0000-000057830000}"/>
    <cellStyle name="Normal 6 5 3 3 3 3 2 3" xfId="32267" xr:uid="{00000000-0005-0000-0000-000058830000}"/>
    <cellStyle name="Normal 6 5 3 3 3 3 3" xfId="17112" xr:uid="{00000000-0005-0000-0000-000059830000}"/>
    <cellStyle name="Normal 6 5 3 3 3 3 3 2" xfId="17113" xr:uid="{00000000-0005-0000-0000-00005A830000}"/>
    <cellStyle name="Normal 6 5 3 3 3 3 3 2 2" xfId="42286" xr:uid="{00000000-0005-0000-0000-00005B830000}"/>
    <cellStyle name="Normal 6 5 3 3 3 3 3 3" xfId="32268" xr:uid="{00000000-0005-0000-0000-00005C830000}"/>
    <cellStyle name="Normal 6 5 3 3 3 3 4" xfId="17114" xr:uid="{00000000-0005-0000-0000-00005D830000}"/>
    <cellStyle name="Normal 6 5 3 3 3 3 4 2" xfId="36562" xr:uid="{00000000-0005-0000-0000-00005E830000}"/>
    <cellStyle name="Normal 6 5 3 3 3 3 5" xfId="25966" xr:uid="{00000000-0005-0000-0000-00005F830000}"/>
    <cellStyle name="Normal 6 5 3 3 3 4" xfId="17115" xr:uid="{00000000-0005-0000-0000-000060830000}"/>
    <cellStyle name="Normal 6 5 3 3 3 4 2" xfId="17116" xr:uid="{00000000-0005-0000-0000-000061830000}"/>
    <cellStyle name="Normal 6 5 3 3 3 4 2 2" xfId="17117" xr:uid="{00000000-0005-0000-0000-000062830000}"/>
    <cellStyle name="Normal 6 5 3 3 3 4 2 2 2" xfId="42287" xr:uid="{00000000-0005-0000-0000-000063830000}"/>
    <cellStyle name="Normal 6 5 3 3 3 4 2 3" xfId="32269" xr:uid="{00000000-0005-0000-0000-000064830000}"/>
    <cellStyle name="Normal 6 5 3 3 3 4 3" xfId="17118" xr:uid="{00000000-0005-0000-0000-000065830000}"/>
    <cellStyle name="Normal 6 5 3 3 3 4 3 2" xfId="17119" xr:uid="{00000000-0005-0000-0000-000066830000}"/>
    <cellStyle name="Normal 6 5 3 3 3 4 3 2 2" xfId="42288" xr:uid="{00000000-0005-0000-0000-000067830000}"/>
    <cellStyle name="Normal 6 5 3 3 3 4 3 3" xfId="32270" xr:uid="{00000000-0005-0000-0000-000068830000}"/>
    <cellStyle name="Normal 6 5 3 3 3 4 4" xfId="17120" xr:uid="{00000000-0005-0000-0000-000069830000}"/>
    <cellStyle name="Normal 6 5 3 3 3 4 4 2" xfId="36563" xr:uid="{00000000-0005-0000-0000-00006A830000}"/>
    <cellStyle name="Normal 6 5 3 3 3 4 5" xfId="25967" xr:uid="{00000000-0005-0000-0000-00006B830000}"/>
    <cellStyle name="Normal 6 5 3 3 3 5" xfId="17121" xr:uid="{00000000-0005-0000-0000-00006C830000}"/>
    <cellStyle name="Normal 6 5 3 3 3 5 2" xfId="17122" xr:uid="{00000000-0005-0000-0000-00006D830000}"/>
    <cellStyle name="Normal 6 5 3 3 3 5 2 2" xfId="42289" xr:uid="{00000000-0005-0000-0000-00006E830000}"/>
    <cellStyle name="Normal 6 5 3 3 3 5 3" xfId="32271" xr:uid="{00000000-0005-0000-0000-00006F830000}"/>
    <cellStyle name="Normal 6 5 3 3 3 6" xfId="17123" xr:uid="{00000000-0005-0000-0000-000070830000}"/>
    <cellStyle name="Normal 6 5 3 3 3 6 2" xfId="17124" xr:uid="{00000000-0005-0000-0000-000071830000}"/>
    <cellStyle name="Normal 6 5 3 3 3 6 2 2" xfId="42290" xr:uid="{00000000-0005-0000-0000-000072830000}"/>
    <cellStyle name="Normal 6 5 3 3 3 6 3" xfId="32272" xr:uid="{00000000-0005-0000-0000-000073830000}"/>
    <cellStyle name="Normal 6 5 3 3 3 7" xfId="17125" xr:uid="{00000000-0005-0000-0000-000074830000}"/>
    <cellStyle name="Normal 6 5 3 3 3 7 2" xfId="36558" xr:uid="{00000000-0005-0000-0000-000075830000}"/>
    <cellStyle name="Normal 6 5 3 3 3 8" xfId="25962" xr:uid="{00000000-0005-0000-0000-000076830000}"/>
    <cellStyle name="Normal 6 5 3 3 4" xfId="17126" xr:uid="{00000000-0005-0000-0000-000077830000}"/>
    <cellStyle name="Normal 6 5 3 3 4 2" xfId="17127" xr:uid="{00000000-0005-0000-0000-000078830000}"/>
    <cellStyle name="Normal 6 5 3 3 4 2 2" xfId="17128" xr:uid="{00000000-0005-0000-0000-000079830000}"/>
    <cellStyle name="Normal 6 5 3 3 4 2 2 2" xfId="17129" xr:uid="{00000000-0005-0000-0000-00007A830000}"/>
    <cellStyle name="Normal 6 5 3 3 4 2 2 2 2" xfId="42291" xr:uid="{00000000-0005-0000-0000-00007B830000}"/>
    <cellStyle name="Normal 6 5 3 3 4 2 2 3" xfId="32273" xr:uid="{00000000-0005-0000-0000-00007C830000}"/>
    <cellStyle name="Normal 6 5 3 3 4 2 3" xfId="17130" xr:uid="{00000000-0005-0000-0000-00007D830000}"/>
    <cellStyle name="Normal 6 5 3 3 4 2 3 2" xfId="17131" xr:uid="{00000000-0005-0000-0000-00007E830000}"/>
    <cellStyle name="Normal 6 5 3 3 4 2 3 2 2" xfId="42292" xr:uid="{00000000-0005-0000-0000-00007F830000}"/>
    <cellStyle name="Normal 6 5 3 3 4 2 3 3" xfId="32274" xr:uid="{00000000-0005-0000-0000-000080830000}"/>
    <cellStyle name="Normal 6 5 3 3 4 2 4" xfId="17132" xr:uid="{00000000-0005-0000-0000-000081830000}"/>
    <cellStyle name="Normal 6 5 3 3 4 2 4 2" xfId="36565" xr:uid="{00000000-0005-0000-0000-000082830000}"/>
    <cellStyle name="Normal 6 5 3 3 4 2 5" xfId="25969" xr:uid="{00000000-0005-0000-0000-000083830000}"/>
    <cellStyle name="Normal 6 5 3 3 4 3" xfId="17133" xr:uid="{00000000-0005-0000-0000-000084830000}"/>
    <cellStyle name="Normal 6 5 3 3 4 3 2" xfId="17134" xr:uid="{00000000-0005-0000-0000-000085830000}"/>
    <cellStyle name="Normal 6 5 3 3 4 3 2 2" xfId="17135" xr:uid="{00000000-0005-0000-0000-000086830000}"/>
    <cellStyle name="Normal 6 5 3 3 4 3 2 2 2" xfId="42293" xr:uid="{00000000-0005-0000-0000-000087830000}"/>
    <cellStyle name="Normal 6 5 3 3 4 3 2 3" xfId="32275" xr:uid="{00000000-0005-0000-0000-000088830000}"/>
    <cellStyle name="Normal 6 5 3 3 4 3 3" xfId="17136" xr:uid="{00000000-0005-0000-0000-000089830000}"/>
    <cellStyle name="Normal 6 5 3 3 4 3 3 2" xfId="17137" xr:uid="{00000000-0005-0000-0000-00008A830000}"/>
    <cellStyle name="Normal 6 5 3 3 4 3 3 2 2" xfId="42294" xr:uid="{00000000-0005-0000-0000-00008B830000}"/>
    <cellStyle name="Normal 6 5 3 3 4 3 3 3" xfId="32276" xr:uid="{00000000-0005-0000-0000-00008C830000}"/>
    <cellStyle name="Normal 6 5 3 3 4 3 4" xfId="17138" xr:uid="{00000000-0005-0000-0000-00008D830000}"/>
    <cellStyle name="Normal 6 5 3 3 4 3 4 2" xfId="36566" xr:uid="{00000000-0005-0000-0000-00008E830000}"/>
    <cellStyle name="Normal 6 5 3 3 4 3 5" xfId="25970" xr:uid="{00000000-0005-0000-0000-00008F830000}"/>
    <cellStyle name="Normal 6 5 3 3 4 4" xfId="17139" xr:uid="{00000000-0005-0000-0000-000090830000}"/>
    <cellStyle name="Normal 6 5 3 3 4 4 2" xfId="17140" xr:uid="{00000000-0005-0000-0000-000091830000}"/>
    <cellStyle name="Normal 6 5 3 3 4 4 2 2" xfId="42295" xr:uid="{00000000-0005-0000-0000-000092830000}"/>
    <cellStyle name="Normal 6 5 3 3 4 4 3" xfId="32277" xr:uid="{00000000-0005-0000-0000-000093830000}"/>
    <cellStyle name="Normal 6 5 3 3 4 5" xfId="17141" xr:uid="{00000000-0005-0000-0000-000094830000}"/>
    <cellStyle name="Normal 6 5 3 3 4 5 2" xfId="17142" xr:uid="{00000000-0005-0000-0000-000095830000}"/>
    <cellStyle name="Normal 6 5 3 3 4 5 2 2" xfId="42296" xr:uid="{00000000-0005-0000-0000-000096830000}"/>
    <cellStyle name="Normal 6 5 3 3 4 5 3" xfId="32278" xr:uid="{00000000-0005-0000-0000-000097830000}"/>
    <cellStyle name="Normal 6 5 3 3 4 6" xfId="17143" xr:uid="{00000000-0005-0000-0000-000098830000}"/>
    <cellStyle name="Normal 6 5 3 3 4 6 2" xfId="36564" xr:uid="{00000000-0005-0000-0000-000099830000}"/>
    <cellStyle name="Normal 6 5 3 3 4 7" xfId="25968" xr:uid="{00000000-0005-0000-0000-00009A830000}"/>
    <cellStyle name="Normal 6 5 3 3 5" xfId="17144" xr:uid="{00000000-0005-0000-0000-00009B830000}"/>
    <cellStyle name="Normal 6 5 3 3 5 2" xfId="17145" xr:uid="{00000000-0005-0000-0000-00009C830000}"/>
    <cellStyle name="Normal 6 5 3 3 5 2 2" xfId="17146" xr:uid="{00000000-0005-0000-0000-00009D830000}"/>
    <cellStyle name="Normal 6 5 3 3 5 2 2 2" xfId="42297" xr:uid="{00000000-0005-0000-0000-00009E830000}"/>
    <cellStyle name="Normal 6 5 3 3 5 2 3" xfId="32279" xr:uid="{00000000-0005-0000-0000-00009F830000}"/>
    <cellStyle name="Normal 6 5 3 3 5 3" xfId="17147" xr:uid="{00000000-0005-0000-0000-0000A0830000}"/>
    <cellStyle name="Normal 6 5 3 3 5 3 2" xfId="17148" xr:uid="{00000000-0005-0000-0000-0000A1830000}"/>
    <cellStyle name="Normal 6 5 3 3 5 3 2 2" xfId="42298" xr:uid="{00000000-0005-0000-0000-0000A2830000}"/>
    <cellStyle name="Normal 6 5 3 3 5 3 3" xfId="32280" xr:uid="{00000000-0005-0000-0000-0000A3830000}"/>
    <cellStyle name="Normal 6 5 3 3 5 4" xfId="17149" xr:uid="{00000000-0005-0000-0000-0000A4830000}"/>
    <cellStyle name="Normal 6 5 3 3 5 4 2" xfId="36567" xr:uid="{00000000-0005-0000-0000-0000A5830000}"/>
    <cellStyle name="Normal 6 5 3 3 5 5" xfId="25971" xr:uid="{00000000-0005-0000-0000-0000A6830000}"/>
    <cellStyle name="Normal 6 5 3 3 6" xfId="17150" xr:uid="{00000000-0005-0000-0000-0000A7830000}"/>
    <cellStyle name="Normal 6 5 3 3 6 2" xfId="17151" xr:uid="{00000000-0005-0000-0000-0000A8830000}"/>
    <cellStyle name="Normal 6 5 3 3 6 2 2" xfId="17152" xr:uid="{00000000-0005-0000-0000-0000A9830000}"/>
    <cellStyle name="Normal 6 5 3 3 6 2 2 2" xfId="42299" xr:uid="{00000000-0005-0000-0000-0000AA830000}"/>
    <cellStyle name="Normal 6 5 3 3 6 2 3" xfId="32281" xr:uid="{00000000-0005-0000-0000-0000AB830000}"/>
    <cellStyle name="Normal 6 5 3 3 6 3" xfId="17153" xr:uid="{00000000-0005-0000-0000-0000AC830000}"/>
    <cellStyle name="Normal 6 5 3 3 6 3 2" xfId="17154" xr:uid="{00000000-0005-0000-0000-0000AD830000}"/>
    <cellStyle name="Normal 6 5 3 3 6 3 2 2" xfId="42300" xr:uid="{00000000-0005-0000-0000-0000AE830000}"/>
    <cellStyle name="Normal 6 5 3 3 6 3 3" xfId="32282" xr:uid="{00000000-0005-0000-0000-0000AF830000}"/>
    <cellStyle name="Normal 6 5 3 3 6 4" xfId="17155" xr:uid="{00000000-0005-0000-0000-0000B0830000}"/>
    <cellStyle name="Normal 6 5 3 3 6 4 2" xfId="36568" xr:uid="{00000000-0005-0000-0000-0000B1830000}"/>
    <cellStyle name="Normal 6 5 3 3 6 5" xfId="25972" xr:uid="{00000000-0005-0000-0000-0000B2830000}"/>
    <cellStyle name="Normal 6 5 3 3 7" xfId="17156" xr:uid="{00000000-0005-0000-0000-0000B3830000}"/>
    <cellStyle name="Normal 6 5 3 3 7 2" xfId="17157" xr:uid="{00000000-0005-0000-0000-0000B4830000}"/>
    <cellStyle name="Normal 6 5 3 3 7 2 2" xfId="42301" xr:uid="{00000000-0005-0000-0000-0000B5830000}"/>
    <cellStyle name="Normal 6 5 3 3 7 3" xfId="32283" xr:uid="{00000000-0005-0000-0000-0000B6830000}"/>
    <cellStyle name="Normal 6 5 3 3 8" xfId="17158" xr:uid="{00000000-0005-0000-0000-0000B7830000}"/>
    <cellStyle name="Normal 6 5 3 3 8 2" xfId="17159" xr:uid="{00000000-0005-0000-0000-0000B8830000}"/>
    <cellStyle name="Normal 6 5 3 3 8 2 2" xfId="42302" xr:uid="{00000000-0005-0000-0000-0000B9830000}"/>
    <cellStyle name="Normal 6 5 3 3 8 3" xfId="32284" xr:uid="{00000000-0005-0000-0000-0000BA830000}"/>
    <cellStyle name="Normal 6 5 3 3 9" xfId="17160" xr:uid="{00000000-0005-0000-0000-0000BB830000}"/>
    <cellStyle name="Normal 6 5 3 3 9 2" xfId="36551" xr:uid="{00000000-0005-0000-0000-0000BC830000}"/>
    <cellStyle name="Normal 6 5 3 4" xfId="17161" xr:uid="{00000000-0005-0000-0000-0000BD830000}"/>
    <cellStyle name="Normal 6 5 3 4 2" xfId="17162" xr:uid="{00000000-0005-0000-0000-0000BE830000}"/>
    <cellStyle name="Normal 6 5 3 4 2 2" xfId="17163" xr:uid="{00000000-0005-0000-0000-0000BF830000}"/>
    <cellStyle name="Normal 6 5 3 4 2 2 2" xfId="17164" xr:uid="{00000000-0005-0000-0000-0000C0830000}"/>
    <cellStyle name="Normal 6 5 3 4 2 2 2 2" xfId="17165" xr:uid="{00000000-0005-0000-0000-0000C1830000}"/>
    <cellStyle name="Normal 6 5 3 4 2 2 2 2 2" xfId="42303" xr:uid="{00000000-0005-0000-0000-0000C2830000}"/>
    <cellStyle name="Normal 6 5 3 4 2 2 2 3" xfId="32285" xr:uid="{00000000-0005-0000-0000-0000C3830000}"/>
    <cellStyle name="Normal 6 5 3 4 2 2 3" xfId="17166" xr:uid="{00000000-0005-0000-0000-0000C4830000}"/>
    <cellStyle name="Normal 6 5 3 4 2 2 3 2" xfId="17167" xr:uid="{00000000-0005-0000-0000-0000C5830000}"/>
    <cellStyle name="Normal 6 5 3 4 2 2 3 2 2" xfId="42304" xr:uid="{00000000-0005-0000-0000-0000C6830000}"/>
    <cellStyle name="Normal 6 5 3 4 2 2 3 3" xfId="32286" xr:uid="{00000000-0005-0000-0000-0000C7830000}"/>
    <cellStyle name="Normal 6 5 3 4 2 2 4" xfId="17168" xr:uid="{00000000-0005-0000-0000-0000C8830000}"/>
    <cellStyle name="Normal 6 5 3 4 2 2 4 2" xfId="36571" xr:uid="{00000000-0005-0000-0000-0000C9830000}"/>
    <cellStyle name="Normal 6 5 3 4 2 2 5" xfId="25975" xr:uid="{00000000-0005-0000-0000-0000CA830000}"/>
    <cellStyle name="Normal 6 5 3 4 2 3" xfId="17169" xr:uid="{00000000-0005-0000-0000-0000CB830000}"/>
    <cellStyle name="Normal 6 5 3 4 2 3 2" xfId="17170" xr:uid="{00000000-0005-0000-0000-0000CC830000}"/>
    <cellStyle name="Normal 6 5 3 4 2 3 2 2" xfId="17171" xr:uid="{00000000-0005-0000-0000-0000CD830000}"/>
    <cellStyle name="Normal 6 5 3 4 2 3 2 2 2" xfId="42305" xr:uid="{00000000-0005-0000-0000-0000CE830000}"/>
    <cellStyle name="Normal 6 5 3 4 2 3 2 3" xfId="32287" xr:uid="{00000000-0005-0000-0000-0000CF830000}"/>
    <cellStyle name="Normal 6 5 3 4 2 3 3" xfId="17172" xr:uid="{00000000-0005-0000-0000-0000D0830000}"/>
    <cellStyle name="Normal 6 5 3 4 2 3 3 2" xfId="17173" xr:uid="{00000000-0005-0000-0000-0000D1830000}"/>
    <cellStyle name="Normal 6 5 3 4 2 3 3 2 2" xfId="42306" xr:uid="{00000000-0005-0000-0000-0000D2830000}"/>
    <cellStyle name="Normal 6 5 3 4 2 3 3 3" xfId="32288" xr:uid="{00000000-0005-0000-0000-0000D3830000}"/>
    <cellStyle name="Normal 6 5 3 4 2 3 4" xfId="17174" xr:uid="{00000000-0005-0000-0000-0000D4830000}"/>
    <cellStyle name="Normal 6 5 3 4 2 3 4 2" xfId="36572" xr:uid="{00000000-0005-0000-0000-0000D5830000}"/>
    <cellStyle name="Normal 6 5 3 4 2 3 5" xfId="25976" xr:uid="{00000000-0005-0000-0000-0000D6830000}"/>
    <cellStyle name="Normal 6 5 3 4 2 4" xfId="17175" xr:uid="{00000000-0005-0000-0000-0000D7830000}"/>
    <cellStyle name="Normal 6 5 3 4 2 4 2" xfId="17176" xr:uid="{00000000-0005-0000-0000-0000D8830000}"/>
    <cellStyle name="Normal 6 5 3 4 2 4 2 2" xfId="42307" xr:uid="{00000000-0005-0000-0000-0000D9830000}"/>
    <cellStyle name="Normal 6 5 3 4 2 4 3" xfId="32289" xr:uid="{00000000-0005-0000-0000-0000DA830000}"/>
    <cellStyle name="Normal 6 5 3 4 2 5" xfId="17177" xr:uid="{00000000-0005-0000-0000-0000DB830000}"/>
    <cellStyle name="Normal 6 5 3 4 2 5 2" xfId="17178" xr:uid="{00000000-0005-0000-0000-0000DC830000}"/>
    <cellStyle name="Normal 6 5 3 4 2 5 2 2" xfId="42308" xr:uid="{00000000-0005-0000-0000-0000DD830000}"/>
    <cellStyle name="Normal 6 5 3 4 2 5 3" xfId="32290" xr:uid="{00000000-0005-0000-0000-0000DE830000}"/>
    <cellStyle name="Normal 6 5 3 4 2 6" xfId="17179" xr:uid="{00000000-0005-0000-0000-0000DF830000}"/>
    <cellStyle name="Normal 6 5 3 4 2 6 2" xfId="36570" xr:uid="{00000000-0005-0000-0000-0000E0830000}"/>
    <cellStyle name="Normal 6 5 3 4 2 7" xfId="25974" xr:uid="{00000000-0005-0000-0000-0000E1830000}"/>
    <cellStyle name="Normal 6 5 3 4 3" xfId="17180" xr:uid="{00000000-0005-0000-0000-0000E2830000}"/>
    <cellStyle name="Normal 6 5 3 4 3 2" xfId="17181" xr:uid="{00000000-0005-0000-0000-0000E3830000}"/>
    <cellStyle name="Normal 6 5 3 4 3 2 2" xfId="17182" xr:uid="{00000000-0005-0000-0000-0000E4830000}"/>
    <cellStyle name="Normal 6 5 3 4 3 2 2 2" xfId="42309" xr:uid="{00000000-0005-0000-0000-0000E5830000}"/>
    <cellStyle name="Normal 6 5 3 4 3 2 3" xfId="32291" xr:uid="{00000000-0005-0000-0000-0000E6830000}"/>
    <cellStyle name="Normal 6 5 3 4 3 3" xfId="17183" xr:uid="{00000000-0005-0000-0000-0000E7830000}"/>
    <cellStyle name="Normal 6 5 3 4 3 3 2" xfId="17184" xr:uid="{00000000-0005-0000-0000-0000E8830000}"/>
    <cellStyle name="Normal 6 5 3 4 3 3 2 2" xfId="42310" xr:uid="{00000000-0005-0000-0000-0000E9830000}"/>
    <cellStyle name="Normal 6 5 3 4 3 3 3" xfId="32292" xr:uid="{00000000-0005-0000-0000-0000EA830000}"/>
    <cellStyle name="Normal 6 5 3 4 3 4" xfId="17185" xr:uid="{00000000-0005-0000-0000-0000EB830000}"/>
    <cellStyle name="Normal 6 5 3 4 3 4 2" xfId="36573" xr:uid="{00000000-0005-0000-0000-0000EC830000}"/>
    <cellStyle name="Normal 6 5 3 4 3 5" xfId="25977" xr:uid="{00000000-0005-0000-0000-0000ED830000}"/>
    <cellStyle name="Normal 6 5 3 4 4" xfId="17186" xr:uid="{00000000-0005-0000-0000-0000EE830000}"/>
    <cellStyle name="Normal 6 5 3 4 4 2" xfId="17187" xr:uid="{00000000-0005-0000-0000-0000EF830000}"/>
    <cellStyle name="Normal 6 5 3 4 4 2 2" xfId="17188" xr:uid="{00000000-0005-0000-0000-0000F0830000}"/>
    <cellStyle name="Normal 6 5 3 4 4 2 2 2" xfId="42311" xr:uid="{00000000-0005-0000-0000-0000F1830000}"/>
    <cellStyle name="Normal 6 5 3 4 4 2 3" xfId="32293" xr:uid="{00000000-0005-0000-0000-0000F2830000}"/>
    <cellStyle name="Normal 6 5 3 4 4 3" xfId="17189" xr:uid="{00000000-0005-0000-0000-0000F3830000}"/>
    <cellStyle name="Normal 6 5 3 4 4 3 2" xfId="17190" xr:uid="{00000000-0005-0000-0000-0000F4830000}"/>
    <cellStyle name="Normal 6 5 3 4 4 3 2 2" xfId="42312" xr:uid="{00000000-0005-0000-0000-0000F5830000}"/>
    <cellStyle name="Normal 6 5 3 4 4 3 3" xfId="32294" xr:uid="{00000000-0005-0000-0000-0000F6830000}"/>
    <cellStyle name="Normal 6 5 3 4 4 4" xfId="17191" xr:uid="{00000000-0005-0000-0000-0000F7830000}"/>
    <cellStyle name="Normal 6 5 3 4 4 4 2" xfId="36574" xr:uid="{00000000-0005-0000-0000-0000F8830000}"/>
    <cellStyle name="Normal 6 5 3 4 4 5" xfId="25978" xr:uid="{00000000-0005-0000-0000-0000F9830000}"/>
    <cellStyle name="Normal 6 5 3 4 5" xfId="17192" xr:uid="{00000000-0005-0000-0000-0000FA830000}"/>
    <cellStyle name="Normal 6 5 3 4 5 2" xfId="17193" xr:uid="{00000000-0005-0000-0000-0000FB830000}"/>
    <cellStyle name="Normal 6 5 3 4 5 2 2" xfId="42313" xr:uid="{00000000-0005-0000-0000-0000FC830000}"/>
    <cellStyle name="Normal 6 5 3 4 5 3" xfId="32295" xr:uid="{00000000-0005-0000-0000-0000FD830000}"/>
    <cellStyle name="Normal 6 5 3 4 6" xfId="17194" xr:uid="{00000000-0005-0000-0000-0000FE830000}"/>
    <cellStyle name="Normal 6 5 3 4 6 2" xfId="17195" xr:uid="{00000000-0005-0000-0000-0000FF830000}"/>
    <cellStyle name="Normal 6 5 3 4 6 2 2" xfId="42314" xr:uid="{00000000-0005-0000-0000-000000840000}"/>
    <cellStyle name="Normal 6 5 3 4 6 3" xfId="32296" xr:uid="{00000000-0005-0000-0000-000001840000}"/>
    <cellStyle name="Normal 6 5 3 4 7" xfId="17196" xr:uid="{00000000-0005-0000-0000-000002840000}"/>
    <cellStyle name="Normal 6 5 3 4 7 2" xfId="36569" xr:uid="{00000000-0005-0000-0000-000003840000}"/>
    <cellStyle name="Normal 6 5 3 4 8" xfId="25973" xr:uid="{00000000-0005-0000-0000-000004840000}"/>
    <cellStyle name="Normal 6 5 3 5" xfId="17197" xr:uid="{00000000-0005-0000-0000-000005840000}"/>
    <cellStyle name="Normal 6 5 3 5 2" xfId="17198" xr:uid="{00000000-0005-0000-0000-000006840000}"/>
    <cellStyle name="Normal 6 5 3 5 2 2" xfId="17199" xr:uid="{00000000-0005-0000-0000-000007840000}"/>
    <cellStyle name="Normal 6 5 3 5 2 2 2" xfId="17200" xr:uid="{00000000-0005-0000-0000-000008840000}"/>
    <cellStyle name="Normal 6 5 3 5 2 2 2 2" xfId="17201" xr:uid="{00000000-0005-0000-0000-000009840000}"/>
    <cellStyle name="Normal 6 5 3 5 2 2 2 2 2" xfId="42315" xr:uid="{00000000-0005-0000-0000-00000A840000}"/>
    <cellStyle name="Normal 6 5 3 5 2 2 2 3" xfId="32297" xr:uid="{00000000-0005-0000-0000-00000B840000}"/>
    <cellStyle name="Normal 6 5 3 5 2 2 3" xfId="17202" xr:uid="{00000000-0005-0000-0000-00000C840000}"/>
    <cellStyle name="Normal 6 5 3 5 2 2 3 2" xfId="17203" xr:uid="{00000000-0005-0000-0000-00000D840000}"/>
    <cellStyle name="Normal 6 5 3 5 2 2 3 2 2" xfId="42316" xr:uid="{00000000-0005-0000-0000-00000E840000}"/>
    <cellStyle name="Normal 6 5 3 5 2 2 3 3" xfId="32298" xr:uid="{00000000-0005-0000-0000-00000F840000}"/>
    <cellStyle name="Normal 6 5 3 5 2 2 4" xfId="17204" xr:uid="{00000000-0005-0000-0000-000010840000}"/>
    <cellStyle name="Normal 6 5 3 5 2 2 4 2" xfId="36577" xr:uid="{00000000-0005-0000-0000-000011840000}"/>
    <cellStyle name="Normal 6 5 3 5 2 2 5" xfId="25981" xr:uid="{00000000-0005-0000-0000-000012840000}"/>
    <cellStyle name="Normal 6 5 3 5 2 3" xfId="17205" xr:uid="{00000000-0005-0000-0000-000013840000}"/>
    <cellStyle name="Normal 6 5 3 5 2 3 2" xfId="17206" xr:uid="{00000000-0005-0000-0000-000014840000}"/>
    <cellStyle name="Normal 6 5 3 5 2 3 2 2" xfId="17207" xr:uid="{00000000-0005-0000-0000-000015840000}"/>
    <cellStyle name="Normal 6 5 3 5 2 3 2 2 2" xfId="42317" xr:uid="{00000000-0005-0000-0000-000016840000}"/>
    <cellStyle name="Normal 6 5 3 5 2 3 2 3" xfId="32299" xr:uid="{00000000-0005-0000-0000-000017840000}"/>
    <cellStyle name="Normal 6 5 3 5 2 3 3" xfId="17208" xr:uid="{00000000-0005-0000-0000-000018840000}"/>
    <cellStyle name="Normal 6 5 3 5 2 3 3 2" xfId="17209" xr:uid="{00000000-0005-0000-0000-000019840000}"/>
    <cellStyle name="Normal 6 5 3 5 2 3 3 2 2" xfId="42318" xr:uid="{00000000-0005-0000-0000-00001A840000}"/>
    <cellStyle name="Normal 6 5 3 5 2 3 3 3" xfId="32300" xr:uid="{00000000-0005-0000-0000-00001B840000}"/>
    <cellStyle name="Normal 6 5 3 5 2 3 4" xfId="17210" xr:uid="{00000000-0005-0000-0000-00001C840000}"/>
    <cellStyle name="Normal 6 5 3 5 2 3 4 2" xfId="36578" xr:uid="{00000000-0005-0000-0000-00001D840000}"/>
    <cellStyle name="Normal 6 5 3 5 2 3 5" xfId="25982" xr:uid="{00000000-0005-0000-0000-00001E840000}"/>
    <cellStyle name="Normal 6 5 3 5 2 4" xfId="17211" xr:uid="{00000000-0005-0000-0000-00001F840000}"/>
    <cellStyle name="Normal 6 5 3 5 2 4 2" xfId="17212" xr:uid="{00000000-0005-0000-0000-000020840000}"/>
    <cellStyle name="Normal 6 5 3 5 2 4 2 2" xfId="42319" xr:uid="{00000000-0005-0000-0000-000021840000}"/>
    <cellStyle name="Normal 6 5 3 5 2 4 3" xfId="32301" xr:uid="{00000000-0005-0000-0000-000022840000}"/>
    <cellStyle name="Normal 6 5 3 5 2 5" xfId="17213" xr:uid="{00000000-0005-0000-0000-000023840000}"/>
    <cellStyle name="Normal 6 5 3 5 2 5 2" xfId="17214" xr:uid="{00000000-0005-0000-0000-000024840000}"/>
    <cellStyle name="Normal 6 5 3 5 2 5 2 2" xfId="42320" xr:uid="{00000000-0005-0000-0000-000025840000}"/>
    <cellStyle name="Normal 6 5 3 5 2 5 3" xfId="32302" xr:uid="{00000000-0005-0000-0000-000026840000}"/>
    <cellStyle name="Normal 6 5 3 5 2 6" xfId="17215" xr:uid="{00000000-0005-0000-0000-000027840000}"/>
    <cellStyle name="Normal 6 5 3 5 2 6 2" xfId="36576" xr:uid="{00000000-0005-0000-0000-000028840000}"/>
    <cellStyle name="Normal 6 5 3 5 2 7" xfId="25980" xr:uid="{00000000-0005-0000-0000-000029840000}"/>
    <cellStyle name="Normal 6 5 3 5 3" xfId="17216" xr:uid="{00000000-0005-0000-0000-00002A840000}"/>
    <cellStyle name="Normal 6 5 3 5 3 2" xfId="17217" xr:uid="{00000000-0005-0000-0000-00002B840000}"/>
    <cellStyle name="Normal 6 5 3 5 3 2 2" xfId="17218" xr:uid="{00000000-0005-0000-0000-00002C840000}"/>
    <cellStyle name="Normal 6 5 3 5 3 2 2 2" xfId="42321" xr:uid="{00000000-0005-0000-0000-00002D840000}"/>
    <cellStyle name="Normal 6 5 3 5 3 2 3" xfId="32303" xr:uid="{00000000-0005-0000-0000-00002E840000}"/>
    <cellStyle name="Normal 6 5 3 5 3 3" xfId="17219" xr:uid="{00000000-0005-0000-0000-00002F840000}"/>
    <cellStyle name="Normal 6 5 3 5 3 3 2" xfId="17220" xr:uid="{00000000-0005-0000-0000-000030840000}"/>
    <cellStyle name="Normal 6 5 3 5 3 3 2 2" xfId="42322" xr:uid="{00000000-0005-0000-0000-000031840000}"/>
    <cellStyle name="Normal 6 5 3 5 3 3 3" xfId="32304" xr:uid="{00000000-0005-0000-0000-000032840000}"/>
    <cellStyle name="Normal 6 5 3 5 3 4" xfId="17221" xr:uid="{00000000-0005-0000-0000-000033840000}"/>
    <cellStyle name="Normal 6 5 3 5 3 4 2" xfId="36579" xr:uid="{00000000-0005-0000-0000-000034840000}"/>
    <cellStyle name="Normal 6 5 3 5 3 5" xfId="25983" xr:uid="{00000000-0005-0000-0000-000035840000}"/>
    <cellStyle name="Normal 6 5 3 5 4" xfId="17222" xr:uid="{00000000-0005-0000-0000-000036840000}"/>
    <cellStyle name="Normal 6 5 3 5 4 2" xfId="17223" xr:uid="{00000000-0005-0000-0000-000037840000}"/>
    <cellStyle name="Normal 6 5 3 5 4 2 2" xfId="17224" xr:uid="{00000000-0005-0000-0000-000038840000}"/>
    <cellStyle name="Normal 6 5 3 5 4 2 2 2" xfId="42323" xr:uid="{00000000-0005-0000-0000-000039840000}"/>
    <cellStyle name="Normal 6 5 3 5 4 2 3" xfId="32305" xr:uid="{00000000-0005-0000-0000-00003A840000}"/>
    <cellStyle name="Normal 6 5 3 5 4 3" xfId="17225" xr:uid="{00000000-0005-0000-0000-00003B840000}"/>
    <cellStyle name="Normal 6 5 3 5 4 3 2" xfId="17226" xr:uid="{00000000-0005-0000-0000-00003C840000}"/>
    <cellStyle name="Normal 6 5 3 5 4 3 2 2" xfId="42324" xr:uid="{00000000-0005-0000-0000-00003D840000}"/>
    <cellStyle name="Normal 6 5 3 5 4 3 3" xfId="32306" xr:uid="{00000000-0005-0000-0000-00003E840000}"/>
    <cellStyle name="Normal 6 5 3 5 4 4" xfId="17227" xr:uid="{00000000-0005-0000-0000-00003F840000}"/>
    <cellStyle name="Normal 6 5 3 5 4 4 2" xfId="36580" xr:uid="{00000000-0005-0000-0000-000040840000}"/>
    <cellStyle name="Normal 6 5 3 5 4 5" xfId="25984" xr:uid="{00000000-0005-0000-0000-000041840000}"/>
    <cellStyle name="Normal 6 5 3 5 5" xfId="17228" xr:uid="{00000000-0005-0000-0000-000042840000}"/>
    <cellStyle name="Normal 6 5 3 5 5 2" xfId="17229" xr:uid="{00000000-0005-0000-0000-000043840000}"/>
    <cellStyle name="Normal 6 5 3 5 5 2 2" xfId="42325" xr:uid="{00000000-0005-0000-0000-000044840000}"/>
    <cellStyle name="Normal 6 5 3 5 5 3" xfId="32307" xr:uid="{00000000-0005-0000-0000-000045840000}"/>
    <cellStyle name="Normal 6 5 3 5 6" xfId="17230" xr:uid="{00000000-0005-0000-0000-000046840000}"/>
    <cellStyle name="Normal 6 5 3 5 6 2" xfId="17231" xr:uid="{00000000-0005-0000-0000-000047840000}"/>
    <cellStyle name="Normal 6 5 3 5 6 2 2" xfId="42326" xr:uid="{00000000-0005-0000-0000-000048840000}"/>
    <cellStyle name="Normal 6 5 3 5 6 3" xfId="32308" xr:uid="{00000000-0005-0000-0000-000049840000}"/>
    <cellStyle name="Normal 6 5 3 5 7" xfId="17232" xr:uid="{00000000-0005-0000-0000-00004A840000}"/>
    <cellStyle name="Normal 6 5 3 5 7 2" xfId="36575" xr:uid="{00000000-0005-0000-0000-00004B840000}"/>
    <cellStyle name="Normal 6 5 3 5 8" xfId="25979" xr:uid="{00000000-0005-0000-0000-00004C840000}"/>
    <cellStyle name="Normal 6 5 3 6" xfId="17233" xr:uid="{00000000-0005-0000-0000-00004D840000}"/>
    <cellStyle name="Normal 6 5 3 6 2" xfId="17234" xr:uid="{00000000-0005-0000-0000-00004E840000}"/>
    <cellStyle name="Normal 6 5 3 6 2 2" xfId="17235" xr:uid="{00000000-0005-0000-0000-00004F840000}"/>
    <cellStyle name="Normal 6 5 3 6 2 2 2" xfId="17236" xr:uid="{00000000-0005-0000-0000-000050840000}"/>
    <cellStyle name="Normal 6 5 3 6 2 2 2 2" xfId="17237" xr:uid="{00000000-0005-0000-0000-000051840000}"/>
    <cellStyle name="Normal 6 5 3 6 2 2 2 2 2" xfId="42327" xr:uid="{00000000-0005-0000-0000-000052840000}"/>
    <cellStyle name="Normal 6 5 3 6 2 2 2 3" xfId="32309" xr:uid="{00000000-0005-0000-0000-000053840000}"/>
    <cellStyle name="Normal 6 5 3 6 2 2 3" xfId="17238" xr:uid="{00000000-0005-0000-0000-000054840000}"/>
    <cellStyle name="Normal 6 5 3 6 2 2 3 2" xfId="17239" xr:uid="{00000000-0005-0000-0000-000055840000}"/>
    <cellStyle name="Normal 6 5 3 6 2 2 3 2 2" xfId="42328" xr:uid="{00000000-0005-0000-0000-000056840000}"/>
    <cellStyle name="Normal 6 5 3 6 2 2 3 3" xfId="32310" xr:uid="{00000000-0005-0000-0000-000057840000}"/>
    <cellStyle name="Normal 6 5 3 6 2 2 4" xfId="17240" xr:uid="{00000000-0005-0000-0000-000058840000}"/>
    <cellStyle name="Normal 6 5 3 6 2 2 4 2" xfId="36583" xr:uid="{00000000-0005-0000-0000-000059840000}"/>
    <cellStyle name="Normal 6 5 3 6 2 2 5" xfId="25987" xr:uid="{00000000-0005-0000-0000-00005A840000}"/>
    <cellStyle name="Normal 6 5 3 6 2 3" xfId="17241" xr:uid="{00000000-0005-0000-0000-00005B840000}"/>
    <cellStyle name="Normal 6 5 3 6 2 3 2" xfId="17242" xr:uid="{00000000-0005-0000-0000-00005C840000}"/>
    <cellStyle name="Normal 6 5 3 6 2 3 2 2" xfId="17243" xr:uid="{00000000-0005-0000-0000-00005D840000}"/>
    <cellStyle name="Normal 6 5 3 6 2 3 2 2 2" xfId="42329" xr:uid="{00000000-0005-0000-0000-00005E840000}"/>
    <cellStyle name="Normal 6 5 3 6 2 3 2 3" xfId="32311" xr:uid="{00000000-0005-0000-0000-00005F840000}"/>
    <cellStyle name="Normal 6 5 3 6 2 3 3" xfId="17244" xr:uid="{00000000-0005-0000-0000-000060840000}"/>
    <cellStyle name="Normal 6 5 3 6 2 3 3 2" xfId="17245" xr:uid="{00000000-0005-0000-0000-000061840000}"/>
    <cellStyle name="Normal 6 5 3 6 2 3 3 2 2" xfId="42330" xr:uid="{00000000-0005-0000-0000-000062840000}"/>
    <cellStyle name="Normal 6 5 3 6 2 3 3 3" xfId="32312" xr:uid="{00000000-0005-0000-0000-000063840000}"/>
    <cellStyle name="Normal 6 5 3 6 2 3 4" xfId="17246" xr:uid="{00000000-0005-0000-0000-000064840000}"/>
    <cellStyle name="Normal 6 5 3 6 2 3 4 2" xfId="36584" xr:uid="{00000000-0005-0000-0000-000065840000}"/>
    <cellStyle name="Normal 6 5 3 6 2 3 5" xfId="25988" xr:uid="{00000000-0005-0000-0000-000066840000}"/>
    <cellStyle name="Normal 6 5 3 6 2 4" xfId="17247" xr:uid="{00000000-0005-0000-0000-000067840000}"/>
    <cellStyle name="Normal 6 5 3 6 2 4 2" xfId="17248" xr:uid="{00000000-0005-0000-0000-000068840000}"/>
    <cellStyle name="Normal 6 5 3 6 2 4 2 2" xfId="42331" xr:uid="{00000000-0005-0000-0000-000069840000}"/>
    <cellStyle name="Normal 6 5 3 6 2 4 3" xfId="32313" xr:uid="{00000000-0005-0000-0000-00006A840000}"/>
    <cellStyle name="Normal 6 5 3 6 2 5" xfId="17249" xr:uid="{00000000-0005-0000-0000-00006B840000}"/>
    <cellStyle name="Normal 6 5 3 6 2 5 2" xfId="17250" xr:uid="{00000000-0005-0000-0000-00006C840000}"/>
    <cellStyle name="Normal 6 5 3 6 2 5 2 2" xfId="42332" xr:uid="{00000000-0005-0000-0000-00006D840000}"/>
    <cellStyle name="Normal 6 5 3 6 2 5 3" xfId="32314" xr:uid="{00000000-0005-0000-0000-00006E840000}"/>
    <cellStyle name="Normal 6 5 3 6 2 6" xfId="17251" xr:uid="{00000000-0005-0000-0000-00006F840000}"/>
    <cellStyle name="Normal 6 5 3 6 2 6 2" xfId="36582" xr:uid="{00000000-0005-0000-0000-000070840000}"/>
    <cellStyle name="Normal 6 5 3 6 2 7" xfId="25986" xr:uid="{00000000-0005-0000-0000-000071840000}"/>
    <cellStyle name="Normal 6 5 3 6 3" xfId="17252" xr:uid="{00000000-0005-0000-0000-000072840000}"/>
    <cellStyle name="Normal 6 5 3 6 3 2" xfId="17253" xr:uid="{00000000-0005-0000-0000-000073840000}"/>
    <cellStyle name="Normal 6 5 3 6 3 2 2" xfId="17254" xr:uid="{00000000-0005-0000-0000-000074840000}"/>
    <cellStyle name="Normal 6 5 3 6 3 2 2 2" xfId="42333" xr:uid="{00000000-0005-0000-0000-000075840000}"/>
    <cellStyle name="Normal 6 5 3 6 3 2 3" xfId="32315" xr:uid="{00000000-0005-0000-0000-000076840000}"/>
    <cellStyle name="Normal 6 5 3 6 3 3" xfId="17255" xr:uid="{00000000-0005-0000-0000-000077840000}"/>
    <cellStyle name="Normal 6 5 3 6 3 3 2" xfId="17256" xr:uid="{00000000-0005-0000-0000-000078840000}"/>
    <cellStyle name="Normal 6 5 3 6 3 3 2 2" xfId="42334" xr:uid="{00000000-0005-0000-0000-000079840000}"/>
    <cellStyle name="Normal 6 5 3 6 3 3 3" xfId="32316" xr:uid="{00000000-0005-0000-0000-00007A840000}"/>
    <cellStyle name="Normal 6 5 3 6 3 4" xfId="17257" xr:uid="{00000000-0005-0000-0000-00007B840000}"/>
    <cellStyle name="Normal 6 5 3 6 3 4 2" xfId="36585" xr:uid="{00000000-0005-0000-0000-00007C840000}"/>
    <cellStyle name="Normal 6 5 3 6 3 5" xfId="25989" xr:uid="{00000000-0005-0000-0000-00007D840000}"/>
    <cellStyle name="Normal 6 5 3 6 4" xfId="17258" xr:uid="{00000000-0005-0000-0000-00007E840000}"/>
    <cellStyle name="Normal 6 5 3 6 4 2" xfId="17259" xr:uid="{00000000-0005-0000-0000-00007F840000}"/>
    <cellStyle name="Normal 6 5 3 6 4 2 2" xfId="17260" xr:uid="{00000000-0005-0000-0000-000080840000}"/>
    <cellStyle name="Normal 6 5 3 6 4 2 2 2" xfId="42335" xr:uid="{00000000-0005-0000-0000-000081840000}"/>
    <cellStyle name="Normal 6 5 3 6 4 2 3" xfId="32317" xr:uid="{00000000-0005-0000-0000-000082840000}"/>
    <cellStyle name="Normal 6 5 3 6 4 3" xfId="17261" xr:uid="{00000000-0005-0000-0000-000083840000}"/>
    <cellStyle name="Normal 6 5 3 6 4 3 2" xfId="17262" xr:uid="{00000000-0005-0000-0000-000084840000}"/>
    <cellStyle name="Normal 6 5 3 6 4 3 2 2" xfId="42336" xr:uid="{00000000-0005-0000-0000-000085840000}"/>
    <cellStyle name="Normal 6 5 3 6 4 3 3" xfId="32318" xr:uid="{00000000-0005-0000-0000-000086840000}"/>
    <cellStyle name="Normal 6 5 3 6 4 4" xfId="17263" xr:uid="{00000000-0005-0000-0000-000087840000}"/>
    <cellStyle name="Normal 6 5 3 6 4 4 2" xfId="36586" xr:uid="{00000000-0005-0000-0000-000088840000}"/>
    <cellStyle name="Normal 6 5 3 6 4 5" xfId="25990" xr:uid="{00000000-0005-0000-0000-000089840000}"/>
    <cellStyle name="Normal 6 5 3 6 5" xfId="17264" xr:uid="{00000000-0005-0000-0000-00008A840000}"/>
    <cellStyle name="Normal 6 5 3 6 5 2" xfId="17265" xr:uid="{00000000-0005-0000-0000-00008B840000}"/>
    <cellStyle name="Normal 6 5 3 6 5 2 2" xfId="42337" xr:uid="{00000000-0005-0000-0000-00008C840000}"/>
    <cellStyle name="Normal 6 5 3 6 5 3" xfId="32319" xr:uid="{00000000-0005-0000-0000-00008D840000}"/>
    <cellStyle name="Normal 6 5 3 6 6" xfId="17266" xr:uid="{00000000-0005-0000-0000-00008E840000}"/>
    <cellStyle name="Normal 6 5 3 6 6 2" xfId="17267" xr:uid="{00000000-0005-0000-0000-00008F840000}"/>
    <cellStyle name="Normal 6 5 3 6 6 2 2" xfId="42338" xr:uid="{00000000-0005-0000-0000-000090840000}"/>
    <cellStyle name="Normal 6 5 3 6 6 3" xfId="32320" xr:uid="{00000000-0005-0000-0000-000091840000}"/>
    <cellStyle name="Normal 6 5 3 6 7" xfId="17268" xr:uid="{00000000-0005-0000-0000-000092840000}"/>
    <cellStyle name="Normal 6 5 3 6 7 2" xfId="36581" xr:uid="{00000000-0005-0000-0000-000093840000}"/>
    <cellStyle name="Normal 6 5 3 6 8" xfId="25985" xr:uid="{00000000-0005-0000-0000-000094840000}"/>
    <cellStyle name="Normal 6 5 3 7" xfId="17269" xr:uid="{00000000-0005-0000-0000-000095840000}"/>
    <cellStyle name="Normal 6 5 3 7 2" xfId="17270" xr:uid="{00000000-0005-0000-0000-000096840000}"/>
    <cellStyle name="Normal 6 5 3 7 2 2" xfId="17271" xr:uid="{00000000-0005-0000-0000-000097840000}"/>
    <cellStyle name="Normal 6 5 3 7 2 2 2" xfId="17272" xr:uid="{00000000-0005-0000-0000-000098840000}"/>
    <cellStyle name="Normal 6 5 3 7 2 2 2 2" xfId="42339" xr:uid="{00000000-0005-0000-0000-000099840000}"/>
    <cellStyle name="Normal 6 5 3 7 2 2 3" xfId="32321" xr:uid="{00000000-0005-0000-0000-00009A840000}"/>
    <cellStyle name="Normal 6 5 3 7 2 3" xfId="17273" xr:uid="{00000000-0005-0000-0000-00009B840000}"/>
    <cellStyle name="Normal 6 5 3 7 2 3 2" xfId="17274" xr:uid="{00000000-0005-0000-0000-00009C840000}"/>
    <cellStyle name="Normal 6 5 3 7 2 3 2 2" xfId="42340" xr:uid="{00000000-0005-0000-0000-00009D840000}"/>
    <cellStyle name="Normal 6 5 3 7 2 3 3" xfId="32322" xr:uid="{00000000-0005-0000-0000-00009E840000}"/>
    <cellStyle name="Normal 6 5 3 7 2 4" xfId="17275" xr:uid="{00000000-0005-0000-0000-00009F840000}"/>
    <cellStyle name="Normal 6 5 3 7 2 4 2" xfId="36588" xr:uid="{00000000-0005-0000-0000-0000A0840000}"/>
    <cellStyle name="Normal 6 5 3 7 2 5" xfId="25992" xr:uid="{00000000-0005-0000-0000-0000A1840000}"/>
    <cellStyle name="Normal 6 5 3 7 3" xfId="17276" xr:uid="{00000000-0005-0000-0000-0000A2840000}"/>
    <cellStyle name="Normal 6 5 3 7 3 2" xfId="17277" xr:uid="{00000000-0005-0000-0000-0000A3840000}"/>
    <cellStyle name="Normal 6 5 3 7 3 2 2" xfId="17278" xr:uid="{00000000-0005-0000-0000-0000A4840000}"/>
    <cellStyle name="Normal 6 5 3 7 3 2 2 2" xfId="42341" xr:uid="{00000000-0005-0000-0000-0000A5840000}"/>
    <cellStyle name="Normal 6 5 3 7 3 2 3" xfId="32323" xr:uid="{00000000-0005-0000-0000-0000A6840000}"/>
    <cellStyle name="Normal 6 5 3 7 3 3" xfId="17279" xr:uid="{00000000-0005-0000-0000-0000A7840000}"/>
    <cellStyle name="Normal 6 5 3 7 3 3 2" xfId="17280" xr:uid="{00000000-0005-0000-0000-0000A8840000}"/>
    <cellStyle name="Normal 6 5 3 7 3 3 2 2" xfId="42342" xr:uid="{00000000-0005-0000-0000-0000A9840000}"/>
    <cellStyle name="Normal 6 5 3 7 3 3 3" xfId="32324" xr:uid="{00000000-0005-0000-0000-0000AA840000}"/>
    <cellStyle name="Normal 6 5 3 7 3 4" xfId="17281" xr:uid="{00000000-0005-0000-0000-0000AB840000}"/>
    <cellStyle name="Normal 6 5 3 7 3 4 2" xfId="36589" xr:uid="{00000000-0005-0000-0000-0000AC840000}"/>
    <cellStyle name="Normal 6 5 3 7 3 5" xfId="25993" xr:uid="{00000000-0005-0000-0000-0000AD840000}"/>
    <cellStyle name="Normal 6 5 3 7 4" xfId="17282" xr:uid="{00000000-0005-0000-0000-0000AE840000}"/>
    <cellStyle name="Normal 6 5 3 7 4 2" xfId="17283" xr:uid="{00000000-0005-0000-0000-0000AF840000}"/>
    <cellStyle name="Normal 6 5 3 7 4 2 2" xfId="42343" xr:uid="{00000000-0005-0000-0000-0000B0840000}"/>
    <cellStyle name="Normal 6 5 3 7 4 3" xfId="32325" xr:uid="{00000000-0005-0000-0000-0000B1840000}"/>
    <cellStyle name="Normal 6 5 3 7 5" xfId="17284" xr:uid="{00000000-0005-0000-0000-0000B2840000}"/>
    <cellStyle name="Normal 6 5 3 7 5 2" xfId="17285" xr:uid="{00000000-0005-0000-0000-0000B3840000}"/>
    <cellStyle name="Normal 6 5 3 7 5 2 2" xfId="42344" xr:uid="{00000000-0005-0000-0000-0000B4840000}"/>
    <cellStyle name="Normal 6 5 3 7 5 3" xfId="32326" xr:uid="{00000000-0005-0000-0000-0000B5840000}"/>
    <cellStyle name="Normal 6 5 3 7 6" xfId="17286" xr:uid="{00000000-0005-0000-0000-0000B6840000}"/>
    <cellStyle name="Normal 6 5 3 7 6 2" xfId="36587" xr:uid="{00000000-0005-0000-0000-0000B7840000}"/>
    <cellStyle name="Normal 6 5 3 7 7" xfId="25991" xr:uid="{00000000-0005-0000-0000-0000B8840000}"/>
    <cellStyle name="Normal 6 5 3 8" xfId="17287" xr:uid="{00000000-0005-0000-0000-0000B9840000}"/>
    <cellStyle name="Normal 6 5 3 8 2" xfId="17288" xr:uid="{00000000-0005-0000-0000-0000BA840000}"/>
    <cellStyle name="Normal 6 5 3 8 2 2" xfId="17289" xr:uid="{00000000-0005-0000-0000-0000BB840000}"/>
    <cellStyle name="Normal 6 5 3 8 2 2 2" xfId="42345" xr:uid="{00000000-0005-0000-0000-0000BC840000}"/>
    <cellStyle name="Normal 6 5 3 8 2 3" xfId="32327" xr:uid="{00000000-0005-0000-0000-0000BD840000}"/>
    <cellStyle name="Normal 6 5 3 8 3" xfId="17290" xr:uid="{00000000-0005-0000-0000-0000BE840000}"/>
    <cellStyle name="Normal 6 5 3 8 3 2" xfId="17291" xr:uid="{00000000-0005-0000-0000-0000BF840000}"/>
    <cellStyle name="Normal 6 5 3 8 3 2 2" xfId="42346" xr:uid="{00000000-0005-0000-0000-0000C0840000}"/>
    <cellStyle name="Normal 6 5 3 8 3 3" xfId="32328" xr:uid="{00000000-0005-0000-0000-0000C1840000}"/>
    <cellStyle name="Normal 6 5 3 8 4" xfId="17292" xr:uid="{00000000-0005-0000-0000-0000C2840000}"/>
    <cellStyle name="Normal 6 5 3 8 4 2" xfId="36590" xr:uid="{00000000-0005-0000-0000-0000C3840000}"/>
    <cellStyle name="Normal 6 5 3 8 5" xfId="25994" xr:uid="{00000000-0005-0000-0000-0000C4840000}"/>
    <cellStyle name="Normal 6 5 3 9" xfId="17293" xr:uid="{00000000-0005-0000-0000-0000C5840000}"/>
    <cellStyle name="Normal 6 5 3 9 2" xfId="17294" xr:uid="{00000000-0005-0000-0000-0000C6840000}"/>
    <cellStyle name="Normal 6 5 3 9 2 2" xfId="17295" xr:uid="{00000000-0005-0000-0000-0000C7840000}"/>
    <cellStyle name="Normal 6 5 3 9 2 2 2" xfId="42347" xr:uid="{00000000-0005-0000-0000-0000C8840000}"/>
    <cellStyle name="Normal 6 5 3 9 2 3" xfId="32329" xr:uid="{00000000-0005-0000-0000-0000C9840000}"/>
    <cellStyle name="Normal 6 5 3 9 3" xfId="17296" xr:uid="{00000000-0005-0000-0000-0000CA840000}"/>
    <cellStyle name="Normal 6 5 3 9 3 2" xfId="17297" xr:uid="{00000000-0005-0000-0000-0000CB840000}"/>
    <cellStyle name="Normal 6 5 3 9 3 2 2" xfId="42348" xr:uid="{00000000-0005-0000-0000-0000CC840000}"/>
    <cellStyle name="Normal 6 5 3 9 3 3" xfId="32330" xr:uid="{00000000-0005-0000-0000-0000CD840000}"/>
    <cellStyle name="Normal 6 5 3 9 4" xfId="17298" xr:uid="{00000000-0005-0000-0000-0000CE840000}"/>
    <cellStyle name="Normal 6 5 3 9 4 2" xfId="36591" xr:uid="{00000000-0005-0000-0000-0000CF840000}"/>
    <cellStyle name="Normal 6 5 3 9 5" xfId="25995" xr:uid="{00000000-0005-0000-0000-0000D0840000}"/>
    <cellStyle name="Normal 6 5 4" xfId="17299" xr:uid="{00000000-0005-0000-0000-0000D1840000}"/>
    <cellStyle name="Normal 6 5 4 10" xfId="17300" xr:uid="{00000000-0005-0000-0000-0000D2840000}"/>
    <cellStyle name="Normal 6 5 4 10 2" xfId="17301" xr:uid="{00000000-0005-0000-0000-0000D3840000}"/>
    <cellStyle name="Normal 6 5 4 10 2 2" xfId="42349" xr:uid="{00000000-0005-0000-0000-0000D4840000}"/>
    <cellStyle name="Normal 6 5 4 10 3" xfId="32331" xr:uid="{00000000-0005-0000-0000-0000D5840000}"/>
    <cellStyle name="Normal 6 5 4 11" xfId="17302" xr:uid="{00000000-0005-0000-0000-0000D6840000}"/>
    <cellStyle name="Normal 6 5 4 11 2" xfId="17303" xr:uid="{00000000-0005-0000-0000-0000D7840000}"/>
    <cellStyle name="Normal 6 5 4 11 2 2" xfId="42350" xr:uid="{00000000-0005-0000-0000-0000D8840000}"/>
    <cellStyle name="Normal 6 5 4 11 3" xfId="32332" xr:uid="{00000000-0005-0000-0000-0000D9840000}"/>
    <cellStyle name="Normal 6 5 4 12" xfId="17304" xr:uid="{00000000-0005-0000-0000-0000DA840000}"/>
    <cellStyle name="Normal 6 5 4 12 2" xfId="36592" xr:uid="{00000000-0005-0000-0000-0000DB840000}"/>
    <cellStyle name="Normal 6 5 4 13" xfId="25996" xr:uid="{00000000-0005-0000-0000-0000DC840000}"/>
    <cellStyle name="Normal 6 5 4 2" xfId="17305" xr:uid="{00000000-0005-0000-0000-0000DD840000}"/>
    <cellStyle name="Normal 6 5 4 2 10" xfId="17306" xr:uid="{00000000-0005-0000-0000-0000DE840000}"/>
    <cellStyle name="Normal 6 5 4 2 10 2" xfId="17307" xr:uid="{00000000-0005-0000-0000-0000DF840000}"/>
    <cellStyle name="Normal 6 5 4 2 10 2 2" xfId="42351" xr:uid="{00000000-0005-0000-0000-0000E0840000}"/>
    <cellStyle name="Normal 6 5 4 2 10 3" xfId="32333" xr:uid="{00000000-0005-0000-0000-0000E1840000}"/>
    <cellStyle name="Normal 6 5 4 2 11" xfId="17308" xr:uid="{00000000-0005-0000-0000-0000E2840000}"/>
    <cellStyle name="Normal 6 5 4 2 11 2" xfId="36593" xr:uid="{00000000-0005-0000-0000-0000E3840000}"/>
    <cellStyle name="Normal 6 5 4 2 12" xfId="25997" xr:uid="{00000000-0005-0000-0000-0000E4840000}"/>
    <cellStyle name="Normal 6 5 4 2 2" xfId="17309" xr:uid="{00000000-0005-0000-0000-0000E5840000}"/>
    <cellStyle name="Normal 6 5 4 2 2 10" xfId="25998" xr:uid="{00000000-0005-0000-0000-0000E6840000}"/>
    <cellStyle name="Normal 6 5 4 2 2 2" xfId="17310" xr:uid="{00000000-0005-0000-0000-0000E7840000}"/>
    <cellStyle name="Normal 6 5 4 2 2 2 2" xfId="17311" xr:uid="{00000000-0005-0000-0000-0000E8840000}"/>
    <cellStyle name="Normal 6 5 4 2 2 2 2 2" xfId="17312" xr:uid="{00000000-0005-0000-0000-0000E9840000}"/>
    <cellStyle name="Normal 6 5 4 2 2 2 2 2 2" xfId="17313" xr:uid="{00000000-0005-0000-0000-0000EA840000}"/>
    <cellStyle name="Normal 6 5 4 2 2 2 2 2 2 2" xfId="17314" xr:uid="{00000000-0005-0000-0000-0000EB840000}"/>
    <cellStyle name="Normal 6 5 4 2 2 2 2 2 2 2 2" xfId="42352" xr:uid="{00000000-0005-0000-0000-0000EC840000}"/>
    <cellStyle name="Normal 6 5 4 2 2 2 2 2 2 3" xfId="32334" xr:uid="{00000000-0005-0000-0000-0000ED840000}"/>
    <cellStyle name="Normal 6 5 4 2 2 2 2 2 3" xfId="17315" xr:uid="{00000000-0005-0000-0000-0000EE840000}"/>
    <cellStyle name="Normal 6 5 4 2 2 2 2 2 3 2" xfId="17316" xr:uid="{00000000-0005-0000-0000-0000EF840000}"/>
    <cellStyle name="Normal 6 5 4 2 2 2 2 2 3 2 2" xfId="42353" xr:uid="{00000000-0005-0000-0000-0000F0840000}"/>
    <cellStyle name="Normal 6 5 4 2 2 2 2 2 3 3" xfId="32335" xr:uid="{00000000-0005-0000-0000-0000F1840000}"/>
    <cellStyle name="Normal 6 5 4 2 2 2 2 2 4" xfId="17317" xr:uid="{00000000-0005-0000-0000-0000F2840000}"/>
    <cellStyle name="Normal 6 5 4 2 2 2 2 2 4 2" xfId="36597" xr:uid="{00000000-0005-0000-0000-0000F3840000}"/>
    <cellStyle name="Normal 6 5 4 2 2 2 2 2 5" xfId="26001" xr:uid="{00000000-0005-0000-0000-0000F4840000}"/>
    <cellStyle name="Normal 6 5 4 2 2 2 2 3" xfId="17318" xr:uid="{00000000-0005-0000-0000-0000F5840000}"/>
    <cellStyle name="Normal 6 5 4 2 2 2 2 3 2" xfId="17319" xr:uid="{00000000-0005-0000-0000-0000F6840000}"/>
    <cellStyle name="Normal 6 5 4 2 2 2 2 3 2 2" xfId="17320" xr:uid="{00000000-0005-0000-0000-0000F7840000}"/>
    <cellStyle name="Normal 6 5 4 2 2 2 2 3 2 2 2" xfId="42354" xr:uid="{00000000-0005-0000-0000-0000F8840000}"/>
    <cellStyle name="Normal 6 5 4 2 2 2 2 3 2 3" xfId="32336" xr:uid="{00000000-0005-0000-0000-0000F9840000}"/>
    <cellStyle name="Normal 6 5 4 2 2 2 2 3 3" xfId="17321" xr:uid="{00000000-0005-0000-0000-0000FA840000}"/>
    <cellStyle name="Normal 6 5 4 2 2 2 2 3 3 2" xfId="17322" xr:uid="{00000000-0005-0000-0000-0000FB840000}"/>
    <cellStyle name="Normal 6 5 4 2 2 2 2 3 3 2 2" xfId="42355" xr:uid="{00000000-0005-0000-0000-0000FC840000}"/>
    <cellStyle name="Normal 6 5 4 2 2 2 2 3 3 3" xfId="32337" xr:uid="{00000000-0005-0000-0000-0000FD840000}"/>
    <cellStyle name="Normal 6 5 4 2 2 2 2 3 4" xfId="17323" xr:uid="{00000000-0005-0000-0000-0000FE840000}"/>
    <cellStyle name="Normal 6 5 4 2 2 2 2 3 4 2" xfId="36598" xr:uid="{00000000-0005-0000-0000-0000FF840000}"/>
    <cellStyle name="Normal 6 5 4 2 2 2 2 3 5" xfId="26002" xr:uid="{00000000-0005-0000-0000-000000850000}"/>
    <cellStyle name="Normal 6 5 4 2 2 2 2 4" xfId="17324" xr:uid="{00000000-0005-0000-0000-000001850000}"/>
    <cellStyle name="Normal 6 5 4 2 2 2 2 4 2" xfId="17325" xr:uid="{00000000-0005-0000-0000-000002850000}"/>
    <cellStyle name="Normal 6 5 4 2 2 2 2 4 2 2" xfId="42356" xr:uid="{00000000-0005-0000-0000-000003850000}"/>
    <cellStyle name="Normal 6 5 4 2 2 2 2 4 3" xfId="32338" xr:uid="{00000000-0005-0000-0000-000004850000}"/>
    <cellStyle name="Normal 6 5 4 2 2 2 2 5" xfId="17326" xr:uid="{00000000-0005-0000-0000-000005850000}"/>
    <cellStyle name="Normal 6 5 4 2 2 2 2 5 2" xfId="17327" xr:uid="{00000000-0005-0000-0000-000006850000}"/>
    <cellStyle name="Normal 6 5 4 2 2 2 2 5 2 2" xfId="42357" xr:uid="{00000000-0005-0000-0000-000007850000}"/>
    <cellStyle name="Normal 6 5 4 2 2 2 2 5 3" xfId="32339" xr:uid="{00000000-0005-0000-0000-000008850000}"/>
    <cellStyle name="Normal 6 5 4 2 2 2 2 6" xfId="17328" xr:uid="{00000000-0005-0000-0000-000009850000}"/>
    <cellStyle name="Normal 6 5 4 2 2 2 2 6 2" xfId="36596" xr:uid="{00000000-0005-0000-0000-00000A850000}"/>
    <cellStyle name="Normal 6 5 4 2 2 2 2 7" xfId="26000" xr:uid="{00000000-0005-0000-0000-00000B850000}"/>
    <cellStyle name="Normal 6 5 4 2 2 2 3" xfId="17329" xr:uid="{00000000-0005-0000-0000-00000C850000}"/>
    <cellStyle name="Normal 6 5 4 2 2 2 3 2" xfId="17330" xr:uid="{00000000-0005-0000-0000-00000D850000}"/>
    <cellStyle name="Normal 6 5 4 2 2 2 3 2 2" xfId="17331" xr:uid="{00000000-0005-0000-0000-00000E850000}"/>
    <cellStyle name="Normal 6 5 4 2 2 2 3 2 2 2" xfId="42358" xr:uid="{00000000-0005-0000-0000-00000F850000}"/>
    <cellStyle name="Normal 6 5 4 2 2 2 3 2 3" xfId="32340" xr:uid="{00000000-0005-0000-0000-000010850000}"/>
    <cellStyle name="Normal 6 5 4 2 2 2 3 3" xfId="17332" xr:uid="{00000000-0005-0000-0000-000011850000}"/>
    <cellStyle name="Normal 6 5 4 2 2 2 3 3 2" xfId="17333" xr:uid="{00000000-0005-0000-0000-000012850000}"/>
    <cellStyle name="Normal 6 5 4 2 2 2 3 3 2 2" xfId="42359" xr:uid="{00000000-0005-0000-0000-000013850000}"/>
    <cellStyle name="Normal 6 5 4 2 2 2 3 3 3" xfId="32341" xr:uid="{00000000-0005-0000-0000-000014850000}"/>
    <cellStyle name="Normal 6 5 4 2 2 2 3 4" xfId="17334" xr:uid="{00000000-0005-0000-0000-000015850000}"/>
    <cellStyle name="Normal 6 5 4 2 2 2 3 4 2" xfId="36599" xr:uid="{00000000-0005-0000-0000-000016850000}"/>
    <cellStyle name="Normal 6 5 4 2 2 2 3 5" xfId="26003" xr:uid="{00000000-0005-0000-0000-000017850000}"/>
    <cellStyle name="Normal 6 5 4 2 2 2 4" xfId="17335" xr:uid="{00000000-0005-0000-0000-000018850000}"/>
    <cellStyle name="Normal 6 5 4 2 2 2 4 2" xfId="17336" xr:uid="{00000000-0005-0000-0000-000019850000}"/>
    <cellStyle name="Normal 6 5 4 2 2 2 4 2 2" xfId="17337" xr:uid="{00000000-0005-0000-0000-00001A850000}"/>
    <cellStyle name="Normal 6 5 4 2 2 2 4 2 2 2" xfId="42360" xr:uid="{00000000-0005-0000-0000-00001B850000}"/>
    <cellStyle name="Normal 6 5 4 2 2 2 4 2 3" xfId="32342" xr:uid="{00000000-0005-0000-0000-00001C850000}"/>
    <cellStyle name="Normal 6 5 4 2 2 2 4 3" xfId="17338" xr:uid="{00000000-0005-0000-0000-00001D850000}"/>
    <cellStyle name="Normal 6 5 4 2 2 2 4 3 2" xfId="17339" xr:uid="{00000000-0005-0000-0000-00001E850000}"/>
    <cellStyle name="Normal 6 5 4 2 2 2 4 3 2 2" xfId="42361" xr:uid="{00000000-0005-0000-0000-00001F850000}"/>
    <cellStyle name="Normal 6 5 4 2 2 2 4 3 3" xfId="32343" xr:uid="{00000000-0005-0000-0000-000020850000}"/>
    <cellStyle name="Normal 6 5 4 2 2 2 4 4" xfId="17340" xr:uid="{00000000-0005-0000-0000-000021850000}"/>
    <cellStyle name="Normal 6 5 4 2 2 2 4 4 2" xfId="36600" xr:uid="{00000000-0005-0000-0000-000022850000}"/>
    <cellStyle name="Normal 6 5 4 2 2 2 4 5" xfId="26004" xr:uid="{00000000-0005-0000-0000-000023850000}"/>
    <cellStyle name="Normal 6 5 4 2 2 2 5" xfId="17341" xr:uid="{00000000-0005-0000-0000-000024850000}"/>
    <cellStyle name="Normal 6 5 4 2 2 2 5 2" xfId="17342" xr:uid="{00000000-0005-0000-0000-000025850000}"/>
    <cellStyle name="Normal 6 5 4 2 2 2 5 2 2" xfId="42362" xr:uid="{00000000-0005-0000-0000-000026850000}"/>
    <cellStyle name="Normal 6 5 4 2 2 2 5 3" xfId="32344" xr:uid="{00000000-0005-0000-0000-000027850000}"/>
    <cellStyle name="Normal 6 5 4 2 2 2 6" xfId="17343" xr:uid="{00000000-0005-0000-0000-000028850000}"/>
    <cellStyle name="Normal 6 5 4 2 2 2 6 2" xfId="17344" xr:uid="{00000000-0005-0000-0000-000029850000}"/>
    <cellStyle name="Normal 6 5 4 2 2 2 6 2 2" xfId="42363" xr:uid="{00000000-0005-0000-0000-00002A850000}"/>
    <cellStyle name="Normal 6 5 4 2 2 2 6 3" xfId="32345" xr:uid="{00000000-0005-0000-0000-00002B850000}"/>
    <cellStyle name="Normal 6 5 4 2 2 2 7" xfId="17345" xr:uid="{00000000-0005-0000-0000-00002C850000}"/>
    <cellStyle name="Normal 6 5 4 2 2 2 7 2" xfId="36595" xr:uid="{00000000-0005-0000-0000-00002D850000}"/>
    <cellStyle name="Normal 6 5 4 2 2 2 8" xfId="25999" xr:uid="{00000000-0005-0000-0000-00002E850000}"/>
    <cellStyle name="Normal 6 5 4 2 2 3" xfId="17346" xr:uid="{00000000-0005-0000-0000-00002F850000}"/>
    <cellStyle name="Normal 6 5 4 2 2 3 2" xfId="17347" xr:uid="{00000000-0005-0000-0000-000030850000}"/>
    <cellStyle name="Normal 6 5 4 2 2 3 2 2" xfId="17348" xr:uid="{00000000-0005-0000-0000-000031850000}"/>
    <cellStyle name="Normal 6 5 4 2 2 3 2 2 2" xfId="17349" xr:uid="{00000000-0005-0000-0000-000032850000}"/>
    <cellStyle name="Normal 6 5 4 2 2 3 2 2 2 2" xfId="17350" xr:uid="{00000000-0005-0000-0000-000033850000}"/>
    <cellStyle name="Normal 6 5 4 2 2 3 2 2 2 2 2" xfId="42364" xr:uid="{00000000-0005-0000-0000-000034850000}"/>
    <cellStyle name="Normal 6 5 4 2 2 3 2 2 2 3" xfId="32346" xr:uid="{00000000-0005-0000-0000-000035850000}"/>
    <cellStyle name="Normal 6 5 4 2 2 3 2 2 3" xfId="17351" xr:uid="{00000000-0005-0000-0000-000036850000}"/>
    <cellStyle name="Normal 6 5 4 2 2 3 2 2 3 2" xfId="17352" xr:uid="{00000000-0005-0000-0000-000037850000}"/>
    <cellStyle name="Normal 6 5 4 2 2 3 2 2 3 2 2" xfId="42365" xr:uid="{00000000-0005-0000-0000-000038850000}"/>
    <cellStyle name="Normal 6 5 4 2 2 3 2 2 3 3" xfId="32347" xr:uid="{00000000-0005-0000-0000-000039850000}"/>
    <cellStyle name="Normal 6 5 4 2 2 3 2 2 4" xfId="17353" xr:uid="{00000000-0005-0000-0000-00003A850000}"/>
    <cellStyle name="Normal 6 5 4 2 2 3 2 2 4 2" xfId="36603" xr:uid="{00000000-0005-0000-0000-00003B850000}"/>
    <cellStyle name="Normal 6 5 4 2 2 3 2 2 5" xfId="26007" xr:uid="{00000000-0005-0000-0000-00003C850000}"/>
    <cellStyle name="Normal 6 5 4 2 2 3 2 3" xfId="17354" xr:uid="{00000000-0005-0000-0000-00003D850000}"/>
    <cellStyle name="Normal 6 5 4 2 2 3 2 3 2" xfId="17355" xr:uid="{00000000-0005-0000-0000-00003E850000}"/>
    <cellStyle name="Normal 6 5 4 2 2 3 2 3 2 2" xfId="17356" xr:uid="{00000000-0005-0000-0000-00003F850000}"/>
    <cellStyle name="Normal 6 5 4 2 2 3 2 3 2 2 2" xfId="42366" xr:uid="{00000000-0005-0000-0000-000040850000}"/>
    <cellStyle name="Normal 6 5 4 2 2 3 2 3 2 3" xfId="32348" xr:uid="{00000000-0005-0000-0000-000041850000}"/>
    <cellStyle name="Normal 6 5 4 2 2 3 2 3 3" xfId="17357" xr:uid="{00000000-0005-0000-0000-000042850000}"/>
    <cellStyle name="Normal 6 5 4 2 2 3 2 3 3 2" xfId="17358" xr:uid="{00000000-0005-0000-0000-000043850000}"/>
    <cellStyle name="Normal 6 5 4 2 2 3 2 3 3 2 2" xfId="42367" xr:uid="{00000000-0005-0000-0000-000044850000}"/>
    <cellStyle name="Normal 6 5 4 2 2 3 2 3 3 3" xfId="32349" xr:uid="{00000000-0005-0000-0000-000045850000}"/>
    <cellStyle name="Normal 6 5 4 2 2 3 2 3 4" xfId="17359" xr:uid="{00000000-0005-0000-0000-000046850000}"/>
    <cellStyle name="Normal 6 5 4 2 2 3 2 3 4 2" xfId="36604" xr:uid="{00000000-0005-0000-0000-000047850000}"/>
    <cellStyle name="Normal 6 5 4 2 2 3 2 3 5" xfId="26008" xr:uid="{00000000-0005-0000-0000-000048850000}"/>
    <cellStyle name="Normal 6 5 4 2 2 3 2 4" xfId="17360" xr:uid="{00000000-0005-0000-0000-000049850000}"/>
    <cellStyle name="Normal 6 5 4 2 2 3 2 4 2" xfId="17361" xr:uid="{00000000-0005-0000-0000-00004A850000}"/>
    <cellStyle name="Normal 6 5 4 2 2 3 2 4 2 2" xfId="42368" xr:uid="{00000000-0005-0000-0000-00004B850000}"/>
    <cellStyle name="Normal 6 5 4 2 2 3 2 4 3" xfId="32350" xr:uid="{00000000-0005-0000-0000-00004C850000}"/>
    <cellStyle name="Normal 6 5 4 2 2 3 2 5" xfId="17362" xr:uid="{00000000-0005-0000-0000-00004D850000}"/>
    <cellStyle name="Normal 6 5 4 2 2 3 2 5 2" xfId="17363" xr:uid="{00000000-0005-0000-0000-00004E850000}"/>
    <cellStyle name="Normal 6 5 4 2 2 3 2 5 2 2" xfId="42369" xr:uid="{00000000-0005-0000-0000-00004F850000}"/>
    <cellStyle name="Normal 6 5 4 2 2 3 2 5 3" xfId="32351" xr:uid="{00000000-0005-0000-0000-000050850000}"/>
    <cellStyle name="Normal 6 5 4 2 2 3 2 6" xfId="17364" xr:uid="{00000000-0005-0000-0000-000051850000}"/>
    <cellStyle name="Normal 6 5 4 2 2 3 2 6 2" xfId="36602" xr:uid="{00000000-0005-0000-0000-000052850000}"/>
    <cellStyle name="Normal 6 5 4 2 2 3 2 7" xfId="26006" xr:uid="{00000000-0005-0000-0000-000053850000}"/>
    <cellStyle name="Normal 6 5 4 2 2 3 3" xfId="17365" xr:uid="{00000000-0005-0000-0000-000054850000}"/>
    <cellStyle name="Normal 6 5 4 2 2 3 3 2" xfId="17366" xr:uid="{00000000-0005-0000-0000-000055850000}"/>
    <cellStyle name="Normal 6 5 4 2 2 3 3 2 2" xfId="17367" xr:uid="{00000000-0005-0000-0000-000056850000}"/>
    <cellStyle name="Normal 6 5 4 2 2 3 3 2 2 2" xfId="42370" xr:uid="{00000000-0005-0000-0000-000057850000}"/>
    <cellStyle name="Normal 6 5 4 2 2 3 3 2 3" xfId="32352" xr:uid="{00000000-0005-0000-0000-000058850000}"/>
    <cellStyle name="Normal 6 5 4 2 2 3 3 3" xfId="17368" xr:uid="{00000000-0005-0000-0000-000059850000}"/>
    <cellStyle name="Normal 6 5 4 2 2 3 3 3 2" xfId="17369" xr:uid="{00000000-0005-0000-0000-00005A850000}"/>
    <cellStyle name="Normal 6 5 4 2 2 3 3 3 2 2" xfId="42371" xr:uid="{00000000-0005-0000-0000-00005B850000}"/>
    <cellStyle name="Normal 6 5 4 2 2 3 3 3 3" xfId="32353" xr:uid="{00000000-0005-0000-0000-00005C850000}"/>
    <cellStyle name="Normal 6 5 4 2 2 3 3 4" xfId="17370" xr:uid="{00000000-0005-0000-0000-00005D850000}"/>
    <cellStyle name="Normal 6 5 4 2 2 3 3 4 2" xfId="36605" xr:uid="{00000000-0005-0000-0000-00005E850000}"/>
    <cellStyle name="Normal 6 5 4 2 2 3 3 5" xfId="26009" xr:uid="{00000000-0005-0000-0000-00005F850000}"/>
    <cellStyle name="Normal 6 5 4 2 2 3 4" xfId="17371" xr:uid="{00000000-0005-0000-0000-000060850000}"/>
    <cellStyle name="Normal 6 5 4 2 2 3 4 2" xfId="17372" xr:uid="{00000000-0005-0000-0000-000061850000}"/>
    <cellStyle name="Normal 6 5 4 2 2 3 4 2 2" xfId="17373" xr:uid="{00000000-0005-0000-0000-000062850000}"/>
    <cellStyle name="Normal 6 5 4 2 2 3 4 2 2 2" xfId="42372" xr:uid="{00000000-0005-0000-0000-000063850000}"/>
    <cellStyle name="Normal 6 5 4 2 2 3 4 2 3" xfId="32354" xr:uid="{00000000-0005-0000-0000-000064850000}"/>
    <cellStyle name="Normal 6 5 4 2 2 3 4 3" xfId="17374" xr:uid="{00000000-0005-0000-0000-000065850000}"/>
    <cellStyle name="Normal 6 5 4 2 2 3 4 3 2" xfId="17375" xr:uid="{00000000-0005-0000-0000-000066850000}"/>
    <cellStyle name="Normal 6 5 4 2 2 3 4 3 2 2" xfId="42373" xr:uid="{00000000-0005-0000-0000-000067850000}"/>
    <cellStyle name="Normal 6 5 4 2 2 3 4 3 3" xfId="32355" xr:uid="{00000000-0005-0000-0000-000068850000}"/>
    <cellStyle name="Normal 6 5 4 2 2 3 4 4" xfId="17376" xr:uid="{00000000-0005-0000-0000-000069850000}"/>
    <cellStyle name="Normal 6 5 4 2 2 3 4 4 2" xfId="36606" xr:uid="{00000000-0005-0000-0000-00006A850000}"/>
    <cellStyle name="Normal 6 5 4 2 2 3 4 5" xfId="26010" xr:uid="{00000000-0005-0000-0000-00006B850000}"/>
    <cellStyle name="Normal 6 5 4 2 2 3 5" xfId="17377" xr:uid="{00000000-0005-0000-0000-00006C850000}"/>
    <cellStyle name="Normal 6 5 4 2 2 3 5 2" xfId="17378" xr:uid="{00000000-0005-0000-0000-00006D850000}"/>
    <cellStyle name="Normal 6 5 4 2 2 3 5 2 2" xfId="42374" xr:uid="{00000000-0005-0000-0000-00006E850000}"/>
    <cellStyle name="Normal 6 5 4 2 2 3 5 3" xfId="32356" xr:uid="{00000000-0005-0000-0000-00006F850000}"/>
    <cellStyle name="Normal 6 5 4 2 2 3 6" xfId="17379" xr:uid="{00000000-0005-0000-0000-000070850000}"/>
    <cellStyle name="Normal 6 5 4 2 2 3 6 2" xfId="17380" xr:uid="{00000000-0005-0000-0000-000071850000}"/>
    <cellStyle name="Normal 6 5 4 2 2 3 6 2 2" xfId="42375" xr:uid="{00000000-0005-0000-0000-000072850000}"/>
    <cellStyle name="Normal 6 5 4 2 2 3 6 3" xfId="32357" xr:uid="{00000000-0005-0000-0000-000073850000}"/>
    <cellStyle name="Normal 6 5 4 2 2 3 7" xfId="17381" xr:uid="{00000000-0005-0000-0000-000074850000}"/>
    <cellStyle name="Normal 6 5 4 2 2 3 7 2" xfId="36601" xr:uid="{00000000-0005-0000-0000-000075850000}"/>
    <cellStyle name="Normal 6 5 4 2 2 3 8" xfId="26005" xr:uid="{00000000-0005-0000-0000-000076850000}"/>
    <cellStyle name="Normal 6 5 4 2 2 4" xfId="17382" xr:uid="{00000000-0005-0000-0000-000077850000}"/>
    <cellStyle name="Normal 6 5 4 2 2 4 2" xfId="17383" xr:uid="{00000000-0005-0000-0000-000078850000}"/>
    <cellStyle name="Normal 6 5 4 2 2 4 2 2" xfId="17384" xr:uid="{00000000-0005-0000-0000-000079850000}"/>
    <cellStyle name="Normal 6 5 4 2 2 4 2 2 2" xfId="17385" xr:uid="{00000000-0005-0000-0000-00007A850000}"/>
    <cellStyle name="Normal 6 5 4 2 2 4 2 2 2 2" xfId="42376" xr:uid="{00000000-0005-0000-0000-00007B850000}"/>
    <cellStyle name="Normal 6 5 4 2 2 4 2 2 3" xfId="32358" xr:uid="{00000000-0005-0000-0000-00007C850000}"/>
    <cellStyle name="Normal 6 5 4 2 2 4 2 3" xfId="17386" xr:uid="{00000000-0005-0000-0000-00007D850000}"/>
    <cellStyle name="Normal 6 5 4 2 2 4 2 3 2" xfId="17387" xr:uid="{00000000-0005-0000-0000-00007E850000}"/>
    <cellStyle name="Normal 6 5 4 2 2 4 2 3 2 2" xfId="42377" xr:uid="{00000000-0005-0000-0000-00007F850000}"/>
    <cellStyle name="Normal 6 5 4 2 2 4 2 3 3" xfId="32359" xr:uid="{00000000-0005-0000-0000-000080850000}"/>
    <cellStyle name="Normal 6 5 4 2 2 4 2 4" xfId="17388" xr:uid="{00000000-0005-0000-0000-000081850000}"/>
    <cellStyle name="Normal 6 5 4 2 2 4 2 4 2" xfId="36608" xr:uid="{00000000-0005-0000-0000-000082850000}"/>
    <cellStyle name="Normal 6 5 4 2 2 4 2 5" xfId="26012" xr:uid="{00000000-0005-0000-0000-000083850000}"/>
    <cellStyle name="Normal 6 5 4 2 2 4 3" xfId="17389" xr:uid="{00000000-0005-0000-0000-000084850000}"/>
    <cellStyle name="Normal 6 5 4 2 2 4 3 2" xfId="17390" xr:uid="{00000000-0005-0000-0000-000085850000}"/>
    <cellStyle name="Normal 6 5 4 2 2 4 3 2 2" xfId="17391" xr:uid="{00000000-0005-0000-0000-000086850000}"/>
    <cellStyle name="Normal 6 5 4 2 2 4 3 2 2 2" xfId="42378" xr:uid="{00000000-0005-0000-0000-000087850000}"/>
    <cellStyle name="Normal 6 5 4 2 2 4 3 2 3" xfId="32360" xr:uid="{00000000-0005-0000-0000-000088850000}"/>
    <cellStyle name="Normal 6 5 4 2 2 4 3 3" xfId="17392" xr:uid="{00000000-0005-0000-0000-000089850000}"/>
    <cellStyle name="Normal 6 5 4 2 2 4 3 3 2" xfId="17393" xr:uid="{00000000-0005-0000-0000-00008A850000}"/>
    <cellStyle name="Normal 6 5 4 2 2 4 3 3 2 2" xfId="42379" xr:uid="{00000000-0005-0000-0000-00008B850000}"/>
    <cellStyle name="Normal 6 5 4 2 2 4 3 3 3" xfId="32361" xr:uid="{00000000-0005-0000-0000-00008C850000}"/>
    <cellStyle name="Normal 6 5 4 2 2 4 3 4" xfId="17394" xr:uid="{00000000-0005-0000-0000-00008D850000}"/>
    <cellStyle name="Normal 6 5 4 2 2 4 3 4 2" xfId="36609" xr:uid="{00000000-0005-0000-0000-00008E850000}"/>
    <cellStyle name="Normal 6 5 4 2 2 4 3 5" xfId="26013" xr:uid="{00000000-0005-0000-0000-00008F850000}"/>
    <cellStyle name="Normal 6 5 4 2 2 4 4" xfId="17395" xr:uid="{00000000-0005-0000-0000-000090850000}"/>
    <cellStyle name="Normal 6 5 4 2 2 4 4 2" xfId="17396" xr:uid="{00000000-0005-0000-0000-000091850000}"/>
    <cellStyle name="Normal 6 5 4 2 2 4 4 2 2" xfId="42380" xr:uid="{00000000-0005-0000-0000-000092850000}"/>
    <cellStyle name="Normal 6 5 4 2 2 4 4 3" xfId="32362" xr:uid="{00000000-0005-0000-0000-000093850000}"/>
    <cellStyle name="Normal 6 5 4 2 2 4 5" xfId="17397" xr:uid="{00000000-0005-0000-0000-000094850000}"/>
    <cellStyle name="Normal 6 5 4 2 2 4 5 2" xfId="17398" xr:uid="{00000000-0005-0000-0000-000095850000}"/>
    <cellStyle name="Normal 6 5 4 2 2 4 5 2 2" xfId="42381" xr:uid="{00000000-0005-0000-0000-000096850000}"/>
    <cellStyle name="Normal 6 5 4 2 2 4 5 3" xfId="32363" xr:uid="{00000000-0005-0000-0000-000097850000}"/>
    <cellStyle name="Normal 6 5 4 2 2 4 6" xfId="17399" xr:uid="{00000000-0005-0000-0000-000098850000}"/>
    <cellStyle name="Normal 6 5 4 2 2 4 6 2" xfId="36607" xr:uid="{00000000-0005-0000-0000-000099850000}"/>
    <cellStyle name="Normal 6 5 4 2 2 4 7" xfId="26011" xr:uid="{00000000-0005-0000-0000-00009A850000}"/>
    <cellStyle name="Normal 6 5 4 2 2 5" xfId="17400" xr:uid="{00000000-0005-0000-0000-00009B850000}"/>
    <cellStyle name="Normal 6 5 4 2 2 5 2" xfId="17401" xr:uid="{00000000-0005-0000-0000-00009C850000}"/>
    <cellStyle name="Normal 6 5 4 2 2 5 2 2" xfId="17402" xr:uid="{00000000-0005-0000-0000-00009D850000}"/>
    <cellStyle name="Normal 6 5 4 2 2 5 2 2 2" xfId="42382" xr:uid="{00000000-0005-0000-0000-00009E850000}"/>
    <cellStyle name="Normal 6 5 4 2 2 5 2 3" xfId="32364" xr:uid="{00000000-0005-0000-0000-00009F850000}"/>
    <cellStyle name="Normal 6 5 4 2 2 5 3" xfId="17403" xr:uid="{00000000-0005-0000-0000-0000A0850000}"/>
    <cellStyle name="Normal 6 5 4 2 2 5 3 2" xfId="17404" xr:uid="{00000000-0005-0000-0000-0000A1850000}"/>
    <cellStyle name="Normal 6 5 4 2 2 5 3 2 2" xfId="42383" xr:uid="{00000000-0005-0000-0000-0000A2850000}"/>
    <cellStyle name="Normal 6 5 4 2 2 5 3 3" xfId="32365" xr:uid="{00000000-0005-0000-0000-0000A3850000}"/>
    <cellStyle name="Normal 6 5 4 2 2 5 4" xfId="17405" xr:uid="{00000000-0005-0000-0000-0000A4850000}"/>
    <cellStyle name="Normal 6 5 4 2 2 5 4 2" xfId="36610" xr:uid="{00000000-0005-0000-0000-0000A5850000}"/>
    <cellStyle name="Normal 6 5 4 2 2 5 5" xfId="26014" xr:uid="{00000000-0005-0000-0000-0000A6850000}"/>
    <cellStyle name="Normal 6 5 4 2 2 6" xfId="17406" xr:uid="{00000000-0005-0000-0000-0000A7850000}"/>
    <cellStyle name="Normal 6 5 4 2 2 6 2" xfId="17407" xr:uid="{00000000-0005-0000-0000-0000A8850000}"/>
    <cellStyle name="Normal 6 5 4 2 2 6 2 2" xfId="17408" xr:uid="{00000000-0005-0000-0000-0000A9850000}"/>
    <cellStyle name="Normal 6 5 4 2 2 6 2 2 2" xfId="42384" xr:uid="{00000000-0005-0000-0000-0000AA850000}"/>
    <cellStyle name="Normal 6 5 4 2 2 6 2 3" xfId="32366" xr:uid="{00000000-0005-0000-0000-0000AB850000}"/>
    <cellStyle name="Normal 6 5 4 2 2 6 3" xfId="17409" xr:uid="{00000000-0005-0000-0000-0000AC850000}"/>
    <cellStyle name="Normal 6 5 4 2 2 6 3 2" xfId="17410" xr:uid="{00000000-0005-0000-0000-0000AD850000}"/>
    <cellStyle name="Normal 6 5 4 2 2 6 3 2 2" xfId="42385" xr:uid="{00000000-0005-0000-0000-0000AE850000}"/>
    <cellStyle name="Normal 6 5 4 2 2 6 3 3" xfId="32367" xr:uid="{00000000-0005-0000-0000-0000AF850000}"/>
    <cellStyle name="Normal 6 5 4 2 2 6 4" xfId="17411" xr:uid="{00000000-0005-0000-0000-0000B0850000}"/>
    <cellStyle name="Normal 6 5 4 2 2 6 4 2" xfId="36611" xr:uid="{00000000-0005-0000-0000-0000B1850000}"/>
    <cellStyle name="Normal 6 5 4 2 2 6 5" xfId="26015" xr:uid="{00000000-0005-0000-0000-0000B2850000}"/>
    <cellStyle name="Normal 6 5 4 2 2 7" xfId="17412" xr:uid="{00000000-0005-0000-0000-0000B3850000}"/>
    <cellStyle name="Normal 6 5 4 2 2 7 2" xfId="17413" xr:uid="{00000000-0005-0000-0000-0000B4850000}"/>
    <cellStyle name="Normal 6 5 4 2 2 7 2 2" xfId="42386" xr:uid="{00000000-0005-0000-0000-0000B5850000}"/>
    <cellStyle name="Normal 6 5 4 2 2 7 3" xfId="32368" xr:uid="{00000000-0005-0000-0000-0000B6850000}"/>
    <cellStyle name="Normal 6 5 4 2 2 8" xfId="17414" xr:uid="{00000000-0005-0000-0000-0000B7850000}"/>
    <cellStyle name="Normal 6 5 4 2 2 8 2" xfId="17415" xr:uid="{00000000-0005-0000-0000-0000B8850000}"/>
    <cellStyle name="Normal 6 5 4 2 2 8 2 2" xfId="42387" xr:uid="{00000000-0005-0000-0000-0000B9850000}"/>
    <cellStyle name="Normal 6 5 4 2 2 8 3" xfId="32369" xr:uid="{00000000-0005-0000-0000-0000BA850000}"/>
    <cellStyle name="Normal 6 5 4 2 2 9" xfId="17416" xr:uid="{00000000-0005-0000-0000-0000BB850000}"/>
    <cellStyle name="Normal 6 5 4 2 2 9 2" xfId="36594" xr:uid="{00000000-0005-0000-0000-0000BC850000}"/>
    <cellStyle name="Normal 6 5 4 2 3" xfId="17417" xr:uid="{00000000-0005-0000-0000-0000BD850000}"/>
    <cellStyle name="Normal 6 5 4 2 3 2" xfId="17418" xr:uid="{00000000-0005-0000-0000-0000BE850000}"/>
    <cellStyle name="Normal 6 5 4 2 3 2 2" xfId="17419" xr:uid="{00000000-0005-0000-0000-0000BF850000}"/>
    <cellStyle name="Normal 6 5 4 2 3 2 2 2" xfId="17420" xr:uid="{00000000-0005-0000-0000-0000C0850000}"/>
    <cellStyle name="Normal 6 5 4 2 3 2 2 2 2" xfId="17421" xr:uid="{00000000-0005-0000-0000-0000C1850000}"/>
    <cellStyle name="Normal 6 5 4 2 3 2 2 2 2 2" xfId="42388" xr:uid="{00000000-0005-0000-0000-0000C2850000}"/>
    <cellStyle name="Normal 6 5 4 2 3 2 2 2 3" xfId="32370" xr:uid="{00000000-0005-0000-0000-0000C3850000}"/>
    <cellStyle name="Normal 6 5 4 2 3 2 2 3" xfId="17422" xr:uid="{00000000-0005-0000-0000-0000C4850000}"/>
    <cellStyle name="Normal 6 5 4 2 3 2 2 3 2" xfId="17423" xr:uid="{00000000-0005-0000-0000-0000C5850000}"/>
    <cellStyle name="Normal 6 5 4 2 3 2 2 3 2 2" xfId="42389" xr:uid="{00000000-0005-0000-0000-0000C6850000}"/>
    <cellStyle name="Normal 6 5 4 2 3 2 2 3 3" xfId="32371" xr:uid="{00000000-0005-0000-0000-0000C7850000}"/>
    <cellStyle name="Normal 6 5 4 2 3 2 2 4" xfId="17424" xr:uid="{00000000-0005-0000-0000-0000C8850000}"/>
    <cellStyle name="Normal 6 5 4 2 3 2 2 4 2" xfId="36614" xr:uid="{00000000-0005-0000-0000-0000C9850000}"/>
    <cellStyle name="Normal 6 5 4 2 3 2 2 5" xfId="26018" xr:uid="{00000000-0005-0000-0000-0000CA850000}"/>
    <cellStyle name="Normal 6 5 4 2 3 2 3" xfId="17425" xr:uid="{00000000-0005-0000-0000-0000CB850000}"/>
    <cellStyle name="Normal 6 5 4 2 3 2 3 2" xfId="17426" xr:uid="{00000000-0005-0000-0000-0000CC850000}"/>
    <cellStyle name="Normal 6 5 4 2 3 2 3 2 2" xfId="17427" xr:uid="{00000000-0005-0000-0000-0000CD850000}"/>
    <cellStyle name="Normal 6 5 4 2 3 2 3 2 2 2" xfId="42390" xr:uid="{00000000-0005-0000-0000-0000CE850000}"/>
    <cellStyle name="Normal 6 5 4 2 3 2 3 2 3" xfId="32372" xr:uid="{00000000-0005-0000-0000-0000CF850000}"/>
    <cellStyle name="Normal 6 5 4 2 3 2 3 3" xfId="17428" xr:uid="{00000000-0005-0000-0000-0000D0850000}"/>
    <cellStyle name="Normal 6 5 4 2 3 2 3 3 2" xfId="17429" xr:uid="{00000000-0005-0000-0000-0000D1850000}"/>
    <cellStyle name="Normal 6 5 4 2 3 2 3 3 2 2" xfId="42391" xr:uid="{00000000-0005-0000-0000-0000D2850000}"/>
    <cellStyle name="Normal 6 5 4 2 3 2 3 3 3" xfId="32373" xr:uid="{00000000-0005-0000-0000-0000D3850000}"/>
    <cellStyle name="Normal 6 5 4 2 3 2 3 4" xfId="17430" xr:uid="{00000000-0005-0000-0000-0000D4850000}"/>
    <cellStyle name="Normal 6 5 4 2 3 2 3 4 2" xfId="36615" xr:uid="{00000000-0005-0000-0000-0000D5850000}"/>
    <cellStyle name="Normal 6 5 4 2 3 2 3 5" xfId="26019" xr:uid="{00000000-0005-0000-0000-0000D6850000}"/>
    <cellStyle name="Normal 6 5 4 2 3 2 4" xfId="17431" xr:uid="{00000000-0005-0000-0000-0000D7850000}"/>
    <cellStyle name="Normal 6 5 4 2 3 2 4 2" xfId="17432" xr:uid="{00000000-0005-0000-0000-0000D8850000}"/>
    <cellStyle name="Normal 6 5 4 2 3 2 4 2 2" xfId="42392" xr:uid="{00000000-0005-0000-0000-0000D9850000}"/>
    <cellStyle name="Normal 6 5 4 2 3 2 4 3" xfId="32374" xr:uid="{00000000-0005-0000-0000-0000DA850000}"/>
    <cellStyle name="Normal 6 5 4 2 3 2 5" xfId="17433" xr:uid="{00000000-0005-0000-0000-0000DB850000}"/>
    <cellStyle name="Normal 6 5 4 2 3 2 5 2" xfId="17434" xr:uid="{00000000-0005-0000-0000-0000DC850000}"/>
    <cellStyle name="Normal 6 5 4 2 3 2 5 2 2" xfId="42393" xr:uid="{00000000-0005-0000-0000-0000DD850000}"/>
    <cellStyle name="Normal 6 5 4 2 3 2 5 3" xfId="32375" xr:uid="{00000000-0005-0000-0000-0000DE850000}"/>
    <cellStyle name="Normal 6 5 4 2 3 2 6" xfId="17435" xr:uid="{00000000-0005-0000-0000-0000DF850000}"/>
    <cellStyle name="Normal 6 5 4 2 3 2 6 2" xfId="36613" xr:uid="{00000000-0005-0000-0000-0000E0850000}"/>
    <cellStyle name="Normal 6 5 4 2 3 2 7" xfId="26017" xr:uid="{00000000-0005-0000-0000-0000E1850000}"/>
    <cellStyle name="Normal 6 5 4 2 3 3" xfId="17436" xr:uid="{00000000-0005-0000-0000-0000E2850000}"/>
    <cellStyle name="Normal 6 5 4 2 3 3 2" xfId="17437" xr:uid="{00000000-0005-0000-0000-0000E3850000}"/>
    <cellStyle name="Normal 6 5 4 2 3 3 2 2" xfId="17438" xr:uid="{00000000-0005-0000-0000-0000E4850000}"/>
    <cellStyle name="Normal 6 5 4 2 3 3 2 2 2" xfId="42394" xr:uid="{00000000-0005-0000-0000-0000E5850000}"/>
    <cellStyle name="Normal 6 5 4 2 3 3 2 3" xfId="32376" xr:uid="{00000000-0005-0000-0000-0000E6850000}"/>
    <cellStyle name="Normal 6 5 4 2 3 3 3" xfId="17439" xr:uid="{00000000-0005-0000-0000-0000E7850000}"/>
    <cellStyle name="Normal 6 5 4 2 3 3 3 2" xfId="17440" xr:uid="{00000000-0005-0000-0000-0000E8850000}"/>
    <cellStyle name="Normal 6 5 4 2 3 3 3 2 2" xfId="42395" xr:uid="{00000000-0005-0000-0000-0000E9850000}"/>
    <cellStyle name="Normal 6 5 4 2 3 3 3 3" xfId="32377" xr:uid="{00000000-0005-0000-0000-0000EA850000}"/>
    <cellStyle name="Normal 6 5 4 2 3 3 4" xfId="17441" xr:uid="{00000000-0005-0000-0000-0000EB850000}"/>
    <cellStyle name="Normal 6 5 4 2 3 3 4 2" xfId="36616" xr:uid="{00000000-0005-0000-0000-0000EC850000}"/>
    <cellStyle name="Normal 6 5 4 2 3 3 5" xfId="26020" xr:uid="{00000000-0005-0000-0000-0000ED850000}"/>
    <cellStyle name="Normal 6 5 4 2 3 4" xfId="17442" xr:uid="{00000000-0005-0000-0000-0000EE850000}"/>
    <cellStyle name="Normal 6 5 4 2 3 4 2" xfId="17443" xr:uid="{00000000-0005-0000-0000-0000EF850000}"/>
    <cellStyle name="Normal 6 5 4 2 3 4 2 2" xfId="17444" xr:uid="{00000000-0005-0000-0000-0000F0850000}"/>
    <cellStyle name="Normal 6 5 4 2 3 4 2 2 2" xfId="42396" xr:uid="{00000000-0005-0000-0000-0000F1850000}"/>
    <cellStyle name="Normal 6 5 4 2 3 4 2 3" xfId="32378" xr:uid="{00000000-0005-0000-0000-0000F2850000}"/>
    <cellStyle name="Normal 6 5 4 2 3 4 3" xfId="17445" xr:uid="{00000000-0005-0000-0000-0000F3850000}"/>
    <cellStyle name="Normal 6 5 4 2 3 4 3 2" xfId="17446" xr:uid="{00000000-0005-0000-0000-0000F4850000}"/>
    <cellStyle name="Normal 6 5 4 2 3 4 3 2 2" xfId="42397" xr:uid="{00000000-0005-0000-0000-0000F5850000}"/>
    <cellStyle name="Normal 6 5 4 2 3 4 3 3" xfId="32379" xr:uid="{00000000-0005-0000-0000-0000F6850000}"/>
    <cellStyle name="Normal 6 5 4 2 3 4 4" xfId="17447" xr:uid="{00000000-0005-0000-0000-0000F7850000}"/>
    <cellStyle name="Normal 6 5 4 2 3 4 4 2" xfId="36617" xr:uid="{00000000-0005-0000-0000-0000F8850000}"/>
    <cellStyle name="Normal 6 5 4 2 3 4 5" xfId="26021" xr:uid="{00000000-0005-0000-0000-0000F9850000}"/>
    <cellStyle name="Normal 6 5 4 2 3 5" xfId="17448" xr:uid="{00000000-0005-0000-0000-0000FA850000}"/>
    <cellStyle name="Normal 6 5 4 2 3 5 2" xfId="17449" xr:uid="{00000000-0005-0000-0000-0000FB850000}"/>
    <cellStyle name="Normal 6 5 4 2 3 5 2 2" xfId="42398" xr:uid="{00000000-0005-0000-0000-0000FC850000}"/>
    <cellStyle name="Normal 6 5 4 2 3 5 3" xfId="32380" xr:uid="{00000000-0005-0000-0000-0000FD850000}"/>
    <cellStyle name="Normal 6 5 4 2 3 6" xfId="17450" xr:uid="{00000000-0005-0000-0000-0000FE850000}"/>
    <cellStyle name="Normal 6 5 4 2 3 6 2" xfId="17451" xr:uid="{00000000-0005-0000-0000-0000FF850000}"/>
    <cellStyle name="Normal 6 5 4 2 3 6 2 2" xfId="42399" xr:uid="{00000000-0005-0000-0000-000000860000}"/>
    <cellStyle name="Normal 6 5 4 2 3 6 3" xfId="32381" xr:uid="{00000000-0005-0000-0000-000001860000}"/>
    <cellStyle name="Normal 6 5 4 2 3 7" xfId="17452" xr:uid="{00000000-0005-0000-0000-000002860000}"/>
    <cellStyle name="Normal 6 5 4 2 3 7 2" xfId="36612" xr:uid="{00000000-0005-0000-0000-000003860000}"/>
    <cellStyle name="Normal 6 5 4 2 3 8" xfId="26016" xr:uid="{00000000-0005-0000-0000-000004860000}"/>
    <cellStyle name="Normal 6 5 4 2 4" xfId="17453" xr:uid="{00000000-0005-0000-0000-000005860000}"/>
    <cellStyle name="Normal 6 5 4 2 4 2" xfId="17454" xr:uid="{00000000-0005-0000-0000-000006860000}"/>
    <cellStyle name="Normal 6 5 4 2 4 2 2" xfId="17455" xr:uid="{00000000-0005-0000-0000-000007860000}"/>
    <cellStyle name="Normal 6 5 4 2 4 2 2 2" xfId="17456" xr:uid="{00000000-0005-0000-0000-000008860000}"/>
    <cellStyle name="Normal 6 5 4 2 4 2 2 2 2" xfId="17457" xr:uid="{00000000-0005-0000-0000-000009860000}"/>
    <cellStyle name="Normal 6 5 4 2 4 2 2 2 2 2" xfId="42400" xr:uid="{00000000-0005-0000-0000-00000A860000}"/>
    <cellStyle name="Normal 6 5 4 2 4 2 2 2 3" xfId="32382" xr:uid="{00000000-0005-0000-0000-00000B860000}"/>
    <cellStyle name="Normal 6 5 4 2 4 2 2 3" xfId="17458" xr:uid="{00000000-0005-0000-0000-00000C860000}"/>
    <cellStyle name="Normal 6 5 4 2 4 2 2 3 2" xfId="17459" xr:uid="{00000000-0005-0000-0000-00000D860000}"/>
    <cellStyle name="Normal 6 5 4 2 4 2 2 3 2 2" xfId="42401" xr:uid="{00000000-0005-0000-0000-00000E860000}"/>
    <cellStyle name="Normal 6 5 4 2 4 2 2 3 3" xfId="32383" xr:uid="{00000000-0005-0000-0000-00000F860000}"/>
    <cellStyle name="Normal 6 5 4 2 4 2 2 4" xfId="17460" xr:uid="{00000000-0005-0000-0000-000010860000}"/>
    <cellStyle name="Normal 6 5 4 2 4 2 2 4 2" xfId="36620" xr:uid="{00000000-0005-0000-0000-000011860000}"/>
    <cellStyle name="Normal 6 5 4 2 4 2 2 5" xfId="26024" xr:uid="{00000000-0005-0000-0000-000012860000}"/>
    <cellStyle name="Normal 6 5 4 2 4 2 3" xfId="17461" xr:uid="{00000000-0005-0000-0000-000013860000}"/>
    <cellStyle name="Normal 6 5 4 2 4 2 3 2" xfId="17462" xr:uid="{00000000-0005-0000-0000-000014860000}"/>
    <cellStyle name="Normal 6 5 4 2 4 2 3 2 2" xfId="17463" xr:uid="{00000000-0005-0000-0000-000015860000}"/>
    <cellStyle name="Normal 6 5 4 2 4 2 3 2 2 2" xfId="42402" xr:uid="{00000000-0005-0000-0000-000016860000}"/>
    <cellStyle name="Normal 6 5 4 2 4 2 3 2 3" xfId="32384" xr:uid="{00000000-0005-0000-0000-000017860000}"/>
    <cellStyle name="Normal 6 5 4 2 4 2 3 3" xfId="17464" xr:uid="{00000000-0005-0000-0000-000018860000}"/>
    <cellStyle name="Normal 6 5 4 2 4 2 3 3 2" xfId="17465" xr:uid="{00000000-0005-0000-0000-000019860000}"/>
    <cellStyle name="Normal 6 5 4 2 4 2 3 3 2 2" xfId="42403" xr:uid="{00000000-0005-0000-0000-00001A860000}"/>
    <cellStyle name="Normal 6 5 4 2 4 2 3 3 3" xfId="32385" xr:uid="{00000000-0005-0000-0000-00001B860000}"/>
    <cellStyle name="Normal 6 5 4 2 4 2 3 4" xfId="17466" xr:uid="{00000000-0005-0000-0000-00001C860000}"/>
    <cellStyle name="Normal 6 5 4 2 4 2 3 4 2" xfId="36621" xr:uid="{00000000-0005-0000-0000-00001D860000}"/>
    <cellStyle name="Normal 6 5 4 2 4 2 3 5" xfId="26025" xr:uid="{00000000-0005-0000-0000-00001E860000}"/>
    <cellStyle name="Normal 6 5 4 2 4 2 4" xfId="17467" xr:uid="{00000000-0005-0000-0000-00001F860000}"/>
    <cellStyle name="Normal 6 5 4 2 4 2 4 2" xfId="17468" xr:uid="{00000000-0005-0000-0000-000020860000}"/>
    <cellStyle name="Normal 6 5 4 2 4 2 4 2 2" xfId="42404" xr:uid="{00000000-0005-0000-0000-000021860000}"/>
    <cellStyle name="Normal 6 5 4 2 4 2 4 3" xfId="32386" xr:uid="{00000000-0005-0000-0000-000022860000}"/>
    <cellStyle name="Normal 6 5 4 2 4 2 5" xfId="17469" xr:uid="{00000000-0005-0000-0000-000023860000}"/>
    <cellStyle name="Normal 6 5 4 2 4 2 5 2" xfId="17470" xr:uid="{00000000-0005-0000-0000-000024860000}"/>
    <cellStyle name="Normal 6 5 4 2 4 2 5 2 2" xfId="42405" xr:uid="{00000000-0005-0000-0000-000025860000}"/>
    <cellStyle name="Normal 6 5 4 2 4 2 5 3" xfId="32387" xr:uid="{00000000-0005-0000-0000-000026860000}"/>
    <cellStyle name="Normal 6 5 4 2 4 2 6" xfId="17471" xr:uid="{00000000-0005-0000-0000-000027860000}"/>
    <cellStyle name="Normal 6 5 4 2 4 2 6 2" xfId="36619" xr:uid="{00000000-0005-0000-0000-000028860000}"/>
    <cellStyle name="Normal 6 5 4 2 4 2 7" xfId="26023" xr:uid="{00000000-0005-0000-0000-000029860000}"/>
    <cellStyle name="Normal 6 5 4 2 4 3" xfId="17472" xr:uid="{00000000-0005-0000-0000-00002A860000}"/>
    <cellStyle name="Normal 6 5 4 2 4 3 2" xfId="17473" xr:uid="{00000000-0005-0000-0000-00002B860000}"/>
    <cellStyle name="Normal 6 5 4 2 4 3 2 2" xfId="17474" xr:uid="{00000000-0005-0000-0000-00002C860000}"/>
    <cellStyle name="Normal 6 5 4 2 4 3 2 2 2" xfId="42406" xr:uid="{00000000-0005-0000-0000-00002D860000}"/>
    <cellStyle name="Normal 6 5 4 2 4 3 2 3" xfId="32388" xr:uid="{00000000-0005-0000-0000-00002E860000}"/>
    <cellStyle name="Normal 6 5 4 2 4 3 3" xfId="17475" xr:uid="{00000000-0005-0000-0000-00002F860000}"/>
    <cellStyle name="Normal 6 5 4 2 4 3 3 2" xfId="17476" xr:uid="{00000000-0005-0000-0000-000030860000}"/>
    <cellStyle name="Normal 6 5 4 2 4 3 3 2 2" xfId="42407" xr:uid="{00000000-0005-0000-0000-000031860000}"/>
    <cellStyle name="Normal 6 5 4 2 4 3 3 3" xfId="32389" xr:uid="{00000000-0005-0000-0000-000032860000}"/>
    <cellStyle name="Normal 6 5 4 2 4 3 4" xfId="17477" xr:uid="{00000000-0005-0000-0000-000033860000}"/>
    <cellStyle name="Normal 6 5 4 2 4 3 4 2" xfId="36622" xr:uid="{00000000-0005-0000-0000-000034860000}"/>
    <cellStyle name="Normal 6 5 4 2 4 3 5" xfId="26026" xr:uid="{00000000-0005-0000-0000-000035860000}"/>
    <cellStyle name="Normal 6 5 4 2 4 4" xfId="17478" xr:uid="{00000000-0005-0000-0000-000036860000}"/>
    <cellStyle name="Normal 6 5 4 2 4 4 2" xfId="17479" xr:uid="{00000000-0005-0000-0000-000037860000}"/>
    <cellStyle name="Normal 6 5 4 2 4 4 2 2" xfId="17480" xr:uid="{00000000-0005-0000-0000-000038860000}"/>
    <cellStyle name="Normal 6 5 4 2 4 4 2 2 2" xfId="42408" xr:uid="{00000000-0005-0000-0000-000039860000}"/>
    <cellStyle name="Normal 6 5 4 2 4 4 2 3" xfId="32390" xr:uid="{00000000-0005-0000-0000-00003A860000}"/>
    <cellStyle name="Normal 6 5 4 2 4 4 3" xfId="17481" xr:uid="{00000000-0005-0000-0000-00003B860000}"/>
    <cellStyle name="Normal 6 5 4 2 4 4 3 2" xfId="17482" xr:uid="{00000000-0005-0000-0000-00003C860000}"/>
    <cellStyle name="Normal 6 5 4 2 4 4 3 2 2" xfId="42409" xr:uid="{00000000-0005-0000-0000-00003D860000}"/>
    <cellStyle name="Normal 6 5 4 2 4 4 3 3" xfId="32391" xr:uid="{00000000-0005-0000-0000-00003E860000}"/>
    <cellStyle name="Normal 6 5 4 2 4 4 4" xfId="17483" xr:uid="{00000000-0005-0000-0000-00003F860000}"/>
    <cellStyle name="Normal 6 5 4 2 4 4 4 2" xfId="36623" xr:uid="{00000000-0005-0000-0000-000040860000}"/>
    <cellStyle name="Normal 6 5 4 2 4 4 5" xfId="26027" xr:uid="{00000000-0005-0000-0000-000041860000}"/>
    <cellStyle name="Normal 6 5 4 2 4 5" xfId="17484" xr:uid="{00000000-0005-0000-0000-000042860000}"/>
    <cellStyle name="Normal 6 5 4 2 4 5 2" xfId="17485" xr:uid="{00000000-0005-0000-0000-000043860000}"/>
    <cellStyle name="Normal 6 5 4 2 4 5 2 2" xfId="42410" xr:uid="{00000000-0005-0000-0000-000044860000}"/>
    <cellStyle name="Normal 6 5 4 2 4 5 3" xfId="32392" xr:uid="{00000000-0005-0000-0000-000045860000}"/>
    <cellStyle name="Normal 6 5 4 2 4 6" xfId="17486" xr:uid="{00000000-0005-0000-0000-000046860000}"/>
    <cellStyle name="Normal 6 5 4 2 4 6 2" xfId="17487" xr:uid="{00000000-0005-0000-0000-000047860000}"/>
    <cellStyle name="Normal 6 5 4 2 4 6 2 2" xfId="42411" xr:uid="{00000000-0005-0000-0000-000048860000}"/>
    <cellStyle name="Normal 6 5 4 2 4 6 3" xfId="32393" xr:uid="{00000000-0005-0000-0000-000049860000}"/>
    <cellStyle name="Normal 6 5 4 2 4 7" xfId="17488" xr:uid="{00000000-0005-0000-0000-00004A860000}"/>
    <cellStyle name="Normal 6 5 4 2 4 7 2" xfId="36618" xr:uid="{00000000-0005-0000-0000-00004B860000}"/>
    <cellStyle name="Normal 6 5 4 2 4 8" xfId="26022" xr:uid="{00000000-0005-0000-0000-00004C860000}"/>
    <cellStyle name="Normal 6 5 4 2 5" xfId="17489" xr:uid="{00000000-0005-0000-0000-00004D860000}"/>
    <cellStyle name="Normal 6 5 4 2 5 2" xfId="17490" xr:uid="{00000000-0005-0000-0000-00004E860000}"/>
    <cellStyle name="Normal 6 5 4 2 5 2 2" xfId="17491" xr:uid="{00000000-0005-0000-0000-00004F860000}"/>
    <cellStyle name="Normal 6 5 4 2 5 2 2 2" xfId="17492" xr:uid="{00000000-0005-0000-0000-000050860000}"/>
    <cellStyle name="Normal 6 5 4 2 5 2 2 2 2" xfId="17493" xr:uid="{00000000-0005-0000-0000-000051860000}"/>
    <cellStyle name="Normal 6 5 4 2 5 2 2 2 2 2" xfId="42412" xr:uid="{00000000-0005-0000-0000-000052860000}"/>
    <cellStyle name="Normal 6 5 4 2 5 2 2 2 3" xfId="32394" xr:uid="{00000000-0005-0000-0000-000053860000}"/>
    <cellStyle name="Normal 6 5 4 2 5 2 2 3" xfId="17494" xr:uid="{00000000-0005-0000-0000-000054860000}"/>
    <cellStyle name="Normal 6 5 4 2 5 2 2 3 2" xfId="17495" xr:uid="{00000000-0005-0000-0000-000055860000}"/>
    <cellStyle name="Normal 6 5 4 2 5 2 2 3 2 2" xfId="42413" xr:uid="{00000000-0005-0000-0000-000056860000}"/>
    <cellStyle name="Normal 6 5 4 2 5 2 2 3 3" xfId="32395" xr:uid="{00000000-0005-0000-0000-000057860000}"/>
    <cellStyle name="Normal 6 5 4 2 5 2 2 4" xfId="17496" xr:uid="{00000000-0005-0000-0000-000058860000}"/>
    <cellStyle name="Normal 6 5 4 2 5 2 2 4 2" xfId="36626" xr:uid="{00000000-0005-0000-0000-000059860000}"/>
    <cellStyle name="Normal 6 5 4 2 5 2 2 5" xfId="26030" xr:uid="{00000000-0005-0000-0000-00005A860000}"/>
    <cellStyle name="Normal 6 5 4 2 5 2 3" xfId="17497" xr:uid="{00000000-0005-0000-0000-00005B860000}"/>
    <cellStyle name="Normal 6 5 4 2 5 2 3 2" xfId="17498" xr:uid="{00000000-0005-0000-0000-00005C860000}"/>
    <cellStyle name="Normal 6 5 4 2 5 2 3 2 2" xfId="17499" xr:uid="{00000000-0005-0000-0000-00005D860000}"/>
    <cellStyle name="Normal 6 5 4 2 5 2 3 2 2 2" xfId="42414" xr:uid="{00000000-0005-0000-0000-00005E860000}"/>
    <cellStyle name="Normal 6 5 4 2 5 2 3 2 3" xfId="32396" xr:uid="{00000000-0005-0000-0000-00005F860000}"/>
    <cellStyle name="Normal 6 5 4 2 5 2 3 3" xfId="17500" xr:uid="{00000000-0005-0000-0000-000060860000}"/>
    <cellStyle name="Normal 6 5 4 2 5 2 3 3 2" xfId="17501" xr:uid="{00000000-0005-0000-0000-000061860000}"/>
    <cellStyle name="Normal 6 5 4 2 5 2 3 3 2 2" xfId="42415" xr:uid="{00000000-0005-0000-0000-000062860000}"/>
    <cellStyle name="Normal 6 5 4 2 5 2 3 3 3" xfId="32397" xr:uid="{00000000-0005-0000-0000-000063860000}"/>
    <cellStyle name="Normal 6 5 4 2 5 2 3 4" xfId="17502" xr:uid="{00000000-0005-0000-0000-000064860000}"/>
    <cellStyle name="Normal 6 5 4 2 5 2 3 4 2" xfId="36627" xr:uid="{00000000-0005-0000-0000-000065860000}"/>
    <cellStyle name="Normal 6 5 4 2 5 2 3 5" xfId="26031" xr:uid="{00000000-0005-0000-0000-000066860000}"/>
    <cellStyle name="Normal 6 5 4 2 5 2 4" xfId="17503" xr:uid="{00000000-0005-0000-0000-000067860000}"/>
    <cellStyle name="Normal 6 5 4 2 5 2 4 2" xfId="17504" xr:uid="{00000000-0005-0000-0000-000068860000}"/>
    <cellStyle name="Normal 6 5 4 2 5 2 4 2 2" xfId="42416" xr:uid="{00000000-0005-0000-0000-000069860000}"/>
    <cellStyle name="Normal 6 5 4 2 5 2 4 3" xfId="32398" xr:uid="{00000000-0005-0000-0000-00006A860000}"/>
    <cellStyle name="Normal 6 5 4 2 5 2 5" xfId="17505" xr:uid="{00000000-0005-0000-0000-00006B860000}"/>
    <cellStyle name="Normal 6 5 4 2 5 2 5 2" xfId="17506" xr:uid="{00000000-0005-0000-0000-00006C860000}"/>
    <cellStyle name="Normal 6 5 4 2 5 2 5 2 2" xfId="42417" xr:uid="{00000000-0005-0000-0000-00006D860000}"/>
    <cellStyle name="Normal 6 5 4 2 5 2 5 3" xfId="32399" xr:uid="{00000000-0005-0000-0000-00006E860000}"/>
    <cellStyle name="Normal 6 5 4 2 5 2 6" xfId="17507" xr:uid="{00000000-0005-0000-0000-00006F860000}"/>
    <cellStyle name="Normal 6 5 4 2 5 2 6 2" xfId="36625" xr:uid="{00000000-0005-0000-0000-000070860000}"/>
    <cellStyle name="Normal 6 5 4 2 5 2 7" xfId="26029" xr:uid="{00000000-0005-0000-0000-000071860000}"/>
    <cellStyle name="Normal 6 5 4 2 5 3" xfId="17508" xr:uid="{00000000-0005-0000-0000-000072860000}"/>
    <cellStyle name="Normal 6 5 4 2 5 3 2" xfId="17509" xr:uid="{00000000-0005-0000-0000-000073860000}"/>
    <cellStyle name="Normal 6 5 4 2 5 3 2 2" xfId="17510" xr:uid="{00000000-0005-0000-0000-000074860000}"/>
    <cellStyle name="Normal 6 5 4 2 5 3 2 2 2" xfId="42418" xr:uid="{00000000-0005-0000-0000-000075860000}"/>
    <cellStyle name="Normal 6 5 4 2 5 3 2 3" xfId="32400" xr:uid="{00000000-0005-0000-0000-000076860000}"/>
    <cellStyle name="Normal 6 5 4 2 5 3 3" xfId="17511" xr:uid="{00000000-0005-0000-0000-000077860000}"/>
    <cellStyle name="Normal 6 5 4 2 5 3 3 2" xfId="17512" xr:uid="{00000000-0005-0000-0000-000078860000}"/>
    <cellStyle name="Normal 6 5 4 2 5 3 3 2 2" xfId="42419" xr:uid="{00000000-0005-0000-0000-000079860000}"/>
    <cellStyle name="Normal 6 5 4 2 5 3 3 3" xfId="32401" xr:uid="{00000000-0005-0000-0000-00007A860000}"/>
    <cellStyle name="Normal 6 5 4 2 5 3 4" xfId="17513" xr:uid="{00000000-0005-0000-0000-00007B860000}"/>
    <cellStyle name="Normal 6 5 4 2 5 3 4 2" xfId="36628" xr:uid="{00000000-0005-0000-0000-00007C860000}"/>
    <cellStyle name="Normal 6 5 4 2 5 3 5" xfId="26032" xr:uid="{00000000-0005-0000-0000-00007D860000}"/>
    <cellStyle name="Normal 6 5 4 2 5 4" xfId="17514" xr:uid="{00000000-0005-0000-0000-00007E860000}"/>
    <cellStyle name="Normal 6 5 4 2 5 4 2" xfId="17515" xr:uid="{00000000-0005-0000-0000-00007F860000}"/>
    <cellStyle name="Normal 6 5 4 2 5 4 2 2" xfId="17516" xr:uid="{00000000-0005-0000-0000-000080860000}"/>
    <cellStyle name="Normal 6 5 4 2 5 4 2 2 2" xfId="42420" xr:uid="{00000000-0005-0000-0000-000081860000}"/>
    <cellStyle name="Normal 6 5 4 2 5 4 2 3" xfId="32402" xr:uid="{00000000-0005-0000-0000-000082860000}"/>
    <cellStyle name="Normal 6 5 4 2 5 4 3" xfId="17517" xr:uid="{00000000-0005-0000-0000-000083860000}"/>
    <cellStyle name="Normal 6 5 4 2 5 4 3 2" xfId="17518" xr:uid="{00000000-0005-0000-0000-000084860000}"/>
    <cellStyle name="Normal 6 5 4 2 5 4 3 2 2" xfId="42421" xr:uid="{00000000-0005-0000-0000-000085860000}"/>
    <cellStyle name="Normal 6 5 4 2 5 4 3 3" xfId="32403" xr:uid="{00000000-0005-0000-0000-000086860000}"/>
    <cellStyle name="Normal 6 5 4 2 5 4 4" xfId="17519" xr:uid="{00000000-0005-0000-0000-000087860000}"/>
    <cellStyle name="Normal 6 5 4 2 5 4 4 2" xfId="36629" xr:uid="{00000000-0005-0000-0000-000088860000}"/>
    <cellStyle name="Normal 6 5 4 2 5 4 5" xfId="26033" xr:uid="{00000000-0005-0000-0000-000089860000}"/>
    <cellStyle name="Normal 6 5 4 2 5 5" xfId="17520" xr:uid="{00000000-0005-0000-0000-00008A860000}"/>
    <cellStyle name="Normal 6 5 4 2 5 5 2" xfId="17521" xr:uid="{00000000-0005-0000-0000-00008B860000}"/>
    <cellStyle name="Normal 6 5 4 2 5 5 2 2" xfId="42422" xr:uid="{00000000-0005-0000-0000-00008C860000}"/>
    <cellStyle name="Normal 6 5 4 2 5 5 3" xfId="32404" xr:uid="{00000000-0005-0000-0000-00008D860000}"/>
    <cellStyle name="Normal 6 5 4 2 5 6" xfId="17522" xr:uid="{00000000-0005-0000-0000-00008E860000}"/>
    <cellStyle name="Normal 6 5 4 2 5 6 2" xfId="17523" xr:uid="{00000000-0005-0000-0000-00008F860000}"/>
    <cellStyle name="Normal 6 5 4 2 5 6 2 2" xfId="42423" xr:uid="{00000000-0005-0000-0000-000090860000}"/>
    <cellStyle name="Normal 6 5 4 2 5 6 3" xfId="32405" xr:uid="{00000000-0005-0000-0000-000091860000}"/>
    <cellStyle name="Normal 6 5 4 2 5 7" xfId="17524" xr:uid="{00000000-0005-0000-0000-000092860000}"/>
    <cellStyle name="Normal 6 5 4 2 5 7 2" xfId="36624" xr:uid="{00000000-0005-0000-0000-000093860000}"/>
    <cellStyle name="Normal 6 5 4 2 5 8" xfId="26028" xr:uid="{00000000-0005-0000-0000-000094860000}"/>
    <cellStyle name="Normal 6 5 4 2 6" xfId="17525" xr:uid="{00000000-0005-0000-0000-000095860000}"/>
    <cellStyle name="Normal 6 5 4 2 6 2" xfId="17526" xr:uid="{00000000-0005-0000-0000-000096860000}"/>
    <cellStyle name="Normal 6 5 4 2 6 2 2" xfId="17527" xr:uid="{00000000-0005-0000-0000-000097860000}"/>
    <cellStyle name="Normal 6 5 4 2 6 2 2 2" xfId="17528" xr:uid="{00000000-0005-0000-0000-000098860000}"/>
    <cellStyle name="Normal 6 5 4 2 6 2 2 2 2" xfId="42424" xr:uid="{00000000-0005-0000-0000-000099860000}"/>
    <cellStyle name="Normal 6 5 4 2 6 2 2 3" xfId="32406" xr:uid="{00000000-0005-0000-0000-00009A860000}"/>
    <cellStyle name="Normal 6 5 4 2 6 2 3" xfId="17529" xr:uid="{00000000-0005-0000-0000-00009B860000}"/>
    <cellStyle name="Normal 6 5 4 2 6 2 3 2" xfId="17530" xr:uid="{00000000-0005-0000-0000-00009C860000}"/>
    <cellStyle name="Normal 6 5 4 2 6 2 3 2 2" xfId="42425" xr:uid="{00000000-0005-0000-0000-00009D860000}"/>
    <cellStyle name="Normal 6 5 4 2 6 2 3 3" xfId="32407" xr:uid="{00000000-0005-0000-0000-00009E860000}"/>
    <cellStyle name="Normal 6 5 4 2 6 2 4" xfId="17531" xr:uid="{00000000-0005-0000-0000-00009F860000}"/>
    <cellStyle name="Normal 6 5 4 2 6 2 4 2" xfId="36631" xr:uid="{00000000-0005-0000-0000-0000A0860000}"/>
    <cellStyle name="Normal 6 5 4 2 6 2 5" xfId="26035" xr:uid="{00000000-0005-0000-0000-0000A1860000}"/>
    <cellStyle name="Normal 6 5 4 2 6 3" xfId="17532" xr:uid="{00000000-0005-0000-0000-0000A2860000}"/>
    <cellStyle name="Normal 6 5 4 2 6 3 2" xfId="17533" xr:uid="{00000000-0005-0000-0000-0000A3860000}"/>
    <cellStyle name="Normal 6 5 4 2 6 3 2 2" xfId="17534" xr:uid="{00000000-0005-0000-0000-0000A4860000}"/>
    <cellStyle name="Normal 6 5 4 2 6 3 2 2 2" xfId="42426" xr:uid="{00000000-0005-0000-0000-0000A5860000}"/>
    <cellStyle name="Normal 6 5 4 2 6 3 2 3" xfId="32408" xr:uid="{00000000-0005-0000-0000-0000A6860000}"/>
    <cellStyle name="Normal 6 5 4 2 6 3 3" xfId="17535" xr:uid="{00000000-0005-0000-0000-0000A7860000}"/>
    <cellStyle name="Normal 6 5 4 2 6 3 3 2" xfId="17536" xr:uid="{00000000-0005-0000-0000-0000A8860000}"/>
    <cellStyle name="Normal 6 5 4 2 6 3 3 2 2" xfId="42427" xr:uid="{00000000-0005-0000-0000-0000A9860000}"/>
    <cellStyle name="Normal 6 5 4 2 6 3 3 3" xfId="32409" xr:uid="{00000000-0005-0000-0000-0000AA860000}"/>
    <cellStyle name="Normal 6 5 4 2 6 3 4" xfId="17537" xr:uid="{00000000-0005-0000-0000-0000AB860000}"/>
    <cellStyle name="Normal 6 5 4 2 6 3 4 2" xfId="36632" xr:uid="{00000000-0005-0000-0000-0000AC860000}"/>
    <cellStyle name="Normal 6 5 4 2 6 3 5" xfId="26036" xr:uid="{00000000-0005-0000-0000-0000AD860000}"/>
    <cellStyle name="Normal 6 5 4 2 6 4" xfId="17538" xr:uid="{00000000-0005-0000-0000-0000AE860000}"/>
    <cellStyle name="Normal 6 5 4 2 6 4 2" xfId="17539" xr:uid="{00000000-0005-0000-0000-0000AF860000}"/>
    <cellStyle name="Normal 6 5 4 2 6 4 2 2" xfId="42428" xr:uid="{00000000-0005-0000-0000-0000B0860000}"/>
    <cellStyle name="Normal 6 5 4 2 6 4 3" xfId="32410" xr:uid="{00000000-0005-0000-0000-0000B1860000}"/>
    <cellStyle name="Normal 6 5 4 2 6 5" xfId="17540" xr:uid="{00000000-0005-0000-0000-0000B2860000}"/>
    <cellStyle name="Normal 6 5 4 2 6 5 2" xfId="17541" xr:uid="{00000000-0005-0000-0000-0000B3860000}"/>
    <cellStyle name="Normal 6 5 4 2 6 5 2 2" xfId="42429" xr:uid="{00000000-0005-0000-0000-0000B4860000}"/>
    <cellStyle name="Normal 6 5 4 2 6 5 3" xfId="32411" xr:uid="{00000000-0005-0000-0000-0000B5860000}"/>
    <cellStyle name="Normal 6 5 4 2 6 6" xfId="17542" xr:uid="{00000000-0005-0000-0000-0000B6860000}"/>
    <cellStyle name="Normal 6 5 4 2 6 6 2" xfId="36630" xr:uid="{00000000-0005-0000-0000-0000B7860000}"/>
    <cellStyle name="Normal 6 5 4 2 6 7" xfId="26034" xr:uid="{00000000-0005-0000-0000-0000B8860000}"/>
    <cellStyle name="Normal 6 5 4 2 7" xfId="17543" xr:uid="{00000000-0005-0000-0000-0000B9860000}"/>
    <cellStyle name="Normal 6 5 4 2 7 2" xfId="17544" xr:uid="{00000000-0005-0000-0000-0000BA860000}"/>
    <cellStyle name="Normal 6 5 4 2 7 2 2" xfId="17545" xr:uid="{00000000-0005-0000-0000-0000BB860000}"/>
    <cellStyle name="Normal 6 5 4 2 7 2 2 2" xfId="42430" xr:uid="{00000000-0005-0000-0000-0000BC860000}"/>
    <cellStyle name="Normal 6 5 4 2 7 2 3" xfId="32412" xr:uid="{00000000-0005-0000-0000-0000BD860000}"/>
    <cellStyle name="Normal 6 5 4 2 7 3" xfId="17546" xr:uid="{00000000-0005-0000-0000-0000BE860000}"/>
    <cellStyle name="Normal 6 5 4 2 7 3 2" xfId="17547" xr:uid="{00000000-0005-0000-0000-0000BF860000}"/>
    <cellStyle name="Normal 6 5 4 2 7 3 2 2" xfId="42431" xr:uid="{00000000-0005-0000-0000-0000C0860000}"/>
    <cellStyle name="Normal 6 5 4 2 7 3 3" xfId="32413" xr:uid="{00000000-0005-0000-0000-0000C1860000}"/>
    <cellStyle name="Normal 6 5 4 2 7 4" xfId="17548" xr:uid="{00000000-0005-0000-0000-0000C2860000}"/>
    <cellStyle name="Normal 6 5 4 2 7 4 2" xfId="36633" xr:uid="{00000000-0005-0000-0000-0000C3860000}"/>
    <cellStyle name="Normal 6 5 4 2 7 5" xfId="26037" xr:uid="{00000000-0005-0000-0000-0000C4860000}"/>
    <cellStyle name="Normal 6 5 4 2 8" xfId="17549" xr:uid="{00000000-0005-0000-0000-0000C5860000}"/>
    <cellStyle name="Normal 6 5 4 2 8 2" xfId="17550" xr:uid="{00000000-0005-0000-0000-0000C6860000}"/>
    <cellStyle name="Normal 6 5 4 2 8 2 2" xfId="17551" xr:uid="{00000000-0005-0000-0000-0000C7860000}"/>
    <cellStyle name="Normal 6 5 4 2 8 2 2 2" xfId="42432" xr:uid="{00000000-0005-0000-0000-0000C8860000}"/>
    <cellStyle name="Normal 6 5 4 2 8 2 3" xfId="32414" xr:uid="{00000000-0005-0000-0000-0000C9860000}"/>
    <cellStyle name="Normal 6 5 4 2 8 3" xfId="17552" xr:uid="{00000000-0005-0000-0000-0000CA860000}"/>
    <cellStyle name="Normal 6 5 4 2 8 3 2" xfId="17553" xr:uid="{00000000-0005-0000-0000-0000CB860000}"/>
    <cellStyle name="Normal 6 5 4 2 8 3 2 2" xfId="42433" xr:uid="{00000000-0005-0000-0000-0000CC860000}"/>
    <cellStyle name="Normal 6 5 4 2 8 3 3" xfId="32415" xr:uid="{00000000-0005-0000-0000-0000CD860000}"/>
    <cellStyle name="Normal 6 5 4 2 8 4" xfId="17554" xr:uid="{00000000-0005-0000-0000-0000CE860000}"/>
    <cellStyle name="Normal 6 5 4 2 8 4 2" xfId="36634" xr:uid="{00000000-0005-0000-0000-0000CF860000}"/>
    <cellStyle name="Normal 6 5 4 2 8 5" xfId="26038" xr:uid="{00000000-0005-0000-0000-0000D0860000}"/>
    <cellStyle name="Normal 6 5 4 2 9" xfId="17555" xr:uid="{00000000-0005-0000-0000-0000D1860000}"/>
    <cellStyle name="Normal 6 5 4 2 9 2" xfId="17556" xr:uid="{00000000-0005-0000-0000-0000D2860000}"/>
    <cellStyle name="Normal 6 5 4 2 9 2 2" xfId="42434" xr:uid="{00000000-0005-0000-0000-0000D3860000}"/>
    <cellStyle name="Normal 6 5 4 2 9 3" xfId="32416" xr:uid="{00000000-0005-0000-0000-0000D4860000}"/>
    <cellStyle name="Normal 6 5 4 3" xfId="17557" xr:uid="{00000000-0005-0000-0000-0000D5860000}"/>
    <cellStyle name="Normal 6 5 4 3 10" xfId="26039" xr:uid="{00000000-0005-0000-0000-0000D6860000}"/>
    <cellStyle name="Normal 6 5 4 3 2" xfId="17558" xr:uid="{00000000-0005-0000-0000-0000D7860000}"/>
    <cellStyle name="Normal 6 5 4 3 2 2" xfId="17559" xr:uid="{00000000-0005-0000-0000-0000D8860000}"/>
    <cellStyle name="Normal 6 5 4 3 2 2 2" xfId="17560" xr:uid="{00000000-0005-0000-0000-0000D9860000}"/>
    <cellStyle name="Normal 6 5 4 3 2 2 2 2" xfId="17561" xr:uid="{00000000-0005-0000-0000-0000DA860000}"/>
    <cellStyle name="Normal 6 5 4 3 2 2 2 2 2" xfId="17562" xr:uid="{00000000-0005-0000-0000-0000DB860000}"/>
    <cellStyle name="Normal 6 5 4 3 2 2 2 2 2 2" xfId="42435" xr:uid="{00000000-0005-0000-0000-0000DC860000}"/>
    <cellStyle name="Normal 6 5 4 3 2 2 2 2 3" xfId="32417" xr:uid="{00000000-0005-0000-0000-0000DD860000}"/>
    <cellStyle name="Normal 6 5 4 3 2 2 2 3" xfId="17563" xr:uid="{00000000-0005-0000-0000-0000DE860000}"/>
    <cellStyle name="Normal 6 5 4 3 2 2 2 3 2" xfId="17564" xr:uid="{00000000-0005-0000-0000-0000DF860000}"/>
    <cellStyle name="Normal 6 5 4 3 2 2 2 3 2 2" xfId="42436" xr:uid="{00000000-0005-0000-0000-0000E0860000}"/>
    <cellStyle name="Normal 6 5 4 3 2 2 2 3 3" xfId="32418" xr:uid="{00000000-0005-0000-0000-0000E1860000}"/>
    <cellStyle name="Normal 6 5 4 3 2 2 2 4" xfId="17565" xr:uid="{00000000-0005-0000-0000-0000E2860000}"/>
    <cellStyle name="Normal 6 5 4 3 2 2 2 4 2" xfId="36638" xr:uid="{00000000-0005-0000-0000-0000E3860000}"/>
    <cellStyle name="Normal 6 5 4 3 2 2 2 5" xfId="26042" xr:uid="{00000000-0005-0000-0000-0000E4860000}"/>
    <cellStyle name="Normal 6 5 4 3 2 2 3" xfId="17566" xr:uid="{00000000-0005-0000-0000-0000E5860000}"/>
    <cellStyle name="Normal 6 5 4 3 2 2 3 2" xfId="17567" xr:uid="{00000000-0005-0000-0000-0000E6860000}"/>
    <cellStyle name="Normal 6 5 4 3 2 2 3 2 2" xfId="17568" xr:uid="{00000000-0005-0000-0000-0000E7860000}"/>
    <cellStyle name="Normal 6 5 4 3 2 2 3 2 2 2" xfId="42437" xr:uid="{00000000-0005-0000-0000-0000E8860000}"/>
    <cellStyle name="Normal 6 5 4 3 2 2 3 2 3" xfId="32419" xr:uid="{00000000-0005-0000-0000-0000E9860000}"/>
    <cellStyle name="Normal 6 5 4 3 2 2 3 3" xfId="17569" xr:uid="{00000000-0005-0000-0000-0000EA860000}"/>
    <cellStyle name="Normal 6 5 4 3 2 2 3 3 2" xfId="17570" xr:uid="{00000000-0005-0000-0000-0000EB860000}"/>
    <cellStyle name="Normal 6 5 4 3 2 2 3 3 2 2" xfId="42438" xr:uid="{00000000-0005-0000-0000-0000EC860000}"/>
    <cellStyle name="Normal 6 5 4 3 2 2 3 3 3" xfId="32420" xr:uid="{00000000-0005-0000-0000-0000ED860000}"/>
    <cellStyle name="Normal 6 5 4 3 2 2 3 4" xfId="17571" xr:uid="{00000000-0005-0000-0000-0000EE860000}"/>
    <cellStyle name="Normal 6 5 4 3 2 2 3 4 2" xfId="36639" xr:uid="{00000000-0005-0000-0000-0000EF860000}"/>
    <cellStyle name="Normal 6 5 4 3 2 2 3 5" xfId="26043" xr:uid="{00000000-0005-0000-0000-0000F0860000}"/>
    <cellStyle name="Normal 6 5 4 3 2 2 4" xfId="17572" xr:uid="{00000000-0005-0000-0000-0000F1860000}"/>
    <cellStyle name="Normal 6 5 4 3 2 2 4 2" xfId="17573" xr:uid="{00000000-0005-0000-0000-0000F2860000}"/>
    <cellStyle name="Normal 6 5 4 3 2 2 4 2 2" xfId="42439" xr:uid="{00000000-0005-0000-0000-0000F3860000}"/>
    <cellStyle name="Normal 6 5 4 3 2 2 4 3" xfId="32421" xr:uid="{00000000-0005-0000-0000-0000F4860000}"/>
    <cellStyle name="Normal 6 5 4 3 2 2 5" xfId="17574" xr:uid="{00000000-0005-0000-0000-0000F5860000}"/>
    <cellStyle name="Normal 6 5 4 3 2 2 5 2" xfId="17575" xr:uid="{00000000-0005-0000-0000-0000F6860000}"/>
    <cellStyle name="Normal 6 5 4 3 2 2 5 2 2" xfId="42440" xr:uid="{00000000-0005-0000-0000-0000F7860000}"/>
    <cellStyle name="Normal 6 5 4 3 2 2 5 3" xfId="32422" xr:uid="{00000000-0005-0000-0000-0000F8860000}"/>
    <cellStyle name="Normal 6 5 4 3 2 2 6" xfId="17576" xr:uid="{00000000-0005-0000-0000-0000F9860000}"/>
    <cellStyle name="Normal 6 5 4 3 2 2 6 2" xfId="36637" xr:uid="{00000000-0005-0000-0000-0000FA860000}"/>
    <cellStyle name="Normal 6 5 4 3 2 2 7" xfId="26041" xr:uid="{00000000-0005-0000-0000-0000FB860000}"/>
    <cellStyle name="Normal 6 5 4 3 2 3" xfId="17577" xr:uid="{00000000-0005-0000-0000-0000FC860000}"/>
    <cellStyle name="Normal 6 5 4 3 2 3 2" xfId="17578" xr:uid="{00000000-0005-0000-0000-0000FD860000}"/>
    <cellStyle name="Normal 6 5 4 3 2 3 2 2" xfId="17579" xr:uid="{00000000-0005-0000-0000-0000FE860000}"/>
    <cellStyle name="Normal 6 5 4 3 2 3 2 2 2" xfId="42441" xr:uid="{00000000-0005-0000-0000-0000FF860000}"/>
    <cellStyle name="Normal 6 5 4 3 2 3 2 3" xfId="32423" xr:uid="{00000000-0005-0000-0000-000000870000}"/>
    <cellStyle name="Normal 6 5 4 3 2 3 3" xfId="17580" xr:uid="{00000000-0005-0000-0000-000001870000}"/>
    <cellStyle name="Normal 6 5 4 3 2 3 3 2" xfId="17581" xr:uid="{00000000-0005-0000-0000-000002870000}"/>
    <cellStyle name="Normal 6 5 4 3 2 3 3 2 2" xfId="42442" xr:uid="{00000000-0005-0000-0000-000003870000}"/>
    <cellStyle name="Normal 6 5 4 3 2 3 3 3" xfId="32424" xr:uid="{00000000-0005-0000-0000-000004870000}"/>
    <cellStyle name="Normal 6 5 4 3 2 3 4" xfId="17582" xr:uid="{00000000-0005-0000-0000-000005870000}"/>
    <cellStyle name="Normal 6 5 4 3 2 3 4 2" xfId="36640" xr:uid="{00000000-0005-0000-0000-000006870000}"/>
    <cellStyle name="Normal 6 5 4 3 2 3 5" xfId="26044" xr:uid="{00000000-0005-0000-0000-000007870000}"/>
    <cellStyle name="Normal 6 5 4 3 2 4" xfId="17583" xr:uid="{00000000-0005-0000-0000-000008870000}"/>
    <cellStyle name="Normal 6 5 4 3 2 4 2" xfId="17584" xr:uid="{00000000-0005-0000-0000-000009870000}"/>
    <cellStyle name="Normal 6 5 4 3 2 4 2 2" xfId="17585" xr:uid="{00000000-0005-0000-0000-00000A870000}"/>
    <cellStyle name="Normal 6 5 4 3 2 4 2 2 2" xfId="42443" xr:uid="{00000000-0005-0000-0000-00000B870000}"/>
    <cellStyle name="Normal 6 5 4 3 2 4 2 3" xfId="32425" xr:uid="{00000000-0005-0000-0000-00000C870000}"/>
    <cellStyle name="Normal 6 5 4 3 2 4 3" xfId="17586" xr:uid="{00000000-0005-0000-0000-00000D870000}"/>
    <cellStyle name="Normal 6 5 4 3 2 4 3 2" xfId="17587" xr:uid="{00000000-0005-0000-0000-00000E870000}"/>
    <cellStyle name="Normal 6 5 4 3 2 4 3 2 2" xfId="42444" xr:uid="{00000000-0005-0000-0000-00000F870000}"/>
    <cellStyle name="Normal 6 5 4 3 2 4 3 3" xfId="32426" xr:uid="{00000000-0005-0000-0000-000010870000}"/>
    <cellStyle name="Normal 6 5 4 3 2 4 4" xfId="17588" xr:uid="{00000000-0005-0000-0000-000011870000}"/>
    <cellStyle name="Normal 6 5 4 3 2 4 4 2" xfId="36641" xr:uid="{00000000-0005-0000-0000-000012870000}"/>
    <cellStyle name="Normal 6 5 4 3 2 4 5" xfId="26045" xr:uid="{00000000-0005-0000-0000-000013870000}"/>
    <cellStyle name="Normal 6 5 4 3 2 5" xfId="17589" xr:uid="{00000000-0005-0000-0000-000014870000}"/>
    <cellStyle name="Normal 6 5 4 3 2 5 2" xfId="17590" xr:uid="{00000000-0005-0000-0000-000015870000}"/>
    <cellStyle name="Normal 6 5 4 3 2 5 2 2" xfId="42445" xr:uid="{00000000-0005-0000-0000-000016870000}"/>
    <cellStyle name="Normal 6 5 4 3 2 5 3" xfId="32427" xr:uid="{00000000-0005-0000-0000-000017870000}"/>
    <cellStyle name="Normal 6 5 4 3 2 6" xfId="17591" xr:uid="{00000000-0005-0000-0000-000018870000}"/>
    <cellStyle name="Normal 6 5 4 3 2 6 2" xfId="17592" xr:uid="{00000000-0005-0000-0000-000019870000}"/>
    <cellStyle name="Normal 6 5 4 3 2 6 2 2" xfId="42446" xr:uid="{00000000-0005-0000-0000-00001A870000}"/>
    <cellStyle name="Normal 6 5 4 3 2 6 3" xfId="32428" xr:uid="{00000000-0005-0000-0000-00001B870000}"/>
    <cellStyle name="Normal 6 5 4 3 2 7" xfId="17593" xr:uid="{00000000-0005-0000-0000-00001C870000}"/>
    <cellStyle name="Normal 6 5 4 3 2 7 2" xfId="36636" xr:uid="{00000000-0005-0000-0000-00001D870000}"/>
    <cellStyle name="Normal 6 5 4 3 2 8" xfId="26040" xr:uid="{00000000-0005-0000-0000-00001E870000}"/>
    <cellStyle name="Normal 6 5 4 3 3" xfId="17594" xr:uid="{00000000-0005-0000-0000-00001F870000}"/>
    <cellStyle name="Normal 6 5 4 3 3 2" xfId="17595" xr:uid="{00000000-0005-0000-0000-000020870000}"/>
    <cellStyle name="Normal 6 5 4 3 3 2 2" xfId="17596" xr:uid="{00000000-0005-0000-0000-000021870000}"/>
    <cellStyle name="Normal 6 5 4 3 3 2 2 2" xfId="17597" xr:uid="{00000000-0005-0000-0000-000022870000}"/>
    <cellStyle name="Normal 6 5 4 3 3 2 2 2 2" xfId="17598" xr:uid="{00000000-0005-0000-0000-000023870000}"/>
    <cellStyle name="Normal 6 5 4 3 3 2 2 2 2 2" xfId="42447" xr:uid="{00000000-0005-0000-0000-000024870000}"/>
    <cellStyle name="Normal 6 5 4 3 3 2 2 2 3" xfId="32429" xr:uid="{00000000-0005-0000-0000-000025870000}"/>
    <cellStyle name="Normal 6 5 4 3 3 2 2 3" xfId="17599" xr:uid="{00000000-0005-0000-0000-000026870000}"/>
    <cellStyle name="Normal 6 5 4 3 3 2 2 3 2" xfId="17600" xr:uid="{00000000-0005-0000-0000-000027870000}"/>
    <cellStyle name="Normal 6 5 4 3 3 2 2 3 2 2" xfId="42448" xr:uid="{00000000-0005-0000-0000-000028870000}"/>
    <cellStyle name="Normal 6 5 4 3 3 2 2 3 3" xfId="32430" xr:uid="{00000000-0005-0000-0000-000029870000}"/>
    <cellStyle name="Normal 6 5 4 3 3 2 2 4" xfId="17601" xr:uid="{00000000-0005-0000-0000-00002A870000}"/>
    <cellStyle name="Normal 6 5 4 3 3 2 2 4 2" xfId="36644" xr:uid="{00000000-0005-0000-0000-00002B870000}"/>
    <cellStyle name="Normal 6 5 4 3 3 2 2 5" xfId="26048" xr:uid="{00000000-0005-0000-0000-00002C870000}"/>
    <cellStyle name="Normal 6 5 4 3 3 2 3" xfId="17602" xr:uid="{00000000-0005-0000-0000-00002D870000}"/>
    <cellStyle name="Normal 6 5 4 3 3 2 3 2" xfId="17603" xr:uid="{00000000-0005-0000-0000-00002E870000}"/>
    <cellStyle name="Normal 6 5 4 3 3 2 3 2 2" xfId="17604" xr:uid="{00000000-0005-0000-0000-00002F870000}"/>
    <cellStyle name="Normal 6 5 4 3 3 2 3 2 2 2" xfId="42449" xr:uid="{00000000-0005-0000-0000-000030870000}"/>
    <cellStyle name="Normal 6 5 4 3 3 2 3 2 3" xfId="32431" xr:uid="{00000000-0005-0000-0000-000031870000}"/>
    <cellStyle name="Normal 6 5 4 3 3 2 3 3" xfId="17605" xr:uid="{00000000-0005-0000-0000-000032870000}"/>
    <cellStyle name="Normal 6 5 4 3 3 2 3 3 2" xfId="17606" xr:uid="{00000000-0005-0000-0000-000033870000}"/>
    <cellStyle name="Normal 6 5 4 3 3 2 3 3 2 2" xfId="42450" xr:uid="{00000000-0005-0000-0000-000034870000}"/>
    <cellStyle name="Normal 6 5 4 3 3 2 3 3 3" xfId="32432" xr:uid="{00000000-0005-0000-0000-000035870000}"/>
    <cellStyle name="Normal 6 5 4 3 3 2 3 4" xfId="17607" xr:uid="{00000000-0005-0000-0000-000036870000}"/>
    <cellStyle name="Normal 6 5 4 3 3 2 3 4 2" xfId="36645" xr:uid="{00000000-0005-0000-0000-000037870000}"/>
    <cellStyle name="Normal 6 5 4 3 3 2 3 5" xfId="26049" xr:uid="{00000000-0005-0000-0000-000038870000}"/>
    <cellStyle name="Normal 6 5 4 3 3 2 4" xfId="17608" xr:uid="{00000000-0005-0000-0000-000039870000}"/>
    <cellStyle name="Normal 6 5 4 3 3 2 4 2" xfId="17609" xr:uid="{00000000-0005-0000-0000-00003A870000}"/>
    <cellStyle name="Normal 6 5 4 3 3 2 4 2 2" xfId="42451" xr:uid="{00000000-0005-0000-0000-00003B870000}"/>
    <cellStyle name="Normal 6 5 4 3 3 2 4 3" xfId="32433" xr:uid="{00000000-0005-0000-0000-00003C870000}"/>
    <cellStyle name="Normal 6 5 4 3 3 2 5" xfId="17610" xr:uid="{00000000-0005-0000-0000-00003D870000}"/>
    <cellStyle name="Normal 6 5 4 3 3 2 5 2" xfId="17611" xr:uid="{00000000-0005-0000-0000-00003E870000}"/>
    <cellStyle name="Normal 6 5 4 3 3 2 5 2 2" xfId="42452" xr:uid="{00000000-0005-0000-0000-00003F870000}"/>
    <cellStyle name="Normal 6 5 4 3 3 2 5 3" xfId="32434" xr:uid="{00000000-0005-0000-0000-000040870000}"/>
    <cellStyle name="Normal 6 5 4 3 3 2 6" xfId="17612" xr:uid="{00000000-0005-0000-0000-000041870000}"/>
    <cellStyle name="Normal 6 5 4 3 3 2 6 2" xfId="36643" xr:uid="{00000000-0005-0000-0000-000042870000}"/>
    <cellStyle name="Normal 6 5 4 3 3 2 7" xfId="26047" xr:uid="{00000000-0005-0000-0000-000043870000}"/>
    <cellStyle name="Normal 6 5 4 3 3 3" xfId="17613" xr:uid="{00000000-0005-0000-0000-000044870000}"/>
    <cellStyle name="Normal 6 5 4 3 3 3 2" xfId="17614" xr:uid="{00000000-0005-0000-0000-000045870000}"/>
    <cellStyle name="Normal 6 5 4 3 3 3 2 2" xfId="17615" xr:uid="{00000000-0005-0000-0000-000046870000}"/>
    <cellStyle name="Normal 6 5 4 3 3 3 2 2 2" xfId="42453" xr:uid="{00000000-0005-0000-0000-000047870000}"/>
    <cellStyle name="Normal 6 5 4 3 3 3 2 3" xfId="32435" xr:uid="{00000000-0005-0000-0000-000048870000}"/>
    <cellStyle name="Normal 6 5 4 3 3 3 3" xfId="17616" xr:uid="{00000000-0005-0000-0000-000049870000}"/>
    <cellStyle name="Normal 6 5 4 3 3 3 3 2" xfId="17617" xr:uid="{00000000-0005-0000-0000-00004A870000}"/>
    <cellStyle name="Normal 6 5 4 3 3 3 3 2 2" xfId="42454" xr:uid="{00000000-0005-0000-0000-00004B870000}"/>
    <cellStyle name="Normal 6 5 4 3 3 3 3 3" xfId="32436" xr:uid="{00000000-0005-0000-0000-00004C870000}"/>
    <cellStyle name="Normal 6 5 4 3 3 3 4" xfId="17618" xr:uid="{00000000-0005-0000-0000-00004D870000}"/>
    <cellStyle name="Normal 6 5 4 3 3 3 4 2" xfId="36646" xr:uid="{00000000-0005-0000-0000-00004E870000}"/>
    <cellStyle name="Normal 6 5 4 3 3 3 5" xfId="26050" xr:uid="{00000000-0005-0000-0000-00004F870000}"/>
    <cellStyle name="Normal 6 5 4 3 3 4" xfId="17619" xr:uid="{00000000-0005-0000-0000-000050870000}"/>
    <cellStyle name="Normal 6 5 4 3 3 4 2" xfId="17620" xr:uid="{00000000-0005-0000-0000-000051870000}"/>
    <cellStyle name="Normal 6 5 4 3 3 4 2 2" xfId="17621" xr:uid="{00000000-0005-0000-0000-000052870000}"/>
    <cellStyle name="Normal 6 5 4 3 3 4 2 2 2" xfId="42455" xr:uid="{00000000-0005-0000-0000-000053870000}"/>
    <cellStyle name="Normal 6 5 4 3 3 4 2 3" xfId="32437" xr:uid="{00000000-0005-0000-0000-000054870000}"/>
    <cellStyle name="Normal 6 5 4 3 3 4 3" xfId="17622" xr:uid="{00000000-0005-0000-0000-000055870000}"/>
    <cellStyle name="Normal 6 5 4 3 3 4 3 2" xfId="17623" xr:uid="{00000000-0005-0000-0000-000056870000}"/>
    <cellStyle name="Normal 6 5 4 3 3 4 3 2 2" xfId="42456" xr:uid="{00000000-0005-0000-0000-000057870000}"/>
    <cellStyle name="Normal 6 5 4 3 3 4 3 3" xfId="32438" xr:uid="{00000000-0005-0000-0000-000058870000}"/>
    <cellStyle name="Normal 6 5 4 3 3 4 4" xfId="17624" xr:uid="{00000000-0005-0000-0000-000059870000}"/>
    <cellStyle name="Normal 6 5 4 3 3 4 4 2" xfId="36647" xr:uid="{00000000-0005-0000-0000-00005A870000}"/>
    <cellStyle name="Normal 6 5 4 3 3 4 5" xfId="26051" xr:uid="{00000000-0005-0000-0000-00005B870000}"/>
    <cellStyle name="Normal 6 5 4 3 3 5" xfId="17625" xr:uid="{00000000-0005-0000-0000-00005C870000}"/>
    <cellStyle name="Normal 6 5 4 3 3 5 2" xfId="17626" xr:uid="{00000000-0005-0000-0000-00005D870000}"/>
    <cellStyle name="Normal 6 5 4 3 3 5 2 2" xfId="42457" xr:uid="{00000000-0005-0000-0000-00005E870000}"/>
    <cellStyle name="Normal 6 5 4 3 3 5 3" xfId="32439" xr:uid="{00000000-0005-0000-0000-00005F870000}"/>
    <cellStyle name="Normal 6 5 4 3 3 6" xfId="17627" xr:uid="{00000000-0005-0000-0000-000060870000}"/>
    <cellStyle name="Normal 6 5 4 3 3 6 2" xfId="17628" xr:uid="{00000000-0005-0000-0000-000061870000}"/>
    <cellStyle name="Normal 6 5 4 3 3 6 2 2" xfId="42458" xr:uid="{00000000-0005-0000-0000-000062870000}"/>
    <cellStyle name="Normal 6 5 4 3 3 6 3" xfId="32440" xr:uid="{00000000-0005-0000-0000-000063870000}"/>
    <cellStyle name="Normal 6 5 4 3 3 7" xfId="17629" xr:uid="{00000000-0005-0000-0000-000064870000}"/>
    <cellStyle name="Normal 6 5 4 3 3 7 2" xfId="36642" xr:uid="{00000000-0005-0000-0000-000065870000}"/>
    <cellStyle name="Normal 6 5 4 3 3 8" xfId="26046" xr:uid="{00000000-0005-0000-0000-000066870000}"/>
    <cellStyle name="Normal 6 5 4 3 4" xfId="17630" xr:uid="{00000000-0005-0000-0000-000067870000}"/>
    <cellStyle name="Normal 6 5 4 3 4 2" xfId="17631" xr:uid="{00000000-0005-0000-0000-000068870000}"/>
    <cellStyle name="Normal 6 5 4 3 4 2 2" xfId="17632" xr:uid="{00000000-0005-0000-0000-000069870000}"/>
    <cellStyle name="Normal 6 5 4 3 4 2 2 2" xfId="17633" xr:uid="{00000000-0005-0000-0000-00006A870000}"/>
    <cellStyle name="Normal 6 5 4 3 4 2 2 2 2" xfId="42459" xr:uid="{00000000-0005-0000-0000-00006B870000}"/>
    <cellStyle name="Normal 6 5 4 3 4 2 2 3" xfId="32441" xr:uid="{00000000-0005-0000-0000-00006C870000}"/>
    <cellStyle name="Normal 6 5 4 3 4 2 3" xfId="17634" xr:uid="{00000000-0005-0000-0000-00006D870000}"/>
    <cellStyle name="Normal 6 5 4 3 4 2 3 2" xfId="17635" xr:uid="{00000000-0005-0000-0000-00006E870000}"/>
    <cellStyle name="Normal 6 5 4 3 4 2 3 2 2" xfId="42460" xr:uid="{00000000-0005-0000-0000-00006F870000}"/>
    <cellStyle name="Normal 6 5 4 3 4 2 3 3" xfId="32442" xr:uid="{00000000-0005-0000-0000-000070870000}"/>
    <cellStyle name="Normal 6 5 4 3 4 2 4" xfId="17636" xr:uid="{00000000-0005-0000-0000-000071870000}"/>
    <cellStyle name="Normal 6 5 4 3 4 2 4 2" xfId="36649" xr:uid="{00000000-0005-0000-0000-000072870000}"/>
    <cellStyle name="Normal 6 5 4 3 4 2 5" xfId="26053" xr:uid="{00000000-0005-0000-0000-000073870000}"/>
    <cellStyle name="Normal 6 5 4 3 4 3" xfId="17637" xr:uid="{00000000-0005-0000-0000-000074870000}"/>
    <cellStyle name="Normal 6 5 4 3 4 3 2" xfId="17638" xr:uid="{00000000-0005-0000-0000-000075870000}"/>
    <cellStyle name="Normal 6 5 4 3 4 3 2 2" xfId="17639" xr:uid="{00000000-0005-0000-0000-000076870000}"/>
    <cellStyle name="Normal 6 5 4 3 4 3 2 2 2" xfId="42461" xr:uid="{00000000-0005-0000-0000-000077870000}"/>
    <cellStyle name="Normal 6 5 4 3 4 3 2 3" xfId="32443" xr:uid="{00000000-0005-0000-0000-000078870000}"/>
    <cellStyle name="Normal 6 5 4 3 4 3 3" xfId="17640" xr:uid="{00000000-0005-0000-0000-000079870000}"/>
    <cellStyle name="Normal 6 5 4 3 4 3 3 2" xfId="17641" xr:uid="{00000000-0005-0000-0000-00007A870000}"/>
    <cellStyle name="Normal 6 5 4 3 4 3 3 2 2" xfId="42462" xr:uid="{00000000-0005-0000-0000-00007B870000}"/>
    <cellStyle name="Normal 6 5 4 3 4 3 3 3" xfId="32444" xr:uid="{00000000-0005-0000-0000-00007C870000}"/>
    <cellStyle name="Normal 6 5 4 3 4 3 4" xfId="17642" xr:uid="{00000000-0005-0000-0000-00007D870000}"/>
    <cellStyle name="Normal 6 5 4 3 4 3 4 2" xfId="36650" xr:uid="{00000000-0005-0000-0000-00007E870000}"/>
    <cellStyle name="Normal 6 5 4 3 4 3 5" xfId="26054" xr:uid="{00000000-0005-0000-0000-00007F870000}"/>
    <cellStyle name="Normal 6 5 4 3 4 4" xfId="17643" xr:uid="{00000000-0005-0000-0000-000080870000}"/>
    <cellStyle name="Normal 6 5 4 3 4 4 2" xfId="17644" xr:uid="{00000000-0005-0000-0000-000081870000}"/>
    <cellStyle name="Normal 6 5 4 3 4 4 2 2" xfId="42463" xr:uid="{00000000-0005-0000-0000-000082870000}"/>
    <cellStyle name="Normal 6 5 4 3 4 4 3" xfId="32445" xr:uid="{00000000-0005-0000-0000-000083870000}"/>
    <cellStyle name="Normal 6 5 4 3 4 5" xfId="17645" xr:uid="{00000000-0005-0000-0000-000084870000}"/>
    <cellStyle name="Normal 6 5 4 3 4 5 2" xfId="17646" xr:uid="{00000000-0005-0000-0000-000085870000}"/>
    <cellStyle name="Normal 6 5 4 3 4 5 2 2" xfId="42464" xr:uid="{00000000-0005-0000-0000-000086870000}"/>
    <cellStyle name="Normal 6 5 4 3 4 5 3" xfId="32446" xr:uid="{00000000-0005-0000-0000-000087870000}"/>
    <cellStyle name="Normal 6 5 4 3 4 6" xfId="17647" xr:uid="{00000000-0005-0000-0000-000088870000}"/>
    <cellStyle name="Normal 6 5 4 3 4 6 2" xfId="36648" xr:uid="{00000000-0005-0000-0000-000089870000}"/>
    <cellStyle name="Normal 6 5 4 3 4 7" xfId="26052" xr:uid="{00000000-0005-0000-0000-00008A870000}"/>
    <cellStyle name="Normal 6 5 4 3 5" xfId="17648" xr:uid="{00000000-0005-0000-0000-00008B870000}"/>
    <cellStyle name="Normal 6 5 4 3 5 2" xfId="17649" xr:uid="{00000000-0005-0000-0000-00008C870000}"/>
    <cellStyle name="Normal 6 5 4 3 5 2 2" xfId="17650" xr:uid="{00000000-0005-0000-0000-00008D870000}"/>
    <cellStyle name="Normal 6 5 4 3 5 2 2 2" xfId="42465" xr:uid="{00000000-0005-0000-0000-00008E870000}"/>
    <cellStyle name="Normal 6 5 4 3 5 2 3" xfId="32447" xr:uid="{00000000-0005-0000-0000-00008F870000}"/>
    <cellStyle name="Normal 6 5 4 3 5 3" xfId="17651" xr:uid="{00000000-0005-0000-0000-000090870000}"/>
    <cellStyle name="Normal 6 5 4 3 5 3 2" xfId="17652" xr:uid="{00000000-0005-0000-0000-000091870000}"/>
    <cellStyle name="Normal 6 5 4 3 5 3 2 2" xfId="42466" xr:uid="{00000000-0005-0000-0000-000092870000}"/>
    <cellStyle name="Normal 6 5 4 3 5 3 3" xfId="32448" xr:uid="{00000000-0005-0000-0000-000093870000}"/>
    <cellStyle name="Normal 6 5 4 3 5 4" xfId="17653" xr:uid="{00000000-0005-0000-0000-000094870000}"/>
    <cellStyle name="Normal 6 5 4 3 5 4 2" xfId="36651" xr:uid="{00000000-0005-0000-0000-000095870000}"/>
    <cellStyle name="Normal 6 5 4 3 5 5" xfId="26055" xr:uid="{00000000-0005-0000-0000-000096870000}"/>
    <cellStyle name="Normal 6 5 4 3 6" xfId="17654" xr:uid="{00000000-0005-0000-0000-000097870000}"/>
    <cellStyle name="Normal 6 5 4 3 6 2" xfId="17655" xr:uid="{00000000-0005-0000-0000-000098870000}"/>
    <cellStyle name="Normal 6 5 4 3 6 2 2" xfId="17656" xr:uid="{00000000-0005-0000-0000-000099870000}"/>
    <cellStyle name="Normal 6 5 4 3 6 2 2 2" xfId="42467" xr:uid="{00000000-0005-0000-0000-00009A870000}"/>
    <cellStyle name="Normal 6 5 4 3 6 2 3" xfId="32449" xr:uid="{00000000-0005-0000-0000-00009B870000}"/>
    <cellStyle name="Normal 6 5 4 3 6 3" xfId="17657" xr:uid="{00000000-0005-0000-0000-00009C870000}"/>
    <cellStyle name="Normal 6 5 4 3 6 3 2" xfId="17658" xr:uid="{00000000-0005-0000-0000-00009D870000}"/>
    <cellStyle name="Normal 6 5 4 3 6 3 2 2" xfId="42468" xr:uid="{00000000-0005-0000-0000-00009E870000}"/>
    <cellStyle name="Normal 6 5 4 3 6 3 3" xfId="32450" xr:uid="{00000000-0005-0000-0000-00009F870000}"/>
    <cellStyle name="Normal 6 5 4 3 6 4" xfId="17659" xr:uid="{00000000-0005-0000-0000-0000A0870000}"/>
    <cellStyle name="Normal 6 5 4 3 6 4 2" xfId="36652" xr:uid="{00000000-0005-0000-0000-0000A1870000}"/>
    <cellStyle name="Normal 6 5 4 3 6 5" xfId="26056" xr:uid="{00000000-0005-0000-0000-0000A2870000}"/>
    <cellStyle name="Normal 6 5 4 3 7" xfId="17660" xr:uid="{00000000-0005-0000-0000-0000A3870000}"/>
    <cellStyle name="Normal 6 5 4 3 7 2" xfId="17661" xr:uid="{00000000-0005-0000-0000-0000A4870000}"/>
    <cellStyle name="Normal 6 5 4 3 7 2 2" xfId="42469" xr:uid="{00000000-0005-0000-0000-0000A5870000}"/>
    <cellStyle name="Normal 6 5 4 3 7 3" xfId="32451" xr:uid="{00000000-0005-0000-0000-0000A6870000}"/>
    <cellStyle name="Normal 6 5 4 3 8" xfId="17662" xr:uid="{00000000-0005-0000-0000-0000A7870000}"/>
    <cellStyle name="Normal 6 5 4 3 8 2" xfId="17663" xr:uid="{00000000-0005-0000-0000-0000A8870000}"/>
    <cellStyle name="Normal 6 5 4 3 8 2 2" xfId="42470" xr:uid="{00000000-0005-0000-0000-0000A9870000}"/>
    <cellStyle name="Normal 6 5 4 3 8 3" xfId="32452" xr:uid="{00000000-0005-0000-0000-0000AA870000}"/>
    <cellStyle name="Normal 6 5 4 3 9" xfId="17664" xr:uid="{00000000-0005-0000-0000-0000AB870000}"/>
    <cellStyle name="Normal 6 5 4 3 9 2" xfId="36635" xr:uid="{00000000-0005-0000-0000-0000AC870000}"/>
    <cellStyle name="Normal 6 5 4 4" xfId="17665" xr:uid="{00000000-0005-0000-0000-0000AD870000}"/>
    <cellStyle name="Normal 6 5 4 4 2" xfId="17666" xr:uid="{00000000-0005-0000-0000-0000AE870000}"/>
    <cellStyle name="Normal 6 5 4 4 2 2" xfId="17667" xr:uid="{00000000-0005-0000-0000-0000AF870000}"/>
    <cellStyle name="Normal 6 5 4 4 2 2 2" xfId="17668" xr:uid="{00000000-0005-0000-0000-0000B0870000}"/>
    <cellStyle name="Normal 6 5 4 4 2 2 2 2" xfId="17669" xr:uid="{00000000-0005-0000-0000-0000B1870000}"/>
    <cellStyle name="Normal 6 5 4 4 2 2 2 2 2" xfId="42471" xr:uid="{00000000-0005-0000-0000-0000B2870000}"/>
    <cellStyle name="Normal 6 5 4 4 2 2 2 3" xfId="32453" xr:uid="{00000000-0005-0000-0000-0000B3870000}"/>
    <cellStyle name="Normal 6 5 4 4 2 2 3" xfId="17670" xr:uid="{00000000-0005-0000-0000-0000B4870000}"/>
    <cellStyle name="Normal 6 5 4 4 2 2 3 2" xfId="17671" xr:uid="{00000000-0005-0000-0000-0000B5870000}"/>
    <cellStyle name="Normal 6 5 4 4 2 2 3 2 2" xfId="42472" xr:uid="{00000000-0005-0000-0000-0000B6870000}"/>
    <cellStyle name="Normal 6 5 4 4 2 2 3 3" xfId="32454" xr:uid="{00000000-0005-0000-0000-0000B7870000}"/>
    <cellStyle name="Normal 6 5 4 4 2 2 4" xfId="17672" xr:uid="{00000000-0005-0000-0000-0000B8870000}"/>
    <cellStyle name="Normal 6 5 4 4 2 2 4 2" xfId="36655" xr:uid="{00000000-0005-0000-0000-0000B9870000}"/>
    <cellStyle name="Normal 6 5 4 4 2 2 5" xfId="26059" xr:uid="{00000000-0005-0000-0000-0000BA870000}"/>
    <cellStyle name="Normal 6 5 4 4 2 3" xfId="17673" xr:uid="{00000000-0005-0000-0000-0000BB870000}"/>
    <cellStyle name="Normal 6 5 4 4 2 3 2" xfId="17674" xr:uid="{00000000-0005-0000-0000-0000BC870000}"/>
    <cellStyle name="Normal 6 5 4 4 2 3 2 2" xfId="17675" xr:uid="{00000000-0005-0000-0000-0000BD870000}"/>
    <cellStyle name="Normal 6 5 4 4 2 3 2 2 2" xfId="42473" xr:uid="{00000000-0005-0000-0000-0000BE870000}"/>
    <cellStyle name="Normal 6 5 4 4 2 3 2 3" xfId="32455" xr:uid="{00000000-0005-0000-0000-0000BF870000}"/>
    <cellStyle name="Normal 6 5 4 4 2 3 3" xfId="17676" xr:uid="{00000000-0005-0000-0000-0000C0870000}"/>
    <cellStyle name="Normal 6 5 4 4 2 3 3 2" xfId="17677" xr:uid="{00000000-0005-0000-0000-0000C1870000}"/>
    <cellStyle name="Normal 6 5 4 4 2 3 3 2 2" xfId="42474" xr:uid="{00000000-0005-0000-0000-0000C2870000}"/>
    <cellStyle name="Normal 6 5 4 4 2 3 3 3" xfId="32456" xr:uid="{00000000-0005-0000-0000-0000C3870000}"/>
    <cellStyle name="Normal 6 5 4 4 2 3 4" xfId="17678" xr:uid="{00000000-0005-0000-0000-0000C4870000}"/>
    <cellStyle name="Normal 6 5 4 4 2 3 4 2" xfId="36656" xr:uid="{00000000-0005-0000-0000-0000C5870000}"/>
    <cellStyle name="Normal 6 5 4 4 2 3 5" xfId="26060" xr:uid="{00000000-0005-0000-0000-0000C6870000}"/>
    <cellStyle name="Normal 6 5 4 4 2 4" xfId="17679" xr:uid="{00000000-0005-0000-0000-0000C7870000}"/>
    <cellStyle name="Normal 6 5 4 4 2 4 2" xfId="17680" xr:uid="{00000000-0005-0000-0000-0000C8870000}"/>
    <cellStyle name="Normal 6 5 4 4 2 4 2 2" xfId="42475" xr:uid="{00000000-0005-0000-0000-0000C9870000}"/>
    <cellStyle name="Normal 6 5 4 4 2 4 3" xfId="32457" xr:uid="{00000000-0005-0000-0000-0000CA870000}"/>
    <cellStyle name="Normal 6 5 4 4 2 5" xfId="17681" xr:uid="{00000000-0005-0000-0000-0000CB870000}"/>
    <cellStyle name="Normal 6 5 4 4 2 5 2" xfId="17682" xr:uid="{00000000-0005-0000-0000-0000CC870000}"/>
    <cellStyle name="Normal 6 5 4 4 2 5 2 2" xfId="42476" xr:uid="{00000000-0005-0000-0000-0000CD870000}"/>
    <cellStyle name="Normal 6 5 4 4 2 5 3" xfId="32458" xr:uid="{00000000-0005-0000-0000-0000CE870000}"/>
    <cellStyle name="Normal 6 5 4 4 2 6" xfId="17683" xr:uid="{00000000-0005-0000-0000-0000CF870000}"/>
    <cellStyle name="Normal 6 5 4 4 2 6 2" xfId="36654" xr:uid="{00000000-0005-0000-0000-0000D0870000}"/>
    <cellStyle name="Normal 6 5 4 4 2 7" xfId="26058" xr:uid="{00000000-0005-0000-0000-0000D1870000}"/>
    <cellStyle name="Normal 6 5 4 4 3" xfId="17684" xr:uid="{00000000-0005-0000-0000-0000D2870000}"/>
    <cellStyle name="Normal 6 5 4 4 3 2" xfId="17685" xr:uid="{00000000-0005-0000-0000-0000D3870000}"/>
    <cellStyle name="Normal 6 5 4 4 3 2 2" xfId="17686" xr:uid="{00000000-0005-0000-0000-0000D4870000}"/>
    <cellStyle name="Normal 6 5 4 4 3 2 2 2" xfId="42477" xr:uid="{00000000-0005-0000-0000-0000D5870000}"/>
    <cellStyle name="Normal 6 5 4 4 3 2 3" xfId="32459" xr:uid="{00000000-0005-0000-0000-0000D6870000}"/>
    <cellStyle name="Normal 6 5 4 4 3 3" xfId="17687" xr:uid="{00000000-0005-0000-0000-0000D7870000}"/>
    <cellStyle name="Normal 6 5 4 4 3 3 2" xfId="17688" xr:uid="{00000000-0005-0000-0000-0000D8870000}"/>
    <cellStyle name="Normal 6 5 4 4 3 3 2 2" xfId="42478" xr:uid="{00000000-0005-0000-0000-0000D9870000}"/>
    <cellStyle name="Normal 6 5 4 4 3 3 3" xfId="32460" xr:uid="{00000000-0005-0000-0000-0000DA870000}"/>
    <cellStyle name="Normal 6 5 4 4 3 4" xfId="17689" xr:uid="{00000000-0005-0000-0000-0000DB870000}"/>
    <cellStyle name="Normal 6 5 4 4 3 4 2" xfId="36657" xr:uid="{00000000-0005-0000-0000-0000DC870000}"/>
    <cellStyle name="Normal 6 5 4 4 3 5" xfId="26061" xr:uid="{00000000-0005-0000-0000-0000DD870000}"/>
    <cellStyle name="Normal 6 5 4 4 4" xfId="17690" xr:uid="{00000000-0005-0000-0000-0000DE870000}"/>
    <cellStyle name="Normal 6 5 4 4 4 2" xfId="17691" xr:uid="{00000000-0005-0000-0000-0000DF870000}"/>
    <cellStyle name="Normal 6 5 4 4 4 2 2" xfId="17692" xr:uid="{00000000-0005-0000-0000-0000E0870000}"/>
    <cellStyle name="Normal 6 5 4 4 4 2 2 2" xfId="42479" xr:uid="{00000000-0005-0000-0000-0000E1870000}"/>
    <cellStyle name="Normal 6 5 4 4 4 2 3" xfId="32461" xr:uid="{00000000-0005-0000-0000-0000E2870000}"/>
    <cellStyle name="Normal 6 5 4 4 4 3" xfId="17693" xr:uid="{00000000-0005-0000-0000-0000E3870000}"/>
    <cellStyle name="Normal 6 5 4 4 4 3 2" xfId="17694" xr:uid="{00000000-0005-0000-0000-0000E4870000}"/>
    <cellStyle name="Normal 6 5 4 4 4 3 2 2" xfId="42480" xr:uid="{00000000-0005-0000-0000-0000E5870000}"/>
    <cellStyle name="Normal 6 5 4 4 4 3 3" xfId="32462" xr:uid="{00000000-0005-0000-0000-0000E6870000}"/>
    <cellStyle name="Normal 6 5 4 4 4 4" xfId="17695" xr:uid="{00000000-0005-0000-0000-0000E7870000}"/>
    <cellStyle name="Normal 6 5 4 4 4 4 2" xfId="36658" xr:uid="{00000000-0005-0000-0000-0000E8870000}"/>
    <cellStyle name="Normal 6 5 4 4 4 5" xfId="26062" xr:uid="{00000000-0005-0000-0000-0000E9870000}"/>
    <cellStyle name="Normal 6 5 4 4 5" xfId="17696" xr:uid="{00000000-0005-0000-0000-0000EA870000}"/>
    <cellStyle name="Normal 6 5 4 4 5 2" xfId="17697" xr:uid="{00000000-0005-0000-0000-0000EB870000}"/>
    <cellStyle name="Normal 6 5 4 4 5 2 2" xfId="42481" xr:uid="{00000000-0005-0000-0000-0000EC870000}"/>
    <cellStyle name="Normal 6 5 4 4 5 3" xfId="32463" xr:uid="{00000000-0005-0000-0000-0000ED870000}"/>
    <cellStyle name="Normal 6 5 4 4 6" xfId="17698" xr:uid="{00000000-0005-0000-0000-0000EE870000}"/>
    <cellStyle name="Normal 6 5 4 4 6 2" xfId="17699" xr:uid="{00000000-0005-0000-0000-0000EF870000}"/>
    <cellStyle name="Normal 6 5 4 4 6 2 2" xfId="42482" xr:uid="{00000000-0005-0000-0000-0000F0870000}"/>
    <cellStyle name="Normal 6 5 4 4 6 3" xfId="32464" xr:uid="{00000000-0005-0000-0000-0000F1870000}"/>
    <cellStyle name="Normal 6 5 4 4 7" xfId="17700" xr:uid="{00000000-0005-0000-0000-0000F2870000}"/>
    <cellStyle name="Normal 6 5 4 4 7 2" xfId="36653" xr:uid="{00000000-0005-0000-0000-0000F3870000}"/>
    <cellStyle name="Normal 6 5 4 4 8" xfId="26057" xr:uid="{00000000-0005-0000-0000-0000F4870000}"/>
    <cellStyle name="Normal 6 5 4 5" xfId="17701" xr:uid="{00000000-0005-0000-0000-0000F5870000}"/>
    <cellStyle name="Normal 6 5 4 5 2" xfId="17702" xr:uid="{00000000-0005-0000-0000-0000F6870000}"/>
    <cellStyle name="Normal 6 5 4 5 2 2" xfId="17703" xr:uid="{00000000-0005-0000-0000-0000F7870000}"/>
    <cellStyle name="Normal 6 5 4 5 2 2 2" xfId="17704" xr:uid="{00000000-0005-0000-0000-0000F8870000}"/>
    <cellStyle name="Normal 6 5 4 5 2 2 2 2" xfId="17705" xr:uid="{00000000-0005-0000-0000-0000F9870000}"/>
    <cellStyle name="Normal 6 5 4 5 2 2 2 2 2" xfId="42483" xr:uid="{00000000-0005-0000-0000-0000FA870000}"/>
    <cellStyle name="Normal 6 5 4 5 2 2 2 3" xfId="32465" xr:uid="{00000000-0005-0000-0000-0000FB870000}"/>
    <cellStyle name="Normal 6 5 4 5 2 2 3" xfId="17706" xr:uid="{00000000-0005-0000-0000-0000FC870000}"/>
    <cellStyle name="Normal 6 5 4 5 2 2 3 2" xfId="17707" xr:uid="{00000000-0005-0000-0000-0000FD870000}"/>
    <cellStyle name="Normal 6 5 4 5 2 2 3 2 2" xfId="42484" xr:uid="{00000000-0005-0000-0000-0000FE870000}"/>
    <cellStyle name="Normal 6 5 4 5 2 2 3 3" xfId="32466" xr:uid="{00000000-0005-0000-0000-0000FF870000}"/>
    <cellStyle name="Normal 6 5 4 5 2 2 4" xfId="17708" xr:uid="{00000000-0005-0000-0000-000000880000}"/>
    <cellStyle name="Normal 6 5 4 5 2 2 4 2" xfId="36661" xr:uid="{00000000-0005-0000-0000-000001880000}"/>
    <cellStyle name="Normal 6 5 4 5 2 2 5" xfId="26065" xr:uid="{00000000-0005-0000-0000-000002880000}"/>
    <cellStyle name="Normal 6 5 4 5 2 3" xfId="17709" xr:uid="{00000000-0005-0000-0000-000003880000}"/>
    <cellStyle name="Normal 6 5 4 5 2 3 2" xfId="17710" xr:uid="{00000000-0005-0000-0000-000004880000}"/>
    <cellStyle name="Normal 6 5 4 5 2 3 2 2" xfId="17711" xr:uid="{00000000-0005-0000-0000-000005880000}"/>
    <cellStyle name="Normal 6 5 4 5 2 3 2 2 2" xfId="42485" xr:uid="{00000000-0005-0000-0000-000006880000}"/>
    <cellStyle name="Normal 6 5 4 5 2 3 2 3" xfId="32467" xr:uid="{00000000-0005-0000-0000-000007880000}"/>
    <cellStyle name="Normal 6 5 4 5 2 3 3" xfId="17712" xr:uid="{00000000-0005-0000-0000-000008880000}"/>
    <cellStyle name="Normal 6 5 4 5 2 3 3 2" xfId="17713" xr:uid="{00000000-0005-0000-0000-000009880000}"/>
    <cellStyle name="Normal 6 5 4 5 2 3 3 2 2" xfId="42486" xr:uid="{00000000-0005-0000-0000-00000A880000}"/>
    <cellStyle name="Normal 6 5 4 5 2 3 3 3" xfId="32468" xr:uid="{00000000-0005-0000-0000-00000B880000}"/>
    <cellStyle name="Normal 6 5 4 5 2 3 4" xfId="17714" xr:uid="{00000000-0005-0000-0000-00000C880000}"/>
    <cellStyle name="Normal 6 5 4 5 2 3 4 2" xfId="36662" xr:uid="{00000000-0005-0000-0000-00000D880000}"/>
    <cellStyle name="Normal 6 5 4 5 2 3 5" xfId="26066" xr:uid="{00000000-0005-0000-0000-00000E880000}"/>
    <cellStyle name="Normal 6 5 4 5 2 4" xfId="17715" xr:uid="{00000000-0005-0000-0000-00000F880000}"/>
    <cellStyle name="Normal 6 5 4 5 2 4 2" xfId="17716" xr:uid="{00000000-0005-0000-0000-000010880000}"/>
    <cellStyle name="Normal 6 5 4 5 2 4 2 2" xfId="42487" xr:uid="{00000000-0005-0000-0000-000011880000}"/>
    <cellStyle name="Normal 6 5 4 5 2 4 3" xfId="32469" xr:uid="{00000000-0005-0000-0000-000012880000}"/>
    <cellStyle name="Normal 6 5 4 5 2 5" xfId="17717" xr:uid="{00000000-0005-0000-0000-000013880000}"/>
    <cellStyle name="Normal 6 5 4 5 2 5 2" xfId="17718" xr:uid="{00000000-0005-0000-0000-000014880000}"/>
    <cellStyle name="Normal 6 5 4 5 2 5 2 2" xfId="42488" xr:uid="{00000000-0005-0000-0000-000015880000}"/>
    <cellStyle name="Normal 6 5 4 5 2 5 3" xfId="32470" xr:uid="{00000000-0005-0000-0000-000016880000}"/>
    <cellStyle name="Normal 6 5 4 5 2 6" xfId="17719" xr:uid="{00000000-0005-0000-0000-000017880000}"/>
    <cellStyle name="Normal 6 5 4 5 2 6 2" xfId="36660" xr:uid="{00000000-0005-0000-0000-000018880000}"/>
    <cellStyle name="Normal 6 5 4 5 2 7" xfId="26064" xr:uid="{00000000-0005-0000-0000-000019880000}"/>
    <cellStyle name="Normal 6 5 4 5 3" xfId="17720" xr:uid="{00000000-0005-0000-0000-00001A880000}"/>
    <cellStyle name="Normal 6 5 4 5 3 2" xfId="17721" xr:uid="{00000000-0005-0000-0000-00001B880000}"/>
    <cellStyle name="Normal 6 5 4 5 3 2 2" xfId="17722" xr:uid="{00000000-0005-0000-0000-00001C880000}"/>
    <cellStyle name="Normal 6 5 4 5 3 2 2 2" xfId="42489" xr:uid="{00000000-0005-0000-0000-00001D880000}"/>
    <cellStyle name="Normal 6 5 4 5 3 2 3" xfId="32471" xr:uid="{00000000-0005-0000-0000-00001E880000}"/>
    <cellStyle name="Normal 6 5 4 5 3 3" xfId="17723" xr:uid="{00000000-0005-0000-0000-00001F880000}"/>
    <cellStyle name="Normal 6 5 4 5 3 3 2" xfId="17724" xr:uid="{00000000-0005-0000-0000-000020880000}"/>
    <cellStyle name="Normal 6 5 4 5 3 3 2 2" xfId="42490" xr:uid="{00000000-0005-0000-0000-000021880000}"/>
    <cellStyle name="Normal 6 5 4 5 3 3 3" xfId="32472" xr:uid="{00000000-0005-0000-0000-000022880000}"/>
    <cellStyle name="Normal 6 5 4 5 3 4" xfId="17725" xr:uid="{00000000-0005-0000-0000-000023880000}"/>
    <cellStyle name="Normal 6 5 4 5 3 4 2" xfId="36663" xr:uid="{00000000-0005-0000-0000-000024880000}"/>
    <cellStyle name="Normal 6 5 4 5 3 5" xfId="26067" xr:uid="{00000000-0005-0000-0000-000025880000}"/>
    <cellStyle name="Normal 6 5 4 5 4" xfId="17726" xr:uid="{00000000-0005-0000-0000-000026880000}"/>
    <cellStyle name="Normal 6 5 4 5 4 2" xfId="17727" xr:uid="{00000000-0005-0000-0000-000027880000}"/>
    <cellStyle name="Normal 6 5 4 5 4 2 2" xfId="17728" xr:uid="{00000000-0005-0000-0000-000028880000}"/>
    <cellStyle name="Normal 6 5 4 5 4 2 2 2" xfId="42491" xr:uid="{00000000-0005-0000-0000-000029880000}"/>
    <cellStyle name="Normal 6 5 4 5 4 2 3" xfId="32473" xr:uid="{00000000-0005-0000-0000-00002A880000}"/>
    <cellStyle name="Normal 6 5 4 5 4 3" xfId="17729" xr:uid="{00000000-0005-0000-0000-00002B880000}"/>
    <cellStyle name="Normal 6 5 4 5 4 3 2" xfId="17730" xr:uid="{00000000-0005-0000-0000-00002C880000}"/>
    <cellStyle name="Normal 6 5 4 5 4 3 2 2" xfId="42492" xr:uid="{00000000-0005-0000-0000-00002D880000}"/>
    <cellStyle name="Normal 6 5 4 5 4 3 3" xfId="32474" xr:uid="{00000000-0005-0000-0000-00002E880000}"/>
    <cellStyle name="Normal 6 5 4 5 4 4" xfId="17731" xr:uid="{00000000-0005-0000-0000-00002F880000}"/>
    <cellStyle name="Normal 6 5 4 5 4 4 2" xfId="36664" xr:uid="{00000000-0005-0000-0000-000030880000}"/>
    <cellStyle name="Normal 6 5 4 5 4 5" xfId="26068" xr:uid="{00000000-0005-0000-0000-000031880000}"/>
    <cellStyle name="Normal 6 5 4 5 5" xfId="17732" xr:uid="{00000000-0005-0000-0000-000032880000}"/>
    <cellStyle name="Normal 6 5 4 5 5 2" xfId="17733" xr:uid="{00000000-0005-0000-0000-000033880000}"/>
    <cellStyle name="Normal 6 5 4 5 5 2 2" xfId="42493" xr:uid="{00000000-0005-0000-0000-000034880000}"/>
    <cellStyle name="Normal 6 5 4 5 5 3" xfId="32475" xr:uid="{00000000-0005-0000-0000-000035880000}"/>
    <cellStyle name="Normal 6 5 4 5 6" xfId="17734" xr:uid="{00000000-0005-0000-0000-000036880000}"/>
    <cellStyle name="Normal 6 5 4 5 6 2" xfId="17735" xr:uid="{00000000-0005-0000-0000-000037880000}"/>
    <cellStyle name="Normal 6 5 4 5 6 2 2" xfId="42494" xr:uid="{00000000-0005-0000-0000-000038880000}"/>
    <cellStyle name="Normal 6 5 4 5 6 3" xfId="32476" xr:uid="{00000000-0005-0000-0000-000039880000}"/>
    <cellStyle name="Normal 6 5 4 5 7" xfId="17736" xr:uid="{00000000-0005-0000-0000-00003A880000}"/>
    <cellStyle name="Normal 6 5 4 5 7 2" xfId="36659" xr:uid="{00000000-0005-0000-0000-00003B880000}"/>
    <cellStyle name="Normal 6 5 4 5 8" xfId="26063" xr:uid="{00000000-0005-0000-0000-00003C880000}"/>
    <cellStyle name="Normal 6 5 4 6" xfId="17737" xr:uid="{00000000-0005-0000-0000-00003D880000}"/>
    <cellStyle name="Normal 6 5 4 6 2" xfId="17738" xr:uid="{00000000-0005-0000-0000-00003E880000}"/>
    <cellStyle name="Normal 6 5 4 6 2 2" xfId="17739" xr:uid="{00000000-0005-0000-0000-00003F880000}"/>
    <cellStyle name="Normal 6 5 4 6 2 2 2" xfId="17740" xr:uid="{00000000-0005-0000-0000-000040880000}"/>
    <cellStyle name="Normal 6 5 4 6 2 2 2 2" xfId="17741" xr:uid="{00000000-0005-0000-0000-000041880000}"/>
    <cellStyle name="Normal 6 5 4 6 2 2 2 2 2" xfId="42495" xr:uid="{00000000-0005-0000-0000-000042880000}"/>
    <cellStyle name="Normal 6 5 4 6 2 2 2 3" xfId="32477" xr:uid="{00000000-0005-0000-0000-000043880000}"/>
    <cellStyle name="Normal 6 5 4 6 2 2 3" xfId="17742" xr:uid="{00000000-0005-0000-0000-000044880000}"/>
    <cellStyle name="Normal 6 5 4 6 2 2 3 2" xfId="17743" xr:uid="{00000000-0005-0000-0000-000045880000}"/>
    <cellStyle name="Normal 6 5 4 6 2 2 3 2 2" xfId="42496" xr:uid="{00000000-0005-0000-0000-000046880000}"/>
    <cellStyle name="Normal 6 5 4 6 2 2 3 3" xfId="32478" xr:uid="{00000000-0005-0000-0000-000047880000}"/>
    <cellStyle name="Normal 6 5 4 6 2 2 4" xfId="17744" xr:uid="{00000000-0005-0000-0000-000048880000}"/>
    <cellStyle name="Normal 6 5 4 6 2 2 4 2" xfId="36667" xr:uid="{00000000-0005-0000-0000-000049880000}"/>
    <cellStyle name="Normal 6 5 4 6 2 2 5" xfId="26071" xr:uid="{00000000-0005-0000-0000-00004A880000}"/>
    <cellStyle name="Normal 6 5 4 6 2 3" xfId="17745" xr:uid="{00000000-0005-0000-0000-00004B880000}"/>
    <cellStyle name="Normal 6 5 4 6 2 3 2" xfId="17746" xr:uid="{00000000-0005-0000-0000-00004C880000}"/>
    <cellStyle name="Normal 6 5 4 6 2 3 2 2" xfId="17747" xr:uid="{00000000-0005-0000-0000-00004D880000}"/>
    <cellStyle name="Normal 6 5 4 6 2 3 2 2 2" xfId="42497" xr:uid="{00000000-0005-0000-0000-00004E880000}"/>
    <cellStyle name="Normal 6 5 4 6 2 3 2 3" xfId="32479" xr:uid="{00000000-0005-0000-0000-00004F880000}"/>
    <cellStyle name="Normal 6 5 4 6 2 3 3" xfId="17748" xr:uid="{00000000-0005-0000-0000-000050880000}"/>
    <cellStyle name="Normal 6 5 4 6 2 3 3 2" xfId="17749" xr:uid="{00000000-0005-0000-0000-000051880000}"/>
    <cellStyle name="Normal 6 5 4 6 2 3 3 2 2" xfId="42498" xr:uid="{00000000-0005-0000-0000-000052880000}"/>
    <cellStyle name="Normal 6 5 4 6 2 3 3 3" xfId="32480" xr:uid="{00000000-0005-0000-0000-000053880000}"/>
    <cellStyle name="Normal 6 5 4 6 2 3 4" xfId="17750" xr:uid="{00000000-0005-0000-0000-000054880000}"/>
    <cellStyle name="Normal 6 5 4 6 2 3 4 2" xfId="36668" xr:uid="{00000000-0005-0000-0000-000055880000}"/>
    <cellStyle name="Normal 6 5 4 6 2 3 5" xfId="26072" xr:uid="{00000000-0005-0000-0000-000056880000}"/>
    <cellStyle name="Normal 6 5 4 6 2 4" xfId="17751" xr:uid="{00000000-0005-0000-0000-000057880000}"/>
    <cellStyle name="Normal 6 5 4 6 2 4 2" xfId="17752" xr:uid="{00000000-0005-0000-0000-000058880000}"/>
    <cellStyle name="Normal 6 5 4 6 2 4 2 2" xfId="42499" xr:uid="{00000000-0005-0000-0000-000059880000}"/>
    <cellStyle name="Normal 6 5 4 6 2 4 3" xfId="32481" xr:uid="{00000000-0005-0000-0000-00005A880000}"/>
    <cellStyle name="Normal 6 5 4 6 2 5" xfId="17753" xr:uid="{00000000-0005-0000-0000-00005B880000}"/>
    <cellStyle name="Normal 6 5 4 6 2 5 2" xfId="17754" xr:uid="{00000000-0005-0000-0000-00005C880000}"/>
    <cellStyle name="Normal 6 5 4 6 2 5 2 2" xfId="42500" xr:uid="{00000000-0005-0000-0000-00005D880000}"/>
    <cellStyle name="Normal 6 5 4 6 2 5 3" xfId="32482" xr:uid="{00000000-0005-0000-0000-00005E880000}"/>
    <cellStyle name="Normal 6 5 4 6 2 6" xfId="17755" xr:uid="{00000000-0005-0000-0000-00005F880000}"/>
    <cellStyle name="Normal 6 5 4 6 2 6 2" xfId="36666" xr:uid="{00000000-0005-0000-0000-000060880000}"/>
    <cellStyle name="Normal 6 5 4 6 2 7" xfId="26070" xr:uid="{00000000-0005-0000-0000-000061880000}"/>
    <cellStyle name="Normal 6 5 4 6 3" xfId="17756" xr:uid="{00000000-0005-0000-0000-000062880000}"/>
    <cellStyle name="Normal 6 5 4 6 3 2" xfId="17757" xr:uid="{00000000-0005-0000-0000-000063880000}"/>
    <cellStyle name="Normal 6 5 4 6 3 2 2" xfId="17758" xr:uid="{00000000-0005-0000-0000-000064880000}"/>
    <cellStyle name="Normal 6 5 4 6 3 2 2 2" xfId="42501" xr:uid="{00000000-0005-0000-0000-000065880000}"/>
    <cellStyle name="Normal 6 5 4 6 3 2 3" xfId="32483" xr:uid="{00000000-0005-0000-0000-000066880000}"/>
    <cellStyle name="Normal 6 5 4 6 3 3" xfId="17759" xr:uid="{00000000-0005-0000-0000-000067880000}"/>
    <cellStyle name="Normal 6 5 4 6 3 3 2" xfId="17760" xr:uid="{00000000-0005-0000-0000-000068880000}"/>
    <cellStyle name="Normal 6 5 4 6 3 3 2 2" xfId="42502" xr:uid="{00000000-0005-0000-0000-000069880000}"/>
    <cellStyle name="Normal 6 5 4 6 3 3 3" xfId="32484" xr:uid="{00000000-0005-0000-0000-00006A880000}"/>
    <cellStyle name="Normal 6 5 4 6 3 4" xfId="17761" xr:uid="{00000000-0005-0000-0000-00006B880000}"/>
    <cellStyle name="Normal 6 5 4 6 3 4 2" xfId="36669" xr:uid="{00000000-0005-0000-0000-00006C880000}"/>
    <cellStyle name="Normal 6 5 4 6 3 5" xfId="26073" xr:uid="{00000000-0005-0000-0000-00006D880000}"/>
    <cellStyle name="Normal 6 5 4 6 4" xfId="17762" xr:uid="{00000000-0005-0000-0000-00006E880000}"/>
    <cellStyle name="Normal 6 5 4 6 4 2" xfId="17763" xr:uid="{00000000-0005-0000-0000-00006F880000}"/>
    <cellStyle name="Normal 6 5 4 6 4 2 2" xfId="17764" xr:uid="{00000000-0005-0000-0000-000070880000}"/>
    <cellStyle name="Normal 6 5 4 6 4 2 2 2" xfId="42503" xr:uid="{00000000-0005-0000-0000-000071880000}"/>
    <cellStyle name="Normal 6 5 4 6 4 2 3" xfId="32485" xr:uid="{00000000-0005-0000-0000-000072880000}"/>
    <cellStyle name="Normal 6 5 4 6 4 3" xfId="17765" xr:uid="{00000000-0005-0000-0000-000073880000}"/>
    <cellStyle name="Normal 6 5 4 6 4 3 2" xfId="17766" xr:uid="{00000000-0005-0000-0000-000074880000}"/>
    <cellStyle name="Normal 6 5 4 6 4 3 2 2" xfId="42504" xr:uid="{00000000-0005-0000-0000-000075880000}"/>
    <cellStyle name="Normal 6 5 4 6 4 3 3" xfId="32486" xr:uid="{00000000-0005-0000-0000-000076880000}"/>
    <cellStyle name="Normal 6 5 4 6 4 4" xfId="17767" xr:uid="{00000000-0005-0000-0000-000077880000}"/>
    <cellStyle name="Normal 6 5 4 6 4 4 2" xfId="36670" xr:uid="{00000000-0005-0000-0000-000078880000}"/>
    <cellStyle name="Normal 6 5 4 6 4 5" xfId="26074" xr:uid="{00000000-0005-0000-0000-000079880000}"/>
    <cellStyle name="Normal 6 5 4 6 5" xfId="17768" xr:uid="{00000000-0005-0000-0000-00007A880000}"/>
    <cellStyle name="Normal 6 5 4 6 5 2" xfId="17769" xr:uid="{00000000-0005-0000-0000-00007B880000}"/>
    <cellStyle name="Normal 6 5 4 6 5 2 2" xfId="42505" xr:uid="{00000000-0005-0000-0000-00007C880000}"/>
    <cellStyle name="Normal 6 5 4 6 5 3" xfId="32487" xr:uid="{00000000-0005-0000-0000-00007D880000}"/>
    <cellStyle name="Normal 6 5 4 6 6" xfId="17770" xr:uid="{00000000-0005-0000-0000-00007E880000}"/>
    <cellStyle name="Normal 6 5 4 6 6 2" xfId="17771" xr:uid="{00000000-0005-0000-0000-00007F880000}"/>
    <cellStyle name="Normal 6 5 4 6 6 2 2" xfId="42506" xr:uid="{00000000-0005-0000-0000-000080880000}"/>
    <cellStyle name="Normal 6 5 4 6 6 3" xfId="32488" xr:uid="{00000000-0005-0000-0000-000081880000}"/>
    <cellStyle name="Normal 6 5 4 6 7" xfId="17772" xr:uid="{00000000-0005-0000-0000-000082880000}"/>
    <cellStyle name="Normal 6 5 4 6 7 2" xfId="36665" xr:uid="{00000000-0005-0000-0000-000083880000}"/>
    <cellStyle name="Normal 6 5 4 6 8" xfId="26069" xr:uid="{00000000-0005-0000-0000-000084880000}"/>
    <cellStyle name="Normal 6 5 4 7" xfId="17773" xr:uid="{00000000-0005-0000-0000-000085880000}"/>
    <cellStyle name="Normal 6 5 4 7 2" xfId="17774" xr:uid="{00000000-0005-0000-0000-000086880000}"/>
    <cellStyle name="Normal 6 5 4 7 2 2" xfId="17775" xr:uid="{00000000-0005-0000-0000-000087880000}"/>
    <cellStyle name="Normal 6 5 4 7 2 2 2" xfId="17776" xr:uid="{00000000-0005-0000-0000-000088880000}"/>
    <cellStyle name="Normal 6 5 4 7 2 2 2 2" xfId="42507" xr:uid="{00000000-0005-0000-0000-000089880000}"/>
    <cellStyle name="Normal 6 5 4 7 2 2 3" xfId="32489" xr:uid="{00000000-0005-0000-0000-00008A880000}"/>
    <cellStyle name="Normal 6 5 4 7 2 3" xfId="17777" xr:uid="{00000000-0005-0000-0000-00008B880000}"/>
    <cellStyle name="Normal 6 5 4 7 2 3 2" xfId="17778" xr:uid="{00000000-0005-0000-0000-00008C880000}"/>
    <cellStyle name="Normal 6 5 4 7 2 3 2 2" xfId="42508" xr:uid="{00000000-0005-0000-0000-00008D880000}"/>
    <cellStyle name="Normal 6 5 4 7 2 3 3" xfId="32490" xr:uid="{00000000-0005-0000-0000-00008E880000}"/>
    <cellStyle name="Normal 6 5 4 7 2 4" xfId="17779" xr:uid="{00000000-0005-0000-0000-00008F880000}"/>
    <cellStyle name="Normal 6 5 4 7 2 4 2" xfId="36672" xr:uid="{00000000-0005-0000-0000-000090880000}"/>
    <cellStyle name="Normal 6 5 4 7 2 5" xfId="26076" xr:uid="{00000000-0005-0000-0000-000091880000}"/>
    <cellStyle name="Normal 6 5 4 7 3" xfId="17780" xr:uid="{00000000-0005-0000-0000-000092880000}"/>
    <cellStyle name="Normal 6 5 4 7 3 2" xfId="17781" xr:uid="{00000000-0005-0000-0000-000093880000}"/>
    <cellStyle name="Normal 6 5 4 7 3 2 2" xfId="17782" xr:uid="{00000000-0005-0000-0000-000094880000}"/>
    <cellStyle name="Normal 6 5 4 7 3 2 2 2" xfId="42509" xr:uid="{00000000-0005-0000-0000-000095880000}"/>
    <cellStyle name="Normal 6 5 4 7 3 2 3" xfId="32491" xr:uid="{00000000-0005-0000-0000-000096880000}"/>
    <cellStyle name="Normal 6 5 4 7 3 3" xfId="17783" xr:uid="{00000000-0005-0000-0000-000097880000}"/>
    <cellStyle name="Normal 6 5 4 7 3 3 2" xfId="17784" xr:uid="{00000000-0005-0000-0000-000098880000}"/>
    <cellStyle name="Normal 6 5 4 7 3 3 2 2" xfId="42510" xr:uid="{00000000-0005-0000-0000-000099880000}"/>
    <cellStyle name="Normal 6 5 4 7 3 3 3" xfId="32492" xr:uid="{00000000-0005-0000-0000-00009A880000}"/>
    <cellStyle name="Normal 6 5 4 7 3 4" xfId="17785" xr:uid="{00000000-0005-0000-0000-00009B880000}"/>
    <cellStyle name="Normal 6 5 4 7 3 4 2" xfId="36673" xr:uid="{00000000-0005-0000-0000-00009C880000}"/>
    <cellStyle name="Normal 6 5 4 7 3 5" xfId="26077" xr:uid="{00000000-0005-0000-0000-00009D880000}"/>
    <cellStyle name="Normal 6 5 4 7 4" xfId="17786" xr:uid="{00000000-0005-0000-0000-00009E880000}"/>
    <cellStyle name="Normal 6 5 4 7 4 2" xfId="17787" xr:uid="{00000000-0005-0000-0000-00009F880000}"/>
    <cellStyle name="Normal 6 5 4 7 4 2 2" xfId="42511" xr:uid="{00000000-0005-0000-0000-0000A0880000}"/>
    <cellStyle name="Normal 6 5 4 7 4 3" xfId="32493" xr:uid="{00000000-0005-0000-0000-0000A1880000}"/>
    <cellStyle name="Normal 6 5 4 7 5" xfId="17788" xr:uid="{00000000-0005-0000-0000-0000A2880000}"/>
    <cellStyle name="Normal 6 5 4 7 5 2" xfId="17789" xr:uid="{00000000-0005-0000-0000-0000A3880000}"/>
    <cellStyle name="Normal 6 5 4 7 5 2 2" xfId="42512" xr:uid="{00000000-0005-0000-0000-0000A4880000}"/>
    <cellStyle name="Normal 6 5 4 7 5 3" xfId="32494" xr:uid="{00000000-0005-0000-0000-0000A5880000}"/>
    <cellStyle name="Normal 6 5 4 7 6" xfId="17790" xr:uid="{00000000-0005-0000-0000-0000A6880000}"/>
    <cellStyle name="Normal 6 5 4 7 6 2" xfId="36671" xr:uid="{00000000-0005-0000-0000-0000A7880000}"/>
    <cellStyle name="Normal 6 5 4 7 7" xfId="26075" xr:uid="{00000000-0005-0000-0000-0000A8880000}"/>
    <cellStyle name="Normal 6 5 4 8" xfId="17791" xr:uid="{00000000-0005-0000-0000-0000A9880000}"/>
    <cellStyle name="Normal 6 5 4 8 2" xfId="17792" xr:uid="{00000000-0005-0000-0000-0000AA880000}"/>
    <cellStyle name="Normal 6 5 4 8 2 2" xfId="17793" xr:uid="{00000000-0005-0000-0000-0000AB880000}"/>
    <cellStyle name="Normal 6 5 4 8 2 2 2" xfId="42513" xr:uid="{00000000-0005-0000-0000-0000AC880000}"/>
    <cellStyle name="Normal 6 5 4 8 2 3" xfId="32495" xr:uid="{00000000-0005-0000-0000-0000AD880000}"/>
    <cellStyle name="Normal 6 5 4 8 3" xfId="17794" xr:uid="{00000000-0005-0000-0000-0000AE880000}"/>
    <cellStyle name="Normal 6 5 4 8 3 2" xfId="17795" xr:uid="{00000000-0005-0000-0000-0000AF880000}"/>
    <cellStyle name="Normal 6 5 4 8 3 2 2" xfId="42514" xr:uid="{00000000-0005-0000-0000-0000B0880000}"/>
    <cellStyle name="Normal 6 5 4 8 3 3" xfId="32496" xr:uid="{00000000-0005-0000-0000-0000B1880000}"/>
    <cellStyle name="Normal 6 5 4 8 4" xfId="17796" xr:uid="{00000000-0005-0000-0000-0000B2880000}"/>
    <cellStyle name="Normal 6 5 4 8 4 2" xfId="36674" xr:uid="{00000000-0005-0000-0000-0000B3880000}"/>
    <cellStyle name="Normal 6 5 4 8 5" xfId="26078" xr:uid="{00000000-0005-0000-0000-0000B4880000}"/>
    <cellStyle name="Normal 6 5 4 9" xfId="17797" xr:uid="{00000000-0005-0000-0000-0000B5880000}"/>
    <cellStyle name="Normal 6 5 4 9 2" xfId="17798" xr:uid="{00000000-0005-0000-0000-0000B6880000}"/>
    <cellStyle name="Normal 6 5 4 9 2 2" xfId="17799" xr:uid="{00000000-0005-0000-0000-0000B7880000}"/>
    <cellStyle name="Normal 6 5 4 9 2 2 2" xfId="42515" xr:uid="{00000000-0005-0000-0000-0000B8880000}"/>
    <cellStyle name="Normal 6 5 4 9 2 3" xfId="32497" xr:uid="{00000000-0005-0000-0000-0000B9880000}"/>
    <cellStyle name="Normal 6 5 4 9 3" xfId="17800" xr:uid="{00000000-0005-0000-0000-0000BA880000}"/>
    <cellStyle name="Normal 6 5 4 9 3 2" xfId="17801" xr:uid="{00000000-0005-0000-0000-0000BB880000}"/>
    <cellStyle name="Normal 6 5 4 9 3 2 2" xfId="42516" xr:uid="{00000000-0005-0000-0000-0000BC880000}"/>
    <cellStyle name="Normal 6 5 4 9 3 3" xfId="32498" xr:uid="{00000000-0005-0000-0000-0000BD880000}"/>
    <cellStyle name="Normal 6 5 4 9 4" xfId="17802" xr:uid="{00000000-0005-0000-0000-0000BE880000}"/>
    <cellStyle name="Normal 6 5 4 9 4 2" xfId="36675" xr:uid="{00000000-0005-0000-0000-0000BF880000}"/>
    <cellStyle name="Normal 6 5 4 9 5" xfId="26079" xr:uid="{00000000-0005-0000-0000-0000C0880000}"/>
    <cellStyle name="Normal 6 5 5" xfId="17803" xr:uid="{00000000-0005-0000-0000-0000C1880000}"/>
    <cellStyle name="Normal 6 5 5 10" xfId="17804" xr:uid="{00000000-0005-0000-0000-0000C2880000}"/>
    <cellStyle name="Normal 6 5 5 10 2" xfId="17805" xr:uid="{00000000-0005-0000-0000-0000C3880000}"/>
    <cellStyle name="Normal 6 5 5 10 2 2" xfId="42517" xr:uid="{00000000-0005-0000-0000-0000C4880000}"/>
    <cellStyle name="Normal 6 5 5 10 3" xfId="32499" xr:uid="{00000000-0005-0000-0000-0000C5880000}"/>
    <cellStyle name="Normal 6 5 5 11" xfId="17806" xr:uid="{00000000-0005-0000-0000-0000C6880000}"/>
    <cellStyle name="Normal 6 5 5 11 2" xfId="36676" xr:uid="{00000000-0005-0000-0000-0000C7880000}"/>
    <cellStyle name="Normal 6 5 5 12" xfId="26080" xr:uid="{00000000-0005-0000-0000-0000C8880000}"/>
    <cellStyle name="Normal 6 5 5 2" xfId="17807" xr:uid="{00000000-0005-0000-0000-0000C9880000}"/>
    <cellStyle name="Normal 6 5 5 2 10" xfId="26081" xr:uid="{00000000-0005-0000-0000-0000CA880000}"/>
    <cellStyle name="Normal 6 5 5 2 2" xfId="17808" xr:uid="{00000000-0005-0000-0000-0000CB880000}"/>
    <cellStyle name="Normal 6 5 5 2 2 2" xfId="17809" xr:uid="{00000000-0005-0000-0000-0000CC880000}"/>
    <cellStyle name="Normal 6 5 5 2 2 2 2" xfId="17810" xr:uid="{00000000-0005-0000-0000-0000CD880000}"/>
    <cellStyle name="Normal 6 5 5 2 2 2 2 2" xfId="17811" xr:uid="{00000000-0005-0000-0000-0000CE880000}"/>
    <cellStyle name="Normal 6 5 5 2 2 2 2 2 2" xfId="17812" xr:uid="{00000000-0005-0000-0000-0000CF880000}"/>
    <cellStyle name="Normal 6 5 5 2 2 2 2 2 2 2" xfId="42518" xr:uid="{00000000-0005-0000-0000-0000D0880000}"/>
    <cellStyle name="Normal 6 5 5 2 2 2 2 2 3" xfId="32500" xr:uid="{00000000-0005-0000-0000-0000D1880000}"/>
    <cellStyle name="Normal 6 5 5 2 2 2 2 3" xfId="17813" xr:uid="{00000000-0005-0000-0000-0000D2880000}"/>
    <cellStyle name="Normal 6 5 5 2 2 2 2 3 2" xfId="17814" xr:uid="{00000000-0005-0000-0000-0000D3880000}"/>
    <cellStyle name="Normal 6 5 5 2 2 2 2 3 2 2" xfId="42519" xr:uid="{00000000-0005-0000-0000-0000D4880000}"/>
    <cellStyle name="Normal 6 5 5 2 2 2 2 3 3" xfId="32501" xr:uid="{00000000-0005-0000-0000-0000D5880000}"/>
    <cellStyle name="Normal 6 5 5 2 2 2 2 4" xfId="17815" xr:uid="{00000000-0005-0000-0000-0000D6880000}"/>
    <cellStyle name="Normal 6 5 5 2 2 2 2 4 2" xfId="36680" xr:uid="{00000000-0005-0000-0000-0000D7880000}"/>
    <cellStyle name="Normal 6 5 5 2 2 2 2 5" xfId="26084" xr:uid="{00000000-0005-0000-0000-0000D8880000}"/>
    <cellStyle name="Normal 6 5 5 2 2 2 3" xfId="17816" xr:uid="{00000000-0005-0000-0000-0000D9880000}"/>
    <cellStyle name="Normal 6 5 5 2 2 2 3 2" xfId="17817" xr:uid="{00000000-0005-0000-0000-0000DA880000}"/>
    <cellStyle name="Normal 6 5 5 2 2 2 3 2 2" xfId="17818" xr:uid="{00000000-0005-0000-0000-0000DB880000}"/>
    <cellStyle name="Normal 6 5 5 2 2 2 3 2 2 2" xfId="42520" xr:uid="{00000000-0005-0000-0000-0000DC880000}"/>
    <cellStyle name="Normal 6 5 5 2 2 2 3 2 3" xfId="32502" xr:uid="{00000000-0005-0000-0000-0000DD880000}"/>
    <cellStyle name="Normal 6 5 5 2 2 2 3 3" xfId="17819" xr:uid="{00000000-0005-0000-0000-0000DE880000}"/>
    <cellStyle name="Normal 6 5 5 2 2 2 3 3 2" xfId="17820" xr:uid="{00000000-0005-0000-0000-0000DF880000}"/>
    <cellStyle name="Normal 6 5 5 2 2 2 3 3 2 2" xfId="42521" xr:uid="{00000000-0005-0000-0000-0000E0880000}"/>
    <cellStyle name="Normal 6 5 5 2 2 2 3 3 3" xfId="32503" xr:uid="{00000000-0005-0000-0000-0000E1880000}"/>
    <cellStyle name="Normal 6 5 5 2 2 2 3 4" xfId="17821" xr:uid="{00000000-0005-0000-0000-0000E2880000}"/>
    <cellStyle name="Normal 6 5 5 2 2 2 3 4 2" xfId="36681" xr:uid="{00000000-0005-0000-0000-0000E3880000}"/>
    <cellStyle name="Normal 6 5 5 2 2 2 3 5" xfId="26085" xr:uid="{00000000-0005-0000-0000-0000E4880000}"/>
    <cellStyle name="Normal 6 5 5 2 2 2 4" xfId="17822" xr:uid="{00000000-0005-0000-0000-0000E5880000}"/>
    <cellStyle name="Normal 6 5 5 2 2 2 4 2" xfId="17823" xr:uid="{00000000-0005-0000-0000-0000E6880000}"/>
    <cellStyle name="Normal 6 5 5 2 2 2 4 2 2" xfId="42522" xr:uid="{00000000-0005-0000-0000-0000E7880000}"/>
    <cellStyle name="Normal 6 5 5 2 2 2 4 3" xfId="32504" xr:uid="{00000000-0005-0000-0000-0000E8880000}"/>
    <cellStyle name="Normal 6 5 5 2 2 2 5" xfId="17824" xr:uid="{00000000-0005-0000-0000-0000E9880000}"/>
    <cellStyle name="Normal 6 5 5 2 2 2 5 2" xfId="17825" xr:uid="{00000000-0005-0000-0000-0000EA880000}"/>
    <cellStyle name="Normal 6 5 5 2 2 2 5 2 2" xfId="42523" xr:uid="{00000000-0005-0000-0000-0000EB880000}"/>
    <cellStyle name="Normal 6 5 5 2 2 2 5 3" xfId="32505" xr:uid="{00000000-0005-0000-0000-0000EC880000}"/>
    <cellStyle name="Normal 6 5 5 2 2 2 6" xfId="17826" xr:uid="{00000000-0005-0000-0000-0000ED880000}"/>
    <cellStyle name="Normal 6 5 5 2 2 2 6 2" xfId="36679" xr:uid="{00000000-0005-0000-0000-0000EE880000}"/>
    <cellStyle name="Normal 6 5 5 2 2 2 7" xfId="26083" xr:uid="{00000000-0005-0000-0000-0000EF880000}"/>
    <cellStyle name="Normal 6 5 5 2 2 3" xfId="17827" xr:uid="{00000000-0005-0000-0000-0000F0880000}"/>
    <cellStyle name="Normal 6 5 5 2 2 3 2" xfId="17828" xr:uid="{00000000-0005-0000-0000-0000F1880000}"/>
    <cellStyle name="Normal 6 5 5 2 2 3 2 2" xfId="17829" xr:uid="{00000000-0005-0000-0000-0000F2880000}"/>
    <cellStyle name="Normal 6 5 5 2 2 3 2 2 2" xfId="42524" xr:uid="{00000000-0005-0000-0000-0000F3880000}"/>
    <cellStyle name="Normal 6 5 5 2 2 3 2 3" xfId="32506" xr:uid="{00000000-0005-0000-0000-0000F4880000}"/>
    <cellStyle name="Normal 6 5 5 2 2 3 3" xfId="17830" xr:uid="{00000000-0005-0000-0000-0000F5880000}"/>
    <cellStyle name="Normal 6 5 5 2 2 3 3 2" xfId="17831" xr:uid="{00000000-0005-0000-0000-0000F6880000}"/>
    <cellStyle name="Normal 6 5 5 2 2 3 3 2 2" xfId="42525" xr:uid="{00000000-0005-0000-0000-0000F7880000}"/>
    <cellStyle name="Normal 6 5 5 2 2 3 3 3" xfId="32507" xr:uid="{00000000-0005-0000-0000-0000F8880000}"/>
    <cellStyle name="Normal 6 5 5 2 2 3 4" xfId="17832" xr:uid="{00000000-0005-0000-0000-0000F9880000}"/>
    <cellStyle name="Normal 6 5 5 2 2 3 4 2" xfId="36682" xr:uid="{00000000-0005-0000-0000-0000FA880000}"/>
    <cellStyle name="Normal 6 5 5 2 2 3 5" xfId="26086" xr:uid="{00000000-0005-0000-0000-0000FB880000}"/>
    <cellStyle name="Normal 6 5 5 2 2 4" xfId="17833" xr:uid="{00000000-0005-0000-0000-0000FC880000}"/>
    <cellStyle name="Normal 6 5 5 2 2 4 2" xfId="17834" xr:uid="{00000000-0005-0000-0000-0000FD880000}"/>
    <cellStyle name="Normal 6 5 5 2 2 4 2 2" xfId="17835" xr:uid="{00000000-0005-0000-0000-0000FE880000}"/>
    <cellStyle name="Normal 6 5 5 2 2 4 2 2 2" xfId="42526" xr:uid="{00000000-0005-0000-0000-0000FF880000}"/>
    <cellStyle name="Normal 6 5 5 2 2 4 2 3" xfId="32508" xr:uid="{00000000-0005-0000-0000-000000890000}"/>
    <cellStyle name="Normal 6 5 5 2 2 4 3" xfId="17836" xr:uid="{00000000-0005-0000-0000-000001890000}"/>
    <cellStyle name="Normal 6 5 5 2 2 4 3 2" xfId="17837" xr:uid="{00000000-0005-0000-0000-000002890000}"/>
    <cellStyle name="Normal 6 5 5 2 2 4 3 2 2" xfId="42527" xr:uid="{00000000-0005-0000-0000-000003890000}"/>
    <cellStyle name="Normal 6 5 5 2 2 4 3 3" xfId="32509" xr:uid="{00000000-0005-0000-0000-000004890000}"/>
    <cellStyle name="Normal 6 5 5 2 2 4 4" xfId="17838" xr:uid="{00000000-0005-0000-0000-000005890000}"/>
    <cellStyle name="Normal 6 5 5 2 2 4 4 2" xfId="36683" xr:uid="{00000000-0005-0000-0000-000006890000}"/>
    <cellStyle name="Normal 6 5 5 2 2 4 5" xfId="26087" xr:uid="{00000000-0005-0000-0000-000007890000}"/>
    <cellStyle name="Normal 6 5 5 2 2 5" xfId="17839" xr:uid="{00000000-0005-0000-0000-000008890000}"/>
    <cellStyle name="Normal 6 5 5 2 2 5 2" xfId="17840" xr:uid="{00000000-0005-0000-0000-000009890000}"/>
    <cellStyle name="Normal 6 5 5 2 2 5 2 2" xfId="42528" xr:uid="{00000000-0005-0000-0000-00000A890000}"/>
    <cellStyle name="Normal 6 5 5 2 2 5 3" xfId="32510" xr:uid="{00000000-0005-0000-0000-00000B890000}"/>
    <cellStyle name="Normal 6 5 5 2 2 6" xfId="17841" xr:uid="{00000000-0005-0000-0000-00000C890000}"/>
    <cellStyle name="Normal 6 5 5 2 2 6 2" xfId="17842" xr:uid="{00000000-0005-0000-0000-00000D890000}"/>
    <cellStyle name="Normal 6 5 5 2 2 6 2 2" xfId="42529" xr:uid="{00000000-0005-0000-0000-00000E890000}"/>
    <cellStyle name="Normal 6 5 5 2 2 6 3" xfId="32511" xr:uid="{00000000-0005-0000-0000-00000F890000}"/>
    <cellStyle name="Normal 6 5 5 2 2 7" xfId="17843" xr:uid="{00000000-0005-0000-0000-000010890000}"/>
    <cellStyle name="Normal 6 5 5 2 2 7 2" xfId="36678" xr:uid="{00000000-0005-0000-0000-000011890000}"/>
    <cellStyle name="Normal 6 5 5 2 2 8" xfId="26082" xr:uid="{00000000-0005-0000-0000-000012890000}"/>
    <cellStyle name="Normal 6 5 5 2 3" xfId="17844" xr:uid="{00000000-0005-0000-0000-000013890000}"/>
    <cellStyle name="Normal 6 5 5 2 3 2" xfId="17845" xr:uid="{00000000-0005-0000-0000-000014890000}"/>
    <cellStyle name="Normal 6 5 5 2 3 2 2" xfId="17846" xr:uid="{00000000-0005-0000-0000-000015890000}"/>
    <cellStyle name="Normal 6 5 5 2 3 2 2 2" xfId="17847" xr:uid="{00000000-0005-0000-0000-000016890000}"/>
    <cellStyle name="Normal 6 5 5 2 3 2 2 2 2" xfId="17848" xr:uid="{00000000-0005-0000-0000-000017890000}"/>
    <cellStyle name="Normal 6 5 5 2 3 2 2 2 2 2" xfId="42530" xr:uid="{00000000-0005-0000-0000-000018890000}"/>
    <cellStyle name="Normal 6 5 5 2 3 2 2 2 3" xfId="32512" xr:uid="{00000000-0005-0000-0000-000019890000}"/>
    <cellStyle name="Normal 6 5 5 2 3 2 2 3" xfId="17849" xr:uid="{00000000-0005-0000-0000-00001A890000}"/>
    <cellStyle name="Normal 6 5 5 2 3 2 2 3 2" xfId="17850" xr:uid="{00000000-0005-0000-0000-00001B890000}"/>
    <cellStyle name="Normal 6 5 5 2 3 2 2 3 2 2" xfId="42531" xr:uid="{00000000-0005-0000-0000-00001C890000}"/>
    <cellStyle name="Normal 6 5 5 2 3 2 2 3 3" xfId="32513" xr:uid="{00000000-0005-0000-0000-00001D890000}"/>
    <cellStyle name="Normal 6 5 5 2 3 2 2 4" xfId="17851" xr:uid="{00000000-0005-0000-0000-00001E890000}"/>
    <cellStyle name="Normal 6 5 5 2 3 2 2 4 2" xfId="36686" xr:uid="{00000000-0005-0000-0000-00001F890000}"/>
    <cellStyle name="Normal 6 5 5 2 3 2 2 5" xfId="26090" xr:uid="{00000000-0005-0000-0000-000020890000}"/>
    <cellStyle name="Normal 6 5 5 2 3 2 3" xfId="17852" xr:uid="{00000000-0005-0000-0000-000021890000}"/>
    <cellStyle name="Normal 6 5 5 2 3 2 3 2" xfId="17853" xr:uid="{00000000-0005-0000-0000-000022890000}"/>
    <cellStyle name="Normal 6 5 5 2 3 2 3 2 2" xfId="17854" xr:uid="{00000000-0005-0000-0000-000023890000}"/>
    <cellStyle name="Normal 6 5 5 2 3 2 3 2 2 2" xfId="42532" xr:uid="{00000000-0005-0000-0000-000024890000}"/>
    <cellStyle name="Normal 6 5 5 2 3 2 3 2 3" xfId="32514" xr:uid="{00000000-0005-0000-0000-000025890000}"/>
    <cellStyle name="Normal 6 5 5 2 3 2 3 3" xfId="17855" xr:uid="{00000000-0005-0000-0000-000026890000}"/>
    <cellStyle name="Normal 6 5 5 2 3 2 3 3 2" xfId="17856" xr:uid="{00000000-0005-0000-0000-000027890000}"/>
    <cellStyle name="Normal 6 5 5 2 3 2 3 3 2 2" xfId="42533" xr:uid="{00000000-0005-0000-0000-000028890000}"/>
    <cellStyle name="Normal 6 5 5 2 3 2 3 3 3" xfId="32515" xr:uid="{00000000-0005-0000-0000-000029890000}"/>
    <cellStyle name="Normal 6 5 5 2 3 2 3 4" xfId="17857" xr:uid="{00000000-0005-0000-0000-00002A890000}"/>
    <cellStyle name="Normal 6 5 5 2 3 2 3 4 2" xfId="36687" xr:uid="{00000000-0005-0000-0000-00002B890000}"/>
    <cellStyle name="Normal 6 5 5 2 3 2 3 5" xfId="26091" xr:uid="{00000000-0005-0000-0000-00002C890000}"/>
    <cellStyle name="Normal 6 5 5 2 3 2 4" xfId="17858" xr:uid="{00000000-0005-0000-0000-00002D890000}"/>
    <cellStyle name="Normal 6 5 5 2 3 2 4 2" xfId="17859" xr:uid="{00000000-0005-0000-0000-00002E890000}"/>
    <cellStyle name="Normal 6 5 5 2 3 2 4 2 2" xfId="42534" xr:uid="{00000000-0005-0000-0000-00002F890000}"/>
    <cellStyle name="Normal 6 5 5 2 3 2 4 3" xfId="32516" xr:uid="{00000000-0005-0000-0000-000030890000}"/>
    <cellStyle name="Normal 6 5 5 2 3 2 5" xfId="17860" xr:uid="{00000000-0005-0000-0000-000031890000}"/>
    <cellStyle name="Normal 6 5 5 2 3 2 5 2" xfId="17861" xr:uid="{00000000-0005-0000-0000-000032890000}"/>
    <cellStyle name="Normal 6 5 5 2 3 2 5 2 2" xfId="42535" xr:uid="{00000000-0005-0000-0000-000033890000}"/>
    <cellStyle name="Normal 6 5 5 2 3 2 5 3" xfId="32517" xr:uid="{00000000-0005-0000-0000-000034890000}"/>
    <cellStyle name="Normal 6 5 5 2 3 2 6" xfId="17862" xr:uid="{00000000-0005-0000-0000-000035890000}"/>
    <cellStyle name="Normal 6 5 5 2 3 2 6 2" xfId="36685" xr:uid="{00000000-0005-0000-0000-000036890000}"/>
    <cellStyle name="Normal 6 5 5 2 3 2 7" xfId="26089" xr:uid="{00000000-0005-0000-0000-000037890000}"/>
    <cellStyle name="Normal 6 5 5 2 3 3" xfId="17863" xr:uid="{00000000-0005-0000-0000-000038890000}"/>
    <cellStyle name="Normal 6 5 5 2 3 3 2" xfId="17864" xr:uid="{00000000-0005-0000-0000-000039890000}"/>
    <cellStyle name="Normal 6 5 5 2 3 3 2 2" xfId="17865" xr:uid="{00000000-0005-0000-0000-00003A890000}"/>
    <cellStyle name="Normal 6 5 5 2 3 3 2 2 2" xfId="42536" xr:uid="{00000000-0005-0000-0000-00003B890000}"/>
    <cellStyle name="Normal 6 5 5 2 3 3 2 3" xfId="32518" xr:uid="{00000000-0005-0000-0000-00003C890000}"/>
    <cellStyle name="Normal 6 5 5 2 3 3 3" xfId="17866" xr:uid="{00000000-0005-0000-0000-00003D890000}"/>
    <cellStyle name="Normal 6 5 5 2 3 3 3 2" xfId="17867" xr:uid="{00000000-0005-0000-0000-00003E890000}"/>
    <cellStyle name="Normal 6 5 5 2 3 3 3 2 2" xfId="42537" xr:uid="{00000000-0005-0000-0000-00003F890000}"/>
    <cellStyle name="Normal 6 5 5 2 3 3 3 3" xfId="32519" xr:uid="{00000000-0005-0000-0000-000040890000}"/>
    <cellStyle name="Normal 6 5 5 2 3 3 4" xfId="17868" xr:uid="{00000000-0005-0000-0000-000041890000}"/>
    <cellStyle name="Normal 6 5 5 2 3 3 4 2" xfId="36688" xr:uid="{00000000-0005-0000-0000-000042890000}"/>
    <cellStyle name="Normal 6 5 5 2 3 3 5" xfId="26092" xr:uid="{00000000-0005-0000-0000-000043890000}"/>
    <cellStyle name="Normal 6 5 5 2 3 4" xfId="17869" xr:uid="{00000000-0005-0000-0000-000044890000}"/>
    <cellStyle name="Normal 6 5 5 2 3 4 2" xfId="17870" xr:uid="{00000000-0005-0000-0000-000045890000}"/>
    <cellStyle name="Normal 6 5 5 2 3 4 2 2" xfId="17871" xr:uid="{00000000-0005-0000-0000-000046890000}"/>
    <cellStyle name="Normal 6 5 5 2 3 4 2 2 2" xfId="42538" xr:uid="{00000000-0005-0000-0000-000047890000}"/>
    <cellStyle name="Normal 6 5 5 2 3 4 2 3" xfId="32520" xr:uid="{00000000-0005-0000-0000-000048890000}"/>
    <cellStyle name="Normal 6 5 5 2 3 4 3" xfId="17872" xr:uid="{00000000-0005-0000-0000-000049890000}"/>
    <cellStyle name="Normal 6 5 5 2 3 4 3 2" xfId="17873" xr:uid="{00000000-0005-0000-0000-00004A890000}"/>
    <cellStyle name="Normal 6 5 5 2 3 4 3 2 2" xfId="42539" xr:uid="{00000000-0005-0000-0000-00004B890000}"/>
    <cellStyle name="Normal 6 5 5 2 3 4 3 3" xfId="32521" xr:uid="{00000000-0005-0000-0000-00004C890000}"/>
    <cellStyle name="Normal 6 5 5 2 3 4 4" xfId="17874" xr:uid="{00000000-0005-0000-0000-00004D890000}"/>
    <cellStyle name="Normal 6 5 5 2 3 4 4 2" xfId="36689" xr:uid="{00000000-0005-0000-0000-00004E890000}"/>
    <cellStyle name="Normal 6 5 5 2 3 4 5" xfId="26093" xr:uid="{00000000-0005-0000-0000-00004F890000}"/>
    <cellStyle name="Normal 6 5 5 2 3 5" xfId="17875" xr:uid="{00000000-0005-0000-0000-000050890000}"/>
    <cellStyle name="Normal 6 5 5 2 3 5 2" xfId="17876" xr:uid="{00000000-0005-0000-0000-000051890000}"/>
    <cellStyle name="Normal 6 5 5 2 3 5 2 2" xfId="42540" xr:uid="{00000000-0005-0000-0000-000052890000}"/>
    <cellStyle name="Normal 6 5 5 2 3 5 3" xfId="32522" xr:uid="{00000000-0005-0000-0000-000053890000}"/>
    <cellStyle name="Normal 6 5 5 2 3 6" xfId="17877" xr:uid="{00000000-0005-0000-0000-000054890000}"/>
    <cellStyle name="Normal 6 5 5 2 3 6 2" xfId="17878" xr:uid="{00000000-0005-0000-0000-000055890000}"/>
    <cellStyle name="Normal 6 5 5 2 3 6 2 2" xfId="42541" xr:uid="{00000000-0005-0000-0000-000056890000}"/>
    <cellStyle name="Normal 6 5 5 2 3 6 3" xfId="32523" xr:uid="{00000000-0005-0000-0000-000057890000}"/>
    <cellStyle name="Normal 6 5 5 2 3 7" xfId="17879" xr:uid="{00000000-0005-0000-0000-000058890000}"/>
    <cellStyle name="Normal 6 5 5 2 3 7 2" xfId="36684" xr:uid="{00000000-0005-0000-0000-000059890000}"/>
    <cellStyle name="Normal 6 5 5 2 3 8" xfId="26088" xr:uid="{00000000-0005-0000-0000-00005A890000}"/>
    <cellStyle name="Normal 6 5 5 2 4" xfId="17880" xr:uid="{00000000-0005-0000-0000-00005B890000}"/>
    <cellStyle name="Normal 6 5 5 2 4 2" xfId="17881" xr:uid="{00000000-0005-0000-0000-00005C890000}"/>
    <cellStyle name="Normal 6 5 5 2 4 2 2" xfId="17882" xr:uid="{00000000-0005-0000-0000-00005D890000}"/>
    <cellStyle name="Normal 6 5 5 2 4 2 2 2" xfId="17883" xr:uid="{00000000-0005-0000-0000-00005E890000}"/>
    <cellStyle name="Normal 6 5 5 2 4 2 2 2 2" xfId="42542" xr:uid="{00000000-0005-0000-0000-00005F890000}"/>
    <cellStyle name="Normal 6 5 5 2 4 2 2 3" xfId="32524" xr:uid="{00000000-0005-0000-0000-000060890000}"/>
    <cellStyle name="Normal 6 5 5 2 4 2 3" xfId="17884" xr:uid="{00000000-0005-0000-0000-000061890000}"/>
    <cellStyle name="Normal 6 5 5 2 4 2 3 2" xfId="17885" xr:uid="{00000000-0005-0000-0000-000062890000}"/>
    <cellStyle name="Normal 6 5 5 2 4 2 3 2 2" xfId="42543" xr:uid="{00000000-0005-0000-0000-000063890000}"/>
    <cellStyle name="Normal 6 5 5 2 4 2 3 3" xfId="32525" xr:uid="{00000000-0005-0000-0000-000064890000}"/>
    <cellStyle name="Normal 6 5 5 2 4 2 4" xfId="17886" xr:uid="{00000000-0005-0000-0000-000065890000}"/>
    <cellStyle name="Normal 6 5 5 2 4 2 4 2" xfId="36691" xr:uid="{00000000-0005-0000-0000-000066890000}"/>
    <cellStyle name="Normal 6 5 5 2 4 2 5" xfId="26095" xr:uid="{00000000-0005-0000-0000-000067890000}"/>
    <cellStyle name="Normal 6 5 5 2 4 3" xfId="17887" xr:uid="{00000000-0005-0000-0000-000068890000}"/>
    <cellStyle name="Normal 6 5 5 2 4 3 2" xfId="17888" xr:uid="{00000000-0005-0000-0000-000069890000}"/>
    <cellStyle name="Normal 6 5 5 2 4 3 2 2" xfId="17889" xr:uid="{00000000-0005-0000-0000-00006A890000}"/>
    <cellStyle name="Normal 6 5 5 2 4 3 2 2 2" xfId="42544" xr:uid="{00000000-0005-0000-0000-00006B890000}"/>
    <cellStyle name="Normal 6 5 5 2 4 3 2 3" xfId="32526" xr:uid="{00000000-0005-0000-0000-00006C890000}"/>
    <cellStyle name="Normal 6 5 5 2 4 3 3" xfId="17890" xr:uid="{00000000-0005-0000-0000-00006D890000}"/>
    <cellStyle name="Normal 6 5 5 2 4 3 3 2" xfId="17891" xr:uid="{00000000-0005-0000-0000-00006E890000}"/>
    <cellStyle name="Normal 6 5 5 2 4 3 3 2 2" xfId="42545" xr:uid="{00000000-0005-0000-0000-00006F890000}"/>
    <cellStyle name="Normal 6 5 5 2 4 3 3 3" xfId="32527" xr:uid="{00000000-0005-0000-0000-000070890000}"/>
    <cellStyle name="Normal 6 5 5 2 4 3 4" xfId="17892" xr:uid="{00000000-0005-0000-0000-000071890000}"/>
    <cellStyle name="Normal 6 5 5 2 4 3 4 2" xfId="36692" xr:uid="{00000000-0005-0000-0000-000072890000}"/>
    <cellStyle name="Normal 6 5 5 2 4 3 5" xfId="26096" xr:uid="{00000000-0005-0000-0000-000073890000}"/>
    <cellStyle name="Normal 6 5 5 2 4 4" xfId="17893" xr:uid="{00000000-0005-0000-0000-000074890000}"/>
    <cellStyle name="Normal 6 5 5 2 4 4 2" xfId="17894" xr:uid="{00000000-0005-0000-0000-000075890000}"/>
    <cellStyle name="Normal 6 5 5 2 4 4 2 2" xfId="42546" xr:uid="{00000000-0005-0000-0000-000076890000}"/>
    <cellStyle name="Normal 6 5 5 2 4 4 3" xfId="32528" xr:uid="{00000000-0005-0000-0000-000077890000}"/>
    <cellStyle name="Normal 6 5 5 2 4 5" xfId="17895" xr:uid="{00000000-0005-0000-0000-000078890000}"/>
    <cellStyle name="Normal 6 5 5 2 4 5 2" xfId="17896" xr:uid="{00000000-0005-0000-0000-000079890000}"/>
    <cellStyle name="Normal 6 5 5 2 4 5 2 2" xfId="42547" xr:uid="{00000000-0005-0000-0000-00007A890000}"/>
    <cellStyle name="Normal 6 5 5 2 4 5 3" xfId="32529" xr:uid="{00000000-0005-0000-0000-00007B890000}"/>
    <cellStyle name="Normal 6 5 5 2 4 6" xfId="17897" xr:uid="{00000000-0005-0000-0000-00007C890000}"/>
    <cellStyle name="Normal 6 5 5 2 4 6 2" xfId="36690" xr:uid="{00000000-0005-0000-0000-00007D890000}"/>
    <cellStyle name="Normal 6 5 5 2 4 7" xfId="26094" xr:uid="{00000000-0005-0000-0000-00007E890000}"/>
    <cellStyle name="Normal 6 5 5 2 5" xfId="17898" xr:uid="{00000000-0005-0000-0000-00007F890000}"/>
    <cellStyle name="Normal 6 5 5 2 5 2" xfId="17899" xr:uid="{00000000-0005-0000-0000-000080890000}"/>
    <cellStyle name="Normal 6 5 5 2 5 2 2" xfId="17900" xr:uid="{00000000-0005-0000-0000-000081890000}"/>
    <cellStyle name="Normal 6 5 5 2 5 2 2 2" xfId="42548" xr:uid="{00000000-0005-0000-0000-000082890000}"/>
    <cellStyle name="Normal 6 5 5 2 5 2 3" xfId="32530" xr:uid="{00000000-0005-0000-0000-000083890000}"/>
    <cellStyle name="Normal 6 5 5 2 5 3" xfId="17901" xr:uid="{00000000-0005-0000-0000-000084890000}"/>
    <cellStyle name="Normal 6 5 5 2 5 3 2" xfId="17902" xr:uid="{00000000-0005-0000-0000-000085890000}"/>
    <cellStyle name="Normal 6 5 5 2 5 3 2 2" xfId="42549" xr:uid="{00000000-0005-0000-0000-000086890000}"/>
    <cellStyle name="Normal 6 5 5 2 5 3 3" xfId="32531" xr:uid="{00000000-0005-0000-0000-000087890000}"/>
    <cellStyle name="Normal 6 5 5 2 5 4" xfId="17903" xr:uid="{00000000-0005-0000-0000-000088890000}"/>
    <cellStyle name="Normal 6 5 5 2 5 4 2" xfId="36693" xr:uid="{00000000-0005-0000-0000-000089890000}"/>
    <cellStyle name="Normal 6 5 5 2 5 5" xfId="26097" xr:uid="{00000000-0005-0000-0000-00008A890000}"/>
    <cellStyle name="Normal 6 5 5 2 6" xfId="17904" xr:uid="{00000000-0005-0000-0000-00008B890000}"/>
    <cellStyle name="Normal 6 5 5 2 6 2" xfId="17905" xr:uid="{00000000-0005-0000-0000-00008C890000}"/>
    <cellStyle name="Normal 6 5 5 2 6 2 2" xfId="17906" xr:uid="{00000000-0005-0000-0000-00008D890000}"/>
    <cellStyle name="Normal 6 5 5 2 6 2 2 2" xfId="42550" xr:uid="{00000000-0005-0000-0000-00008E890000}"/>
    <cellStyle name="Normal 6 5 5 2 6 2 3" xfId="32532" xr:uid="{00000000-0005-0000-0000-00008F890000}"/>
    <cellStyle name="Normal 6 5 5 2 6 3" xfId="17907" xr:uid="{00000000-0005-0000-0000-000090890000}"/>
    <cellStyle name="Normal 6 5 5 2 6 3 2" xfId="17908" xr:uid="{00000000-0005-0000-0000-000091890000}"/>
    <cellStyle name="Normal 6 5 5 2 6 3 2 2" xfId="42551" xr:uid="{00000000-0005-0000-0000-000092890000}"/>
    <cellStyle name="Normal 6 5 5 2 6 3 3" xfId="32533" xr:uid="{00000000-0005-0000-0000-000093890000}"/>
    <cellStyle name="Normal 6 5 5 2 6 4" xfId="17909" xr:uid="{00000000-0005-0000-0000-000094890000}"/>
    <cellStyle name="Normal 6 5 5 2 6 4 2" xfId="36694" xr:uid="{00000000-0005-0000-0000-000095890000}"/>
    <cellStyle name="Normal 6 5 5 2 6 5" xfId="26098" xr:uid="{00000000-0005-0000-0000-000096890000}"/>
    <cellStyle name="Normal 6 5 5 2 7" xfId="17910" xr:uid="{00000000-0005-0000-0000-000097890000}"/>
    <cellStyle name="Normal 6 5 5 2 7 2" xfId="17911" xr:uid="{00000000-0005-0000-0000-000098890000}"/>
    <cellStyle name="Normal 6 5 5 2 7 2 2" xfId="42552" xr:uid="{00000000-0005-0000-0000-000099890000}"/>
    <cellStyle name="Normal 6 5 5 2 7 3" xfId="32534" xr:uid="{00000000-0005-0000-0000-00009A890000}"/>
    <cellStyle name="Normal 6 5 5 2 8" xfId="17912" xr:uid="{00000000-0005-0000-0000-00009B890000}"/>
    <cellStyle name="Normal 6 5 5 2 8 2" xfId="17913" xr:uid="{00000000-0005-0000-0000-00009C890000}"/>
    <cellStyle name="Normal 6 5 5 2 8 2 2" xfId="42553" xr:uid="{00000000-0005-0000-0000-00009D890000}"/>
    <cellStyle name="Normal 6 5 5 2 8 3" xfId="32535" xr:uid="{00000000-0005-0000-0000-00009E890000}"/>
    <cellStyle name="Normal 6 5 5 2 9" xfId="17914" xr:uid="{00000000-0005-0000-0000-00009F890000}"/>
    <cellStyle name="Normal 6 5 5 2 9 2" xfId="36677" xr:uid="{00000000-0005-0000-0000-0000A0890000}"/>
    <cellStyle name="Normal 6 5 5 3" xfId="17915" xr:uid="{00000000-0005-0000-0000-0000A1890000}"/>
    <cellStyle name="Normal 6 5 5 3 2" xfId="17916" xr:uid="{00000000-0005-0000-0000-0000A2890000}"/>
    <cellStyle name="Normal 6 5 5 3 2 2" xfId="17917" xr:uid="{00000000-0005-0000-0000-0000A3890000}"/>
    <cellStyle name="Normal 6 5 5 3 2 2 2" xfId="17918" xr:uid="{00000000-0005-0000-0000-0000A4890000}"/>
    <cellStyle name="Normal 6 5 5 3 2 2 2 2" xfId="17919" xr:uid="{00000000-0005-0000-0000-0000A5890000}"/>
    <cellStyle name="Normal 6 5 5 3 2 2 2 2 2" xfId="42554" xr:uid="{00000000-0005-0000-0000-0000A6890000}"/>
    <cellStyle name="Normal 6 5 5 3 2 2 2 3" xfId="32536" xr:uid="{00000000-0005-0000-0000-0000A7890000}"/>
    <cellStyle name="Normal 6 5 5 3 2 2 3" xfId="17920" xr:uid="{00000000-0005-0000-0000-0000A8890000}"/>
    <cellStyle name="Normal 6 5 5 3 2 2 3 2" xfId="17921" xr:uid="{00000000-0005-0000-0000-0000A9890000}"/>
    <cellStyle name="Normal 6 5 5 3 2 2 3 2 2" xfId="42555" xr:uid="{00000000-0005-0000-0000-0000AA890000}"/>
    <cellStyle name="Normal 6 5 5 3 2 2 3 3" xfId="32537" xr:uid="{00000000-0005-0000-0000-0000AB890000}"/>
    <cellStyle name="Normal 6 5 5 3 2 2 4" xfId="17922" xr:uid="{00000000-0005-0000-0000-0000AC890000}"/>
    <cellStyle name="Normal 6 5 5 3 2 2 4 2" xfId="36697" xr:uid="{00000000-0005-0000-0000-0000AD890000}"/>
    <cellStyle name="Normal 6 5 5 3 2 2 5" xfId="26101" xr:uid="{00000000-0005-0000-0000-0000AE890000}"/>
    <cellStyle name="Normal 6 5 5 3 2 3" xfId="17923" xr:uid="{00000000-0005-0000-0000-0000AF890000}"/>
    <cellStyle name="Normal 6 5 5 3 2 3 2" xfId="17924" xr:uid="{00000000-0005-0000-0000-0000B0890000}"/>
    <cellStyle name="Normal 6 5 5 3 2 3 2 2" xfId="17925" xr:uid="{00000000-0005-0000-0000-0000B1890000}"/>
    <cellStyle name="Normal 6 5 5 3 2 3 2 2 2" xfId="42556" xr:uid="{00000000-0005-0000-0000-0000B2890000}"/>
    <cellStyle name="Normal 6 5 5 3 2 3 2 3" xfId="32538" xr:uid="{00000000-0005-0000-0000-0000B3890000}"/>
    <cellStyle name="Normal 6 5 5 3 2 3 3" xfId="17926" xr:uid="{00000000-0005-0000-0000-0000B4890000}"/>
    <cellStyle name="Normal 6 5 5 3 2 3 3 2" xfId="17927" xr:uid="{00000000-0005-0000-0000-0000B5890000}"/>
    <cellStyle name="Normal 6 5 5 3 2 3 3 2 2" xfId="42557" xr:uid="{00000000-0005-0000-0000-0000B6890000}"/>
    <cellStyle name="Normal 6 5 5 3 2 3 3 3" xfId="32539" xr:uid="{00000000-0005-0000-0000-0000B7890000}"/>
    <cellStyle name="Normal 6 5 5 3 2 3 4" xfId="17928" xr:uid="{00000000-0005-0000-0000-0000B8890000}"/>
    <cellStyle name="Normal 6 5 5 3 2 3 4 2" xfId="36698" xr:uid="{00000000-0005-0000-0000-0000B9890000}"/>
    <cellStyle name="Normal 6 5 5 3 2 3 5" xfId="26102" xr:uid="{00000000-0005-0000-0000-0000BA890000}"/>
    <cellStyle name="Normal 6 5 5 3 2 4" xfId="17929" xr:uid="{00000000-0005-0000-0000-0000BB890000}"/>
    <cellStyle name="Normal 6 5 5 3 2 4 2" xfId="17930" xr:uid="{00000000-0005-0000-0000-0000BC890000}"/>
    <cellStyle name="Normal 6 5 5 3 2 4 2 2" xfId="42558" xr:uid="{00000000-0005-0000-0000-0000BD890000}"/>
    <cellStyle name="Normal 6 5 5 3 2 4 3" xfId="32540" xr:uid="{00000000-0005-0000-0000-0000BE890000}"/>
    <cellStyle name="Normal 6 5 5 3 2 5" xfId="17931" xr:uid="{00000000-0005-0000-0000-0000BF890000}"/>
    <cellStyle name="Normal 6 5 5 3 2 5 2" xfId="17932" xr:uid="{00000000-0005-0000-0000-0000C0890000}"/>
    <cellStyle name="Normal 6 5 5 3 2 5 2 2" xfId="42559" xr:uid="{00000000-0005-0000-0000-0000C1890000}"/>
    <cellStyle name="Normal 6 5 5 3 2 5 3" xfId="32541" xr:uid="{00000000-0005-0000-0000-0000C2890000}"/>
    <cellStyle name="Normal 6 5 5 3 2 6" xfId="17933" xr:uid="{00000000-0005-0000-0000-0000C3890000}"/>
    <cellStyle name="Normal 6 5 5 3 2 6 2" xfId="36696" xr:uid="{00000000-0005-0000-0000-0000C4890000}"/>
    <cellStyle name="Normal 6 5 5 3 2 7" xfId="26100" xr:uid="{00000000-0005-0000-0000-0000C5890000}"/>
    <cellStyle name="Normal 6 5 5 3 3" xfId="17934" xr:uid="{00000000-0005-0000-0000-0000C6890000}"/>
    <cellStyle name="Normal 6 5 5 3 3 2" xfId="17935" xr:uid="{00000000-0005-0000-0000-0000C7890000}"/>
    <cellStyle name="Normal 6 5 5 3 3 2 2" xfId="17936" xr:uid="{00000000-0005-0000-0000-0000C8890000}"/>
    <cellStyle name="Normal 6 5 5 3 3 2 2 2" xfId="42560" xr:uid="{00000000-0005-0000-0000-0000C9890000}"/>
    <cellStyle name="Normal 6 5 5 3 3 2 3" xfId="32542" xr:uid="{00000000-0005-0000-0000-0000CA890000}"/>
    <cellStyle name="Normal 6 5 5 3 3 3" xfId="17937" xr:uid="{00000000-0005-0000-0000-0000CB890000}"/>
    <cellStyle name="Normal 6 5 5 3 3 3 2" xfId="17938" xr:uid="{00000000-0005-0000-0000-0000CC890000}"/>
    <cellStyle name="Normal 6 5 5 3 3 3 2 2" xfId="42561" xr:uid="{00000000-0005-0000-0000-0000CD890000}"/>
    <cellStyle name="Normal 6 5 5 3 3 3 3" xfId="32543" xr:uid="{00000000-0005-0000-0000-0000CE890000}"/>
    <cellStyle name="Normal 6 5 5 3 3 4" xfId="17939" xr:uid="{00000000-0005-0000-0000-0000CF890000}"/>
    <cellStyle name="Normal 6 5 5 3 3 4 2" xfId="36699" xr:uid="{00000000-0005-0000-0000-0000D0890000}"/>
    <cellStyle name="Normal 6 5 5 3 3 5" xfId="26103" xr:uid="{00000000-0005-0000-0000-0000D1890000}"/>
    <cellStyle name="Normal 6 5 5 3 4" xfId="17940" xr:uid="{00000000-0005-0000-0000-0000D2890000}"/>
    <cellStyle name="Normal 6 5 5 3 4 2" xfId="17941" xr:uid="{00000000-0005-0000-0000-0000D3890000}"/>
    <cellStyle name="Normal 6 5 5 3 4 2 2" xfId="17942" xr:uid="{00000000-0005-0000-0000-0000D4890000}"/>
    <cellStyle name="Normal 6 5 5 3 4 2 2 2" xfId="42562" xr:uid="{00000000-0005-0000-0000-0000D5890000}"/>
    <cellStyle name="Normal 6 5 5 3 4 2 3" xfId="32544" xr:uid="{00000000-0005-0000-0000-0000D6890000}"/>
    <cellStyle name="Normal 6 5 5 3 4 3" xfId="17943" xr:uid="{00000000-0005-0000-0000-0000D7890000}"/>
    <cellStyle name="Normal 6 5 5 3 4 3 2" xfId="17944" xr:uid="{00000000-0005-0000-0000-0000D8890000}"/>
    <cellStyle name="Normal 6 5 5 3 4 3 2 2" xfId="42563" xr:uid="{00000000-0005-0000-0000-0000D9890000}"/>
    <cellStyle name="Normal 6 5 5 3 4 3 3" xfId="32545" xr:uid="{00000000-0005-0000-0000-0000DA890000}"/>
    <cellStyle name="Normal 6 5 5 3 4 4" xfId="17945" xr:uid="{00000000-0005-0000-0000-0000DB890000}"/>
    <cellStyle name="Normal 6 5 5 3 4 4 2" xfId="36700" xr:uid="{00000000-0005-0000-0000-0000DC890000}"/>
    <cellStyle name="Normal 6 5 5 3 4 5" xfId="26104" xr:uid="{00000000-0005-0000-0000-0000DD890000}"/>
    <cellStyle name="Normal 6 5 5 3 5" xfId="17946" xr:uid="{00000000-0005-0000-0000-0000DE890000}"/>
    <cellStyle name="Normal 6 5 5 3 5 2" xfId="17947" xr:uid="{00000000-0005-0000-0000-0000DF890000}"/>
    <cellStyle name="Normal 6 5 5 3 5 2 2" xfId="42564" xr:uid="{00000000-0005-0000-0000-0000E0890000}"/>
    <cellStyle name="Normal 6 5 5 3 5 3" xfId="32546" xr:uid="{00000000-0005-0000-0000-0000E1890000}"/>
    <cellStyle name="Normal 6 5 5 3 6" xfId="17948" xr:uid="{00000000-0005-0000-0000-0000E2890000}"/>
    <cellStyle name="Normal 6 5 5 3 6 2" xfId="17949" xr:uid="{00000000-0005-0000-0000-0000E3890000}"/>
    <cellStyle name="Normal 6 5 5 3 6 2 2" xfId="42565" xr:uid="{00000000-0005-0000-0000-0000E4890000}"/>
    <cellStyle name="Normal 6 5 5 3 6 3" xfId="32547" xr:uid="{00000000-0005-0000-0000-0000E5890000}"/>
    <cellStyle name="Normal 6 5 5 3 7" xfId="17950" xr:uid="{00000000-0005-0000-0000-0000E6890000}"/>
    <cellStyle name="Normal 6 5 5 3 7 2" xfId="36695" xr:uid="{00000000-0005-0000-0000-0000E7890000}"/>
    <cellStyle name="Normal 6 5 5 3 8" xfId="26099" xr:uid="{00000000-0005-0000-0000-0000E8890000}"/>
    <cellStyle name="Normal 6 5 5 4" xfId="17951" xr:uid="{00000000-0005-0000-0000-0000E9890000}"/>
    <cellStyle name="Normal 6 5 5 4 2" xfId="17952" xr:uid="{00000000-0005-0000-0000-0000EA890000}"/>
    <cellStyle name="Normal 6 5 5 4 2 2" xfId="17953" xr:uid="{00000000-0005-0000-0000-0000EB890000}"/>
    <cellStyle name="Normal 6 5 5 4 2 2 2" xfId="17954" xr:uid="{00000000-0005-0000-0000-0000EC890000}"/>
    <cellStyle name="Normal 6 5 5 4 2 2 2 2" xfId="17955" xr:uid="{00000000-0005-0000-0000-0000ED890000}"/>
    <cellStyle name="Normal 6 5 5 4 2 2 2 2 2" xfId="42566" xr:uid="{00000000-0005-0000-0000-0000EE890000}"/>
    <cellStyle name="Normal 6 5 5 4 2 2 2 3" xfId="32548" xr:uid="{00000000-0005-0000-0000-0000EF890000}"/>
    <cellStyle name="Normal 6 5 5 4 2 2 3" xfId="17956" xr:uid="{00000000-0005-0000-0000-0000F0890000}"/>
    <cellStyle name="Normal 6 5 5 4 2 2 3 2" xfId="17957" xr:uid="{00000000-0005-0000-0000-0000F1890000}"/>
    <cellStyle name="Normal 6 5 5 4 2 2 3 2 2" xfId="42567" xr:uid="{00000000-0005-0000-0000-0000F2890000}"/>
    <cellStyle name="Normal 6 5 5 4 2 2 3 3" xfId="32549" xr:uid="{00000000-0005-0000-0000-0000F3890000}"/>
    <cellStyle name="Normal 6 5 5 4 2 2 4" xfId="17958" xr:uid="{00000000-0005-0000-0000-0000F4890000}"/>
    <cellStyle name="Normal 6 5 5 4 2 2 4 2" xfId="36703" xr:uid="{00000000-0005-0000-0000-0000F5890000}"/>
    <cellStyle name="Normal 6 5 5 4 2 2 5" xfId="26107" xr:uid="{00000000-0005-0000-0000-0000F6890000}"/>
    <cellStyle name="Normal 6 5 5 4 2 3" xfId="17959" xr:uid="{00000000-0005-0000-0000-0000F7890000}"/>
    <cellStyle name="Normal 6 5 5 4 2 3 2" xfId="17960" xr:uid="{00000000-0005-0000-0000-0000F8890000}"/>
    <cellStyle name="Normal 6 5 5 4 2 3 2 2" xfId="17961" xr:uid="{00000000-0005-0000-0000-0000F9890000}"/>
    <cellStyle name="Normal 6 5 5 4 2 3 2 2 2" xfId="42568" xr:uid="{00000000-0005-0000-0000-0000FA890000}"/>
    <cellStyle name="Normal 6 5 5 4 2 3 2 3" xfId="32550" xr:uid="{00000000-0005-0000-0000-0000FB890000}"/>
    <cellStyle name="Normal 6 5 5 4 2 3 3" xfId="17962" xr:uid="{00000000-0005-0000-0000-0000FC890000}"/>
    <cellStyle name="Normal 6 5 5 4 2 3 3 2" xfId="17963" xr:uid="{00000000-0005-0000-0000-0000FD890000}"/>
    <cellStyle name="Normal 6 5 5 4 2 3 3 2 2" xfId="42569" xr:uid="{00000000-0005-0000-0000-0000FE890000}"/>
    <cellStyle name="Normal 6 5 5 4 2 3 3 3" xfId="32551" xr:uid="{00000000-0005-0000-0000-0000FF890000}"/>
    <cellStyle name="Normal 6 5 5 4 2 3 4" xfId="17964" xr:uid="{00000000-0005-0000-0000-0000008A0000}"/>
    <cellStyle name="Normal 6 5 5 4 2 3 4 2" xfId="36704" xr:uid="{00000000-0005-0000-0000-0000018A0000}"/>
    <cellStyle name="Normal 6 5 5 4 2 3 5" xfId="26108" xr:uid="{00000000-0005-0000-0000-0000028A0000}"/>
    <cellStyle name="Normal 6 5 5 4 2 4" xfId="17965" xr:uid="{00000000-0005-0000-0000-0000038A0000}"/>
    <cellStyle name="Normal 6 5 5 4 2 4 2" xfId="17966" xr:uid="{00000000-0005-0000-0000-0000048A0000}"/>
    <cellStyle name="Normal 6 5 5 4 2 4 2 2" xfId="42570" xr:uid="{00000000-0005-0000-0000-0000058A0000}"/>
    <cellStyle name="Normal 6 5 5 4 2 4 3" xfId="32552" xr:uid="{00000000-0005-0000-0000-0000068A0000}"/>
    <cellStyle name="Normal 6 5 5 4 2 5" xfId="17967" xr:uid="{00000000-0005-0000-0000-0000078A0000}"/>
    <cellStyle name="Normal 6 5 5 4 2 5 2" xfId="17968" xr:uid="{00000000-0005-0000-0000-0000088A0000}"/>
    <cellStyle name="Normal 6 5 5 4 2 5 2 2" xfId="42571" xr:uid="{00000000-0005-0000-0000-0000098A0000}"/>
    <cellStyle name="Normal 6 5 5 4 2 5 3" xfId="32553" xr:uid="{00000000-0005-0000-0000-00000A8A0000}"/>
    <cellStyle name="Normal 6 5 5 4 2 6" xfId="17969" xr:uid="{00000000-0005-0000-0000-00000B8A0000}"/>
    <cellStyle name="Normal 6 5 5 4 2 6 2" xfId="36702" xr:uid="{00000000-0005-0000-0000-00000C8A0000}"/>
    <cellStyle name="Normal 6 5 5 4 2 7" xfId="26106" xr:uid="{00000000-0005-0000-0000-00000D8A0000}"/>
    <cellStyle name="Normal 6 5 5 4 3" xfId="17970" xr:uid="{00000000-0005-0000-0000-00000E8A0000}"/>
    <cellStyle name="Normal 6 5 5 4 3 2" xfId="17971" xr:uid="{00000000-0005-0000-0000-00000F8A0000}"/>
    <cellStyle name="Normal 6 5 5 4 3 2 2" xfId="17972" xr:uid="{00000000-0005-0000-0000-0000108A0000}"/>
    <cellStyle name="Normal 6 5 5 4 3 2 2 2" xfId="42572" xr:uid="{00000000-0005-0000-0000-0000118A0000}"/>
    <cellStyle name="Normal 6 5 5 4 3 2 3" xfId="32554" xr:uid="{00000000-0005-0000-0000-0000128A0000}"/>
    <cellStyle name="Normal 6 5 5 4 3 3" xfId="17973" xr:uid="{00000000-0005-0000-0000-0000138A0000}"/>
    <cellStyle name="Normal 6 5 5 4 3 3 2" xfId="17974" xr:uid="{00000000-0005-0000-0000-0000148A0000}"/>
    <cellStyle name="Normal 6 5 5 4 3 3 2 2" xfId="42573" xr:uid="{00000000-0005-0000-0000-0000158A0000}"/>
    <cellStyle name="Normal 6 5 5 4 3 3 3" xfId="32555" xr:uid="{00000000-0005-0000-0000-0000168A0000}"/>
    <cellStyle name="Normal 6 5 5 4 3 4" xfId="17975" xr:uid="{00000000-0005-0000-0000-0000178A0000}"/>
    <cellStyle name="Normal 6 5 5 4 3 4 2" xfId="36705" xr:uid="{00000000-0005-0000-0000-0000188A0000}"/>
    <cellStyle name="Normal 6 5 5 4 3 5" xfId="26109" xr:uid="{00000000-0005-0000-0000-0000198A0000}"/>
    <cellStyle name="Normal 6 5 5 4 4" xfId="17976" xr:uid="{00000000-0005-0000-0000-00001A8A0000}"/>
    <cellStyle name="Normal 6 5 5 4 4 2" xfId="17977" xr:uid="{00000000-0005-0000-0000-00001B8A0000}"/>
    <cellStyle name="Normal 6 5 5 4 4 2 2" xfId="17978" xr:uid="{00000000-0005-0000-0000-00001C8A0000}"/>
    <cellStyle name="Normal 6 5 5 4 4 2 2 2" xfId="42574" xr:uid="{00000000-0005-0000-0000-00001D8A0000}"/>
    <cellStyle name="Normal 6 5 5 4 4 2 3" xfId="32556" xr:uid="{00000000-0005-0000-0000-00001E8A0000}"/>
    <cellStyle name="Normal 6 5 5 4 4 3" xfId="17979" xr:uid="{00000000-0005-0000-0000-00001F8A0000}"/>
    <cellStyle name="Normal 6 5 5 4 4 3 2" xfId="17980" xr:uid="{00000000-0005-0000-0000-0000208A0000}"/>
    <cellStyle name="Normal 6 5 5 4 4 3 2 2" xfId="42575" xr:uid="{00000000-0005-0000-0000-0000218A0000}"/>
    <cellStyle name="Normal 6 5 5 4 4 3 3" xfId="32557" xr:uid="{00000000-0005-0000-0000-0000228A0000}"/>
    <cellStyle name="Normal 6 5 5 4 4 4" xfId="17981" xr:uid="{00000000-0005-0000-0000-0000238A0000}"/>
    <cellStyle name="Normal 6 5 5 4 4 4 2" xfId="36706" xr:uid="{00000000-0005-0000-0000-0000248A0000}"/>
    <cellStyle name="Normal 6 5 5 4 4 5" xfId="26110" xr:uid="{00000000-0005-0000-0000-0000258A0000}"/>
    <cellStyle name="Normal 6 5 5 4 5" xfId="17982" xr:uid="{00000000-0005-0000-0000-0000268A0000}"/>
    <cellStyle name="Normal 6 5 5 4 5 2" xfId="17983" xr:uid="{00000000-0005-0000-0000-0000278A0000}"/>
    <cellStyle name="Normal 6 5 5 4 5 2 2" xfId="42576" xr:uid="{00000000-0005-0000-0000-0000288A0000}"/>
    <cellStyle name="Normal 6 5 5 4 5 3" xfId="32558" xr:uid="{00000000-0005-0000-0000-0000298A0000}"/>
    <cellStyle name="Normal 6 5 5 4 6" xfId="17984" xr:uid="{00000000-0005-0000-0000-00002A8A0000}"/>
    <cellStyle name="Normal 6 5 5 4 6 2" xfId="17985" xr:uid="{00000000-0005-0000-0000-00002B8A0000}"/>
    <cellStyle name="Normal 6 5 5 4 6 2 2" xfId="42577" xr:uid="{00000000-0005-0000-0000-00002C8A0000}"/>
    <cellStyle name="Normal 6 5 5 4 6 3" xfId="32559" xr:uid="{00000000-0005-0000-0000-00002D8A0000}"/>
    <cellStyle name="Normal 6 5 5 4 7" xfId="17986" xr:uid="{00000000-0005-0000-0000-00002E8A0000}"/>
    <cellStyle name="Normal 6 5 5 4 7 2" xfId="36701" xr:uid="{00000000-0005-0000-0000-00002F8A0000}"/>
    <cellStyle name="Normal 6 5 5 4 8" xfId="26105" xr:uid="{00000000-0005-0000-0000-0000308A0000}"/>
    <cellStyle name="Normal 6 5 5 5" xfId="17987" xr:uid="{00000000-0005-0000-0000-0000318A0000}"/>
    <cellStyle name="Normal 6 5 5 5 2" xfId="17988" xr:uid="{00000000-0005-0000-0000-0000328A0000}"/>
    <cellStyle name="Normal 6 5 5 5 2 2" xfId="17989" xr:uid="{00000000-0005-0000-0000-0000338A0000}"/>
    <cellStyle name="Normal 6 5 5 5 2 2 2" xfId="17990" xr:uid="{00000000-0005-0000-0000-0000348A0000}"/>
    <cellStyle name="Normal 6 5 5 5 2 2 2 2" xfId="17991" xr:uid="{00000000-0005-0000-0000-0000358A0000}"/>
    <cellStyle name="Normal 6 5 5 5 2 2 2 2 2" xfId="42578" xr:uid="{00000000-0005-0000-0000-0000368A0000}"/>
    <cellStyle name="Normal 6 5 5 5 2 2 2 3" xfId="32560" xr:uid="{00000000-0005-0000-0000-0000378A0000}"/>
    <cellStyle name="Normal 6 5 5 5 2 2 3" xfId="17992" xr:uid="{00000000-0005-0000-0000-0000388A0000}"/>
    <cellStyle name="Normal 6 5 5 5 2 2 3 2" xfId="17993" xr:uid="{00000000-0005-0000-0000-0000398A0000}"/>
    <cellStyle name="Normal 6 5 5 5 2 2 3 2 2" xfId="42579" xr:uid="{00000000-0005-0000-0000-00003A8A0000}"/>
    <cellStyle name="Normal 6 5 5 5 2 2 3 3" xfId="32561" xr:uid="{00000000-0005-0000-0000-00003B8A0000}"/>
    <cellStyle name="Normal 6 5 5 5 2 2 4" xfId="17994" xr:uid="{00000000-0005-0000-0000-00003C8A0000}"/>
    <cellStyle name="Normal 6 5 5 5 2 2 4 2" xfId="36709" xr:uid="{00000000-0005-0000-0000-00003D8A0000}"/>
    <cellStyle name="Normal 6 5 5 5 2 2 5" xfId="26113" xr:uid="{00000000-0005-0000-0000-00003E8A0000}"/>
    <cellStyle name="Normal 6 5 5 5 2 3" xfId="17995" xr:uid="{00000000-0005-0000-0000-00003F8A0000}"/>
    <cellStyle name="Normal 6 5 5 5 2 3 2" xfId="17996" xr:uid="{00000000-0005-0000-0000-0000408A0000}"/>
    <cellStyle name="Normal 6 5 5 5 2 3 2 2" xfId="17997" xr:uid="{00000000-0005-0000-0000-0000418A0000}"/>
    <cellStyle name="Normal 6 5 5 5 2 3 2 2 2" xfId="42580" xr:uid="{00000000-0005-0000-0000-0000428A0000}"/>
    <cellStyle name="Normal 6 5 5 5 2 3 2 3" xfId="32562" xr:uid="{00000000-0005-0000-0000-0000438A0000}"/>
    <cellStyle name="Normal 6 5 5 5 2 3 3" xfId="17998" xr:uid="{00000000-0005-0000-0000-0000448A0000}"/>
    <cellStyle name="Normal 6 5 5 5 2 3 3 2" xfId="17999" xr:uid="{00000000-0005-0000-0000-0000458A0000}"/>
    <cellStyle name="Normal 6 5 5 5 2 3 3 2 2" xfId="42581" xr:uid="{00000000-0005-0000-0000-0000468A0000}"/>
    <cellStyle name="Normal 6 5 5 5 2 3 3 3" xfId="32563" xr:uid="{00000000-0005-0000-0000-0000478A0000}"/>
    <cellStyle name="Normal 6 5 5 5 2 3 4" xfId="18000" xr:uid="{00000000-0005-0000-0000-0000488A0000}"/>
    <cellStyle name="Normal 6 5 5 5 2 3 4 2" xfId="36710" xr:uid="{00000000-0005-0000-0000-0000498A0000}"/>
    <cellStyle name="Normal 6 5 5 5 2 3 5" xfId="26114" xr:uid="{00000000-0005-0000-0000-00004A8A0000}"/>
    <cellStyle name="Normal 6 5 5 5 2 4" xfId="18001" xr:uid="{00000000-0005-0000-0000-00004B8A0000}"/>
    <cellStyle name="Normal 6 5 5 5 2 4 2" xfId="18002" xr:uid="{00000000-0005-0000-0000-00004C8A0000}"/>
    <cellStyle name="Normal 6 5 5 5 2 4 2 2" xfId="42582" xr:uid="{00000000-0005-0000-0000-00004D8A0000}"/>
    <cellStyle name="Normal 6 5 5 5 2 4 3" xfId="32564" xr:uid="{00000000-0005-0000-0000-00004E8A0000}"/>
    <cellStyle name="Normal 6 5 5 5 2 5" xfId="18003" xr:uid="{00000000-0005-0000-0000-00004F8A0000}"/>
    <cellStyle name="Normal 6 5 5 5 2 5 2" xfId="18004" xr:uid="{00000000-0005-0000-0000-0000508A0000}"/>
    <cellStyle name="Normal 6 5 5 5 2 5 2 2" xfId="42583" xr:uid="{00000000-0005-0000-0000-0000518A0000}"/>
    <cellStyle name="Normal 6 5 5 5 2 5 3" xfId="32565" xr:uid="{00000000-0005-0000-0000-0000528A0000}"/>
    <cellStyle name="Normal 6 5 5 5 2 6" xfId="18005" xr:uid="{00000000-0005-0000-0000-0000538A0000}"/>
    <cellStyle name="Normal 6 5 5 5 2 6 2" xfId="36708" xr:uid="{00000000-0005-0000-0000-0000548A0000}"/>
    <cellStyle name="Normal 6 5 5 5 2 7" xfId="26112" xr:uid="{00000000-0005-0000-0000-0000558A0000}"/>
    <cellStyle name="Normal 6 5 5 5 3" xfId="18006" xr:uid="{00000000-0005-0000-0000-0000568A0000}"/>
    <cellStyle name="Normal 6 5 5 5 3 2" xfId="18007" xr:uid="{00000000-0005-0000-0000-0000578A0000}"/>
    <cellStyle name="Normal 6 5 5 5 3 2 2" xfId="18008" xr:uid="{00000000-0005-0000-0000-0000588A0000}"/>
    <cellStyle name="Normal 6 5 5 5 3 2 2 2" xfId="42584" xr:uid="{00000000-0005-0000-0000-0000598A0000}"/>
    <cellStyle name="Normal 6 5 5 5 3 2 3" xfId="32566" xr:uid="{00000000-0005-0000-0000-00005A8A0000}"/>
    <cellStyle name="Normal 6 5 5 5 3 3" xfId="18009" xr:uid="{00000000-0005-0000-0000-00005B8A0000}"/>
    <cellStyle name="Normal 6 5 5 5 3 3 2" xfId="18010" xr:uid="{00000000-0005-0000-0000-00005C8A0000}"/>
    <cellStyle name="Normal 6 5 5 5 3 3 2 2" xfId="42585" xr:uid="{00000000-0005-0000-0000-00005D8A0000}"/>
    <cellStyle name="Normal 6 5 5 5 3 3 3" xfId="32567" xr:uid="{00000000-0005-0000-0000-00005E8A0000}"/>
    <cellStyle name="Normal 6 5 5 5 3 4" xfId="18011" xr:uid="{00000000-0005-0000-0000-00005F8A0000}"/>
    <cellStyle name="Normal 6 5 5 5 3 4 2" xfId="36711" xr:uid="{00000000-0005-0000-0000-0000608A0000}"/>
    <cellStyle name="Normal 6 5 5 5 3 5" xfId="26115" xr:uid="{00000000-0005-0000-0000-0000618A0000}"/>
    <cellStyle name="Normal 6 5 5 5 4" xfId="18012" xr:uid="{00000000-0005-0000-0000-0000628A0000}"/>
    <cellStyle name="Normal 6 5 5 5 4 2" xfId="18013" xr:uid="{00000000-0005-0000-0000-0000638A0000}"/>
    <cellStyle name="Normal 6 5 5 5 4 2 2" xfId="18014" xr:uid="{00000000-0005-0000-0000-0000648A0000}"/>
    <cellStyle name="Normal 6 5 5 5 4 2 2 2" xfId="42586" xr:uid="{00000000-0005-0000-0000-0000658A0000}"/>
    <cellStyle name="Normal 6 5 5 5 4 2 3" xfId="32568" xr:uid="{00000000-0005-0000-0000-0000668A0000}"/>
    <cellStyle name="Normal 6 5 5 5 4 3" xfId="18015" xr:uid="{00000000-0005-0000-0000-0000678A0000}"/>
    <cellStyle name="Normal 6 5 5 5 4 3 2" xfId="18016" xr:uid="{00000000-0005-0000-0000-0000688A0000}"/>
    <cellStyle name="Normal 6 5 5 5 4 3 2 2" xfId="42587" xr:uid="{00000000-0005-0000-0000-0000698A0000}"/>
    <cellStyle name="Normal 6 5 5 5 4 3 3" xfId="32569" xr:uid="{00000000-0005-0000-0000-00006A8A0000}"/>
    <cellStyle name="Normal 6 5 5 5 4 4" xfId="18017" xr:uid="{00000000-0005-0000-0000-00006B8A0000}"/>
    <cellStyle name="Normal 6 5 5 5 4 4 2" xfId="36712" xr:uid="{00000000-0005-0000-0000-00006C8A0000}"/>
    <cellStyle name="Normal 6 5 5 5 4 5" xfId="26116" xr:uid="{00000000-0005-0000-0000-00006D8A0000}"/>
    <cellStyle name="Normal 6 5 5 5 5" xfId="18018" xr:uid="{00000000-0005-0000-0000-00006E8A0000}"/>
    <cellStyle name="Normal 6 5 5 5 5 2" xfId="18019" xr:uid="{00000000-0005-0000-0000-00006F8A0000}"/>
    <cellStyle name="Normal 6 5 5 5 5 2 2" xfId="42588" xr:uid="{00000000-0005-0000-0000-0000708A0000}"/>
    <cellStyle name="Normal 6 5 5 5 5 3" xfId="32570" xr:uid="{00000000-0005-0000-0000-0000718A0000}"/>
    <cellStyle name="Normal 6 5 5 5 6" xfId="18020" xr:uid="{00000000-0005-0000-0000-0000728A0000}"/>
    <cellStyle name="Normal 6 5 5 5 6 2" xfId="18021" xr:uid="{00000000-0005-0000-0000-0000738A0000}"/>
    <cellStyle name="Normal 6 5 5 5 6 2 2" xfId="42589" xr:uid="{00000000-0005-0000-0000-0000748A0000}"/>
    <cellStyle name="Normal 6 5 5 5 6 3" xfId="32571" xr:uid="{00000000-0005-0000-0000-0000758A0000}"/>
    <cellStyle name="Normal 6 5 5 5 7" xfId="18022" xr:uid="{00000000-0005-0000-0000-0000768A0000}"/>
    <cellStyle name="Normal 6 5 5 5 7 2" xfId="36707" xr:uid="{00000000-0005-0000-0000-0000778A0000}"/>
    <cellStyle name="Normal 6 5 5 5 8" xfId="26111" xr:uid="{00000000-0005-0000-0000-0000788A0000}"/>
    <cellStyle name="Normal 6 5 5 6" xfId="18023" xr:uid="{00000000-0005-0000-0000-0000798A0000}"/>
    <cellStyle name="Normal 6 5 5 6 2" xfId="18024" xr:uid="{00000000-0005-0000-0000-00007A8A0000}"/>
    <cellStyle name="Normal 6 5 5 6 2 2" xfId="18025" xr:uid="{00000000-0005-0000-0000-00007B8A0000}"/>
    <cellStyle name="Normal 6 5 5 6 2 2 2" xfId="18026" xr:uid="{00000000-0005-0000-0000-00007C8A0000}"/>
    <cellStyle name="Normal 6 5 5 6 2 2 2 2" xfId="42590" xr:uid="{00000000-0005-0000-0000-00007D8A0000}"/>
    <cellStyle name="Normal 6 5 5 6 2 2 3" xfId="32572" xr:uid="{00000000-0005-0000-0000-00007E8A0000}"/>
    <cellStyle name="Normal 6 5 5 6 2 3" xfId="18027" xr:uid="{00000000-0005-0000-0000-00007F8A0000}"/>
    <cellStyle name="Normal 6 5 5 6 2 3 2" xfId="18028" xr:uid="{00000000-0005-0000-0000-0000808A0000}"/>
    <cellStyle name="Normal 6 5 5 6 2 3 2 2" xfId="42591" xr:uid="{00000000-0005-0000-0000-0000818A0000}"/>
    <cellStyle name="Normal 6 5 5 6 2 3 3" xfId="32573" xr:uid="{00000000-0005-0000-0000-0000828A0000}"/>
    <cellStyle name="Normal 6 5 5 6 2 4" xfId="18029" xr:uid="{00000000-0005-0000-0000-0000838A0000}"/>
    <cellStyle name="Normal 6 5 5 6 2 4 2" xfId="36714" xr:uid="{00000000-0005-0000-0000-0000848A0000}"/>
    <cellStyle name="Normal 6 5 5 6 2 5" xfId="26118" xr:uid="{00000000-0005-0000-0000-0000858A0000}"/>
    <cellStyle name="Normal 6 5 5 6 3" xfId="18030" xr:uid="{00000000-0005-0000-0000-0000868A0000}"/>
    <cellStyle name="Normal 6 5 5 6 3 2" xfId="18031" xr:uid="{00000000-0005-0000-0000-0000878A0000}"/>
    <cellStyle name="Normal 6 5 5 6 3 2 2" xfId="18032" xr:uid="{00000000-0005-0000-0000-0000888A0000}"/>
    <cellStyle name="Normal 6 5 5 6 3 2 2 2" xfId="42592" xr:uid="{00000000-0005-0000-0000-0000898A0000}"/>
    <cellStyle name="Normal 6 5 5 6 3 2 3" xfId="32574" xr:uid="{00000000-0005-0000-0000-00008A8A0000}"/>
    <cellStyle name="Normal 6 5 5 6 3 3" xfId="18033" xr:uid="{00000000-0005-0000-0000-00008B8A0000}"/>
    <cellStyle name="Normal 6 5 5 6 3 3 2" xfId="18034" xr:uid="{00000000-0005-0000-0000-00008C8A0000}"/>
    <cellStyle name="Normal 6 5 5 6 3 3 2 2" xfId="42593" xr:uid="{00000000-0005-0000-0000-00008D8A0000}"/>
    <cellStyle name="Normal 6 5 5 6 3 3 3" xfId="32575" xr:uid="{00000000-0005-0000-0000-00008E8A0000}"/>
    <cellStyle name="Normal 6 5 5 6 3 4" xfId="18035" xr:uid="{00000000-0005-0000-0000-00008F8A0000}"/>
    <cellStyle name="Normal 6 5 5 6 3 4 2" xfId="36715" xr:uid="{00000000-0005-0000-0000-0000908A0000}"/>
    <cellStyle name="Normal 6 5 5 6 3 5" xfId="26119" xr:uid="{00000000-0005-0000-0000-0000918A0000}"/>
    <cellStyle name="Normal 6 5 5 6 4" xfId="18036" xr:uid="{00000000-0005-0000-0000-0000928A0000}"/>
    <cellStyle name="Normal 6 5 5 6 4 2" xfId="18037" xr:uid="{00000000-0005-0000-0000-0000938A0000}"/>
    <cellStyle name="Normal 6 5 5 6 4 2 2" xfId="42594" xr:uid="{00000000-0005-0000-0000-0000948A0000}"/>
    <cellStyle name="Normal 6 5 5 6 4 3" xfId="32576" xr:uid="{00000000-0005-0000-0000-0000958A0000}"/>
    <cellStyle name="Normal 6 5 5 6 5" xfId="18038" xr:uid="{00000000-0005-0000-0000-0000968A0000}"/>
    <cellStyle name="Normal 6 5 5 6 5 2" xfId="18039" xr:uid="{00000000-0005-0000-0000-0000978A0000}"/>
    <cellStyle name="Normal 6 5 5 6 5 2 2" xfId="42595" xr:uid="{00000000-0005-0000-0000-0000988A0000}"/>
    <cellStyle name="Normal 6 5 5 6 5 3" xfId="32577" xr:uid="{00000000-0005-0000-0000-0000998A0000}"/>
    <cellStyle name="Normal 6 5 5 6 6" xfId="18040" xr:uid="{00000000-0005-0000-0000-00009A8A0000}"/>
    <cellStyle name="Normal 6 5 5 6 6 2" xfId="36713" xr:uid="{00000000-0005-0000-0000-00009B8A0000}"/>
    <cellStyle name="Normal 6 5 5 6 7" xfId="26117" xr:uid="{00000000-0005-0000-0000-00009C8A0000}"/>
    <cellStyle name="Normal 6 5 5 7" xfId="18041" xr:uid="{00000000-0005-0000-0000-00009D8A0000}"/>
    <cellStyle name="Normal 6 5 5 7 2" xfId="18042" xr:uid="{00000000-0005-0000-0000-00009E8A0000}"/>
    <cellStyle name="Normal 6 5 5 7 2 2" xfId="18043" xr:uid="{00000000-0005-0000-0000-00009F8A0000}"/>
    <cellStyle name="Normal 6 5 5 7 2 2 2" xfId="42596" xr:uid="{00000000-0005-0000-0000-0000A08A0000}"/>
    <cellStyle name="Normal 6 5 5 7 2 3" xfId="32578" xr:uid="{00000000-0005-0000-0000-0000A18A0000}"/>
    <cellStyle name="Normal 6 5 5 7 3" xfId="18044" xr:uid="{00000000-0005-0000-0000-0000A28A0000}"/>
    <cellStyle name="Normal 6 5 5 7 3 2" xfId="18045" xr:uid="{00000000-0005-0000-0000-0000A38A0000}"/>
    <cellStyle name="Normal 6 5 5 7 3 2 2" xfId="42597" xr:uid="{00000000-0005-0000-0000-0000A48A0000}"/>
    <cellStyle name="Normal 6 5 5 7 3 3" xfId="32579" xr:uid="{00000000-0005-0000-0000-0000A58A0000}"/>
    <cellStyle name="Normal 6 5 5 7 4" xfId="18046" xr:uid="{00000000-0005-0000-0000-0000A68A0000}"/>
    <cellStyle name="Normal 6 5 5 7 4 2" xfId="36716" xr:uid="{00000000-0005-0000-0000-0000A78A0000}"/>
    <cellStyle name="Normal 6 5 5 7 5" xfId="26120" xr:uid="{00000000-0005-0000-0000-0000A88A0000}"/>
    <cellStyle name="Normal 6 5 5 8" xfId="18047" xr:uid="{00000000-0005-0000-0000-0000A98A0000}"/>
    <cellStyle name="Normal 6 5 5 8 2" xfId="18048" xr:uid="{00000000-0005-0000-0000-0000AA8A0000}"/>
    <cellStyle name="Normal 6 5 5 8 2 2" xfId="18049" xr:uid="{00000000-0005-0000-0000-0000AB8A0000}"/>
    <cellStyle name="Normal 6 5 5 8 2 2 2" xfId="42598" xr:uid="{00000000-0005-0000-0000-0000AC8A0000}"/>
    <cellStyle name="Normal 6 5 5 8 2 3" xfId="32580" xr:uid="{00000000-0005-0000-0000-0000AD8A0000}"/>
    <cellStyle name="Normal 6 5 5 8 3" xfId="18050" xr:uid="{00000000-0005-0000-0000-0000AE8A0000}"/>
    <cellStyle name="Normal 6 5 5 8 3 2" xfId="18051" xr:uid="{00000000-0005-0000-0000-0000AF8A0000}"/>
    <cellStyle name="Normal 6 5 5 8 3 2 2" xfId="42599" xr:uid="{00000000-0005-0000-0000-0000B08A0000}"/>
    <cellStyle name="Normal 6 5 5 8 3 3" xfId="32581" xr:uid="{00000000-0005-0000-0000-0000B18A0000}"/>
    <cellStyle name="Normal 6 5 5 8 4" xfId="18052" xr:uid="{00000000-0005-0000-0000-0000B28A0000}"/>
    <cellStyle name="Normal 6 5 5 8 4 2" xfId="36717" xr:uid="{00000000-0005-0000-0000-0000B38A0000}"/>
    <cellStyle name="Normal 6 5 5 8 5" xfId="26121" xr:uid="{00000000-0005-0000-0000-0000B48A0000}"/>
    <cellStyle name="Normal 6 5 5 9" xfId="18053" xr:uid="{00000000-0005-0000-0000-0000B58A0000}"/>
    <cellStyle name="Normal 6 5 5 9 2" xfId="18054" xr:uid="{00000000-0005-0000-0000-0000B68A0000}"/>
    <cellStyle name="Normal 6 5 5 9 2 2" xfId="42600" xr:uid="{00000000-0005-0000-0000-0000B78A0000}"/>
    <cellStyle name="Normal 6 5 5 9 3" xfId="32582" xr:uid="{00000000-0005-0000-0000-0000B88A0000}"/>
    <cellStyle name="Normal 6 5 6" xfId="18055" xr:uid="{00000000-0005-0000-0000-0000B98A0000}"/>
    <cellStyle name="Normal 6 5 6 10" xfId="18056" xr:uid="{00000000-0005-0000-0000-0000BA8A0000}"/>
    <cellStyle name="Normal 6 5 6 10 2" xfId="36718" xr:uid="{00000000-0005-0000-0000-0000BB8A0000}"/>
    <cellStyle name="Normal 6 5 6 11" xfId="26122" xr:uid="{00000000-0005-0000-0000-0000BC8A0000}"/>
    <cellStyle name="Normal 6 5 6 2" xfId="18057" xr:uid="{00000000-0005-0000-0000-0000BD8A0000}"/>
    <cellStyle name="Normal 6 5 6 2 10" xfId="26123" xr:uid="{00000000-0005-0000-0000-0000BE8A0000}"/>
    <cellStyle name="Normal 6 5 6 2 2" xfId="18058" xr:uid="{00000000-0005-0000-0000-0000BF8A0000}"/>
    <cellStyle name="Normal 6 5 6 2 2 2" xfId="18059" xr:uid="{00000000-0005-0000-0000-0000C08A0000}"/>
    <cellStyle name="Normal 6 5 6 2 2 2 2" xfId="18060" xr:uid="{00000000-0005-0000-0000-0000C18A0000}"/>
    <cellStyle name="Normal 6 5 6 2 2 2 2 2" xfId="18061" xr:uid="{00000000-0005-0000-0000-0000C28A0000}"/>
    <cellStyle name="Normal 6 5 6 2 2 2 2 2 2" xfId="18062" xr:uid="{00000000-0005-0000-0000-0000C38A0000}"/>
    <cellStyle name="Normal 6 5 6 2 2 2 2 2 2 2" xfId="42601" xr:uid="{00000000-0005-0000-0000-0000C48A0000}"/>
    <cellStyle name="Normal 6 5 6 2 2 2 2 2 3" xfId="32583" xr:uid="{00000000-0005-0000-0000-0000C58A0000}"/>
    <cellStyle name="Normal 6 5 6 2 2 2 2 3" xfId="18063" xr:uid="{00000000-0005-0000-0000-0000C68A0000}"/>
    <cellStyle name="Normal 6 5 6 2 2 2 2 3 2" xfId="18064" xr:uid="{00000000-0005-0000-0000-0000C78A0000}"/>
    <cellStyle name="Normal 6 5 6 2 2 2 2 3 2 2" xfId="42602" xr:uid="{00000000-0005-0000-0000-0000C88A0000}"/>
    <cellStyle name="Normal 6 5 6 2 2 2 2 3 3" xfId="32584" xr:uid="{00000000-0005-0000-0000-0000C98A0000}"/>
    <cellStyle name="Normal 6 5 6 2 2 2 2 4" xfId="18065" xr:uid="{00000000-0005-0000-0000-0000CA8A0000}"/>
    <cellStyle name="Normal 6 5 6 2 2 2 2 4 2" xfId="36722" xr:uid="{00000000-0005-0000-0000-0000CB8A0000}"/>
    <cellStyle name="Normal 6 5 6 2 2 2 2 5" xfId="26126" xr:uid="{00000000-0005-0000-0000-0000CC8A0000}"/>
    <cellStyle name="Normal 6 5 6 2 2 2 3" xfId="18066" xr:uid="{00000000-0005-0000-0000-0000CD8A0000}"/>
    <cellStyle name="Normal 6 5 6 2 2 2 3 2" xfId="18067" xr:uid="{00000000-0005-0000-0000-0000CE8A0000}"/>
    <cellStyle name="Normal 6 5 6 2 2 2 3 2 2" xfId="18068" xr:uid="{00000000-0005-0000-0000-0000CF8A0000}"/>
    <cellStyle name="Normal 6 5 6 2 2 2 3 2 2 2" xfId="42603" xr:uid="{00000000-0005-0000-0000-0000D08A0000}"/>
    <cellStyle name="Normal 6 5 6 2 2 2 3 2 3" xfId="32585" xr:uid="{00000000-0005-0000-0000-0000D18A0000}"/>
    <cellStyle name="Normal 6 5 6 2 2 2 3 3" xfId="18069" xr:uid="{00000000-0005-0000-0000-0000D28A0000}"/>
    <cellStyle name="Normal 6 5 6 2 2 2 3 3 2" xfId="18070" xr:uid="{00000000-0005-0000-0000-0000D38A0000}"/>
    <cellStyle name="Normal 6 5 6 2 2 2 3 3 2 2" xfId="42604" xr:uid="{00000000-0005-0000-0000-0000D48A0000}"/>
    <cellStyle name="Normal 6 5 6 2 2 2 3 3 3" xfId="32586" xr:uid="{00000000-0005-0000-0000-0000D58A0000}"/>
    <cellStyle name="Normal 6 5 6 2 2 2 3 4" xfId="18071" xr:uid="{00000000-0005-0000-0000-0000D68A0000}"/>
    <cellStyle name="Normal 6 5 6 2 2 2 3 4 2" xfId="36723" xr:uid="{00000000-0005-0000-0000-0000D78A0000}"/>
    <cellStyle name="Normal 6 5 6 2 2 2 3 5" xfId="26127" xr:uid="{00000000-0005-0000-0000-0000D88A0000}"/>
    <cellStyle name="Normal 6 5 6 2 2 2 4" xfId="18072" xr:uid="{00000000-0005-0000-0000-0000D98A0000}"/>
    <cellStyle name="Normal 6 5 6 2 2 2 4 2" xfId="18073" xr:uid="{00000000-0005-0000-0000-0000DA8A0000}"/>
    <cellStyle name="Normal 6 5 6 2 2 2 4 2 2" xfId="42605" xr:uid="{00000000-0005-0000-0000-0000DB8A0000}"/>
    <cellStyle name="Normal 6 5 6 2 2 2 4 3" xfId="32587" xr:uid="{00000000-0005-0000-0000-0000DC8A0000}"/>
    <cellStyle name="Normal 6 5 6 2 2 2 5" xfId="18074" xr:uid="{00000000-0005-0000-0000-0000DD8A0000}"/>
    <cellStyle name="Normal 6 5 6 2 2 2 5 2" xfId="18075" xr:uid="{00000000-0005-0000-0000-0000DE8A0000}"/>
    <cellStyle name="Normal 6 5 6 2 2 2 5 2 2" xfId="42606" xr:uid="{00000000-0005-0000-0000-0000DF8A0000}"/>
    <cellStyle name="Normal 6 5 6 2 2 2 5 3" xfId="32588" xr:uid="{00000000-0005-0000-0000-0000E08A0000}"/>
    <cellStyle name="Normal 6 5 6 2 2 2 6" xfId="18076" xr:uid="{00000000-0005-0000-0000-0000E18A0000}"/>
    <cellStyle name="Normal 6 5 6 2 2 2 6 2" xfId="36721" xr:uid="{00000000-0005-0000-0000-0000E28A0000}"/>
    <cellStyle name="Normal 6 5 6 2 2 2 7" xfId="26125" xr:uid="{00000000-0005-0000-0000-0000E38A0000}"/>
    <cellStyle name="Normal 6 5 6 2 2 3" xfId="18077" xr:uid="{00000000-0005-0000-0000-0000E48A0000}"/>
    <cellStyle name="Normal 6 5 6 2 2 3 2" xfId="18078" xr:uid="{00000000-0005-0000-0000-0000E58A0000}"/>
    <cellStyle name="Normal 6 5 6 2 2 3 2 2" xfId="18079" xr:uid="{00000000-0005-0000-0000-0000E68A0000}"/>
    <cellStyle name="Normal 6 5 6 2 2 3 2 2 2" xfId="42607" xr:uid="{00000000-0005-0000-0000-0000E78A0000}"/>
    <cellStyle name="Normal 6 5 6 2 2 3 2 3" xfId="32589" xr:uid="{00000000-0005-0000-0000-0000E88A0000}"/>
    <cellStyle name="Normal 6 5 6 2 2 3 3" xfId="18080" xr:uid="{00000000-0005-0000-0000-0000E98A0000}"/>
    <cellStyle name="Normal 6 5 6 2 2 3 3 2" xfId="18081" xr:uid="{00000000-0005-0000-0000-0000EA8A0000}"/>
    <cellStyle name="Normal 6 5 6 2 2 3 3 2 2" xfId="42608" xr:uid="{00000000-0005-0000-0000-0000EB8A0000}"/>
    <cellStyle name="Normal 6 5 6 2 2 3 3 3" xfId="32590" xr:uid="{00000000-0005-0000-0000-0000EC8A0000}"/>
    <cellStyle name="Normal 6 5 6 2 2 3 4" xfId="18082" xr:uid="{00000000-0005-0000-0000-0000ED8A0000}"/>
    <cellStyle name="Normal 6 5 6 2 2 3 4 2" xfId="36724" xr:uid="{00000000-0005-0000-0000-0000EE8A0000}"/>
    <cellStyle name="Normal 6 5 6 2 2 3 5" xfId="26128" xr:uid="{00000000-0005-0000-0000-0000EF8A0000}"/>
    <cellStyle name="Normal 6 5 6 2 2 4" xfId="18083" xr:uid="{00000000-0005-0000-0000-0000F08A0000}"/>
    <cellStyle name="Normal 6 5 6 2 2 4 2" xfId="18084" xr:uid="{00000000-0005-0000-0000-0000F18A0000}"/>
    <cellStyle name="Normal 6 5 6 2 2 4 2 2" xfId="18085" xr:uid="{00000000-0005-0000-0000-0000F28A0000}"/>
    <cellStyle name="Normal 6 5 6 2 2 4 2 2 2" xfId="42609" xr:uid="{00000000-0005-0000-0000-0000F38A0000}"/>
    <cellStyle name="Normal 6 5 6 2 2 4 2 3" xfId="32591" xr:uid="{00000000-0005-0000-0000-0000F48A0000}"/>
    <cellStyle name="Normal 6 5 6 2 2 4 3" xfId="18086" xr:uid="{00000000-0005-0000-0000-0000F58A0000}"/>
    <cellStyle name="Normal 6 5 6 2 2 4 3 2" xfId="18087" xr:uid="{00000000-0005-0000-0000-0000F68A0000}"/>
    <cellStyle name="Normal 6 5 6 2 2 4 3 2 2" xfId="42610" xr:uid="{00000000-0005-0000-0000-0000F78A0000}"/>
    <cellStyle name="Normal 6 5 6 2 2 4 3 3" xfId="32592" xr:uid="{00000000-0005-0000-0000-0000F88A0000}"/>
    <cellStyle name="Normal 6 5 6 2 2 4 4" xfId="18088" xr:uid="{00000000-0005-0000-0000-0000F98A0000}"/>
    <cellStyle name="Normal 6 5 6 2 2 4 4 2" xfId="36725" xr:uid="{00000000-0005-0000-0000-0000FA8A0000}"/>
    <cellStyle name="Normal 6 5 6 2 2 4 5" xfId="26129" xr:uid="{00000000-0005-0000-0000-0000FB8A0000}"/>
    <cellStyle name="Normal 6 5 6 2 2 5" xfId="18089" xr:uid="{00000000-0005-0000-0000-0000FC8A0000}"/>
    <cellStyle name="Normal 6 5 6 2 2 5 2" xfId="18090" xr:uid="{00000000-0005-0000-0000-0000FD8A0000}"/>
    <cellStyle name="Normal 6 5 6 2 2 5 2 2" xfId="42611" xr:uid="{00000000-0005-0000-0000-0000FE8A0000}"/>
    <cellStyle name="Normal 6 5 6 2 2 5 3" xfId="32593" xr:uid="{00000000-0005-0000-0000-0000FF8A0000}"/>
    <cellStyle name="Normal 6 5 6 2 2 6" xfId="18091" xr:uid="{00000000-0005-0000-0000-0000008B0000}"/>
    <cellStyle name="Normal 6 5 6 2 2 6 2" xfId="18092" xr:uid="{00000000-0005-0000-0000-0000018B0000}"/>
    <cellStyle name="Normal 6 5 6 2 2 6 2 2" xfId="42612" xr:uid="{00000000-0005-0000-0000-0000028B0000}"/>
    <cellStyle name="Normal 6 5 6 2 2 6 3" xfId="32594" xr:uid="{00000000-0005-0000-0000-0000038B0000}"/>
    <cellStyle name="Normal 6 5 6 2 2 7" xfId="18093" xr:uid="{00000000-0005-0000-0000-0000048B0000}"/>
    <cellStyle name="Normal 6 5 6 2 2 7 2" xfId="36720" xr:uid="{00000000-0005-0000-0000-0000058B0000}"/>
    <cellStyle name="Normal 6 5 6 2 2 8" xfId="26124" xr:uid="{00000000-0005-0000-0000-0000068B0000}"/>
    <cellStyle name="Normal 6 5 6 2 3" xfId="18094" xr:uid="{00000000-0005-0000-0000-0000078B0000}"/>
    <cellStyle name="Normal 6 5 6 2 3 2" xfId="18095" xr:uid="{00000000-0005-0000-0000-0000088B0000}"/>
    <cellStyle name="Normal 6 5 6 2 3 2 2" xfId="18096" xr:uid="{00000000-0005-0000-0000-0000098B0000}"/>
    <cellStyle name="Normal 6 5 6 2 3 2 2 2" xfId="18097" xr:uid="{00000000-0005-0000-0000-00000A8B0000}"/>
    <cellStyle name="Normal 6 5 6 2 3 2 2 2 2" xfId="18098" xr:uid="{00000000-0005-0000-0000-00000B8B0000}"/>
    <cellStyle name="Normal 6 5 6 2 3 2 2 2 2 2" xfId="42613" xr:uid="{00000000-0005-0000-0000-00000C8B0000}"/>
    <cellStyle name="Normal 6 5 6 2 3 2 2 2 3" xfId="32595" xr:uid="{00000000-0005-0000-0000-00000D8B0000}"/>
    <cellStyle name="Normal 6 5 6 2 3 2 2 3" xfId="18099" xr:uid="{00000000-0005-0000-0000-00000E8B0000}"/>
    <cellStyle name="Normal 6 5 6 2 3 2 2 3 2" xfId="18100" xr:uid="{00000000-0005-0000-0000-00000F8B0000}"/>
    <cellStyle name="Normal 6 5 6 2 3 2 2 3 2 2" xfId="42614" xr:uid="{00000000-0005-0000-0000-0000108B0000}"/>
    <cellStyle name="Normal 6 5 6 2 3 2 2 3 3" xfId="32596" xr:uid="{00000000-0005-0000-0000-0000118B0000}"/>
    <cellStyle name="Normal 6 5 6 2 3 2 2 4" xfId="18101" xr:uid="{00000000-0005-0000-0000-0000128B0000}"/>
    <cellStyle name="Normal 6 5 6 2 3 2 2 4 2" xfId="36728" xr:uid="{00000000-0005-0000-0000-0000138B0000}"/>
    <cellStyle name="Normal 6 5 6 2 3 2 2 5" xfId="26132" xr:uid="{00000000-0005-0000-0000-0000148B0000}"/>
    <cellStyle name="Normal 6 5 6 2 3 2 3" xfId="18102" xr:uid="{00000000-0005-0000-0000-0000158B0000}"/>
    <cellStyle name="Normal 6 5 6 2 3 2 3 2" xfId="18103" xr:uid="{00000000-0005-0000-0000-0000168B0000}"/>
    <cellStyle name="Normal 6 5 6 2 3 2 3 2 2" xfId="18104" xr:uid="{00000000-0005-0000-0000-0000178B0000}"/>
    <cellStyle name="Normal 6 5 6 2 3 2 3 2 2 2" xfId="42615" xr:uid="{00000000-0005-0000-0000-0000188B0000}"/>
    <cellStyle name="Normal 6 5 6 2 3 2 3 2 3" xfId="32597" xr:uid="{00000000-0005-0000-0000-0000198B0000}"/>
    <cellStyle name="Normal 6 5 6 2 3 2 3 3" xfId="18105" xr:uid="{00000000-0005-0000-0000-00001A8B0000}"/>
    <cellStyle name="Normal 6 5 6 2 3 2 3 3 2" xfId="18106" xr:uid="{00000000-0005-0000-0000-00001B8B0000}"/>
    <cellStyle name="Normal 6 5 6 2 3 2 3 3 2 2" xfId="42616" xr:uid="{00000000-0005-0000-0000-00001C8B0000}"/>
    <cellStyle name="Normal 6 5 6 2 3 2 3 3 3" xfId="32598" xr:uid="{00000000-0005-0000-0000-00001D8B0000}"/>
    <cellStyle name="Normal 6 5 6 2 3 2 3 4" xfId="18107" xr:uid="{00000000-0005-0000-0000-00001E8B0000}"/>
    <cellStyle name="Normal 6 5 6 2 3 2 3 4 2" xfId="36729" xr:uid="{00000000-0005-0000-0000-00001F8B0000}"/>
    <cellStyle name="Normal 6 5 6 2 3 2 3 5" xfId="26133" xr:uid="{00000000-0005-0000-0000-0000208B0000}"/>
    <cellStyle name="Normal 6 5 6 2 3 2 4" xfId="18108" xr:uid="{00000000-0005-0000-0000-0000218B0000}"/>
    <cellStyle name="Normal 6 5 6 2 3 2 4 2" xfId="18109" xr:uid="{00000000-0005-0000-0000-0000228B0000}"/>
    <cellStyle name="Normal 6 5 6 2 3 2 4 2 2" xfId="42617" xr:uid="{00000000-0005-0000-0000-0000238B0000}"/>
    <cellStyle name="Normal 6 5 6 2 3 2 4 3" xfId="32599" xr:uid="{00000000-0005-0000-0000-0000248B0000}"/>
    <cellStyle name="Normal 6 5 6 2 3 2 5" xfId="18110" xr:uid="{00000000-0005-0000-0000-0000258B0000}"/>
    <cellStyle name="Normal 6 5 6 2 3 2 5 2" xfId="18111" xr:uid="{00000000-0005-0000-0000-0000268B0000}"/>
    <cellStyle name="Normal 6 5 6 2 3 2 5 2 2" xfId="42618" xr:uid="{00000000-0005-0000-0000-0000278B0000}"/>
    <cellStyle name="Normal 6 5 6 2 3 2 5 3" xfId="32600" xr:uid="{00000000-0005-0000-0000-0000288B0000}"/>
    <cellStyle name="Normal 6 5 6 2 3 2 6" xfId="18112" xr:uid="{00000000-0005-0000-0000-0000298B0000}"/>
    <cellStyle name="Normal 6 5 6 2 3 2 6 2" xfId="36727" xr:uid="{00000000-0005-0000-0000-00002A8B0000}"/>
    <cellStyle name="Normal 6 5 6 2 3 2 7" xfId="26131" xr:uid="{00000000-0005-0000-0000-00002B8B0000}"/>
    <cellStyle name="Normal 6 5 6 2 3 3" xfId="18113" xr:uid="{00000000-0005-0000-0000-00002C8B0000}"/>
    <cellStyle name="Normal 6 5 6 2 3 3 2" xfId="18114" xr:uid="{00000000-0005-0000-0000-00002D8B0000}"/>
    <cellStyle name="Normal 6 5 6 2 3 3 2 2" xfId="18115" xr:uid="{00000000-0005-0000-0000-00002E8B0000}"/>
    <cellStyle name="Normal 6 5 6 2 3 3 2 2 2" xfId="42619" xr:uid="{00000000-0005-0000-0000-00002F8B0000}"/>
    <cellStyle name="Normal 6 5 6 2 3 3 2 3" xfId="32601" xr:uid="{00000000-0005-0000-0000-0000308B0000}"/>
    <cellStyle name="Normal 6 5 6 2 3 3 3" xfId="18116" xr:uid="{00000000-0005-0000-0000-0000318B0000}"/>
    <cellStyle name="Normal 6 5 6 2 3 3 3 2" xfId="18117" xr:uid="{00000000-0005-0000-0000-0000328B0000}"/>
    <cellStyle name="Normal 6 5 6 2 3 3 3 2 2" xfId="42620" xr:uid="{00000000-0005-0000-0000-0000338B0000}"/>
    <cellStyle name="Normal 6 5 6 2 3 3 3 3" xfId="32602" xr:uid="{00000000-0005-0000-0000-0000348B0000}"/>
    <cellStyle name="Normal 6 5 6 2 3 3 4" xfId="18118" xr:uid="{00000000-0005-0000-0000-0000358B0000}"/>
    <cellStyle name="Normal 6 5 6 2 3 3 4 2" xfId="36730" xr:uid="{00000000-0005-0000-0000-0000368B0000}"/>
    <cellStyle name="Normal 6 5 6 2 3 3 5" xfId="26134" xr:uid="{00000000-0005-0000-0000-0000378B0000}"/>
    <cellStyle name="Normal 6 5 6 2 3 4" xfId="18119" xr:uid="{00000000-0005-0000-0000-0000388B0000}"/>
    <cellStyle name="Normal 6 5 6 2 3 4 2" xfId="18120" xr:uid="{00000000-0005-0000-0000-0000398B0000}"/>
    <cellStyle name="Normal 6 5 6 2 3 4 2 2" xfId="18121" xr:uid="{00000000-0005-0000-0000-00003A8B0000}"/>
    <cellStyle name="Normal 6 5 6 2 3 4 2 2 2" xfId="42621" xr:uid="{00000000-0005-0000-0000-00003B8B0000}"/>
    <cellStyle name="Normal 6 5 6 2 3 4 2 3" xfId="32603" xr:uid="{00000000-0005-0000-0000-00003C8B0000}"/>
    <cellStyle name="Normal 6 5 6 2 3 4 3" xfId="18122" xr:uid="{00000000-0005-0000-0000-00003D8B0000}"/>
    <cellStyle name="Normal 6 5 6 2 3 4 3 2" xfId="18123" xr:uid="{00000000-0005-0000-0000-00003E8B0000}"/>
    <cellStyle name="Normal 6 5 6 2 3 4 3 2 2" xfId="42622" xr:uid="{00000000-0005-0000-0000-00003F8B0000}"/>
    <cellStyle name="Normal 6 5 6 2 3 4 3 3" xfId="32604" xr:uid="{00000000-0005-0000-0000-0000408B0000}"/>
    <cellStyle name="Normal 6 5 6 2 3 4 4" xfId="18124" xr:uid="{00000000-0005-0000-0000-0000418B0000}"/>
    <cellStyle name="Normal 6 5 6 2 3 4 4 2" xfId="36731" xr:uid="{00000000-0005-0000-0000-0000428B0000}"/>
    <cellStyle name="Normal 6 5 6 2 3 4 5" xfId="26135" xr:uid="{00000000-0005-0000-0000-0000438B0000}"/>
    <cellStyle name="Normal 6 5 6 2 3 5" xfId="18125" xr:uid="{00000000-0005-0000-0000-0000448B0000}"/>
    <cellStyle name="Normal 6 5 6 2 3 5 2" xfId="18126" xr:uid="{00000000-0005-0000-0000-0000458B0000}"/>
    <cellStyle name="Normal 6 5 6 2 3 5 2 2" xfId="42623" xr:uid="{00000000-0005-0000-0000-0000468B0000}"/>
    <cellStyle name="Normal 6 5 6 2 3 5 3" xfId="32605" xr:uid="{00000000-0005-0000-0000-0000478B0000}"/>
    <cellStyle name="Normal 6 5 6 2 3 6" xfId="18127" xr:uid="{00000000-0005-0000-0000-0000488B0000}"/>
    <cellStyle name="Normal 6 5 6 2 3 6 2" xfId="18128" xr:uid="{00000000-0005-0000-0000-0000498B0000}"/>
    <cellStyle name="Normal 6 5 6 2 3 6 2 2" xfId="42624" xr:uid="{00000000-0005-0000-0000-00004A8B0000}"/>
    <cellStyle name="Normal 6 5 6 2 3 6 3" xfId="32606" xr:uid="{00000000-0005-0000-0000-00004B8B0000}"/>
    <cellStyle name="Normal 6 5 6 2 3 7" xfId="18129" xr:uid="{00000000-0005-0000-0000-00004C8B0000}"/>
    <cellStyle name="Normal 6 5 6 2 3 7 2" xfId="36726" xr:uid="{00000000-0005-0000-0000-00004D8B0000}"/>
    <cellStyle name="Normal 6 5 6 2 3 8" xfId="26130" xr:uid="{00000000-0005-0000-0000-00004E8B0000}"/>
    <cellStyle name="Normal 6 5 6 2 4" xfId="18130" xr:uid="{00000000-0005-0000-0000-00004F8B0000}"/>
    <cellStyle name="Normal 6 5 6 2 4 2" xfId="18131" xr:uid="{00000000-0005-0000-0000-0000508B0000}"/>
    <cellStyle name="Normal 6 5 6 2 4 2 2" xfId="18132" xr:uid="{00000000-0005-0000-0000-0000518B0000}"/>
    <cellStyle name="Normal 6 5 6 2 4 2 2 2" xfId="18133" xr:uid="{00000000-0005-0000-0000-0000528B0000}"/>
    <cellStyle name="Normal 6 5 6 2 4 2 2 2 2" xfId="42625" xr:uid="{00000000-0005-0000-0000-0000538B0000}"/>
    <cellStyle name="Normal 6 5 6 2 4 2 2 3" xfId="32607" xr:uid="{00000000-0005-0000-0000-0000548B0000}"/>
    <cellStyle name="Normal 6 5 6 2 4 2 3" xfId="18134" xr:uid="{00000000-0005-0000-0000-0000558B0000}"/>
    <cellStyle name="Normal 6 5 6 2 4 2 3 2" xfId="18135" xr:uid="{00000000-0005-0000-0000-0000568B0000}"/>
    <cellStyle name="Normal 6 5 6 2 4 2 3 2 2" xfId="42626" xr:uid="{00000000-0005-0000-0000-0000578B0000}"/>
    <cellStyle name="Normal 6 5 6 2 4 2 3 3" xfId="32608" xr:uid="{00000000-0005-0000-0000-0000588B0000}"/>
    <cellStyle name="Normal 6 5 6 2 4 2 4" xfId="18136" xr:uid="{00000000-0005-0000-0000-0000598B0000}"/>
    <cellStyle name="Normal 6 5 6 2 4 2 4 2" xfId="36733" xr:uid="{00000000-0005-0000-0000-00005A8B0000}"/>
    <cellStyle name="Normal 6 5 6 2 4 2 5" xfId="26137" xr:uid="{00000000-0005-0000-0000-00005B8B0000}"/>
    <cellStyle name="Normal 6 5 6 2 4 3" xfId="18137" xr:uid="{00000000-0005-0000-0000-00005C8B0000}"/>
    <cellStyle name="Normal 6 5 6 2 4 3 2" xfId="18138" xr:uid="{00000000-0005-0000-0000-00005D8B0000}"/>
    <cellStyle name="Normal 6 5 6 2 4 3 2 2" xfId="18139" xr:uid="{00000000-0005-0000-0000-00005E8B0000}"/>
    <cellStyle name="Normal 6 5 6 2 4 3 2 2 2" xfId="42627" xr:uid="{00000000-0005-0000-0000-00005F8B0000}"/>
    <cellStyle name="Normal 6 5 6 2 4 3 2 3" xfId="32609" xr:uid="{00000000-0005-0000-0000-0000608B0000}"/>
    <cellStyle name="Normal 6 5 6 2 4 3 3" xfId="18140" xr:uid="{00000000-0005-0000-0000-0000618B0000}"/>
    <cellStyle name="Normal 6 5 6 2 4 3 3 2" xfId="18141" xr:uid="{00000000-0005-0000-0000-0000628B0000}"/>
    <cellStyle name="Normal 6 5 6 2 4 3 3 2 2" xfId="42628" xr:uid="{00000000-0005-0000-0000-0000638B0000}"/>
    <cellStyle name="Normal 6 5 6 2 4 3 3 3" xfId="32610" xr:uid="{00000000-0005-0000-0000-0000648B0000}"/>
    <cellStyle name="Normal 6 5 6 2 4 3 4" xfId="18142" xr:uid="{00000000-0005-0000-0000-0000658B0000}"/>
    <cellStyle name="Normal 6 5 6 2 4 3 4 2" xfId="36734" xr:uid="{00000000-0005-0000-0000-0000668B0000}"/>
    <cellStyle name="Normal 6 5 6 2 4 3 5" xfId="26138" xr:uid="{00000000-0005-0000-0000-0000678B0000}"/>
    <cellStyle name="Normal 6 5 6 2 4 4" xfId="18143" xr:uid="{00000000-0005-0000-0000-0000688B0000}"/>
    <cellStyle name="Normal 6 5 6 2 4 4 2" xfId="18144" xr:uid="{00000000-0005-0000-0000-0000698B0000}"/>
    <cellStyle name="Normal 6 5 6 2 4 4 2 2" xfId="42629" xr:uid="{00000000-0005-0000-0000-00006A8B0000}"/>
    <cellStyle name="Normal 6 5 6 2 4 4 3" xfId="32611" xr:uid="{00000000-0005-0000-0000-00006B8B0000}"/>
    <cellStyle name="Normal 6 5 6 2 4 5" xfId="18145" xr:uid="{00000000-0005-0000-0000-00006C8B0000}"/>
    <cellStyle name="Normal 6 5 6 2 4 5 2" xfId="18146" xr:uid="{00000000-0005-0000-0000-00006D8B0000}"/>
    <cellStyle name="Normal 6 5 6 2 4 5 2 2" xfId="42630" xr:uid="{00000000-0005-0000-0000-00006E8B0000}"/>
    <cellStyle name="Normal 6 5 6 2 4 5 3" xfId="32612" xr:uid="{00000000-0005-0000-0000-00006F8B0000}"/>
    <cellStyle name="Normal 6 5 6 2 4 6" xfId="18147" xr:uid="{00000000-0005-0000-0000-0000708B0000}"/>
    <cellStyle name="Normal 6 5 6 2 4 6 2" xfId="36732" xr:uid="{00000000-0005-0000-0000-0000718B0000}"/>
    <cellStyle name="Normal 6 5 6 2 4 7" xfId="26136" xr:uid="{00000000-0005-0000-0000-0000728B0000}"/>
    <cellStyle name="Normal 6 5 6 2 5" xfId="18148" xr:uid="{00000000-0005-0000-0000-0000738B0000}"/>
    <cellStyle name="Normal 6 5 6 2 5 2" xfId="18149" xr:uid="{00000000-0005-0000-0000-0000748B0000}"/>
    <cellStyle name="Normal 6 5 6 2 5 2 2" xfId="18150" xr:uid="{00000000-0005-0000-0000-0000758B0000}"/>
    <cellStyle name="Normal 6 5 6 2 5 2 2 2" xfId="42631" xr:uid="{00000000-0005-0000-0000-0000768B0000}"/>
    <cellStyle name="Normal 6 5 6 2 5 2 3" xfId="32613" xr:uid="{00000000-0005-0000-0000-0000778B0000}"/>
    <cellStyle name="Normal 6 5 6 2 5 3" xfId="18151" xr:uid="{00000000-0005-0000-0000-0000788B0000}"/>
    <cellStyle name="Normal 6 5 6 2 5 3 2" xfId="18152" xr:uid="{00000000-0005-0000-0000-0000798B0000}"/>
    <cellStyle name="Normal 6 5 6 2 5 3 2 2" xfId="42632" xr:uid="{00000000-0005-0000-0000-00007A8B0000}"/>
    <cellStyle name="Normal 6 5 6 2 5 3 3" xfId="32614" xr:uid="{00000000-0005-0000-0000-00007B8B0000}"/>
    <cellStyle name="Normal 6 5 6 2 5 4" xfId="18153" xr:uid="{00000000-0005-0000-0000-00007C8B0000}"/>
    <cellStyle name="Normal 6 5 6 2 5 4 2" xfId="36735" xr:uid="{00000000-0005-0000-0000-00007D8B0000}"/>
    <cellStyle name="Normal 6 5 6 2 5 5" xfId="26139" xr:uid="{00000000-0005-0000-0000-00007E8B0000}"/>
    <cellStyle name="Normal 6 5 6 2 6" xfId="18154" xr:uid="{00000000-0005-0000-0000-00007F8B0000}"/>
    <cellStyle name="Normal 6 5 6 2 6 2" xfId="18155" xr:uid="{00000000-0005-0000-0000-0000808B0000}"/>
    <cellStyle name="Normal 6 5 6 2 6 2 2" xfId="18156" xr:uid="{00000000-0005-0000-0000-0000818B0000}"/>
    <cellStyle name="Normal 6 5 6 2 6 2 2 2" xfId="42633" xr:uid="{00000000-0005-0000-0000-0000828B0000}"/>
    <cellStyle name="Normal 6 5 6 2 6 2 3" xfId="32615" xr:uid="{00000000-0005-0000-0000-0000838B0000}"/>
    <cellStyle name="Normal 6 5 6 2 6 3" xfId="18157" xr:uid="{00000000-0005-0000-0000-0000848B0000}"/>
    <cellStyle name="Normal 6 5 6 2 6 3 2" xfId="18158" xr:uid="{00000000-0005-0000-0000-0000858B0000}"/>
    <cellStyle name="Normal 6 5 6 2 6 3 2 2" xfId="42634" xr:uid="{00000000-0005-0000-0000-0000868B0000}"/>
    <cellStyle name="Normal 6 5 6 2 6 3 3" xfId="32616" xr:uid="{00000000-0005-0000-0000-0000878B0000}"/>
    <cellStyle name="Normal 6 5 6 2 6 4" xfId="18159" xr:uid="{00000000-0005-0000-0000-0000888B0000}"/>
    <cellStyle name="Normal 6 5 6 2 6 4 2" xfId="36736" xr:uid="{00000000-0005-0000-0000-0000898B0000}"/>
    <cellStyle name="Normal 6 5 6 2 6 5" xfId="26140" xr:uid="{00000000-0005-0000-0000-00008A8B0000}"/>
    <cellStyle name="Normal 6 5 6 2 7" xfId="18160" xr:uid="{00000000-0005-0000-0000-00008B8B0000}"/>
    <cellStyle name="Normal 6 5 6 2 7 2" xfId="18161" xr:uid="{00000000-0005-0000-0000-00008C8B0000}"/>
    <cellStyle name="Normal 6 5 6 2 7 2 2" xfId="42635" xr:uid="{00000000-0005-0000-0000-00008D8B0000}"/>
    <cellStyle name="Normal 6 5 6 2 7 3" xfId="32617" xr:uid="{00000000-0005-0000-0000-00008E8B0000}"/>
    <cellStyle name="Normal 6 5 6 2 8" xfId="18162" xr:uid="{00000000-0005-0000-0000-00008F8B0000}"/>
    <cellStyle name="Normal 6 5 6 2 8 2" xfId="18163" xr:uid="{00000000-0005-0000-0000-0000908B0000}"/>
    <cellStyle name="Normal 6 5 6 2 8 2 2" xfId="42636" xr:uid="{00000000-0005-0000-0000-0000918B0000}"/>
    <cellStyle name="Normal 6 5 6 2 8 3" xfId="32618" xr:uid="{00000000-0005-0000-0000-0000928B0000}"/>
    <cellStyle name="Normal 6 5 6 2 9" xfId="18164" xr:uid="{00000000-0005-0000-0000-0000938B0000}"/>
    <cellStyle name="Normal 6 5 6 2 9 2" xfId="36719" xr:uid="{00000000-0005-0000-0000-0000948B0000}"/>
    <cellStyle name="Normal 6 5 6 3" xfId="18165" xr:uid="{00000000-0005-0000-0000-0000958B0000}"/>
    <cellStyle name="Normal 6 5 6 3 2" xfId="18166" xr:uid="{00000000-0005-0000-0000-0000968B0000}"/>
    <cellStyle name="Normal 6 5 6 3 2 2" xfId="18167" xr:uid="{00000000-0005-0000-0000-0000978B0000}"/>
    <cellStyle name="Normal 6 5 6 3 2 2 2" xfId="18168" xr:uid="{00000000-0005-0000-0000-0000988B0000}"/>
    <cellStyle name="Normal 6 5 6 3 2 2 2 2" xfId="18169" xr:uid="{00000000-0005-0000-0000-0000998B0000}"/>
    <cellStyle name="Normal 6 5 6 3 2 2 2 2 2" xfId="42637" xr:uid="{00000000-0005-0000-0000-00009A8B0000}"/>
    <cellStyle name="Normal 6 5 6 3 2 2 2 3" xfId="32619" xr:uid="{00000000-0005-0000-0000-00009B8B0000}"/>
    <cellStyle name="Normal 6 5 6 3 2 2 3" xfId="18170" xr:uid="{00000000-0005-0000-0000-00009C8B0000}"/>
    <cellStyle name="Normal 6 5 6 3 2 2 3 2" xfId="18171" xr:uid="{00000000-0005-0000-0000-00009D8B0000}"/>
    <cellStyle name="Normal 6 5 6 3 2 2 3 2 2" xfId="42638" xr:uid="{00000000-0005-0000-0000-00009E8B0000}"/>
    <cellStyle name="Normal 6 5 6 3 2 2 3 3" xfId="32620" xr:uid="{00000000-0005-0000-0000-00009F8B0000}"/>
    <cellStyle name="Normal 6 5 6 3 2 2 4" xfId="18172" xr:uid="{00000000-0005-0000-0000-0000A08B0000}"/>
    <cellStyle name="Normal 6 5 6 3 2 2 4 2" xfId="36739" xr:uid="{00000000-0005-0000-0000-0000A18B0000}"/>
    <cellStyle name="Normal 6 5 6 3 2 2 5" xfId="26143" xr:uid="{00000000-0005-0000-0000-0000A28B0000}"/>
    <cellStyle name="Normal 6 5 6 3 2 3" xfId="18173" xr:uid="{00000000-0005-0000-0000-0000A38B0000}"/>
    <cellStyle name="Normal 6 5 6 3 2 3 2" xfId="18174" xr:uid="{00000000-0005-0000-0000-0000A48B0000}"/>
    <cellStyle name="Normal 6 5 6 3 2 3 2 2" xfId="18175" xr:uid="{00000000-0005-0000-0000-0000A58B0000}"/>
    <cellStyle name="Normal 6 5 6 3 2 3 2 2 2" xfId="42639" xr:uid="{00000000-0005-0000-0000-0000A68B0000}"/>
    <cellStyle name="Normal 6 5 6 3 2 3 2 3" xfId="32621" xr:uid="{00000000-0005-0000-0000-0000A78B0000}"/>
    <cellStyle name="Normal 6 5 6 3 2 3 3" xfId="18176" xr:uid="{00000000-0005-0000-0000-0000A88B0000}"/>
    <cellStyle name="Normal 6 5 6 3 2 3 3 2" xfId="18177" xr:uid="{00000000-0005-0000-0000-0000A98B0000}"/>
    <cellStyle name="Normal 6 5 6 3 2 3 3 2 2" xfId="42640" xr:uid="{00000000-0005-0000-0000-0000AA8B0000}"/>
    <cellStyle name="Normal 6 5 6 3 2 3 3 3" xfId="32622" xr:uid="{00000000-0005-0000-0000-0000AB8B0000}"/>
    <cellStyle name="Normal 6 5 6 3 2 3 4" xfId="18178" xr:uid="{00000000-0005-0000-0000-0000AC8B0000}"/>
    <cellStyle name="Normal 6 5 6 3 2 3 4 2" xfId="36740" xr:uid="{00000000-0005-0000-0000-0000AD8B0000}"/>
    <cellStyle name="Normal 6 5 6 3 2 3 5" xfId="26144" xr:uid="{00000000-0005-0000-0000-0000AE8B0000}"/>
    <cellStyle name="Normal 6 5 6 3 2 4" xfId="18179" xr:uid="{00000000-0005-0000-0000-0000AF8B0000}"/>
    <cellStyle name="Normal 6 5 6 3 2 4 2" xfId="18180" xr:uid="{00000000-0005-0000-0000-0000B08B0000}"/>
    <cellStyle name="Normal 6 5 6 3 2 4 2 2" xfId="42641" xr:uid="{00000000-0005-0000-0000-0000B18B0000}"/>
    <cellStyle name="Normal 6 5 6 3 2 4 3" xfId="32623" xr:uid="{00000000-0005-0000-0000-0000B28B0000}"/>
    <cellStyle name="Normal 6 5 6 3 2 5" xfId="18181" xr:uid="{00000000-0005-0000-0000-0000B38B0000}"/>
    <cellStyle name="Normal 6 5 6 3 2 5 2" xfId="18182" xr:uid="{00000000-0005-0000-0000-0000B48B0000}"/>
    <cellStyle name="Normal 6 5 6 3 2 5 2 2" xfId="42642" xr:uid="{00000000-0005-0000-0000-0000B58B0000}"/>
    <cellStyle name="Normal 6 5 6 3 2 5 3" xfId="32624" xr:uid="{00000000-0005-0000-0000-0000B68B0000}"/>
    <cellStyle name="Normal 6 5 6 3 2 6" xfId="18183" xr:uid="{00000000-0005-0000-0000-0000B78B0000}"/>
    <cellStyle name="Normal 6 5 6 3 2 6 2" xfId="36738" xr:uid="{00000000-0005-0000-0000-0000B88B0000}"/>
    <cellStyle name="Normal 6 5 6 3 2 7" xfId="26142" xr:uid="{00000000-0005-0000-0000-0000B98B0000}"/>
    <cellStyle name="Normal 6 5 6 3 3" xfId="18184" xr:uid="{00000000-0005-0000-0000-0000BA8B0000}"/>
    <cellStyle name="Normal 6 5 6 3 3 2" xfId="18185" xr:uid="{00000000-0005-0000-0000-0000BB8B0000}"/>
    <cellStyle name="Normal 6 5 6 3 3 2 2" xfId="18186" xr:uid="{00000000-0005-0000-0000-0000BC8B0000}"/>
    <cellStyle name="Normal 6 5 6 3 3 2 2 2" xfId="42643" xr:uid="{00000000-0005-0000-0000-0000BD8B0000}"/>
    <cellStyle name="Normal 6 5 6 3 3 2 3" xfId="32625" xr:uid="{00000000-0005-0000-0000-0000BE8B0000}"/>
    <cellStyle name="Normal 6 5 6 3 3 3" xfId="18187" xr:uid="{00000000-0005-0000-0000-0000BF8B0000}"/>
    <cellStyle name="Normal 6 5 6 3 3 3 2" xfId="18188" xr:uid="{00000000-0005-0000-0000-0000C08B0000}"/>
    <cellStyle name="Normal 6 5 6 3 3 3 2 2" xfId="42644" xr:uid="{00000000-0005-0000-0000-0000C18B0000}"/>
    <cellStyle name="Normal 6 5 6 3 3 3 3" xfId="32626" xr:uid="{00000000-0005-0000-0000-0000C28B0000}"/>
    <cellStyle name="Normal 6 5 6 3 3 4" xfId="18189" xr:uid="{00000000-0005-0000-0000-0000C38B0000}"/>
    <cellStyle name="Normal 6 5 6 3 3 4 2" xfId="36741" xr:uid="{00000000-0005-0000-0000-0000C48B0000}"/>
    <cellStyle name="Normal 6 5 6 3 3 5" xfId="26145" xr:uid="{00000000-0005-0000-0000-0000C58B0000}"/>
    <cellStyle name="Normal 6 5 6 3 4" xfId="18190" xr:uid="{00000000-0005-0000-0000-0000C68B0000}"/>
    <cellStyle name="Normal 6 5 6 3 4 2" xfId="18191" xr:uid="{00000000-0005-0000-0000-0000C78B0000}"/>
    <cellStyle name="Normal 6 5 6 3 4 2 2" xfId="18192" xr:uid="{00000000-0005-0000-0000-0000C88B0000}"/>
    <cellStyle name="Normal 6 5 6 3 4 2 2 2" xfId="42645" xr:uid="{00000000-0005-0000-0000-0000C98B0000}"/>
    <cellStyle name="Normal 6 5 6 3 4 2 3" xfId="32627" xr:uid="{00000000-0005-0000-0000-0000CA8B0000}"/>
    <cellStyle name="Normal 6 5 6 3 4 3" xfId="18193" xr:uid="{00000000-0005-0000-0000-0000CB8B0000}"/>
    <cellStyle name="Normal 6 5 6 3 4 3 2" xfId="18194" xr:uid="{00000000-0005-0000-0000-0000CC8B0000}"/>
    <cellStyle name="Normal 6 5 6 3 4 3 2 2" xfId="42646" xr:uid="{00000000-0005-0000-0000-0000CD8B0000}"/>
    <cellStyle name="Normal 6 5 6 3 4 3 3" xfId="32628" xr:uid="{00000000-0005-0000-0000-0000CE8B0000}"/>
    <cellStyle name="Normal 6 5 6 3 4 4" xfId="18195" xr:uid="{00000000-0005-0000-0000-0000CF8B0000}"/>
    <cellStyle name="Normal 6 5 6 3 4 4 2" xfId="36742" xr:uid="{00000000-0005-0000-0000-0000D08B0000}"/>
    <cellStyle name="Normal 6 5 6 3 4 5" xfId="26146" xr:uid="{00000000-0005-0000-0000-0000D18B0000}"/>
    <cellStyle name="Normal 6 5 6 3 5" xfId="18196" xr:uid="{00000000-0005-0000-0000-0000D28B0000}"/>
    <cellStyle name="Normal 6 5 6 3 5 2" xfId="18197" xr:uid="{00000000-0005-0000-0000-0000D38B0000}"/>
    <cellStyle name="Normal 6 5 6 3 5 2 2" xfId="42647" xr:uid="{00000000-0005-0000-0000-0000D48B0000}"/>
    <cellStyle name="Normal 6 5 6 3 5 3" xfId="32629" xr:uid="{00000000-0005-0000-0000-0000D58B0000}"/>
    <cellStyle name="Normal 6 5 6 3 6" xfId="18198" xr:uid="{00000000-0005-0000-0000-0000D68B0000}"/>
    <cellStyle name="Normal 6 5 6 3 6 2" xfId="18199" xr:uid="{00000000-0005-0000-0000-0000D78B0000}"/>
    <cellStyle name="Normal 6 5 6 3 6 2 2" xfId="42648" xr:uid="{00000000-0005-0000-0000-0000D88B0000}"/>
    <cellStyle name="Normal 6 5 6 3 6 3" xfId="32630" xr:uid="{00000000-0005-0000-0000-0000D98B0000}"/>
    <cellStyle name="Normal 6 5 6 3 7" xfId="18200" xr:uid="{00000000-0005-0000-0000-0000DA8B0000}"/>
    <cellStyle name="Normal 6 5 6 3 7 2" xfId="36737" xr:uid="{00000000-0005-0000-0000-0000DB8B0000}"/>
    <cellStyle name="Normal 6 5 6 3 8" xfId="26141" xr:uid="{00000000-0005-0000-0000-0000DC8B0000}"/>
    <cellStyle name="Normal 6 5 6 4" xfId="18201" xr:uid="{00000000-0005-0000-0000-0000DD8B0000}"/>
    <cellStyle name="Normal 6 5 6 4 2" xfId="18202" xr:uid="{00000000-0005-0000-0000-0000DE8B0000}"/>
    <cellStyle name="Normal 6 5 6 4 2 2" xfId="18203" xr:uid="{00000000-0005-0000-0000-0000DF8B0000}"/>
    <cellStyle name="Normal 6 5 6 4 2 2 2" xfId="18204" xr:uid="{00000000-0005-0000-0000-0000E08B0000}"/>
    <cellStyle name="Normal 6 5 6 4 2 2 2 2" xfId="18205" xr:uid="{00000000-0005-0000-0000-0000E18B0000}"/>
    <cellStyle name="Normal 6 5 6 4 2 2 2 2 2" xfId="42649" xr:uid="{00000000-0005-0000-0000-0000E28B0000}"/>
    <cellStyle name="Normal 6 5 6 4 2 2 2 3" xfId="32631" xr:uid="{00000000-0005-0000-0000-0000E38B0000}"/>
    <cellStyle name="Normal 6 5 6 4 2 2 3" xfId="18206" xr:uid="{00000000-0005-0000-0000-0000E48B0000}"/>
    <cellStyle name="Normal 6 5 6 4 2 2 3 2" xfId="18207" xr:uid="{00000000-0005-0000-0000-0000E58B0000}"/>
    <cellStyle name="Normal 6 5 6 4 2 2 3 2 2" xfId="42650" xr:uid="{00000000-0005-0000-0000-0000E68B0000}"/>
    <cellStyle name="Normal 6 5 6 4 2 2 3 3" xfId="32632" xr:uid="{00000000-0005-0000-0000-0000E78B0000}"/>
    <cellStyle name="Normal 6 5 6 4 2 2 4" xfId="18208" xr:uid="{00000000-0005-0000-0000-0000E88B0000}"/>
    <cellStyle name="Normal 6 5 6 4 2 2 4 2" xfId="36745" xr:uid="{00000000-0005-0000-0000-0000E98B0000}"/>
    <cellStyle name="Normal 6 5 6 4 2 2 5" xfId="26149" xr:uid="{00000000-0005-0000-0000-0000EA8B0000}"/>
    <cellStyle name="Normal 6 5 6 4 2 3" xfId="18209" xr:uid="{00000000-0005-0000-0000-0000EB8B0000}"/>
    <cellStyle name="Normal 6 5 6 4 2 3 2" xfId="18210" xr:uid="{00000000-0005-0000-0000-0000EC8B0000}"/>
    <cellStyle name="Normal 6 5 6 4 2 3 2 2" xfId="18211" xr:uid="{00000000-0005-0000-0000-0000ED8B0000}"/>
    <cellStyle name="Normal 6 5 6 4 2 3 2 2 2" xfId="42651" xr:uid="{00000000-0005-0000-0000-0000EE8B0000}"/>
    <cellStyle name="Normal 6 5 6 4 2 3 2 3" xfId="32633" xr:uid="{00000000-0005-0000-0000-0000EF8B0000}"/>
    <cellStyle name="Normal 6 5 6 4 2 3 3" xfId="18212" xr:uid="{00000000-0005-0000-0000-0000F08B0000}"/>
    <cellStyle name="Normal 6 5 6 4 2 3 3 2" xfId="18213" xr:uid="{00000000-0005-0000-0000-0000F18B0000}"/>
    <cellStyle name="Normal 6 5 6 4 2 3 3 2 2" xfId="42652" xr:uid="{00000000-0005-0000-0000-0000F28B0000}"/>
    <cellStyle name="Normal 6 5 6 4 2 3 3 3" xfId="32634" xr:uid="{00000000-0005-0000-0000-0000F38B0000}"/>
    <cellStyle name="Normal 6 5 6 4 2 3 4" xfId="18214" xr:uid="{00000000-0005-0000-0000-0000F48B0000}"/>
    <cellStyle name="Normal 6 5 6 4 2 3 4 2" xfId="36746" xr:uid="{00000000-0005-0000-0000-0000F58B0000}"/>
    <cellStyle name="Normal 6 5 6 4 2 3 5" xfId="26150" xr:uid="{00000000-0005-0000-0000-0000F68B0000}"/>
    <cellStyle name="Normal 6 5 6 4 2 4" xfId="18215" xr:uid="{00000000-0005-0000-0000-0000F78B0000}"/>
    <cellStyle name="Normal 6 5 6 4 2 4 2" xfId="18216" xr:uid="{00000000-0005-0000-0000-0000F88B0000}"/>
    <cellStyle name="Normal 6 5 6 4 2 4 2 2" xfId="42653" xr:uid="{00000000-0005-0000-0000-0000F98B0000}"/>
    <cellStyle name="Normal 6 5 6 4 2 4 3" xfId="32635" xr:uid="{00000000-0005-0000-0000-0000FA8B0000}"/>
    <cellStyle name="Normal 6 5 6 4 2 5" xfId="18217" xr:uid="{00000000-0005-0000-0000-0000FB8B0000}"/>
    <cellStyle name="Normal 6 5 6 4 2 5 2" xfId="18218" xr:uid="{00000000-0005-0000-0000-0000FC8B0000}"/>
    <cellStyle name="Normal 6 5 6 4 2 5 2 2" xfId="42654" xr:uid="{00000000-0005-0000-0000-0000FD8B0000}"/>
    <cellStyle name="Normal 6 5 6 4 2 5 3" xfId="32636" xr:uid="{00000000-0005-0000-0000-0000FE8B0000}"/>
    <cellStyle name="Normal 6 5 6 4 2 6" xfId="18219" xr:uid="{00000000-0005-0000-0000-0000FF8B0000}"/>
    <cellStyle name="Normal 6 5 6 4 2 6 2" xfId="36744" xr:uid="{00000000-0005-0000-0000-0000008C0000}"/>
    <cellStyle name="Normal 6 5 6 4 2 7" xfId="26148" xr:uid="{00000000-0005-0000-0000-0000018C0000}"/>
    <cellStyle name="Normal 6 5 6 4 3" xfId="18220" xr:uid="{00000000-0005-0000-0000-0000028C0000}"/>
    <cellStyle name="Normal 6 5 6 4 3 2" xfId="18221" xr:uid="{00000000-0005-0000-0000-0000038C0000}"/>
    <cellStyle name="Normal 6 5 6 4 3 2 2" xfId="18222" xr:uid="{00000000-0005-0000-0000-0000048C0000}"/>
    <cellStyle name="Normal 6 5 6 4 3 2 2 2" xfId="42655" xr:uid="{00000000-0005-0000-0000-0000058C0000}"/>
    <cellStyle name="Normal 6 5 6 4 3 2 3" xfId="32637" xr:uid="{00000000-0005-0000-0000-0000068C0000}"/>
    <cellStyle name="Normal 6 5 6 4 3 3" xfId="18223" xr:uid="{00000000-0005-0000-0000-0000078C0000}"/>
    <cellStyle name="Normal 6 5 6 4 3 3 2" xfId="18224" xr:uid="{00000000-0005-0000-0000-0000088C0000}"/>
    <cellStyle name="Normal 6 5 6 4 3 3 2 2" xfId="42656" xr:uid="{00000000-0005-0000-0000-0000098C0000}"/>
    <cellStyle name="Normal 6 5 6 4 3 3 3" xfId="32638" xr:uid="{00000000-0005-0000-0000-00000A8C0000}"/>
    <cellStyle name="Normal 6 5 6 4 3 4" xfId="18225" xr:uid="{00000000-0005-0000-0000-00000B8C0000}"/>
    <cellStyle name="Normal 6 5 6 4 3 4 2" xfId="36747" xr:uid="{00000000-0005-0000-0000-00000C8C0000}"/>
    <cellStyle name="Normal 6 5 6 4 3 5" xfId="26151" xr:uid="{00000000-0005-0000-0000-00000D8C0000}"/>
    <cellStyle name="Normal 6 5 6 4 4" xfId="18226" xr:uid="{00000000-0005-0000-0000-00000E8C0000}"/>
    <cellStyle name="Normal 6 5 6 4 4 2" xfId="18227" xr:uid="{00000000-0005-0000-0000-00000F8C0000}"/>
    <cellStyle name="Normal 6 5 6 4 4 2 2" xfId="18228" xr:uid="{00000000-0005-0000-0000-0000108C0000}"/>
    <cellStyle name="Normal 6 5 6 4 4 2 2 2" xfId="42657" xr:uid="{00000000-0005-0000-0000-0000118C0000}"/>
    <cellStyle name="Normal 6 5 6 4 4 2 3" xfId="32639" xr:uid="{00000000-0005-0000-0000-0000128C0000}"/>
    <cellStyle name="Normal 6 5 6 4 4 3" xfId="18229" xr:uid="{00000000-0005-0000-0000-0000138C0000}"/>
    <cellStyle name="Normal 6 5 6 4 4 3 2" xfId="18230" xr:uid="{00000000-0005-0000-0000-0000148C0000}"/>
    <cellStyle name="Normal 6 5 6 4 4 3 2 2" xfId="42658" xr:uid="{00000000-0005-0000-0000-0000158C0000}"/>
    <cellStyle name="Normal 6 5 6 4 4 3 3" xfId="32640" xr:uid="{00000000-0005-0000-0000-0000168C0000}"/>
    <cellStyle name="Normal 6 5 6 4 4 4" xfId="18231" xr:uid="{00000000-0005-0000-0000-0000178C0000}"/>
    <cellStyle name="Normal 6 5 6 4 4 4 2" xfId="36748" xr:uid="{00000000-0005-0000-0000-0000188C0000}"/>
    <cellStyle name="Normal 6 5 6 4 4 5" xfId="26152" xr:uid="{00000000-0005-0000-0000-0000198C0000}"/>
    <cellStyle name="Normal 6 5 6 4 5" xfId="18232" xr:uid="{00000000-0005-0000-0000-00001A8C0000}"/>
    <cellStyle name="Normal 6 5 6 4 5 2" xfId="18233" xr:uid="{00000000-0005-0000-0000-00001B8C0000}"/>
    <cellStyle name="Normal 6 5 6 4 5 2 2" xfId="42659" xr:uid="{00000000-0005-0000-0000-00001C8C0000}"/>
    <cellStyle name="Normal 6 5 6 4 5 3" xfId="32641" xr:uid="{00000000-0005-0000-0000-00001D8C0000}"/>
    <cellStyle name="Normal 6 5 6 4 6" xfId="18234" xr:uid="{00000000-0005-0000-0000-00001E8C0000}"/>
    <cellStyle name="Normal 6 5 6 4 6 2" xfId="18235" xr:uid="{00000000-0005-0000-0000-00001F8C0000}"/>
    <cellStyle name="Normal 6 5 6 4 6 2 2" xfId="42660" xr:uid="{00000000-0005-0000-0000-0000208C0000}"/>
    <cellStyle name="Normal 6 5 6 4 6 3" xfId="32642" xr:uid="{00000000-0005-0000-0000-0000218C0000}"/>
    <cellStyle name="Normal 6 5 6 4 7" xfId="18236" xr:uid="{00000000-0005-0000-0000-0000228C0000}"/>
    <cellStyle name="Normal 6 5 6 4 7 2" xfId="36743" xr:uid="{00000000-0005-0000-0000-0000238C0000}"/>
    <cellStyle name="Normal 6 5 6 4 8" xfId="26147" xr:uid="{00000000-0005-0000-0000-0000248C0000}"/>
    <cellStyle name="Normal 6 5 6 5" xfId="18237" xr:uid="{00000000-0005-0000-0000-0000258C0000}"/>
    <cellStyle name="Normal 6 5 6 5 2" xfId="18238" xr:uid="{00000000-0005-0000-0000-0000268C0000}"/>
    <cellStyle name="Normal 6 5 6 5 2 2" xfId="18239" xr:uid="{00000000-0005-0000-0000-0000278C0000}"/>
    <cellStyle name="Normal 6 5 6 5 2 2 2" xfId="18240" xr:uid="{00000000-0005-0000-0000-0000288C0000}"/>
    <cellStyle name="Normal 6 5 6 5 2 2 2 2" xfId="42661" xr:uid="{00000000-0005-0000-0000-0000298C0000}"/>
    <cellStyle name="Normal 6 5 6 5 2 2 3" xfId="32643" xr:uid="{00000000-0005-0000-0000-00002A8C0000}"/>
    <cellStyle name="Normal 6 5 6 5 2 3" xfId="18241" xr:uid="{00000000-0005-0000-0000-00002B8C0000}"/>
    <cellStyle name="Normal 6 5 6 5 2 3 2" xfId="18242" xr:uid="{00000000-0005-0000-0000-00002C8C0000}"/>
    <cellStyle name="Normal 6 5 6 5 2 3 2 2" xfId="42662" xr:uid="{00000000-0005-0000-0000-00002D8C0000}"/>
    <cellStyle name="Normal 6 5 6 5 2 3 3" xfId="32644" xr:uid="{00000000-0005-0000-0000-00002E8C0000}"/>
    <cellStyle name="Normal 6 5 6 5 2 4" xfId="18243" xr:uid="{00000000-0005-0000-0000-00002F8C0000}"/>
    <cellStyle name="Normal 6 5 6 5 2 4 2" xfId="36750" xr:uid="{00000000-0005-0000-0000-0000308C0000}"/>
    <cellStyle name="Normal 6 5 6 5 2 5" xfId="26154" xr:uid="{00000000-0005-0000-0000-0000318C0000}"/>
    <cellStyle name="Normal 6 5 6 5 3" xfId="18244" xr:uid="{00000000-0005-0000-0000-0000328C0000}"/>
    <cellStyle name="Normal 6 5 6 5 3 2" xfId="18245" xr:uid="{00000000-0005-0000-0000-0000338C0000}"/>
    <cellStyle name="Normal 6 5 6 5 3 2 2" xfId="18246" xr:uid="{00000000-0005-0000-0000-0000348C0000}"/>
    <cellStyle name="Normal 6 5 6 5 3 2 2 2" xfId="42663" xr:uid="{00000000-0005-0000-0000-0000358C0000}"/>
    <cellStyle name="Normal 6 5 6 5 3 2 3" xfId="32645" xr:uid="{00000000-0005-0000-0000-0000368C0000}"/>
    <cellStyle name="Normal 6 5 6 5 3 3" xfId="18247" xr:uid="{00000000-0005-0000-0000-0000378C0000}"/>
    <cellStyle name="Normal 6 5 6 5 3 3 2" xfId="18248" xr:uid="{00000000-0005-0000-0000-0000388C0000}"/>
    <cellStyle name="Normal 6 5 6 5 3 3 2 2" xfId="42664" xr:uid="{00000000-0005-0000-0000-0000398C0000}"/>
    <cellStyle name="Normal 6 5 6 5 3 3 3" xfId="32646" xr:uid="{00000000-0005-0000-0000-00003A8C0000}"/>
    <cellStyle name="Normal 6 5 6 5 3 4" xfId="18249" xr:uid="{00000000-0005-0000-0000-00003B8C0000}"/>
    <cellStyle name="Normal 6 5 6 5 3 4 2" xfId="36751" xr:uid="{00000000-0005-0000-0000-00003C8C0000}"/>
    <cellStyle name="Normal 6 5 6 5 3 5" xfId="26155" xr:uid="{00000000-0005-0000-0000-00003D8C0000}"/>
    <cellStyle name="Normal 6 5 6 5 4" xfId="18250" xr:uid="{00000000-0005-0000-0000-00003E8C0000}"/>
    <cellStyle name="Normal 6 5 6 5 4 2" xfId="18251" xr:uid="{00000000-0005-0000-0000-00003F8C0000}"/>
    <cellStyle name="Normal 6 5 6 5 4 2 2" xfId="42665" xr:uid="{00000000-0005-0000-0000-0000408C0000}"/>
    <cellStyle name="Normal 6 5 6 5 4 3" xfId="32647" xr:uid="{00000000-0005-0000-0000-0000418C0000}"/>
    <cellStyle name="Normal 6 5 6 5 5" xfId="18252" xr:uid="{00000000-0005-0000-0000-0000428C0000}"/>
    <cellStyle name="Normal 6 5 6 5 5 2" xfId="18253" xr:uid="{00000000-0005-0000-0000-0000438C0000}"/>
    <cellStyle name="Normal 6 5 6 5 5 2 2" xfId="42666" xr:uid="{00000000-0005-0000-0000-0000448C0000}"/>
    <cellStyle name="Normal 6 5 6 5 5 3" xfId="32648" xr:uid="{00000000-0005-0000-0000-0000458C0000}"/>
    <cellStyle name="Normal 6 5 6 5 6" xfId="18254" xr:uid="{00000000-0005-0000-0000-0000468C0000}"/>
    <cellStyle name="Normal 6 5 6 5 6 2" xfId="36749" xr:uid="{00000000-0005-0000-0000-0000478C0000}"/>
    <cellStyle name="Normal 6 5 6 5 7" xfId="26153" xr:uid="{00000000-0005-0000-0000-0000488C0000}"/>
    <cellStyle name="Normal 6 5 6 6" xfId="18255" xr:uid="{00000000-0005-0000-0000-0000498C0000}"/>
    <cellStyle name="Normal 6 5 6 6 2" xfId="18256" xr:uid="{00000000-0005-0000-0000-00004A8C0000}"/>
    <cellStyle name="Normal 6 5 6 6 2 2" xfId="18257" xr:uid="{00000000-0005-0000-0000-00004B8C0000}"/>
    <cellStyle name="Normal 6 5 6 6 2 2 2" xfId="42667" xr:uid="{00000000-0005-0000-0000-00004C8C0000}"/>
    <cellStyle name="Normal 6 5 6 6 2 3" xfId="32649" xr:uid="{00000000-0005-0000-0000-00004D8C0000}"/>
    <cellStyle name="Normal 6 5 6 6 3" xfId="18258" xr:uid="{00000000-0005-0000-0000-00004E8C0000}"/>
    <cellStyle name="Normal 6 5 6 6 3 2" xfId="18259" xr:uid="{00000000-0005-0000-0000-00004F8C0000}"/>
    <cellStyle name="Normal 6 5 6 6 3 2 2" xfId="42668" xr:uid="{00000000-0005-0000-0000-0000508C0000}"/>
    <cellStyle name="Normal 6 5 6 6 3 3" xfId="32650" xr:uid="{00000000-0005-0000-0000-0000518C0000}"/>
    <cellStyle name="Normal 6 5 6 6 4" xfId="18260" xr:uid="{00000000-0005-0000-0000-0000528C0000}"/>
    <cellStyle name="Normal 6 5 6 6 4 2" xfId="36752" xr:uid="{00000000-0005-0000-0000-0000538C0000}"/>
    <cellStyle name="Normal 6 5 6 6 5" xfId="26156" xr:uid="{00000000-0005-0000-0000-0000548C0000}"/>
    <cellStyle name="Normal 6 5 6 7" xfId="18261" xr:uid="{00000000-0005-0000-0000-0000558C0000}"/>
    <cellStyle name="Normal 6 5 6 7 2" xfId="18262" xr:uid="{00000000-0005-0000-0000-0000568C0000}"/>
    <cellStyle name="Normal 6 5 6 7 2 2" xfId="18263" xr:uid="{00000000-0005-0000-0000-0000578C0000}"/>
    <cellStyle name="Normal 6 5 6 7 2 2 2" xfId="42669" xr:uid="{00000000-0005-0000-0000-0000588C0000}"/>
    <cellStyle name="Normal 6 5 6 7 2 3" xfId="32651" xr:uid="{00000000-0005-0000-0000-0000598C0000}"/>
    <cellStyle name="Normal 6 5 6 7 3" xfId="18264" xr:uid="{00000000-0005-0000-0000-00005A8C0000}"/>
    <cellStyle name="Normal 6 5 6 7 3 2" xfId="18265" xr:uid="{00000000-0005-0000-0000-00005B8C0000}"/>
    <cellStyle name="Normal 6 5 6 7 3 2 2" xfId="42670" xr:uid="{00000000-0005-0000-0000-00005C8C0000}"/>
    <cellStyle name="Normal 6 5 6 7 3 3" xfId="32652" xr:uid="{00000000-0005-0000-0000-00005D8C0000}"/>
    <cellStyle name="Normal 6 5 6 7 4" xfId="18266" xr:uid="{00000000-0005-0000-0000-00005E8C0000}"/>
    <cellStyle name="Normal 6 5 6 7 4 2" xfId="36753" xr:uid="{00000000-0005-0000-0000-00005F8C0000}"/>
    <cellStyle name="Normal 6 5 6 7 5" xfId="26157" xr:uid="{00000000-0005-0000-0000-0000608C0000}"/>
    <cellStyle name="Normal 6 5 6 8" xfId="18267" xr:uid="{00000000-0005-0000-0000-0000618C0000}"/>
    <cellStyle name="Normal 6 5 6 8 2" xfId="18268" xr:uid="{00000000-0005-0000-0000-0000628C0000}"/>
    <cellStyle name="Normal 6 5 6 8 2 2" xfId="42671" xr:uid="{00000000-0005-0000-0000-0000638C0000}"/>
    <cellStyle name="Normal 6 5 6 8 3" xfId="32653" xr:uid="{00000000-0005-0000-0000-0000648C0000}"/>
    <cellStyle name="Normal 6 5 6 9" xfId="18269" xr:uid="{00000000-0005-0000-0000-0000658C0000}"/>
    <cellStyle name="Normal 6 5 6 9 2" xfId="18270" xr:uid="{00000000-0005-0000-0000-0000668C0000}"/>
    <cellStyle name="Normal 6 5 6 9 2 2" xfId="42672" xr:uid="{00000000-0005-0000-0000-0000678C0000}"/>
    <cellStyle name="Normal 6 5 6 9 3" xfId="32654" xr:uid="{00000000-0005-0000-0000-0000688C0000}"/>
    <cellStyle name="Normal 6 5 7" xfId="18271" xr:uid="{00000000-0005-0000-0000-0000698C0000}"/>
    <cellStyle name="Normal 6 5 7 10" xfId="26158" xr:uid="{00000000-0005-0000-0000-00006A8C0000}"/>
    <cellStyle name="Normal 6 5 7 2" xfId="18272" xr:uid="{00000000-0005-0000-0000-00006B8C0000}"/>
    <cellStyle name="Normal 6 5 7 2 2" xfId="18273" xr:uid="{00000000-0005-0000-0000-00006C8C0000}"/>
    <cellStyle name="Normal 6 5 7 2 2 2" xfId="18274" xr:uid="{00000000-0005-0000-0000-00006D8C0000}"/>
    <cellStyle name="Normal 6 5 7 2 2 2 2" xfId="18275" xr:uid="{00000000-0005-0000-0000-00006E8C0000}"/>
    <cellStyle name="Normal 6 5 7 2 2 2 2 2" xfId="18276" xr:uid="{00000000-0005-0000-0000-00006F8C0000}"/>
    <cellStyle name="Normal 6 5 7 2 2 2 2 2 2" xfId="42673" xr:uid="{00000000-0005-0000-0000-0000708C0000}"/>
    <cellStyle name="Normal 6 5 7 2 2 2 2 3" xfId="32655" xr:uid="{00000000-0005-0000-0000-0000718C0000}"/>
    <cellStyle name="Normal 6 5 7 2 2 2 3" xfId="18277" xr:uid="{00000000-0005-0000-0000-0000728C0000}"/>
    <cellStyle name="Normal 6 5 7 2 2 2 3 2" xfId="18278" xr:uid="{00000000-0005-0000-0000-0000738C0000}"/>
    <cellStyle name="Normal 6 5 7 2 2 2 3 2 2" xfId="42674" xr:uid="{00000000-0005-0000-0000-0000748C0000}"/>
    <cellStyle name="Normal 6 5 7 2 2 2 3 3" xfId="32656" xr:uid="{00000000-0005-0000-0000-0000758C0000}"/>
    <cellStyle name="Normal 6 5 7 2 2 2 4" xfId="18279" xr:uid="{00000000-0005-0000-0000-0000768C0000}"/>
    <cellStyle name="Normal 6 5 7 2 2 2 4 2" xfId="36757" xr:uid="{00000000-0005-0000-0000-0000778C0000}"/>
    <cellStyle name="Normal 6 5 7 2 2 2 5" xfId="26161" xr:uid="{00000000-0005-0000-0000-0000788C0000}"/>
    <cellStyle name="Normal 6 5 7 2 2 3" xfId="18280" xr:uid="{00000000-0005-0000-0000-0000798C0000}"/>
    <cellStyle name="Normal 6 5 7 2 2 3 2" xfId="18281" xr:uid="{00000000-0005-0000-0000-00007A8C0000}"/>
    <cellStyle name="Normal 6 5 7 2 2 3 2 2" xfId="18282" xr:uid="{00000000-0005-0000-0000-00007B8C0000}"/>
    <cellStyle name="Normal 6 5 7 2 2 3 2 2 2" xfId="42675" xr:uid="{00000000-0005-0000-0000-00007C8C0000}"/>
    <cellStyle name="Normal 6 5 7 2 2 3 2 3" xfId="32657" xr:uid="{00000000-0005-0000-0000-00007D8C0000}"/>
    <cellStyle name="Normal 6 5 7 2 2 3 3" xfId="18283" xr:uid="{00000000-0005-0000-0000-00007E8C0000}"/>
    <cellStyle name="Normal 6 5 7 2 2 3 3 2" xfId="18284" xr:uid="{00000000-0005-0000-0000-00007F8C0000}"/>
    <cellStyle name="Normal 6 5 7 2 2 3 3 2 2" xfId="42676" xr:uid="{00000000-0005-0000-0000-0000808C0000}"/>
    <cellStyle name="Normal 6 5 7 2 2 3 3 3" xfId="32658" xr:uid="{00000000-0005-0000-0000-0000818C0000}"/>
    <cellStyle name="Normal 6 5 7 2 2 3 4" xfId="18285" xr:uid="{00000000-0005-0000-0000-0000828C0000}"/>
    <cellStyle name="Normal 6 5 7 2 2 3 4 2" xfId="36758" xr:uid="{00000000-0005-0000-0000-0000838C0000}"/>
    <cellStyle name="Normal 6 5 7 2 2 3 5" xfId="26162" xr:uid="{00000000-0005-0000-0000-0000848C0000}"/>
    <cellStyle name="Normal 6 5 7 2 2 4" xfId="18286" xr:uid="{00000000-0005-0000-0000-0000858C0000}"/>
    <cellStyle name="Normal 6 5 7 2 2 4 2" xfId="18287" xr:uid="{00000000-0005-0000-0000-0000868C0000}"/>
    <cellStyle name="Normal 6 5 7 2 2 4 2 2" xfId="42677" xr:uid="{00000000-0005-0000-0000-0000878C0000}"/>
    <cellStyle name="Normal 6 5 7 2 2 4 3" xfId="32659" xr:uid="{00000000-0005-0000-0000-0000888C0000}"/>
    <cellStyle name="Normal 6 5 7 2 2 5" xfId="18288" xr:uid="{00000000-0005-0000-0000-0000898C0000}"/>
    <cellStyle name="Normal 6 5 7 2 2 5 2" xfId="18289" xr:uid="{00000000-0005-0000-0000-00008A8C0000}"/>
    <cellStyle name="Normal 6 5 7 2 2 5 2 2" xfId="42678" xr:uid="{00000000-0005-0000-0000-00008B8C0000}"/>
    <cellStyle name="Normal 6 5 7 2 2 5 3" xfId="32660" xr:uid="{00000000-0005-0000-0000-00008C8C0000}"/>
    <cellStyle name="Normal 6 5 7 2 2 6" xfId="18290" xr:uid="{00000000-0005-0000-0000-00008D8C0000}"/>
    <cellStyle name="Normal 6 5 7 2 2 6 2" xfId="36756" xr:uid="{00000000-0005-0000-0000-00008E8C0000}"/>
    <cellStyle name="Normal 6 5 7 2 2 7" xfId="26160" xr:uid="{00000000-0005-0000-0000-00008F8C0000}"/>
    <cellStyle name="Normal 6 5 7 2 3" xfId="18291" xr:uid="{00000000-0005-0000-0000-0000908C0000}"/>
    <cellStyle name="Normal 6 5 7 2 3 2" xfId="18292" xr:uid="{00000000-0005-0000-0000-0000918C0000}"/>
    <cellStyle name="Normal 6 5 7 2 3 2 2" xfId="18293" xr:uid="{00000000-0005-0000-0000-0000928C0000}"/>
    <cellStyle name="Normal 6 5 7 2 3 2 2 2" xfId="42679" xr:uid="{00000000-0005-0000-0000-0000938C0000}"/>
    <cellStyle name="Normal 6 5 7 2 3 2 3" xfId="32661" xr:uid="{00000000-0005-0000-0000-0000948C0000}"/>
    <cellStyle name="Normal 6 5 7 2 3 3" xfId="18294" xr:uid="{00000000-0005-0000-0000-0000958C0000}"/>
    <cellStyle name="Normal 6 5 7 2 3 3 2" xfId="18295" xr:uid="{00000000-0005-0000-0000-0000968C0000}"/>
    <cellStyle name="Normal 6 5 7 2 3 3 2 2" xfId="42680" xr:uid="{00000000-0005-0000-0000-0000978C0000}"/>
    <cellStyle name="Normal 6 5 7 2 3 3 3" xfId="32662" xr:uid="{00000000-0005-0000-0000-0000988C0000}"/>
    <cellStyle name="Normal 6 5 7 2 3 4" xfId="18296" xr:uid="{00000000-0005-0000-0000-0000998C0000}"/>
    <cellStyle name="Normal 6 5 7 2 3 4 2" xfId="36759" xr:uid="{00000000-0005-0000-0000-00009A8C0000}"/>
    <cellStyle name="Normal 6 5 7 2 3 5" xfId="26163" xr:uid="{00000000-0005-0000-0000-00009B8C0000}"/>
    <cellStyle name="Normal 6 5 7 2 4" xfId="18297" xr:uid="{00000000-0005-0000-0000-00009C8C0000}"/>
    <cellStyle name="Normal 6 5 7 2 4 2" xfId="18298" xr:uid="{00000000-0005-0000-0000-00009D8C0000}"/>
    <cellStyle name="Normal 6 5 7 2 4 2 2" xfId="18299" xr:uid="{00000000-0005-0000-0000-00009E8C0000}"/>
    <cellStyle name="Normal 6 5 7 2 4 2 2 2" xfId="42681" xr:uid="{00000000-0005-0000-0000-00009F8C0000}"/>
    <cellStyle name="Normal 6 5 7 2 4 2 3" xfId="32663" xr:uid="{00000000-0005-0000-0000-0000A08C0000}"/>
    <cellStyle name="Normal 6 5 7 2 4 3" xfId="18300" xr:uid="{00000000-0005-0000-0000-0000A18C0000}"/>
    <cellStyle name="Normal 6 5 7 2 4 3 2" xfId="18301" xr:uid="{00000000-0005-0000-0000-0000A28C0000}"/>
    <cellStyle name="Normal 6 5 7 2 4 3 2 2" xfId="42682" xr:uid="{00000000-0005-0000-0000-0000A38C0000}"/>
    <cellStyle name="Normal 6 5 7 2 4 3 3" xfId="32664" xr:uid="{00000000-0005-0000-0000-0000A48C0000}"/>
    <cellStyle name="Normal 6 5 7 2 4 4" xfId="18302" xr:uid="{00000000-0005-0000-0000-0000A58C0000}"/>
    <cellStyle name="Normal 6 5 7 2 4 4 2" xfId="36760" xr:uid="{00000000-0005-0000-0000-0000A68C0000}"/>
    <cellStyle name="Normal 6 5 7 2 4 5" xfId="26164" xr:uid="{00000000-0005-0000-0000-0000A78C0000}"/>
    <cellStyle name="Normal 6 5 7 2 5" xfId="18303" xr:uid="{00000000-0005-0000-0000-0000A88C0000}"/>
    <cellStyle name="Normal 6 5 7 2 5 2" xfId="18304" xr:uid="{00000000-0005-0000-0000-0000A98C0000}"/>
    <cellStyle name="Normal 6 5 7 2 5 2 2" xfId="42683" xr:uid="{00000000-0005-0000-0000-0000AA8C0000}"/>
    <cellStyle name="Normal 6 5 7 2 5 3" xfId="32665" xr:uid="{00000000-0005-0000-0000-0000AB8C0000}"/>
    <cellStyle name="Normal 6 5 7 2 6" xfId="18305" xr:uid="{00000000-0005-0000-0000-0000AC8C0000}"/>
    <cellStyle name="Normal 6 5 7 2 6 2" xfId="18306" xr:uid="{00000000-0005-0000-0000-0000AD8C0000}"/>
    <cellStyle name="Normal 6 5 7 2 6 2 2" xfId="42684" xr:uid="{00000000-0005-0000-0000-0000AE8C0000}"/>
    <cellStyle name="Normal 6 5 7 2 6 3" xfId="32666" xr:uid="{00000000-0005-0000-0000-0000AF8C0000}"/>
    <cellStyle name="Normal 6 5 7 2 7" xfId="18307" xr:uid="{00000000-0005-0000-0000-0000B08C0000}"/>
    <cellStyle name="Normal 6 5 7 2 7 2" xfId="36755" xr:uid="{00000000-0005-0000-0000-0000B18C0000}"/>
    <cellStyle name="Normal 6 5 7 2 8" xfId="26159" xr:uid="{00000000-0005-0000-0000-0000B28C0000}"/>
    <cellStyle name="Normal 6 5 7 3" xfId="18308" xr:uid="{00000000-0005-0000-0000-0000B38C0000}"/>
    <cellStyle name="Normal 6 5 7 3 2" xfId="18309" xr:uid="{00000000-0005-0000-0000-0000B48C0000}"/>
    <cellStyle name="Normal 6 5 7 3 2 2" xfId="18310" xr:uid="{00000000-0005-0000-0000-0000B58C0000}"/>
    <cellStyle name="Normal 6 5 7 3 2 2 2" xfId="18311" xr:uid="{00000000-0005-0000-0000-0000B68C0000}"/>
    <cellStyle name="Normal 6 5 7 3 2 2 2 2" xfId="18312" xr:uid="{00000000-0005-0000-0000-0000B78C0000}"/>
    <cellStyle name="Normal 6 5 7 3 2 2 2 2 2" xfId="42685" xr:uid="{00000000-0005-0000-0000-0000B88C0000}"/>
    <cellStyle name="Normal 6 5 7 3 2 2 2 3" xfId="32667" xr:uid="{00000000-0005-0000-0000-0000B98C0000}"/>
    <cellStyle name="Normal 6 5 7 3 2 2 3" xfId="18313" xr:uid="{00000000-0005-0000-0000-0000BA8C0000}"/>
    <cellStyle name="Normal 6 5 7 3 2 2 3 2" xfId="18314" xr:uid="{00000000-0005-0000-0000-0000BB8C0000}"/>
    <cellStyle name="Normal 6 5 7 3 2 2 3 2 2" xfId="42686" xr:uid="{00000000-0005-0000-0000-0000BC8C0000}"/>
    <cellStyle name="Normal 6 5 7 3 2 2 3 3" xfId="32668" xr:uid="{00000000-0005-0000-0000-0000BD8C0000}"/>
    <cellStyle name="Normal 6 5 7 3 2 2 4" xfId="18315" xr:uid="{00000000-0005-0000-0000-0000BE8C0000}"/>
    <cellStyle name="Normal 6 5 7 3 2 2 4 2" xfId="36763" xr:uid="{00000000-0005-0000-0000-0000BF8C0000}"/>
    <cellStyle name="Normal 6 5 7 3 2 2 5" xfId="26167" xr:uid="{00000000-0005-0000-0000-0000C08C0000}"/>
    <cellStyle name="Normal 6 5 7 3 2 3" xfId="18316" xr:uid="{00000000-0005-0000-0000-0000C18C0000}"/>
    <cellStyle name="Normal 6 5 7 3 2 3 2" xfId="18317" xr:uid="{00000000-0005-0000-0000-0000C28C0000}"/>
    <cellStyle name="Normal 6 5 7 3 2 3 2 2" xfId="18318" xr:uid="{00000000-0005-0000-0000-0000C38C0000}"/>
    <cellStyle name="Normal 6 5 7 3 2 3 2 2 2" xfId="42687" xr:uid="{00000000-0005-0000-0000-0000C48C0000}"/>
    <cellStyle name="Normal 6 5 7 3 2 3 2 3" xfId="32669" xr:uid="{00000000-0005-0000-0000-0000C58C0000}"/>
    <cellStyle name="Normal 6 5 7 3 2 3 3" xfId="18319" xr:uid="{00000000-0005-0000-0000-0000C68C0000}"/>
    <cellStyle name="Normal 6 5 7 3 2 3 3 2" xfId="18320" xr:uid="{00000000-0005-0000-0000-0000C78C0000}"/>
    <cellStyle name="Normal 6 5 7 3 2 3 3 2 2" xfId="42688" xr:uid="{00000000-0005-0000-0000-0000C88C0000}"/>
    <cellStyle name="Normal 6 5 7 3 2 3 3 3" xfId="32670" xr:uid="{00000000-0005-0000-0000-0000C98C0000}"/>
    <cellStyle name="Normal 6 5 7 3 2 3 4" xfId="18321" xr:uid="{00000000-0005-0000-0000-0000CA8C0000}"/>
    <cellStyle name="Normal 6 5 7 3 2 3 4 2" xfId="36764" xr:uid="{00000000-0005-0000-0000-0000CB8C0000}"/>
    <cellStyle name="Normal 6 5 7 3 2 3 5" xfId="26168" xr:uid="{00000000-0005-0000-0000-0000CC8C0000}"/>
    <cellStyle name="Normal 6 5 7 3 2 4" xfId="18322" xr:uid="{00000000-0005-0000-0000-0000CD8C0000}"/>
    <cellStyle name="Normal 6 5 7 3 2 4 2" xfId="18323" xr:uid="{00000000-0005-0000-0000-0000CE8C0000}"/>
    <cellStyle name="Normal 6 5 7 3 2 4 2 2" xfId="42689" xr:uid="{00000000-0005-0000-0000-0000CF8C0000}"/>
    <cellStyle name="Normal 6 5 7 3 2 4 3" xfId="32671" xr:uid="{00000000-0005-0000-0000-0000D08C0000}"/>
    <cellStyle name="Normal 6 5 7 3 2 5" xfId="18324" xr:uid="{00000000-0005-0000-0000-0000D18C0000}"/>
    <cellStyle name="Normal 6 5 7 3 2 5 2" xfId="18325" xr:uid="{00000000-0005-0000-0000-0000D28C0000}"/>
    <cellStyle name="Normal 6 5 7 3 2 5 2 2" xfId="42690" xr:uid="{00000000-0005-0000-0000-0000D38C0000}"/>
    <cellStyle name="Normal 6 5 7 3 2 5 3" xfId="32672" xr:uid="{00000000-0005-0000-0000-0000D48C0000}"/>
    <cellStyle name="Normal 6 5 7 3 2 6" xfId="18326" xr:uid="{00000000-0005-0000-0000-0000D58C0000}"/>
    <cellStyle name="Normal 6 5 7 3 2 6 2" xfId="36762" xr:uid="{00000000-0005-0000-0000-0000D68C0000}"/>
    <cellStyle name="Normal 6 5 7 3 2 7" xfId="26166" xr:uid="{00000000-0005-0000-0000-0000D78C0000}"/>
    <cellStyle name="Normal 6 5 7 3 3" xfId="18327" xr:uid="{00000000-0005-0000-0000-0000D88C0000}"/>
    <cellStyle name="Normal 6 5 7 3 3 2" xfId="18328" xr:uid="{00000000-0005-0000-0000-0000D98C0000}"/>
    <cellStyle name="Normal 6 5 7 3 3 2 2" xfId="18329" xr:uid="{00000000-0005-0000-0000-0000DA8C0000}"/>
    <cellStyle name="Normal 6 5 7 3 3 2 2 2" xfId="42691" xr:uid="{00000000-0005-0000-0000-0000DB8C0000}"/>
    <cellStyle name="Normal 6 5 7 3 3 2 3" xfId="32673" xr:uid="{00000000-0005-0000-0000-0000DC8C0000}"/>
    <cellStyle name="Normal 6 5 7 3 3 3" xfId="18330" xr:uid="{00000000-0005-0000-0000-0000DD8C0000}"/>
    <cellStyle name="Normal 6 5 7 3 3 3 2" xfId="18331" xr:uid="{00000000-0005-0000-0000-0000DE8C0000}"/>
    <cellStyle name="Normal 6 5 7 3 3 3 2 2" xfId="42692" xr:uid="{00000000-0005-0000-0000-0000DF8C0000}"/>
    <cellStyle name="Normal 6 5 7 3 3 3 3" xfId="32674" xr:uid="{00000000-0005-0000-0000-0000E08C0000}"/>
    <cellStyle name="Normal 6 5 7 3 3 4" xfId="18332" xr:uid="{00000000-0005-0000-0000-0000E18C0000}"/>
    <cellStyle name="Normal 6 5 7 3 3 4 2" xfId="36765" xr:uid="{00000000-0005-0000-0000-0000E28C0000}"/>
    <cellStyle name="Normal 6 5 7 3 3 5" xfId="26169" xr:uid="{00000000-0005-0000-0000-0000E38C0000}"/>
    <cellStyle name="Normal 6 5 7 3 4" xfId="18333" xr:uid="{00000000-0005-0000-0000-0000E48C0000}"/>
    <cellStyle name="Normal 6 5 7 3 4 2" xfId="18334" xr:uid="{00000000-0005-0000-0000-0000E58C0000}"/>
    <cellStyle name="Normal 6 5 7 3 4 2 2" xfId="18335" xr:uid="{00000000-0005-0000-0000-0000E68C0000}"/>
    <cellStyle name="Normal 6 5 7 3 4 2 2 2" xfId="42693" xr:uid="{00000000-0005-0000-0000-0000E78C0000}"/>
    <cellStyle name="Normal 6 5 7 3 4 2 3" xfId="32675" xr:uid="{00000000-0005-0000-0000-0000E88C0000}"/>
    <cellStyle name="Normal 6 5 7 3 4 3" xfId="18336" xr:uid="{00000000-0005-0000-0000-0000E98C0000}"/>
    <cellStyle name="Normal 6 5 7 3 4 3 2" xfId="18337" xr:uid="{00000000-0005-0000-0000-0000EA8C0000}"/>
    <cellStyle name="Normal 6 5 7 3 4 3 2 2" xfId="42694" xr:uid="{00000000-0005-0000-0000-0000EB8C0000}"/>
    <cellStyle name="Normal 6 5 7 3 4 3 3" xfId="32676" xr:uid="{00000000-0005-0000-0000-0000EC8C0000}"/>
    <cellStyle name="Normal 6 5 7 3 4 4" xfId="18338" xr:uid="{00000000-0005-0000-0000-0000ED8C0000}"/>
    <cellStyle name="Normal 6 5 7 3 4 4 2" xfId="36766" xr:uid="{00000000-0005-0000-0000-0000EE8C0000}"/>
    <cellStyle name="Normal 6 5 7 3 4 5" xfId="26170" xr:uid="{00000000-0005-0000-0000-0000EF8C0000}"/>
    <cellStyle name="Normal 6 5 7 3 5" xfId="18339" xr:uid="{00000000-0005-0000-0000-0000F08C0000}"/>
    <cellStyle name="Normal 6 5 7 3 5 2" xfId="18340" xr:uid="{00000000-0005-0000-0000-0000F18C0000}"/>
    <cellStyle name="Normal 6 5 7 3 5 2 2" xfId="42695" xr:uid="{00000000-0005-0000-0000-0000F28C0000}"/>
    <cellStyle name="Normal 6 5 7 3 5 3" xfId="32677" xr:uid="{00000000-0005-0000-0000-0000F38C0000}"/>
    <cellStyle name="Normal 6 5 7 3 6" xfId="18341" xr:uid="{00000000-0005-0000-0000-0000F48C0000}"/>
    <cellStyle name="Normal 6 5 7 3 6 2" xfId="18342" xr:uid="{00000000-0005-0000-0000-0000F58C0000}"/>
    <cellStyle name="Normal 6 5 7 3 6 2 2" xfId="42696" xr:uid="{00000000-0005-0000-0000-0000F68C0000}"/>
    <cellStyle name="Normal 6 5 7 3 6 3" xfId="32678" xr:uid="{00000000-0005-0000-0000-0000F78C0000}"/>
    <cellStyle name="Normal 6 5 7 3 7" xfId="18343" xr:uid="{00000000-0005-0000-0000-0000F88C0000}"/>
    <cellStyle name="Normal 6 5 7 3 7 2" xfId="36761" xr:uid="{00000000-0005-0000-0000-0000F98C0000}"/>
    <cellStyle name="Normal 6 5 7 3 8" xfId="26165" xr:uid="{00000000-0005-0000-0000-0000FA8C0000}"/>
    <cellStyle name="Normal 6 5 7 4" xfId="18344" xr:uid="{00000000-0005-0000-0000-0000FB8C0000}"/>
    <cellStyle name="Normal 6 5 7 4 2" xfId="18345" xr:uid="{00000000-0005-0000-0000-0000FC8C0000}"/>
    <cellStyle name="Normal 6 5 7 4 2 2" xfId="18346" xr:uid="{00000000-0005-0000-0000-0000FD8C0000}"/>
    <cellStyle name="Normal 6 5 7 4 2 2 2" xfId="18347" xr:uid="{00000000-0005-0000-0000-0000FE8C0000}"/>
    <cellStyle name="Normal 6 5 7 4 2 2 2 2" xfId="42697" xr:uid="{00000000-0005-0000-0000-0000FF8C0000}"/>
    <cellStyle name="Normal 6 5 7 4 2 2 3" xfId="32679" xr:uid="{00000000-0005-0000-0000-0000008D0000}"/>
    <cellStyle name="Normal 6 5 7 4 2 3" xfId="18348" xr:uid="{00000000-0005-0000-0000-0000018D0000}"/>
    <cellStyle name="Normal 6 5 7 4 2 3 2" xfId="18349" xr:uid="{00000000-0005-0000-0000-0000028D0000}"/>
    <cellStyle name="Normal 6 5 7 4 2 3 2 2" xfId="42698" xr:uid="{00000000-0005-0000-0000-0000038D0000}"/>
    <cellStyle name="Normal 6 5 7 4 2 3 3" xfId="32680" xr:uid="{00000000-0005-0000-0000-0000048D0000}"/>
    <cellStyle name="Normal 6 5 7 4 2 4" xfId="18350" xr:uid="{00000000-0005-0000-0000-0000058D0000}"/>
    <cellStyle name="Normal 6 5 7 4 2 4 2" xfId="36768" xr:uid="{00000000-0005-0000-0000-0000068D0000}"/>
    <cellStyle name="Normal 6 5 7 4 2 5" xfId="26172" xr:uid="{00000000-0005-0000-0000-0000078D0000}"/>
    <cellStyle name="Normal 6 5 7 4 3" xfId="18351" xr:uid="{00000000-0005-0000-0000-0000088D0000}"/>
    <cellStyle name="Normal 6 5 7 4 3 2" xfId="18352" xr:uid="{00000000-0005-0000-0000-0000098D0000}"/>
    <cellStyle name="Normal 6 5 7 4 3 2 2" xfId="18353" xr:uid="{00000000-0005-0000-0000-00000A8D0000}"/>
    <cellStyle name="Normal 6 5 7 4 3 2 2 2" xfId="42699" xr:uid="{00000000-0005-0000-0000-00000B8D0000}"/>
    <cellStyle name="Normal 6 5 7 4 3 2 3" xfId="32681" xr:uid="{00000000-0005-0000-0000-00000C8D0000}"/>
    <cellStyle name="Normal 6 5 7 4 3 3" xfId="18354" xr:uid="{00000000-0005-0000-0000-00000D8D0000}"/>
    <cellStyle name="Normal 6 5 7 4 3 3 2" xfId="18355" xr:uid="{00000000-0005-0000-0000-00000E8D0000}"/>
    <cellStyle name="Normal 6 5 7 4 3 3 2 2" xfId="42700" xr:uid="{00000000-0005-0000-0000-00000F8D0000}"/>
    <cellStyle name="Normal 6 5 7 4 3 3 3" xfId="32682" xr:uid="{00000000-0005-0000-0000-0000108D0000}"/>
    <cellStyle name="Normal 6 5 7 4 3 4" xfId="18356" xr:uid="{00000000-0005-0000-0000-0000118D0000}"/>
    <cellStyle name="Normal 6 5 7 4 3 4 2" xfId="36769" xr:uid="{00000000-0005-0000-0000-0000128D0000}"/>
    <cellStyle name="Normal 6 5 7 4 3 5" xfId="26173" xr:uid="{00000000-0005-0000-0000-0000138D0000}"/>
    <cellStyle name="Normal 6 5 7 4 4" xfId="18357" xr:uid="{00000000-0005-0000-0000-0000148D0000}"/>
    <cellStyle name="Normal 6 5 7 4 4 2" xfId="18358" xr:uid="{00000000-0005-0000-0000-0000158D0000}"/>
    <cellStyle name="Normal 6 5 7 4 4 2 2" xfId="42701" xr:uid="{00000000-0005-0000-0000-0000168D0000}"/>
    <cellStyle name="Normal 6 5 7 4 4 3" xfId="32683" xr:uid="{00000000-0005-0000-0000-0000178D0000}"/>
    <cellStyle name="Normal 6 5 7 4 5" xfId="18359" xr:uid="{00000000-0005-0000-0000-0000188D0000}"/>
    <cellStyle name="Normal 6 5 7 4 5 2" xfId="18360" xr:uid="{00000000-0005-0000-0000-0000198D0000}"/>
    <cellStyle name="Normal 6 5 7 4 5 2 2" xfId="42702" xr:uid="{00000000-0005-0000-0000-00001A8D0000}"/>
    <cellStyle name="Normal 6 5 7 4 5 3" xfId="32684" xr:uid="{00000000-0005-0000-0000-00001B8D0000}"/>
    <cellStyle name="Normal 6 5 7 4 6" xfId="18361" xr:uid="{00000000-0005-0000-0000-00001C8D0000}"/>
    <cellStyle name="Normal 6 5 7 4 6 2" xfId="36767" xr:uid="{00000000-0005-0000-0000-00001D8D0000}"/>
    <cellStyle name="Normal 6 5 7 4 7" xfId="26171" xr:uid="{00000000-0005-0000-0000-00001E8D0000}"/>
    <cellStyle name="Normal 6 5 7 5" xfId="18362" xr:uid="{00000000-0005-0000-0000-00001F8D0000}"/>
    <cellStyle name="Normal 6 5 7 5 2" xfId="18363" xr:uid="{00000000-0005-0000-0000-0000208D0000}"/>
    <cellStyle name="Normal 6 5 7 5 2 2" xfId="18364" xr:uid="{00000000-0005-0000-0000-0000218D0000}"/>
    <cellStyle name="Normal 6 5 7 5 2 2 2" xfId="42703" xr:uid="{00000000-0005-0000-0000-0000228D0000}"/>
    <cellStyle name="Normal 6 5 7 5 2 3" xfId="32685" xr:uid="{00000000-0005-0000-0000-0000238D0000}"/>
    <cellStyle name="Normal 6 5 7 5 3" xfId="18365" xr:uid="{00000000-0005-0000-0000-0000248D0000}"/>
    <cellStyle name="Normal 6 5 7 5 3 2" xfId="18366" xr:uid="{00000000-0005-0000-0000-0000258D0000}"/>
    <cellStyle name="Normal 6 5 7 5 3 2 2" xfId="42704" xr:uid="{00000000-0005-0000-0000-0000268D0000}"/>
    <cellStyle name="Normal 6 5 7 5 3 3" xfId="32686" xr:uid="{00000000-0005-0000-0000-0000278D0000}"/>
    <cellStyle name="Normal 6 5 7 5 4" xfId="18367" xr:uid="{00000000-0005-0000-0000-0000288D0000}"/>
    <cellStyle name="Normal 6 5 7 5 4 2" xfId="36770" xr:uid="{00000000-0005-0000-0000-0000298D0000}"/>
    <cellStyle name="Normal 6 5 7 5 5" xfId="26174" xr:uid="{00000000-0005-0000-0000-00002A8D0000}"/>
    <cellStyle name="Normal 6 5 7 6" xfId="18368" xr:uid="{00000000-0005-0000-0000-00002B8D0000}"/>
    <cellStyle name="Normal 6 5 7 6 2" xfId="18369" xr:uid="{00000000-0005-0000-0000-00002C8D0000}"/>
    <cellStyle name="Normal 6 5 7 6 2 2" xfId="18370" xr:uid="{00000000-0005-0000-0000-00002D8D0000}"/>
    <cellStyle name="Normal 6 5 7 6 2 2 2" xfId="42705" xr:uid="{00000000-0005-0000-0000-00002E8D0000}"/>
    <cellStyle name="Normal 6 5 7 6 2 3" xfId="32687" xr:uid="{00000000-0005-0000-0000-00002F8D0000}"/>
    <cellStyle name="Normal 6 5 7 6 3" xfId="18371" xr:uid="{00000000-0005-0000-0000-0000308D0000}"/>
    <cellStyle name="Normal 6 5 7 6 3 2" xfId="18372" xr:uid="{00000000-0005-0000-0000-0000318D0000}"/>
    <cellStyle name="Normal 6 5 7 6 3 2 2" xfId="42706" xr:uid="{00000000-0005-0000-0000-0000328D0000}"/>
    <cellStyle name="Normal 6 5 7 6 3 3" xfId="32688" xr:uid="{00000000-0005-0000-0000-0000338D0000}"/>
    <cellStyle name="Normal 6 5 7 6 4" xfId="18373" xr:uid="{00000000-0005-0000-0000-0000348D0000}"/>
    <cellStyle name="Normal 6 5 7 6 4 2" xfId="36771" xr:uid="{00000000-0005-0000-0000-0000358D0000}"/>
    <cellStyle name="Normal 6 5 7 6 5" xfId="26175" xr:uid="{00000000-0005-0000-0000-0000368D0000}"/>
    <cellStyle name="Normal 6 5 7 7" xfId="18374" xr:uid="{00000000-0005-0000-0000-0000378D0000}"/>
    <cellStyle name="Normal 6 5 7 7 2" xfId="18375" xr:uid="{00000000-0005-0000-0000-0000388D0000}"/>
    <cellStyle name="Normal 6 5 7 7 2 2" xfId="42707" xr:uid="{00000000-0005-0000-0000-0000398D0000}"/>
    <cellStyle name="Normal 6 5 7 7 3" xfId="32689" xr:uid="{00000000-0005-0000-0000-00003A8D0000}"/>
    <cellStyle name="Normal 6 5 7 8" xfId="18376" xr:uid="{00000000-0005-0000-0000-00003B8D0000}"/>
    <cellStyle name="Normal 6 5 7 8 2" xfId="18377" xr:uid="{00000000-0005-0000-0000-00003C8D0000}"/>
    <cellStyle name="Normal 6 5 7 8 2 2" xfId="42708" xr:uid="{00000000-0005-0000-0000-00003D8D0000}"/>
    <cellStyle name="Normal 6 5 7 8 3" xfId="32690" xr:uid="{00000000-0005-0000-0000-00003E8D0000}"/>
    <cellStyle name="Normal 6 5 7 9" xfId="18378" xr:uid="{00000000-0005-0000-0000-00003F8D0000}"/>
    <cellStyle name="Normal 6 5 7 9 2" xfId="36754" xr:uid="{00000000-0005-0000-0000-0000408D0000}"/>
    <cellStyle name="Normal 6 5 8" xfId="18379" xr:uid="{00000000-0005-0000-0000-0000418D0000}"/>
    <cellStyle name="Normal 6 5 8 10" xfId="26176" xr:uid="{00000000-0005-0000-0000-0000428D0000}"/>
    <cellStyle name="Normal 6 5 8 2" xfId="18380" xr:uid="{00000000-0005-0000-0000-0000438D0000}"/>
    <cellStyle name="Normal 6 5 8 2 2" xfId="18381" xr:uid="{00000000-0005-0000-0000-0000448D0000}"/>
    <cellStyle name="Normal 6 5 8 2 2 2" xfId="18382" xr:uid="{00000000-0005-0000-0000-0000458D0000}"/>
    <cellStyle name="Normal 6 5 8 2 2 2 2" xfId="18383" xr:uid="{00000000-0005-0000-0000-0000468D0000}"/>
    <cellStyle name="Normal 6 5 8 2 2 2 2 2" xfId="18384" xr:uid="{00000000-0005-0000-0000-0000478D0000}"/>
    <cellStyle name="Normal 6 5 8 2 2 2 2 2 2" xfId="42709" xr:uid="{00000000-0005-0000-0000-0000488D0000}"/>
    <cellStyle name="Normal 6 5 8 2 2 2 2 3" xfId="32691" xr:uid="{00000000-0005-0000-0000-0000498D0000}"/>
    <cellStyle name="Normal 6 5 8 2 2 2 3" xfId="18385" xr:uid="{00000000-0005-0000-0000-00004A8D0000}"/>
    <cellStyle name="Normal 6 5 8 2 2 2 3 2" xfId="18386" xr:uid="{00000000-0005-0000-0000-00004B8D0000}"/>
    <cellStyle name="Normal 6 5 8 2 2 2 3 2 2" xfId="42710" xr:uid="{00000000-0005-0000-0000-00004C8D0000}"/>
    <cellStyle name="Normal 6 5 8 2 2 2 3 3" xfId="32692" xr:uid="{00000000-0005-0000-0000-00004D8D0000}"/>
    <cellStyle name="Normal 6 5 8 2 2 2 4" xfId="18387" xr:uid="{00000000-0005-0000-0000-00004E8D0000}"/>
    <cellStyle name="Normal 6 5 8 2 2 2 4 2" xfId="36775" xr:uid="{00000000-0005-0000-0000-00004F8D0000}"/>
    <cellStyle name="Normal 6 5 8 2 2 2 5" xfId="26179" xr:uid="{00000000-0005-0000-0000-0000508D0000}"/>
    <cellStyle name="Normal 6 5 8 2 2 3" xfId="18388" xr:uid="{00000000-0005-0000-0000-0000518D0000}"/>
    <cellStyle name="Normal 6 5 8 2 2 3 2" xfId="18389" xr:uid="{00000000-0005-0000-0000-0000528D0000}"/>
    <cellStyle name="Normal 6 5 8 2 2 3 2 2" xfId="18390" xr:uid="{00000000-0005-0000-0000-0000538D0000}"/>
    <cellStyle name="Normal 6 5 8 2 2 3 2 2 2" xfId="42711" xr:uid="{00000000-0005-0000-0000-0000548D0000}"/>
    <cellStyle name="Normal 6 5 8 2 2 3 2 3" xfId="32693" xr:uid="{00000000-0005-0000-0000-0000558D0000}"/>
    <cellStyle name="Normal 6 5 8 2 2 3 3" xfId="18391" xr:uid="{00000000-0005-0000-0000-0000568D0000}"/>
    <cellStyle name="Normal 6 5 8 2 2 3 3 2" xfId="18392" xr:uid="{00000000-0005-0000-0000-0000578D0000}"/>
    <cellStyle name="Normal 6 5 8 2 2 3 3 2 2" xfId="42712" xr:uid="{00000000-0005-0000-0000-0000588D0000}"/>
    <cellStyle name="Normal 6 5 8 2 2 3 3 3" xfId="32694" xr:uid="{00000000-0005-0000-0000-0000598D0000}"/>
    <cellStyle name="Normal 6 5 8 2 2 3 4" xfId="18393" xr:uid="{00000000-0005-0000-0000-00005A8D0000}"/>
    <cellStyle name="Normal 6 5 8 2 2 3 4 2" xfId="36776" xr:uid="{00000000-0005-0000-0000-00005B8D0000}"/>
    <cellStyle name="Normal 6 5 8 2 2 3 5" xfId="26180" xr:uid="{00000000-0005-0000-0000-00005C8D0000}"/>
    <cellStyle name="Normal 6 5 8 2 2 4" xfId="18394" xr:uid="{00000000-0005-0000-0000-00005D8D0000}"/>
    <cellStyle name="Normal 6 5 8 2 2 4 2" xfId="18395" xr:uid="{00000000-0005-0000-0000-00005E8D0000}"/>
    <cellStyle name="Normal 6 5 8 2 2 4 2 2" xfId="42713" xr:uid="{00000000-0005-0000-0000-00005F8D0000}"/>
    <cellStyle name="Normal 6 5 8 2 2 4 3" xfId="32695" xr:uid="{00000000-0005-0000-0000-0000608D0000}"/>
    <cellStyle name="Normal 6 5 8 2 2 5" xfId="18396" xr:uid="{00000000-0005-0000-0000-0000618D0000}"/>
    <cellStyle name="Normal 6 5 8 2 2 5 2" xfId="18397" xr:uid="{00000000-0005-0000-0000-0000628D0000}"/>
    <cellStyle name="Normal 6 5 8 2 2 5 2 2" xfId="42714" xr:uid="{00000000-0005-0000-0000-0000638D0000}"/>
    <cellStyle name="Normal 6 5 8 2 2 5 3" xfId="32696" xr:uid="{00000000-0005-0000-0000-0000648D0000}"/>
    <cellStyle name="Normal 6 5 8 2 2 6" xfId="18398" xr:uid="{00000000-0005-0000-0000-0000658D0000}"/>
    <cellStyle name="Normal 6 5 8 2 2 6 2" xfId="36774" xr:uid="{00000000-0005-0000-0000-0000668D0000}"/>
    <cellStyle name="Normal 6 5 8 2 2 7" xfId="26178" xr:uid="{00000000-0005-0000-0000-0000678D0000}"/>
    <cellStyle name="Normal 6 5 8 2 3" xfId="18399" xr:uid="{00000000-0005-0000-0000-0000688D0000}"/>
    <cellStyle name="Normal 6 5 8 2 3 2" xfId="18400" xr:uid="{00000000-0005-0000-0000-0000698D0000}"/>
    <cellStyle name="Normal 6 5 8 2 3 2 2" xfId="18401" xr:uid="{00000000-0005-0000-0000-00006A8D0000}"/>
    <cellStyle name="Normal 6 5 8 2 3 2 2 2" xfId="42715" xr:uid="{00000000-0005-0000-0000-00006B8D0000}"/>
    <cellStyle name="Normal 6 5 8 2 3 2 3" xfId="32697" xr:uid="{00000000-0005-0000-0000-00006C8D0000}"/>
    <cellStyle name="Normal 6 5 8 2 3 3" xfId="18402" xr:uid="{00000000-0005-0000-0000-00006D8D0000}"/>
    <cellStyle name="Normal 6 5 8 2 3 3 2" xfId="18403" xr:uid="{00000000-0005-0000-0000-00006E8D0000}"/>
    <cellStyle name="Normal 6 5 8 2 3 3 2 2" xfId="42716" xr:uid="{00000000-0005-0000-0000-00006F8D0000}"/>
    <cellStyle name="Normal 6 5 8 2 3 3 3" xfId="32698" xr:uid="{00000000-0005-0000-0000-0000708D0000}"/>
    <cellStyle name="Normal 6 5 8 2 3 4" xfId="18404" xr:uid="{00000000-0005-0000-0000-0000718D0000}"/>
    <cellStyle name="Normal 6 5 8 2 3 4 2" xfId="36777" xr:uid="{00000000-0005-0000-0000-0000728D0000}"/>
    <cellStyle name="Normal 6 5 8 2 3 5" xfId="26181" xr:uid="{00000000-0005-0000-0000-0000738D0000}"/>
    <cellStyle name="Normal 6 5 8 2 4" xfId="18405" xr:uid="{00000000-0005-0000-0000-0000748D0000}"/>
    <cellStyle name="Normal 6 5 8 2 4 2" xfId="18406" xr:uid="{00000000-0005-0000-0000-0000758D0000}"/>
    <cellStyle name="Normal 6 5 8 2 4 2 2" xfId="18407" xr:uid="{00000000-0005-0000-0000-0000768D0000}"/>
    <cellStyle name="Normal 6 5 8 2 4 2 2 2" xfId="42717" xr:uid="{00000000-0005-0000-0000-0000778D0000}"/>
    <cellStyle name="Normal 6 5 8 2 4 2 3" xfId="32699" xr:uid="{00000000-0005-0000-0000-0000788D0000}"/>
    <cellStyle name="Normal 6 5 8 2 4 3" xfId="18408" xr:uid="{00000000-0005-0000-0000-0000798D0000}"/>
    <cellStyle name="Normal 6 5 8 2 4 3 2" xfId="18409" xr:uid="{00000000-0005-0000-0000-00007A8D0000}"/>
    <cellStyle name="Normal 6 5 8 2 4 3 2 2" xfId="42718" xr:uid="{00000000-0005-0000-0000-00007B8D0000}"/>
    <cellStyle name="Normal 6 5 8 2 4 3 3" xfId="32700" xr:uid="{00000000-0005-0000-0000-00007C8D0000}"/>
    <cellStyle name="Normal 6 5 8 2 4 4" xfId="18410" xr:uid="{00000000-0005-0000-0000-00007D8D0000}"/>
    <cellStyle name="Normal 6 5 8 2 4 4 2" xfId="36778" xr:uid="{00000000-0005-0000-0000-00007E8D0000}"/>
    <cellStyle name="Normal 6 5 8 2 4 5" xfId="26182" xr:uid="{00000000-0005-0000-0000-00007F8D0000}"/>
    <cellStyle name="Normal 6 5 8 2 5" xfId="18411" xr:uid="{00000000-0005-0000-0000-0000808D0000}"/>
    <cellStyle name="Normal 6 5 8 2 5 2" xfId="18412" xr:uid="{00000000-0005-0000-0000-0000818D0000}"/>
    <cellStyle name="Normal 6 5 8 2 5 2 2" xfId="42719" xr:uid="{00000000-0005-0000-0000-0000828D0000}"/>
    <cellStyle name="Normal 6 5 8 2 5 3" xfId="32701" xr:uid="{00000000-0005-0000-0000-0000838D0000}"/>
    <cellStyle name="Normal 6 5 8 2 6" xfId="18413" xr:uid="{00000000-0005-0000-0000-0000848D0000}"/>
    <cellStyle name="Normal 6 5 8 2 6 2" xfId="18414" xr:uid="{00000000-0005-0000-0000-0000858D0000}"/>
    <cellStyle name="Normal 6 5 8 2 6 2 2" xfId="42720" xr:uid="{00000000-0005-0000-0000-0000868D0000}"/>
    <cellStyle name="Normal 6 5 8 2 6 3" xfId="32702" xr:uid="{00000000-0005-0000-0000-0000878D0000}"/>
    <cellStyle name="Normal 6 5 8 2 7" xfId="18415" xr:uid="{00000000-0005-0000-0000-0000888D0000}"/>
    <cellStyle name="Normal 6 5 8 2 7 2" xfId="36773" xr:uid="{00000000-0005-0000-0000-0000898D0000}"/>
    <cellStyle name="Normal 6 5 8 2 8" xfId="26177" xr:uid="{00000000-0005-0000-0000-00008A8D0000}"/>
    <cellStyle name="Normal 6 5 8 3" xfId="18416" xr:uid="{00000000-0005-0000-0000-00008B8D0000}"/>
    <cellStyle name="Normal 6 5 8 3 2" xfId="18417" xr:uid="{00000000-0005-0000-0000-00008C8D0000}"/>
    <cellStyle name="Normal 6 5 8 3 2 2" xfId="18418" xr:uid="{00000000-0005-0000-0000-00008D8D0000}"/>
    <cellStyle name="Normal 6 5 8 3 2 2 2" xfId="18419" xr:uid="{00000000-0005-0000-0000-00008E8D0000}"/>
    <cellStyle name="Normal 6 5 8 3 2 2 2 2" xfId="18420" xr:uid="{00000000-0005-0000-0000-00008F8D0000}"/>
    <cellStyle name="Normal 6 5 8 3 2 2 2 2 2" xfId="42721" xr:uid="{00000000-0005-0000-0000-0000908D0000}"/>
    <cellStyle name="Normal 6 5 8 3 2 2 2 3" xfId="32703" xr:uid="{00000000-0005-0000-0000-0000918D0000}"/>
    <cellStyle name="Normal 6 5 8 3 2 2 3" xfId="18421" xr:uid="{00000000-0005-0000-0000-0000928D0000}"/>
    <cellStyle name="Normal 6 5 8 3 2 2 3 2" xfId="18422" xr:uid="{00000000-0005-0000-0000-0000938D0000}"/>
    <cellStyle name="Normal 6 5 8 3 2 2 3 2 2" xfId="42722" xr:uid="{00000000-0005-0000-0000-0000948D0000}"/>
    <cellStyle name="Normal 6 5 8 3 2 2 3 3" xfId="32704" xr:uid="{00000000-0005-0000-0000-0000958D0000}"/>
    <cellStyle name="Normal 6 5 8 3 2 2 4" xfId="18423" xr:uid="{00000000-0005-0000-0000-0000968D0000}"/>
    <cellStyle name="Normal 6 5 8 3 2 2 4 2" xfId="36781" xr:uid="{00000000-0005-0000-0000-0000978D0000}"/>
    <cellStyle name="Normal 6 5 8 3 2 2 5" xfId="26185" xr:uid="{00000000-0005-0000-0000-0000988D0000}"/>
    <cellStyle name="Normal 6 5 8 3 2 3" xfId="18424" xr:uid="{00000000-0005-0000-0000-0000998D0000}"/>
    <cellStyle name="Normal 6 5 8 3 2 3 2" xfId="18425" xr:uid="{00000000-0005-0000-0000-00009A8D0000}"/>
    <cellStyle name="Normal 6 5 8 3 2 3 2 2" xfId="18426" xr:uid="{00000000-0005-0000-0000-00009B8D0000}"/>
    <cellStyle name="Normal 6 5 8 3 2 3 2 2 2" xfId="42723" xr:uid="{00000000-0005-0000-0000-00009C8D0000}"/>
    <cellStyle name="Normal 6 5 8 3 2 3 2 3" xfId="32705" xr:uid="{00000000-0005-0000-0000-00009D8D0000}"/>
    <cellStyle name="Normal 6 5 8 3 2 3 3" xfId="18427" xr:uid="{00000000-0005-0000-0000-00009E8D0000}"/>
    <cellStyle name="Normal 6 5 8 3 2 3 3 2" xfId="18428" xr:uid="{00000000-0005-0000-0000-00009F8D0000}"/>
    <cellStyle name="Normal 6 5 8 3 2 3 3 2 2" xfId="42724" xr:uid="{00000000-0005-0000-0000-0000A08D0000}"/>
    <cellStyle name="Normal 6 5 8 3 2 3 3 3" xfId="32706" xr:uid="{00000000-0005-0000-0000-0000A18D0000}"/>
    <cellStyle name="Normal 6 5 8 3 2 3 4" xfId="18429" xr:uid="{00000000-0005-0000-0000-0000A28D0000}"/>
    <cellStyle name="Normal 6 5 8 3 2 3 4 2" xfId="36782" xr:uid="{00000000-0005-0000-0000-0000A38D0000}"/>
    <cellStyle name="Normal 6 5 8 3 2 3 5" xfId="26186" xr:uid="{00000000-0005-0000-0000-0000A48D0000}"/>
    <cellStyle name="Normal 6 5 8 3 2 4" xfId="18430" xr:uid="{00000000-0005-0000-0000-0000A58D0000}"/>
    <cellStyle name="Normal 6 5 8 3 2 4 2" xfId="18431" xr:uid="{00000000-0005-0000-0000-0000A68D0000}"/>
    <cellStyle name="Normal 6 5 8 3 2 4 2 2" xfId="42725" xr:uid="{00000000-0005-0000-0000-0000A78D0000}"/>
    <cellStyle name="Normal 6 5 8 3 2 4 3" xfId="32707" xr:uid="{00000000-0005-0000-0000-0000A88D0000}"/>
    <cellStyle name="Normal 6 5 8 3 2 5" xfId="18432" xr:uid="{00000000-0005-0000-0000-0000A98D0000}"/>
    <cellStyle name="Normal 6 5 8 3 2 5 2" xfId="18433" xr:uid="{00000000-0005-0000-0000-0000AA8D0000}"/>
    <cellStyle name="Normal 6 5 8 3 2 5 2 2" xfId="42726" xr:uid="{00000000-0005-0000-0000-0000AB8D0000}"/>
    <cellStyle name="Normal 6 5 8 3 2 5 3" xfId="32708" xr:uid="{00000000-0005-0000-0000-0000AC8D0000}"/>
    <cellStyle name="Normal 6 5 8 3 2 6" xfId="18434" xr:uid="{00000000-0005-0000-0000-0000AD8D0000}"/>
    <cellStyle name="Normal 6 5 8 3 2 6 2" xfId="36780" xr:uid="{00000000-0005-0000-0000-0000AE8D0000}"/>
    <cellStyle name="Normal 6 5 8 3 2 7" xfId="26184" xr:uid="{00000000-0005-0000-0000-0000AF8D0000}"/>
    <cellStyle name="Normal 6 5 8 3 3" xfId="18435" xr:uid="{00000000-0005-0000-0000-0000B08D0000}"/>
    <cellStyle name="Normal 6 5 8 3 3 2" xfId="18436" xr:uid="{00000000-0005-0000-0000-0000B18D0000}"/>
    <cellStyle name="Normal 6 5 8 3 3 2 2" xfId="18437" xr:uid="{00000000-0005-0000-0000-0000B28D0000}"/>
    <cellStyle name="Normal 6 5 8 3 3 2 2 2" xfId="42727" xr:uid="{00000000-0005-0000-0000-0000B38D0000}"/>
    <cellStyle name="Normal 6 5 8 3 3 2 3" xfId="32709" xr:uid="{00000000-0005-0000-0000-0000B48D0000}"/>
    <cellStyle name="Normal 6 5 8 3 3 3" xfId="18438" xr:uid="{00000000-0005-0000-0000-0000B58D0000}"/>
    <cellStyle name="Normal 6 5 8 3 3 3 2" xfId="18439" xr:uid="{00000000-0005-0000-0000-0000B68D0000}"/>
    <cellStyle name="Normal 6 5 8 3 3 3 2 2" xfId="42728" xr:uid="{00000000-0005-0000-0000-0000B78D0000}"/>
    <cellStyle name="Normal 6 5 8 3 3 3 3" xfId="32710" xr:uid="{00000000-0005-0000-0000-0000B88D0000}"/>
    <cellStyle name="Normal 6 5 8 3 3 4" xfId="18440" xr:uid="{00000000-0005-0000-0000-0000B98D0000}"/>
    <cellStyle name="Normal 6 5 8 3 3 4 2" xfId="36783" xr:uid="{00000000-0005-0000-0000-0000BA8D0000}"/>
    <cellStyle name="Normal 6 5 8 3 3 5" xfId="26187" xr:uid="{00000000-0005-0000-0000-0000BB8D0000}"/>
    <cellStyle name="Normal 6 5 8 3 4" xfId="18441" xr:uid="{00000000-0005-0000-0000-0000BC8D0000}"/>
    <cellStyle name="Normal 6 5 8 3 4 2" xfId="18442" xr:uid="{00000000-0005-0000-0000-0000BD8D0000}"/>
    <cellStyle name="Normal 6 5 8 3 4 2 2" xfId="18443" xr:uid="{00000000-0005-0000-0000-0000BE8D0000}"/>
    <cellStyle name="Normal 6 5 8 3 4 2 2 2" xfId="42729" xr:uid="{00000000-0005-0000-0000-0000BF8D0000}"/>
    <cellStyle name="Normal 6 5 8 3 4 2 3" xfId="32711" xr:uid="{00000000-0005-0000-0000-0000C08D0000}"/>
    <cellStyle name="Normal 6 5 8 3 4 3" xfId="18444" xr:uid="{00000000-0005-0000-0000-0000C18D0000}"/>
    <cellStyle name="Normal 6 5 8 3 4 3 2" xfId="18445" xr:uid="{00000000-0005-0000-0000-0000C28D0000}"/>
    <cellStyle name="Normal 6 5 8 3 4 3 2 2" xfId="42730" xr:uid="{00000000-0005-0000-0000-0000C38D0000}"/>
    <cellStyle name="Normal 6 5 8 3 4 3 3" xfId="32712" xr:uid="{00000000-0005-0000-0000-0000C48D0000}"/>
    <cellStyle name="Normal 6 5 8 3 4 4" xfId="18446" xr:uid="{00000000-0005-0000-0000-0000C58D0000}"/>
    <cellStyle name="Normal 6 5 8 3 4 4 2" xfId="36784" xr:uid="{00000000-0005-0000-0000-0000C68D0000}"/>
    <cellStyle name="Normal 6 5 8 3 4 5" xfId="26188" xr:uid="{00000000-0005-0000-0000-0000C78D0000}"/>
    <cellStyle name="Normal 6 5 8 3 5" xfId="18447" xr:uid="{00000000-0005-0000-0000-0000C88D0000}"/>
    <cellStyle name="Normal 6 5 8 3 5 2" xfId="18448" xr:uid="{00000000-0005-0000-0000-0000C98D0000}"/>
    <cellStyle name="Normal 6 5 8 3 5 2 2" xfId="42731" xr:uid="{00000000-0005-0000-0000-0000CA8D0000}"/>
    <cellStyle name="Normal 6 5 8 3 5 3" xfId="32713" xr:uid="{00000000-0005-0000-0000-0000CB8D0000}"/>
    <cellStyle name="Normal 6 5 8 3 6" xfId="18449" xr:uid="{00000000-0005-0000-0000-0000CC8D0000}"/>
    <cellStyle name="Normal 6 5 8 3 6 2" xfId="18450" xr:uid="{00000000-0005-0000-0000-0000CD8D0000}"/>
    <cellStyle name="Normal 6 5 8 3 6 2 2" xfId="42732" xr:uid="{00000000-0005-0000-0000-0000CE8D0000}"/>
    <cellStyle name="Normal 6 5 8 3 6 3" xfId="32714" xr:uid="{00000000-0005-0000-0000-0000CF8D0000}"/>
    <cellStyle name="Normal 6 5 8 3 7" xfId="18451" xr:uid="{00000000-0005-0000-0000-0000D08D0000}"/>
    <cellStyle name="Normal 6 5 8 3 7 2" xfId="36779" xr:uid="{00000000-0005-0000-0000-0000D18D0000}"/>
    <cellStyle name="Normal 6 5 8 3 8" xfId="26183" xr:uid="{00000000-0005-0000-0000-0000D28D0000}"/>
    <cellStyle name="Normal 6 5 8 4" xfId="18452" xr:uid="{00000000-0005-0000-0000-0000D38D0000}"/>
    <cellStyle name="Normal 6 5 8 4 2" xfId="18453" xr:uid="{00000000-0005-0000-0000-0000D48D0000}"/>
    <cellStyle name="Normal 6 5 8 4 2 2" xfId="18454" xr:uid="{00000000-0005-0000-0000-0000D58D0000}"/>
    <cellStyle name="Normal 6 5 8 4 2 2 2" xfId="18455" xr:uid="{00000000-0005-0000-0000-0000D68D0000}"/>
    <cellStyle name="Normal 6 5 8 4 2 2 2 2" xfId="42733" xr:uid="{00000000-0005-0000-0000-0000D78D0000}"/>
    <cellStyle name="Normal 6 5 8 4 2 2 3" xfId="32715" xr:uid="{00000000-0005-0000-0000-0000D88D0000}"/>
    <cellStyle name="Normal 6 5 8 4 2 3" xfId="18456" xr:uid="{00000000-0005-0000-0000-0000D98D0000}"/>
    <cellStyle name="Normal 6 5 8 4 2 3 2" xfId="18457" xr:uid="{00000000-0005-0000-0000-0000DA8D0000}"/>
    <cellStyle name="Normal 6 5 8 4 2 3 2 2" xfId="42734" xr:uid="{00000000-0005-0000-0000-0000DB8D0000}"/>
    <cellStyle name="Normal 6 5 8 4 2 3 3" xfId="32716" xr:uid="{00000000-0005-0000-0000-0000DC8D0000}"/>
    <cellStyle name="Normal 6 5 8 4 2 4" xfId="18458" xr:uid="{00000000-0005-0000-0000-0000DD8D0000}"/>
    <cellStyle name="Normal 6 5 8 4 2 4 2" xfId="36786" xr:uid="{00000000-0005-0000-0000-0000DE8D0000}"/>
    <cellStyle name="Normal 6 5 8 4 2 5" xfId="26190" xr:uid="{00000000-0005-0000-0000-0000DF8D0000}"/>
    <cellStyle name="Normal 6 5 8 4 3" xfId="18459" xr:uid="{00000000-0005-0000-0000-0000E08D0000}"/>
    <cellStyle name="Normal 6 5 8 4 3 2" xfId="18460" xr:uid="{00000000-0005-0000-0000-0000E18D0000}"/>
    <cellStyle name="Normal 6 5 8 4 3 2 2" xfId="18461" xr:uid="{00000000-0005-0000-0000-0000E28D0000}"/>
    <cellStyle name="Normal 6 5 8 4 3 2 2 2" xfId="42735" xr:uid="{00000000-0005-0000-0000-0000E38D0000}"/>
    <cellStyle name="Normal 6 5 8 4 3 2 3" xfId="32717" xr:uid="{00000000-0005-0000-0000-0000E48D0000}"/>
    <cellStyle name="Normal 6 5 8 4 3 3" xfId="18462" xr:uid="{00000000-0005-0000-0000-0000E58D0000}"/>
    <cellStyle name="Normal 6 5 8 4 3 3 2" xfId="18463" xr:uid="{00000000-0005-0000-0000-0000E68D0000}"/>
    <cellStyle name="Normal 6 5 8 4 3 3 2 2" xfId="42736" xr:uid="{00000000-0005-0000-0000-0000E78D0000}"/>
    <cellStyle name="Normal 6 5 8 4 3 3 3" xfId="32718" xr:uid="{00000000-0005-0000-0000-0000E88D0000}"/>
    <cellStyle name="Normal 6 5 8 4 3 4" xfId="18464" xr:uid="{00000000-0005-0000-0000-0000E98D0000}"/>
    <cellStyle name="Normal 6 5 8 4 3 4 2" xfId="36787" xr:uid="{00000000-0005-0000-0000-0000EA8D0000}"/>
    <cellStyle name="Normal 6 5 8 4 3 5" xfId="26191" xr:uid="{00000000-0005-0000-0000-0000EB8D0000}"/>
    <cellStyle name="Normal 6 5 8 4 4" xfId="18465" xr:uid="{00000000-0005-0000-0000-0000EC8D0000}"/>
    <cellStyle name="Normal 6 5 8 4 4 2" xfId="18466" xr:uid="{00000000-0005-0000-0000-0000ED8D0000}"/>
    <cellStyle name="Normal 6 5 8 4 4 2 2" xfId="42737" xr:uid="{00000000-0005-0000-0000-0000EE8D0000}"/>
    <cellStyle name="Normal 6 5 8 4 4 3" xfId="32719" xr:uid="{00000000-0005-0000-0000-0000EF8D0000}"/>
    <cellStyle name="Normal 6 5 8 4 5" xfId="18467" xr:uid="{00000000-0005-0000-0000-0000F08D0000}"/>
    <cellStyle name="Normal 6 5 8 4 5 2" xfId="18468" xr:uid="{00000000-0005-0000-0000-0000F18D0000}"/>
    <cellStyle name="Normal 6 5 8 4 5 2 2" xfId="42738" xr:uid="{00000000-0005-0000-0000-0000F28D0000}"/>
    <cellStyle name="Normal 6 5 8 4 5 3" xfId="32720" xr:uid="{00000000-0005-0000-0000-0000F38D0000}"/>
    <cellStyle name="Normal 6 5 8 4 6" xfId="18469" xr:uid="{00000000-0005-0000-0000-0000F48D0000}"/>
    <cellStyle name="Normal 6 5 8 4 6 2" xfId="36785" xr:uid="{00000000-0005-0000-0000-0000F58D0000}"/>
    <cellStyle name="Normal 6 5 8 4 7" xfId="26189" xr:uid="{00000000-0005-0000-0000-0000F68D0000}"/>
    <cellStyle name="Normal 6 5 8 5" xfId="18470" xr:uid="{00000000-0005-0000-0000-0000F78D0000}"/>
    <cellStyle name="Normal 6 5 8 5 2" xfId="18471" xr:uid="{00000000-0005-0000-0000-0000F88D0000}"/>
    <cellStyle name="Normal 6 5 8 5 2 2" xfId="18472" xr:uid="{00000000-0005-0000-0000-0000F98D0000}"/>
    <cellStyle name="Normal 6 5 8 5 2 2 2" xfId="42739" xr:uid="{00000000-0005-0000-0000-0000FA8D0000}"/>
    <cellStyle name="Normal 6 5 8 5 2 3" xfId="32721" xr:uid="{00000000-0005-0000-0000-0000FB8D0000}"/>
    <cellStyle name="Normal 6 5 8 5 3" xfId="18473" xr:uid="{00000000-0005-0000-0000-0000FC8D0000}"/>
    <cellStyle name="Normal 6 5 8 5 3 2" xfId="18474" xr:uid="{00000000-0005-0000-0000-0000FD8D0000}"/>
    <cellStyle name="Normal 6 5 8 5 3 2 2" xfId="42740" xr:uid="{00000000-0005-0000-0000-0000FE8D0000}"/>
    <cellStyle name="Normal 6 5 8 5 3 3" xfId="32722" xr:uid="{00000000-0005-0000-0000-0000FF8D0000}"/>
    <cellStyle name="Normal 6 5 8 5 4" xfId="18475" xr:uid="{00000000-0005-0000-0000-0000008E0000}"/>
    <cellStyle name="Normal 6 5 8 5 4 2" xfId="36788" xr:uid="{00000000-0005-0000-0000-0000018E0000}"/>
    <cellStyle name="Normal 6 5 8 5 5" xfId="26192" xr:uid="{00000000-0005-0000-0000-0000028E0000}"/>
    <cellStyle name="Normal 6 5 8 6" xfId="18476" xr:uid="{00000000-0005-0000-0000-0000038E0000}"/>
    <cellStyle name="Normal 6 5 8 6 2" xfId="18477" xr:uid="{00000000-0005-0000-0000-0000048E0000}"/>
    <cellStyle name="Normal 6 5 8 6 2 2" xfId="18478" xr:uid="{00000000-0005-0000-0000-0000058E0000}"/>
    <cellStyle name="Normal 6 5 8 6 2 2 2" xfId="42741" xr:uid="{00000000-0005-0000-0000-0000068E0000}"/>
    <cellStyle name="Normal 6 5 8 6 2 3" xfId="32723" xr:uid="{00000000-0005-0000-0000-0000078E0000}"/>
    <cellStyle name="Normal 6 5 8 6 3" xfId="18479" xr:uid="{00000000-0005-0000-0000-0000088E0000}"/>
    <cellStyle name="Normal 6 5 8 6 3 2" xfId="18480" xr:uid="{00000000-0005-0000-0000-0000098E0000}"/>
    <cellStyle name="Normal 6 5 8 6 3 2 2" xfId="42742" xr:uid="{00000000-0005-0000-0000-00000A8E0000}"/>
    <cellStyle name="Normal 6 5 8 6 3 3" xfId="32724" xr:uid="{00000000-0005-0000-0000-00000B8E0000}"/>
    <cellStyle name="Normal 6 5 8 6 4" xfId="18481" xr:uid="{00000000-0005-0000-0000-00000C8E0000}"/>
    <cellStyle name="Normal 6 5 8 6 4 2" xfId="36789" xr:uid="{00000000-0005-0000-0000-00000D8E0000}"/>
    <cellStyle name="Normal 6 5 8 6 5" xfId="26193" xr:uid="{00000000-0005-0000-0000-00000E8E0000}"/>
    <cellStyle name="Normal 6 5 8 7" xfId="18482" xr:uid="{00000000-0005-0000-0000-00000F8E0000}"/>
    <cellStyle name="Normal 6 5 8 7 2" xfId="18483" xr:uid="{00000000-0005-0000-0000-0000108E0000}"/>
    <cellStyle name="Normal 6 5 8 7 2 2" xfId="42743" xr:uid="{00000000-0005-0000-0000-0000118E0000}"/>
    <cellStyle name="Normal 6 5 8 7 3" xfId="32725" xr:uid="{00000000-0005-0000-0000-0000128E0000}"/>
    <cellStyle name="Normal 6 5 8 8" xfId="18484" xr:uid="{00000000-0005-0000-0000-0000138E0000}"/>
    <cellStyle name="Normal 6 5 8 8 2" xfId="18485" xr:uid="{00000000-0005-0000-0000-0000148E0000}"/>
    <cellStyle name="Normal 6 5 8 8 2 2" xfId="42744" xr:uid="{00000000-0005-0000-0000-0000158E0000}"/>
    <cellStyle name="Normal 6 5 8 8 3" xfId="32726" xr:uid="{00000000-0005-0000-0000-0000168E0000}"/>
    <cellStyle name="Normal 6 5 8 9" xfId="18486" xr:uid="{00000000-0005-0000-0000-0000178E0000}"/>
    <cellStyle name="Normal 6 5 8 9 2" xfId="36772" xr:uid="{00000000-0005-0000-0000-0000188E0000}"/>
    <cellStyle name="Normal 6 5 9" xfId="18487" xr:uid="{00000000-0005-0000-0000-0000198E0000}"/>
    <cellStyle name="Normal 6 5 9 2" xfId="18488" xr:uid="{00000000-0005-0000-0000-00001A8E0000}"/>
    <cellStyle name="Normal 6 5 9 2 2" xfId="18489" xr:uid="{00000000-0005-0000-0000-00001B8E0000}"/>
    <cellStyle name="Normal 6 5 9 2 2 2" xfId="18490" xr:uid="{00000000-0005-0000-0000-00001C8E0000}"/>
    <cellStyle name="Normal 6 5 9 2 2 2 2" xfId="18491" xr:uid="{00000000-0005-0000-0000-00001D8E0000}"/>
    <cellStyle name="Normal 6 5 9 2 2 2 2 2" xfId="42745" xr:uid="{00000000-0005-0000-0000-00001E8E0000}"/>
    <cellStyle name="Normal 6 5 9 2 2 2 3" xfId="32727" xr:uid="{00000000-0005-0000-0000-00001F8E0000}"/>
    <cellStyle name="Normal 6 5 9 2 2 3" xfId="18492" xr:uid="{00000000-0005-0000-0000-0000208E0000}"/>
    <cellStyle name="Normal 6 5 9 2 2 3 2" xfId="18493" xr:uid="{00000000-0005-0000-0000-0000218E0000}"/>
    <cellStyle name="Normal 6 5 9 2 2 3 2 2" xfId="42746" xr:uid="{00000000-0005-0000-0000-0000228E0000}"/>
    <cellStyle name="Normal 6 5 9 2 2 3 3" xfId="32728" xr:uid="{00000000-0005-0000-0000-0000238E0000}"/>
    <cellStyle name="Normal 6 5 9 2 2 4" xfId="18494" xr:uid="{00000000-0005-0000-0000-0000248E0000}"/>
    <cellStyle name="Normal 6 5 9 2 2 4 2" xfId="36792" xr:uid="{00000000-0005-0000-0000-0000258E0000}"/>
    <cellStyle name="Normal 6 5 9 2 2 5" xfId="26196" xr:uid="{00000000-0005-0000-0000-0000268E0000}"/>
    <cellStyle name="Normal 6 5 9 2 3" xfId="18495" xr:uid="{00000000-0005-0000-0000-0000278E0000}"/>
    <cellStyle name="Normal 6 5 9 2 3 2" xfId="18496" xr:uid="{00000000-0005-0000-0000-0000288E0000}"/>
    <cellStyle name="Normal 6 5 9 2 3 2 2" xfId="18497" xr:uid="{00000000-0005-0000-0000-0000298E0000}"/>
    <cellStyle name="Normal 6 5 9 2 3 2 2 2" xfId="42747" xr:uid="{00000000-0005-0000-0000-00002A8E0000}"/>
    <cellStyle name="Normal 6 5 9 2 3 2 3" xfId="32729" xr:uid="{00000000-0005-0000-0000-00002B8E0000}"/>
    <cellStyle name="Normal 6 5 9 2 3 3" xfId="18498" xr:uid="{00000000-0005-0000-0000-00002C8E0000}"/>
    <cellStyle name="Normal 6 5 9 2 3 3 2" xfId="18499" xr:uid="{00000000-0005-0000-0000-00002D8E0000}"/>
    <cellStyle name="Normal 6 5 9 2 3 3 2 2" xfId="42748" xr:uid="{00000000-0005-0000-0000-00002E8E0000}"/>
    <cellStyle name="Normal 6 5 9 2 3 3 3" xfId="32730" xr:uid="{00000000-0005-0000-0000-00002F8E0000}"/>
    <cellStyle name="Normal 6 5 9 2 3 4" xfId="18500" xr:uid="{00000000-0005-0000-0000-0000308E0000}"/>
    <cellStyle name="Normal 6 5 9 2 3 4 2" xfId="36793" xr:uid="{00000000-0005-0000-0000-0000318E0000}"/>
    <cellStyle name="Normal 6 5 9 2 3 5" xfId="26197" xr:uid="{00000000-0005-0000-0000-0000328E0000}"/>
    <cellStyle name="Normal 6 5 9 2 4" xfId="18501" xr:uid="{00000000-0005-0000-0000-0000338E0000}"/>
    <cellStyle name="Normal 6 5 9 2 4 2" xfId="18502" xr:uid="{00000000-0005-0000-0000-0000348E0000}"/>
    <cellStyle name="Normal 6 5 9 2 4 2 2" xfId="42749" xr:uid="{00000000-0005-0000-0000-0000358E0000}"/>
    <cellStyle name="Normal 6 5 9 2 4 3" xfId="32731" xr:uid="{00000000-0005-0000-0000-0000368E0000}"/>
    <cellStyle name="Normal 6 5 9 2 5" xfId="18503" xr:uid="{00000000-0005-0000-0000-0000378E0000}"/>
    <cellStyle name="Normal 6 5 9 2 5 2" xfId="18504" xr:uid="{00000000-0005-0000-0000-0000388E0000}"/>
    <cellStyle name="Normal 6 5 9 2 5 2 2" xfId="42750" xr:uid="{00000000-0005-0000-0000-0000398E0000}"/>
    <cellStyle name="Normal 6 5 9 2 5 3" xfId="32732" xr:uid="{00000000-0005-0000-0000-00003A8E0000}"/>
    <cellStyle name="Normal 6 5 9 2 6" xfId="18505" xr:uid="{00000000-0005-0000-0000-00003B8E0000}"/>
    <cellStyle name="Normal 6 5 9 2 6 2" xfId="36791" xr:uid="{00000000-0005-0000-0000-00003C8E0000}"/>
    <cellStyle name="Normal 6 5 9 2 7" xfId="26195" xr:uid="{00000000-0005-0000-0000-00003D8E0000}"/>
    <cellStyle name="Normal 6 5 9 3" xfId="18506" xr:uid="{00000000-0005-0000-0000-00003E8E0000}"/>
    <cellStyle name="Normal 6 5 9 3 2" xfId="18507" xr:uid="{00000000-0005-0000-0000-00003F8E0000}"/>
    <cellStyle name="Normal 6 5 9 3 2 2" xfId="18508" xr:uid="{00000000-0005-0000-0000-0000408E0000}"/>
    <cellStyle name="Normal 6 5 9 3 2 2 2" xfId="42751" xr:uid="{00000000-0005-0000-0000-0000418E0000}"/>
    <cellStyle name="Normal 6 5 9 3 2 3" xfId="32733" xr:uid="{00000000-0005-0000-0000-0000428E0000}"/>
    <cellStyle name="Normal 6 5 9 3 3" xfId="18509" xr:uid="{00000000-0005-0000-0000-0000438E0000}"/>
    <cellStyle name="Normal 6 5 9 3 3 2" xfId="18510" xr:uid="{00000000-0005-0000-0000-0000448E0000}"/>
    <cellStyle name="Normal 6 5 9 3 3 2 2" xfId="42752" xr:uid="{00000000-0005-0000-0000-0000458E0000}"/>
    <cellStyle name="Normal 6 5 9 3 3 3" xfId="32734" xr:uid="{00000000-0005-0000-0000-0000468E0000}"/>
    <cellStyle name="Normal 6 5 9 3 4" xfId="18511" xr:uid="{00000000-0005-0000-0000-0000478E0000}"/>
    <cellStyle name="Normal 6 5 9 3 4 2" xfId="36794" xr:uid="{00000000-0005-0000-0000-0000488E0000}"/>
    <cellStyle name="Normal 6 5 9 3 5" xfId="26198" xr:uid="{00000000-0005-0000-0000-0000498E0000}"/>
    <cellStyle name="Normal 6 5 9 4" xfId="18512" xr:uid="{00000000-0005-0000-0000-00004A8E0000}"/>
    <cellStyle name="Normal 6 5 9 4 2" xfId="18513" xr:uid="{00000000-0005-0000-0000-00004B8E0000}"/>
    <cellStyle name="Normal 6 5 9 4 2 2" xfId="18514" xr:uid="{00000000-0005-0000-0000-00004C8E0000}"/>
    <cellStyle name="Normal 6 5 9 4 2 2 2" xfId="42753" xr:uid="{00000000-0005-0000-0000-00004D8E0000}"/>
    <cellStyle name="Normal 6 5 9 4 2 3" xfId="32735" xr:uid="{00000000-0005-0000-0000-00004E8E0000}"/>
    <cellStyle name="Normal 6 5 9 4 3" xfId="18515" xr:uid="{00000000-0005-0000-0000-00004F8E0000}"/>
    <cellStyle name="Normal 6 5 9 4 3 2" xfId="18516" xr:uid="{00000000-0005-0000-0000-0000508E0000}"/>
    <cellStyle name="Normal 6 5 9 4 3 2 2" xfId="42754" xr:uid="{00000000-0005-0000-0000-0000518E0000}"/>
    <cellStyle name="Normal 6 5 9 4 3 3" xfId="32736" xr:uid="{00000000-0005-0000-0000-0000528E0000}"/>
    <cellStyle name="Normal 6 5 9 4 4" xfId="18517" xr:uid="{00000000-0005-0000-0000-0000538E0000}"/>
    <cellStyle name="Normal 6 5 9 4 4 2" xfId="36795" xr:uid="{00000000-0005-0000-0000-0000548E0000}"/>
    <cellStyle name="Normal 6 5 9 4 5" xfId="26199" xr:uid="{00000000-0005-0000-0000-0000558E0000}"/>
    <cellStyle name="Normal 6 5 9 5" xfId="18518" xr:uid="{00000000-0005-0000-0000-0000568E0000}"/>
    <cellStyle name="Normal 6 5 9 5 2" xfId="18519" xr:uid="{00000000-0005-0000-0000-0000578E0000}"/>
    <cellStyle name="Normal 6 5 9 5 2 2" xfId="42755" xr:uid="{00000000-0005-0000-0000-0000588E0000}"/>
    <cellStyle name="Normal 6 5 9 5 3" xfId="32737" xr:uid="{00000000-0005-0000-0000-0000598E0000}"/>
    <cellStyle name="Normal 6 5 9 6" xfId="18520" xr:uid="{00000000-0005-0000-0000-00005A8E0000}"/>
    <cellStyle name="Normal 6 5 9 6 2" xfId="18521" xr:uid="{00000000-0005-0000-0000-00005B8E0000}"/>
    <cellStyle name="Normal 6 5 9 6 2 2" xfId="42756" xr:uid="{00000000-0005-0000-0000-00005C8E0000}"/>
    <cellStyle name="Normal 6 5 9 6 3" xfId="32738" xr:uid="{00000000-0005-0000-0000-00005D8E0000}"/>
    <cellStyle name="Normal 6 5 9 7" xfId="18522" xr:uid="{00000000-0005-0000-0000-00005E8E0000}"/>
    <cellStyle name="Normal 6 5 9 7 2" xfId="36790" xr:uid="{00000000-0005-0000-0000-00005F8E0000}"/>
    <cellStyle name="Normal 6 5 9 8" xfId="26194" xr:uid="{00000000-0005-0000-0000-0000608E0000}"/>
    <cellStyle name="Normal 6 6" xfId="18523" xr:uid="{00000000-0005-0000-0000-0000618E0000}"/>
    <cellStyle name="Normal 6 6 10" xfId="18524" xr:uid="{00000000-0005-0000-0000-0000628E0000}"/>
    <cellStyle name="Normal 6 6 10 2" xfId="18525" xr:uid="{00000000-0005-0000-0000-0000638E0000}"/>
    <cellStyle name="Normal 6 6 10 2 2" xfId="42757" xr:uid="{00000000-0005-0000-0000-0000648E0000}"/>
    <cellStyle name="Normal 6 6 10 3" xfId="32739" xr:uid="{00000000-0005-0000-0000-0000658E0000}"/>
    <cellStyle name="Normal 6 6 11" xfId="18526" xr:uid="{00000000-0005-0000-0000-0000668E0000}"/>
    <cellStyle name="Normal 6 6 11 2" xfId="18527" xr:uid="{00000000-0005-0000-0000-0000678E0000}"/>
    <cellStyle name="Normal 6 6 11 2 2" xfId="42758" xr:uid="{00000000-0005-0000-0000-0000688E0000}"/>
    <cellStyle name="Normal 6 6 11 3" xfId="32740" xr:uid="{00000000-0005-0000-0000-0000698E0000}"/>
    <cellStyle name="Normal 6 6 12" xfId="18528" xr:uid="{00000000-0005-0000-0000-00006A8E0000}"/>
    <cellStyle name="Normal 6 6 12 2" xfId="36796" xr:uid="{00000000-0005-0000-0000-00006B8E0000}"/>
    <cellStyle name="Normal 6 6 13" xfId="26200" xr:uid="{00000000-0005-0000-0000-00006C8E0000}"/>
    <cellStyle name="Normal 6 6 2" xfId="18529" xr:uid="{00000000-0005-0000-0000-00006D8E0000}"/>
    <cellStyle name="Normal 6 6 2 10" xfId="18530" xr:uid="{00000000-0005-0000-0000-00006E8E0000}"/>
    <cellStyle name="Normal 6 6 2 10 2" xfId="18531" xr:uid="{00000000-0005-0000-0000-00006F8E0000}"/>
    <cellStyle name="Normal 6 6 2 10 2 2" xfId="42759" xr:uid="{00000000-0005-0000-0000-0000708E0000}"/>
    <cellStyle name="Normal 6 6 2 10 3" xfId="32741" xr:uid="{00000000-0005-0000-0000-0000718E0000}"/>
    <cellStyle name="Normal 6 6 2 11" xfId="18532" xr:uid="{00000000-0005-0000-0000-0000728E0000}"/>
    <cellStyle name="Normal 6 6 2 11 2" xfId="36797" xr:uid="{00000000-0005-0000-0000-0000738E0000}"/>
    <cellStyle name="Normal 6 6 2 12" xfId="26201" xr:uid="{00000000-0005-0000-0000-0000748E0000}"/>
    <cellStyle name="Normal 6 6 2 2" xfId="18533" xr:uid="{00000000-0005-0000-0000-0000758E0000}"/>
    <cellStyle name="Normal 6 6 2 2 10" xfId="26202" xr:uid="{00000000-0005-0000-0000-0000768E0000}"/>
    <cellStyle name="Normal 6 6 2 2 2" xfId="18534" xr:uid="{00000000-0005-0000-0000-0000778E0000}"/>
    <cellStyle name="Normal 6 6 2 2 2 2" xfId="18535" xr:uid="{00000000-0005-0000-0000-0000788E0000}"/>
    <cellStyle name="Normal 6 6 2 2 2 2 2" xfId="18536" xr:uid="{00000000-0005-0000-0000-0000798E0000}"/>
    <cellStyle name="Normal 6 6 2 2 2 2 2 2" xfId="18537" xr:uid="{00000000-0005-0000-0000-00007A8E0000}"/>
    <cellStyle name="Normal 6 6 2 2 2 2 2 2 2" xfId="18538" xr:uid="{00000000-0005-0000-0000-00007B8E0000}"/>
    <cellStyle name="Normal 6 6 2 2 2 2 2 2 2 2" xfId="42760" xr:uid="{00000000-0005-0000-0000-00007C8E0000}"/>
    <cellStyle name="Normal 6 6 2 2 2 2 2 2 3" xfId="32742" xr:uid="{00000000-0005-0000-0000-00007D8E0000}"/>
    <cellStyle name="Normal 6 6 2 2 2 2 2 3" xfId="18539" xr:uid="{00000000-0005-0000-0000-00007E8E0000}"/>
    <cellStyle name="Normal 6 6 2 2 2 2 2 3 2" xfId="18540" xr:uid="{00000000-0005-0000-0000-00007F8E0000}"/>
    <cellStyle name="Normal 6 6 2 2 2 2 2 3 2 2" xfId="42761" xr:uid="{00000000-0005-0000-0000-0000808E0000}"/>
    <cellStyle name="Normal 6 6 2 2 2 2 2 3 3" xfId="32743" xr:uid="{00000000-0005-0000-0000-0000818E0000}"/>
    <cellStyle name="Normal 6 6 2 2 2 2 2 4" xfId="18541" xr:uid="{00000000-0005-0000-0000-0000828E0000}"/>
    <cellStyle name="Normal 6 6 2 2 2 2 2 4 2" xfId="36801" xr:uid="{00000000-0005-0000-0000-0000838E0000}"/>
    <cellStyle name="Normal 6 6 2 2 2 2 2 5" xfId="26205" xr:uid="{00000000-0005-0000-0000-0000848E0000}"/>
    <cellStyle name="Normal 6 6 2 2 2 2 3" xfId="18542" xr:uid="{00000000-0005-0000-0000-0000858E0000}"/>
    <cellStyle name="Normal 6 6 2 2 2 2 3 2" xfId="18543" xr:uid="{00000000-0005-0000-0000-0000868E0000}"/>
    <cellStyle name="Normal 6 6 2 2 2 2 3 2 2" xfId="18544" xr:uid="{00000000-0005-0000-0000-0000878E0000}"/>
    <cellStyle name="Normal 6 6 2 2 2 2 3 2 2 2" xfId="42762" xr:uid="{00000000-0005-0000-0000-0000888E0000}"/>
    <cellStyle name="Normal 6 6 2 2 2 2 3 2 3" xfId="32744" xr:uid="{00000000-0005-0000-0000-0000898E0000}"/>
    <cellStyle name="Normal 6 6 2 2 2 2 3 3" xfId="18545" xr:uid="{00000000-0005-0000-0000-00008A8E0000}"/>
    <cellStyle name="Normal 6 6 2 2 2 2 3 3 2" xfId="18546" xr:uid="{00000000-0005-0000-0000-00008B8E0000}"/>
    <cellStyle name="Normal 6 6 2 2 2 2 3 3 2 2" xfId="42763" xr:uid="{00000000-0005-0000-0000-00008C8E0000}"/>
    <cellStyle name="Normal 6 6 2 2 2 2 3 3 3" xfId="32745" xr:uid="{00000000-0005-0000-0000-00008D8E0000}"/>
    <cellStyle name="Normal 6 6 2 2 2 2 3 4" xfId="18547" xr:uid="{00000000-0005-0000-0000-00008E8E0000}"/>
    <cellStyle name="Normal 6 6 2 2 2 2 3 4 2" xfId="36802" xr:uid="{00000000-0005-0000-0000-00008F8E0000}"/>
    <cellStyle name="Normal 6 6 2 2 2 2 3 5" xfId="26206" xr:uid="{00000000-0005-0000-0000-0000908E0000}"/>
    <cellStyle name="Normal 6 6 2 2 2 2 4" xfId="18548" xr:uid="{00000000-0005-0000-0000-0000918E0000}"/>
    <cellStyle name="Normal 6 6 2 2 2 2 4 2" xfId="18549" xr:uid="{00000000-0005-0000-0000-0000928E0000}"/>
    <cellStyle name="Normal 6 6 2 2 2 2 4 2 2" xfId="42764" xr:uid="{00000000-0005-0000-0000-0000938E0000}"/>
    <cellStyle name="Normal 6 6 2 2 2 2 4 3" xfId="32746" xr:uid="{00000000-0005-0000-0000-0000948E0000}"/>
    <cellStyle name="Normal 6 6 2 2 2 2 5" xfId="18550" xr:uid="{00000000-0005-0000-0000-0000958E0000}"/>
    <cellStyle name="Normal 6 6 2 2 2 2 5 2" xfId="18551" xr:uid="{00000000-0005-0000-0000-0000968E0000}"/>
    <cellStyle name="Normal 6 6 2 2 2 2 5 2 2" xfId="42765" xr:uid="{00000000-0005-0000-0000-0000978E0000}"/>
    <cellStyle name="Normal 6 6 2 2 2 2 5 3" xfId="32747" xr:uid="{00000000-0005-0000-0000-0000988E0000}"/>
    <cellStyle name="Normal 6 6 2 2 2 2 6" xfId="18552" xr:uid="{00000000-0005-0000-0000-0000998E0000}"/>
    <cellStyle name="Normal 6 6 2 2 2 2 6 2" xfId="36800" xr:uid="{00000000-0005-0000-0000-00009A8E0000}"/>
    <cellStyle name="Normal 6 6 2 2 2 2 7" xfId="26204" xr:uid="{00000000-0005-0000-0000-00009B8E0000}"/>
    <cellStyle name="Normal 6 6 2 2 2 3" xfId="18553" xr:uid="{00000000-0005-0000-0000-00009C8E0000}"/>
    <cellStyle name="Normal 6 6 2 2 2 3 2" xfId="18554" xr:uid="{00000000-0005-0000-0000-00009D8E0000}"/>
    <cellStyle name="Normal 6 6 2 2 2 3 2 2" xfId="18555" xr:uid="{00000000-0005-0000-0000-00009E8E0000}"/>
    <cellStyle name="Normal 6 6 2 2 2 3 2 2 2" xfId="42766" xr:uid="{00000000-0005-0000-0000-00009F8E0000}"/>
    <cellStyle name="Normal 6 6 2 2 2 3 2 3" xfId="32748" xr:uid="{00000000-0005-0000-0000-0000A08E0000}"/>
    <cellStyle name="Normal 6 6 2 2 2 3 3" xfId="18556" xr:uid="{00000000-0005-0000-0000-0000A18E0000}"/>
    <cellStyle name="Normal 6 6 2 2 2 3 3 2" xfId="18557" xr:uid="{00000000-0005-0000-0000-0000A28E0000}"/>
    <cellStyle name="Normal 6 6 2 2 2 3 3 2 2" xfId="42767" xr:uid="{00000000-0005-0000-0000-0000A38E0000}"/>
    <cellStyle name="Normal 6 6 2 2 2 3 3 3" xfId="32749" xr:uid="{00000000-0005-0000-0000-0000A48E0000}"/>
    <cellStyle name="Normal 6 6 2 2 2 3 4" xfId="18558" xr:uid="{00000000-0005-0000-0000-0000A58E0000}"/>
    <cellStyle name="Normal 6 6 2 2 2 3 4 2" xfId="36803" xr:uid="{00000000-0005-0000-0000-0000A68E0000}"/>
    <cellStyle name="Normal 6 6 2 2 2 3 5" xfId="26207" xr:uid="{00000000-0005-0000-0000-0000A78E0000}"/>
    <cellStyle name="Normal 6 6 2 2 2 4" xfId="18559" xr:uid="{00000000-0005-0000-0000-0000A88E0000}"/>
    <cellStyle name="Normal 6 6 2 2 2 4 2" xfId="18560" xr:uid="{00000000-0005-0000-0000-0000A98E0000}"/>
    <cellStyle name="Normal 6 6 2 2 2 4 2 2" xfId="18561" xr:uid="{00000000-0005-0000-0000-0000AA8E0000}"/>
    <cellStyle name="Normal 6 6 2 2 2 4 2 2 2" xfId="42768" xr:uid="{00000000-0005-0000-0000-0000AB8E0000}"/>
    <cellStyle name="Normal 6 6 2 2 2 4 2 3" xfId="32750" xr:uid="{00000000-0005-0000-0000-0000AC8E0000}"/>
    <cellStyle name="Normal 6 6 2 2 2 4 3" xfId="18562" xr:uid="{00000000-0005-0000-0000-0000AD8E0000}"/>
    <cellStyle name="Normal 6 6 2 2 2 4 3 2" xfId="18563" xr:uid="{00000000-0005-0000-0000-0000AE8E0000}"/>
    <cellStyle name="Normal 6 6 2 2 2 4 3 2 2" xfId="42769" xr:uid="{00000000-0005-0000-0000-0000AF8E0000}"/>
    <cellStyle name="Normal 6 6 2 2 2 4 3 3" xfId="32751" xr:uid="{00000000-0005-0000-0000-0000B08E0000}"/>
    <cellStyle name="Normal 6 6 2 2 2 4 4" xfId="18564" xr:uid="{00000000-0005-0000-0000-0000B18E0000}"/>
    <cellStyle name="Normal 6 6 2 2 2 4 4 2" xfId="36804" xr:uid="{00000000-0005-0000-0000-0000B28E0000}"/>
    <cellStyle name="Normal 6 6 2 2 2 4 5" xfId="26208" xr:uid="{00000000-0005-0000-0000-0000B38E0000}"/>
    <cellStyle name="Normal 6 6 2 2 2 5" xfId="18565" xr:uid="{00000000-0005-0000-0000-0000B48E0000}"/>
    <cellStyle name="Normal 6 6 2 2 2 5 2" xfId="18566" xr:uid="{00000000-0005-0000-0000-0000B58E0000}"/>
    <cellStyle name="Normal 6 6 2 2 2 5 2 2" xfId="42770" xr:uid="{00000000-0005-0000-0000-0000B68E0000}"/>
    <cellStyle name="Normal 6 6 2 2 2 5 3" xfId="32752" xr:uid="{00000000-0005-0000-0000-0000B78E0000}"/>
    <cellStyle name="Normal 6 6 2 2 2 6" xfId="18567" xr:uid="{00000000-0005-0000-0000-0000B88E0000}"/>
    <cellStyle name="Normal 6 6 2 2 2 6 2" xfId="18568" xr:uid="{00000000-0005-0000-0000-0000B98E0000}"/>
    <cellStyle name="Normal 6 6 2 2 2 6 2 2" xfId="42771" xr:uid="{00000000-0005-0000-0000-0000BA8E0000}"/>
    <cellStyle name="Normal 6 6 2 2 2 6 3" xfId="32753" xr:uid="{00000000-0005-0000-0000-0000BB8E0000}"/>
    <cellStyle name="Normal 6 6 2 2 2 7" xfId="18569" xr:uid="{00000000-0005-0000-0000-0000BC8E0000}"/>
    <cellStyle name="Normal 6 6 2 2 2 7 2" xfId="36799" xr:uid="{00000000-0005-0000-0000-0000BD8E0000}"/>
    <cellStyle name="Normal 6 6 2 2 2 8" xfId="26203" xr:uid="{00000000-0005-0000-0000-0000BE8E0000}"/>
    <cellStyle name="Normal 6 6 2 2 3" xfId="18570" xr:uid="{00000000-0005-0000-0000-0000BF8E0000}"/>
    <cellStyle name="Normal 6 6 2 2 3 2" xfId="18571" xr:uid="{00000000-0005-0000-0000-0000C08E0000}"/>
    <cellStyle name="Normal 6 6 2 2 3 2 2" xfId="18572" xr:uid="{00000000-0005-0000-0000-0000C18E0000}"/>
    <cellStyle name="Normal 6 6 2 2 3 2 2 2" xfId="18573" xr:uid="{00000000-0005-0000-0000-0000C28E0000}"/>
    <cellStyle name="Normal 6 6 2 2 3 2 2 2 2" xfId="18574" xr:uid="{00000000-0005-0000-0000-0000C38E0000}"/>
    <cellStyle name="Normal 6 6 2 2 3 2 2 2 2 2" xfId="42772" xr:uid="{00000000-0005-0000-0000-0000C48E0000}"/>
    <cellStyle name="Normal 6 6 2 2 3 2 2 2 3" xfId="32754" xr:uid="{00000000-0005-0000-0000-0000C58E0000}"/>
    <cellStyle name="Normal 6 6 2 2 3 2 2 3" xfId="18575" xr:uid="{00000000-0005-0000-0000-0000C68E0000}"/>
    <cellStyle name="Normal 6 6 2 2 3 2 2 3 2" xfId="18576" xr:uid="{00000000-0005-0000-0000-0000C78E0000}"/>
    <cellStyle name="Normal 6 6 2 2 3 2 2 3 2 2" xfId="42773" xr:uid="{00000000-0005-0000-0000-0000C88E0000}"/>
    <cellStyle name="Normal 6 6 2 2 3 2 2 3 3" xfId="32755" xr:uid="{00000000-0005-0000-0000-0000C98E0000}"/>
    <cellStyle name="Normal 6 6 2 2 3 2 2 4" xfId="18577" xr:uid="{00000000-0005-0000-0000-0000CA8E0000}"/>
    <cellStyle name="Normal 6 6 2 2 3 2 2 4 2" xfId="36807" xr:uid="{00000000-0005-0000-0000-0000CB8E0000}"/>
    <cellStyle name="Normal 6 6 2 2 3 2 2 5" xfId="26211" xr:uid="{00000000-0005-0000-0000-0000CC8E0000}"/>
    <cellStyle name="Normal 6 6 2 2 3 2 3" xfId="18578" xr:uid="{00000000-0005-0000-0000-0000CD8E0000}"/>
    <cellStyle name="Normal 6 6 2 2 3 2 3 2" xfId="18579" xr:uid="{00000000-0005-0000-0000-0000CE8E0000}"/>
    <cellStyle name="Normal 6 6 2 2 3 2 3 2 2" xfId="18580" xr:uid="{00000000-0005-0000-0000-0000CF8E0000}"/>
    <cellStyle name="Normal 6 6 2 2 3 2 3 2 2 2" xfId="42774" xr:uid="{00000000-0005-0000-0000-0000D08E0000}"/>
    <cellStyle name="Normal 6 6 2 2 3 2 3 2 3" xfId="32756" xr:uid="{00000000-0005-0000-0000-0000D18E0000}"/>
    <cellStyle name="Normal 6 6 2 2 3 2 3 3" xfId="18581" xr:uid="{00000000-0005-0000-0000-0000D28E0000}"/>
    <cellStyle name="Normal 6 6 2 2 3 2 3 3 2" xfId="18582" xr:uid="{00000000-0005-0000-0000-0000D38E0000}"/>
    <cellStyle name="Normal 6 6 2 2 3 2 3 3 2 2" xfId="42775" xr:uid="{00000000-0005-0000-0000-0000D48E0000}"/>
    <cellStyle name="Normal 6 6 2 2 3 2 3 3 3" xfId="32757" xr:uid="{00000000-0005-0000-0000-0000D58E0000}"/>
    <cellStyle name="Normal 6 6 2 2 3 2 3 4" xfId="18583" xr:uid="{00000000-0005-0000-0000-0000D68E0000}"/>
    <cellStyle name="Normal 6 6 2 2 3 2 3 4 2" xfId="36808" xr:uid="{00000000-0005-0000-0000-0000D78E0000}"/>
    <cellStyle name="Normal 6 6 2 2 3 2 3 5" xfId="26212" xr:uid="{00000000-0005-0000-0000-0000D88E0000}"/>
    <cellStyle name="Normal 6 6 2 2 3 2 4" xfId="18584" xr:uid="{00000000-0005-0000-0000-0000D98E0000}"/>
    <cellStyle name="Normal 6 6 2 2 3 2 4 2" xfId="18585" xr:uid="{00000000-0005-0000-0000-0000DA8E0000}"/>
    <cellStyle name="Normal 6 6 2 2 3 2 4 2 2" xfId="42776" xr:uid="{00000000-0005-0000-0000-0000DB8E0000}"/>
    <cellStyle name="Normal 6 6 2 2 3 2 4 3" xfId="32758" xr:uid="{00000000-0005-0000-0000-0000DC8E0000}"/>
    <cellStyle name="Normal 6 6 2 2 3 2 5" xfId="18586" xr:uid="{00000000-0005-0000-0000-0000DD8E0000}"/>
    <cellStyle name="Normal 6 6 2 2 3 2 5 2" xfId="18587" xr:uid="{00000000-0005-0000-0000-0000DE8E0000}"/>
    <cellStyle name="Normal 6 6 2 2 3 2 5 2 2" xfId="42777" xr:uid="{00000000-0005-0000-0000-0000DF8E0000}"/>
    <cellStyle name="Normal 6 6 2 2 3 2 5 3" xfId="32759" xr:uid="{00000000-0005-0000-0000-0000E08E0000}"/>
    <cellStyle name="Normal 6 6 2 2 3 2 6" xfId="18588" xr:uid="{00000000-0005-0000-0000-0000E18E0000}"/>
    <cellStyle name="Normal 6 6 2 2 3 2 6 2" xfId="36806" xr:uid="{00000000-0005-0000-0000-0000E28E0000}"/>
    <cellStyle name="Normal 6 6 2 2 3 2 7" xfId="26210" xr:uid="{00000000-0005-0000-0000-0000E38E0000}"/>
    <cellStyle name="Normal 6 6 2 2 3 3" xfId="18589" xr:uid="{00000000-0005-0000-0000-0000E48E0000}"/>
    <cellStyle name="Normal 6 6 2 2 3 3 2" xfId="18590" xr:uid="{00000000-0005-0000-0000-0000E58E0000}"/>
    <cellStyle name="Normal 6 6 2 2 3 3 2 2" xfId="18591" xr:uid="{00000000-0005-0000-0000-0000E68E0000}"/>
    <cellStyle name="Normal 6 6 2 2 3 3 2 2 2" xfId="42778" xr:uid="{00000000-0005-0000-0000-0000E78E0000}"/>
    <cellStyle name="Normal 6 6 2 2 3 3 2 3" xfId="32760" xr:uid="{00000000-0005-0000-0000-0000E88E0000}"/>
    <cellStyle name="Normal 6 6 2 2 3 3 3" xfId="18592" xr:uid="{00000000-0005-0000-0000-0000E98E0000}"/>
    <cellStyle name="Normal 6 6 2 2 3 3 3 2" xfId="18593" xr:uid="{00000000-0005-0000-0000-0000EA8E0000}"/>
    <cellStyle name="Normal 6 6 2 2 3 3 3 2 2" xfId="42779" xr:uid="{00000000-0005-0000-0000-0000EB8E0000}"/>
    <cellStyle name="Normal 6 6 2 2 3 3 3 3" xfId="32761" xr:uid="{00000000-0005-0000-0000-0000EC8E0000}"/>
    <cellStyle name="Normal 6 6 2 2 3 3 4" xfId="18594" xr:uid="{00000000-0005-0000-0000-0000ED8E0000}"/>
    <cellStyle name="Normal 6 6 2 2 3 3 4 2" xfId="36809" xr:uid="{00000000-0005-0000-0000-0000EE8E0000}"/>
    <cellStyle name="Normal 6 6 2 2 3 3 5" xfId="26213" xr:uid="{00000000-0005-0000-0000-0000EF8E0000}"/>
    <cellStyle name="Normal 6 6 2 2 3 4" xfId="18595" xr:uid="{00000000-0005-0000-0000-0000F08E0000}"/>
    <cellStyle name="Normal 6 6 2 2 3 4 2" xfId="18596" xr:uid="{00000000-0005-0000-0000-0000F18E0000}"/>
    <cellStyle name="Normal 6 6 2 2 3 4 2 2" xfId="18597" xr:uid="{00000000-0005-0000-0000-0000F28E0000}"/>
    <cellStyle name="Normal 6 6 2 2 3 4 2 2 2" xfId="42780" xr:uid="{00000000-0005-0000-0000-0000F38E0000}"/>
    <cellStyle name="Normal 6 6 2 2 3 4 2 3" xfId="32762" xr:uid="{00000000-0005-0000-0000-0000F48E0000}"/>
    <cellStyle name="Normal 6 6 2 2 3 4 3" xfId="18598" xr:uid="{00000000-0005-0000-0000-0000F58E0000}"/>
    <cellStyle name="Normal 6 6 2 2 3 4 3 2" xfId="18599" xr:uid="{00000000-0005-0000-0000-0000F68E0000}"/>
    <cellStyle name="Normal 6 6 2 2 3 4 3 2 2" xfId="42781" xr:uid="{00000000-0005-0000-0000-0000F78E0000}"/>
    <cellStyle name="Normal 6 6 2 2 3 4 3 3" xfId="32763" xr:uid="{00000000-0005-0000-0000-0000F88E0000}"/>
    <cellStyle name="Normal 6 6 2 2 3 4 4" xfId="18600" xr:uid="{00000000-0005-0000-0000-0000F98E0000}"/>
    <cellStyle name="Normal 6 6 2 2 3 4 4 2" xfId="36810" xr:uid="{00000000-0005-0000-0000-0000FA8E0000}"/>
    <cellStyle name="Normal 6 6 2 2 3 4 5" xfId="26214" xr:uid="{00000000-0005-0000-0000-0000FB8E0000}"/>
    <cellStyle name="Normal 6 6 2 2 3 5" xfId="18601" xr:uid="{00000000-0005-0000-0000-0000FC8E0000}"/>
    <cellStyle name="Normal 6 6 2 2 3 5 2" xfId="18602" xr:uid="{00000000-0005-0000-0000-0000FD8E0000}"/>
    <cellStyle name="Normal 6 6 2 2 3 5 2 2" xfId="42782" xr:uid="{00000000-0005-0000-0000-0000FE8E0000}"/>
    <cellStyle name="Normal 6 6 2 2 3 5 3" xfId="32764" xr:uid="{00000000-0005-0000-0000-0000FF8E0000}"/>
    <cellStyle name="Normal 6 6 2 2 3 6" xfId="18603" xr:uid="{00000000-0005-0000-0000-0000008F0000}"/>
    <cellStyle name="Normal 6 6 2 2 3 6 2" xfId="18604" xr:uid="{00000000-0005-0000-0000-0000018F0000}"/>
    <cellStyle name="Normal 6 6 2 2 3 6 2 2" xfId="42783" xr:uid="{00000000-0005-0000-0000-0000028F0000}"/>
    <cellStyle name="Normal 6 6 2 2 3 6 3" xfId="32765" xr:uid="{00000000-0005-0000-0000-0000038F0000}"/>
    <cellStyle name="Normal 6 6 2 2 3 7" xfId="18605" xr:uid="{00000000-0005-0000-0000-0000048F0000}"/>
    <cellStyle name="Normal 6 6 2 2 3 7 2" xfId="36805" xr:uid="{00000000-0005-0000-0000-0000058F0000}"/>
    <cellStyle name="Normal 6 6 2 2 3 8" xfId="26209" xr:uid="{00000000-0005-0000-0000-0000068F0000}"/>
    <cellStyle name="Normal 6 6 2 2 4" xfId="18606" xr:uid="{00000000-0005-0000-0000-0000078F0000}"/>
    <cellStyle name="Normal 6 6 2 2 4 2" xfId="18607" xr:uid="{00000000-0005-0000-0000-0000088F0000}"/>
    <cellStyle name="Normal 6 6 2 2 4 2 2" xfId="18608" xr:uid="{00000000-0005-0000-0000-0000098F0000}"/>
    <cellStyle name="Normal 6 6 2 2 4 2 2 2" xfId="18609" xr:uid="{00000000-0005-0000-0000-00000A8F0000}"/>
    <cellStyle name="Normal 6 6 2 2 4 2 2 2 2" xfId="42784" xr:uid="{00000000-0005-0000-0000-00000B8F0000}"/>
    <cellStyle name="Normal 6 6 2 2 4 2 2 3" xfId="32766" xr:uid="{00000000-0005-0000-0000-00000C8F0000}"/>
    <cellStyle name="Normal 6 6 2 2 4 2 3" xfId="18610" xr:uid="{00000000-0005-0000-0000-00000D8F0000}"/>
    <cellStyle name="Normal 6 6 2 2 4 2 3 2" xfId="18611" xr:uid="{00000000-0005-0000-0000-00000E8F0000}"/>
    <cellStyle name="Normal 6 6 2 2 4 2 3 2 2" xfId="42785" xr:uid="{00000000-0005-0000-0000-00000F8F0000}"/>
    <cellStyle name="Normal 6 6 2 2 4 2 3 3" xfId="32767" xr:uid="{00000000-0005-0000-0000-0000108F0000}"/>
    <cellStyle name="Normal 6 6 2 2 4 2 4" xfId="18612" xr:uid="{00000000-0005-0000-0000-0000118F0000}"/>
    <cellStyle name="Normal 6 6 2 2 4 2 4 2" xfId="36812" xr:uid="{00000000-0005-0000-0000-0000128F0000}"/>
    <cellStyle name="Normal 6 6 2 2 4 2 5" xfId="26216" xr:uid="{00000000-0005-0000-0000-0000138F0000}"/>
    <cellStyle name="Normal 6 6 2 2 4 3" xfId="18613" xr:uid="{00000000-0005-0000-0000-0000148F0000}"/>
    <cellStyle name="Normal 6 6 2 2 4 3 2" xfId="18614" xr:uid="{00000000-0005-0000-0000-0000158F0000}"/>
    <cellStyle name="Normal 6 6 2 2 4 3 2 2" xfId="18615" xr:uid="{00000000-0005-0000-0000-0000168F0000}"/>
    <cellStyle name="Normal 6 6 2 2 4 3 2 2 2" xfId="42786" xr:uid="{00000000-0005-0000-0000-0000178F0000}"/>
    <cellStyle name="Normal 6 6 2 2 4 3 2 3" xfId="32768" xr:uid="{00000000-0005-0000-0000-0000188F0000}"/>
    <cellStyle name="Normal 6 6 2 2 4 3 3" xfId="18616" xr:uid="{00000000-0005-0000-0000-0000198F0000}"/>
    <cellStyle name="Normal 6 6 2 2 4 3 3 2" xfId="18617" xr:uid="{00000000-0005-0000-0000-00001A8F0000}"/>
    <cellStyle name="Normal 6 6 2 2 4 3 3 2 2" xfId="42787" xr:uid="{00000000-0005-0000-0000-00001B8F0000}"/>
    <cellStyle name="Normal 6 6 2 2 4 3 3 3" xfId="32769" xr:uid="{00000000-0005-0000-0000-00001C8F0000}"/>
    <cellStyle name="Normal 6 6 2 2 4 3 4" xfId="18618" xr:uid="{00000000-0005-0000-0000-00001D8F0000}"/>
    <cellStyle name="Normal 6 6 2 2 4 3 4 2" xfId="36813" xr:uid="{00000000-0005-0000-0000-00001E8F0000}"/>
    <cellStyle name="Normal 6 6 2 2 4 3 5" xfId="26217" xr:uid="{00000000-0005-0000-0000-00001F8F0000}"/>
    <cellStyle name="Normal 6 6 2 2 4 4" xfId="18619" xr:uid="{00000000-0005-0000-0000-0000208F0000}"/>
    <cellStyle name="Normal 6 6 2 2 4 4 2" xfId="18620" xr:uid="{00000000-0005-0000-0000-0000218F0000}"/>
    <cellStyle name="Normal 6 6 2 2 4 4 2 2" xfId="42788" xr:uid="{00000000-0005-0000-0000-0000228F0000}"/>
    <cellStyle name="Normal 6 6 2 2 4 4 3" xfId="32770" xr:uid="{00000000-0005-0000-0000-0000238F0000}"/>
    <cellStyle name="Normal 6 6 2 2 4 5" xfId="18621" xr:uid="{00000000-0005-0000-0000-0000248F0000}"/>
    <cellStyle name="Normal 6 6 2 2 4 5 2" xfId="18622" xr:uid="{00000000-0005-0000-0000-0000258F0000}"/>
    <cellStyle name="Normal 6 6 2 2 4 5 2 2" xfId="42789" xr:uid="{00000000-0005-0000-0000-0000268F0000}"/>
    <cellStyle name="Normal 6 6 2 2 4 5 3" xfId="32771" xr:uid="{00000000-0005-0000-0000-0000278F0000}"/>
    <cellStyle name="Normal 6 6 2 2 4 6" xfId="18623" xr:uid="{00000000-0005-0000-0000-0000288F0000}"/>
    <cellStyle name="Normal 6 6 2 2 4 6 2" xfId="36811" xr:uid="{00000000-0005-0000-0000-0000298F0000}"/>
    <cellStyle name="Normal 6 6 2 2 4 7" xfId="26215" xr:uid="{00000000-0005-0000-0000-00002A8F0000}"/>
    <cellStyle name="Normal 6 6 2 2 5" xfId="18624" xr:uid="{00000000-0005-0000-0000-00002B8F0000}"/>
    <cellStyle name="Normal 6 6 2 2 5 2" xfId="18625" xr:uid="{00000000-0005-0000-0000-00002C8F0000}"/>
    <cellStyle name="Normal 6 6 2 2 5 2 2" xfId="18626" xr:uid="{00000000-0005-0000-0000-00002D8F0000}"/>
    <cellStyle name="Normal 6 6 2 2 5 2 2 2" xfId="42790" xr:uid="{00000000-0005-0000-0000-00002E8F0000}"/>
    <cellStyle name="Normal 6 6 2 2 5 2 3" xfId="32772" xr:uid="{00000000-0005-0000-0000-00002F8F0000}"/>
    <cellStyle name="Normal 6 6 2 2 5 3" xfId="18627" xr:uid="{00000000-0005-0000-0000-0000308F0000}"/>
    <cellStyle name="Normal 6 6 2 2 5 3 2" xfId="18628" xr:uid="{00000000-0005-0000-0000-0000318F0000}"/>
    <cellStyle name="Normal 6 6 2 2 5 3 2 2" xfId="42791" xr:uid="{00000000-0005-0000-0000-0000328F0000}"/>
    <cellStyle name="Normal 6 6 2 2 5 3 3" xfId="32773" xr:uid="{00000000-0005-0000-0000-0000338F0000}"/>
    <cellStyle name="Normal 6 6 2 2 5 4" xfId="18629" xr:uid="{00000000-0005-0000-0000-0000348F0000}"/>
    <cellStyle name="Normal 6 6 2 2 5 4 2" xfId="36814" xr:uid="{00000000-0005-0000-0000-0000358F0000}"/>
    <cellStyle name="Normal 6 6 2 2 5 5" xfId="26218" xr:uid="{00000000-0005-0000-0000-0000368F0000}"/>
    <cellStyle name="Normal 6 6 2 2 6" xfId="18630" xr:uid="{00000000-0005-0000-0000-0000378F0000}"/>
    <cellStyle name="Normal 6 6 2 2 6 2" xfId="18631" xr:uid="{00000000-0005-0000-0000-0000388F0000}"/>
    <cellStyle name="Normal 6 6 2 2 6 2 2" xfId="18632" xr:uid="{00000000-0005-0000-0000-0000398F0000}"/>
    <cellStyle name="Normal 6 6 2 2 6 2 2 2" xfId="42792" xr:uid="{00000000-0005-0000-0000-00003A8F0000}"/>
    <cellStyle name="Normal 6 6 2 2 6 2 3" xfId="32774" xr:uid="{00000000-0005-0000-0000-00003B8F0000}"/>
    <cellStyle name="Normal 6 6 2 2 6 3" xfId="18633" xr:uid="{00000000-0005-0000-0000-00003C8F0000}"/>
    <cellStyle name="Normal 6 6 2 2 6 3 2" xfId="18634" xr:uid="{00000000-0005-0000-0000-00003D8F0000}"/>
    <cellStyle name="Normal 6 6 2 2 6 3 2 2" xfId="42793" xr:uid="{00000000-0005-0000-0000-00003E8F0000}"/>
    <cellStyle name="Normal 6 6 2 2 6 3 3" xfId="32775" xr:uid="{00000000-0005-0000-0000-00003F8F0000}"/>
    <cellStyle name="Normal 6 6 2 2 6 4" xfId="18635" xr:uid="{00000000-0005-0000-0000-0000408F0000}"/>
    <cellStyle name="Normal 6 6 2 2 6 4 2" xfId="36815" xr:uid="{00000000-0005-0000-0000-0000418F0000}"/>
    <cellStyle name="Normal 6 6 2 2 6 5" xfId="26219" xr:uid="{00000000-0005-0000-0000-0000428F0000}"/>
    <cellStyle name="Normal 6 6 2 2 7" xfId="18636" xr:uid="{00000000-0005-0000-0000-0000438F0000}"/>
    <cellStyle name="Normal 6 6 2 2 7 2" xfId="18637" xr:uid="{00000000-0005-0000-0000-0000448F0000}"/>
    <cellStyle name="Normal 6 6 2 2 7 2 2" xfId="42794" xr:uid="{00000000-0005-0000-0000-0000458F0000}"/>
    <cellStyle name="Normal 6 6 2 2 7 3" xfId="32776" xr:uid="{00000000-0005-0000-0000-0000468F0000}"/>
    <cellStyle name="Normal 6 6 2 2 8" xfId="18638" xr:uid="{00000000-0005-0000-0000-0000478F0000}"/>
    <cellStyle name="Normal 6 6 2 2 8 2" xfId="18639" xr:uid="{00000000-0005-0000-0000-0000488F0000}"/>
    <cellStyle name="Normal 6 6 2 2 8 2 2" xfId="42795" xr:uid="{00000000-0005-0000-0000-0000498F0000}"/>
    <cellStyle name="Normal 6 6 2 2 8 3" xfId="32777" xr:uid="{00000000-0005-0000-0000-00004A8F0000}"/>
    <cellStyle name="Normal 6 6 2 2 9" xfId="18640" xr:uid="{00000000-0005-0000-0000-00004B8F0000}"/>
    <cellStyle name="Normal 6 6 2 2 9 2" xfId="36798" xr:uid="{00000000-0005-0000-0000-00004C8F0000}"/>
    <cellStyle name="Normal 6 6 2 3" xfId="18641" xr:uid="{00000000-0005-0000-0000-00004D8F0000}"/>
    <cellStyle name="Normal 6 6 2 3 2" xfId="18642" xr:uid="{00000000-0005-0000-0000-00004E8F0000}"/>
    <cellStyle name="Normal 6 6 2 3 2 2" xfId="18643" xr:uid="{00000000-0005-0000-0000-00004F8F0000}"/>
    <cellStyle name="Normal 6 6 2 3 2 2 2" xfId="18644" xr:uid="{00000000-0005-0000-0000-0000508F0000}"/>
    <cellStyle name="Normal 6 6 2 3 2 2 2 2" xfId="18645" xr:uid="{00000000-0005-0000-0000-0000518F0000}"/>
    <cellStyle name="Normal 6 6 2 3 2 2 2 2 2" xfId="42796" xr:uid="{00000000-0005-0000-0000-0000528F0000}"/>
    <cellStyle name="Normal 6 6 2 3 2 2 2 3" xfId="32778" xr:uid="{00000000-0005-0000-0000-0000538F0000}"/>
    <cellStyle name="Normal 6 6 2 3 2 2 3" xfId="18646" xr:uid="{00000000-0005-0000-0000-0000548F0000}"/>
    <cellStyle name="Normal 6 6 2 3 2 2 3 2" xfId="18647" xr:uid="{00000000-0005-0000-0000-0000558F0000}"/>
    <cellStyle name="Normal 6 6 2 3 2 2 3 2 2" xfId="42797" xr:uid="{00000000-0005-0000-0000-0000568F0000}"/>
    <cellStyle name="Normal 6 6 2 3 2 2 3 3" xfId="32779" xr:uid="{00000000-0005-0000-0000-0000578F0000}"/>
    <cellStyle name="Normal 6 6 2 3 2 2 4" xfId="18648" xr:uid="{00000000-0005-0000-0000-0000588F0000}"/>
    <cellStyle name="Normal 6 6 2 3 2 2 4 2" xfId="36818" xr:uid="{00000000-0005-0000-0000-0000598F0000}"/>
    <cellStyle name="Normal 6 6 2 3 2 2 5" xfId="26222" xr:uid="{00000000-0005-0000-0000-00005A8F0000}"/>
    <cellStyle name="Normal 6 6 2 3 2 3" xfId="18649" xr:uid="{00000000-0005-0000-0000-00005B8F0000}"/>
    <cellStyle name="Normal 6 6 2 3 2 3 2" xfId="18650" xr:uid="{00000000-0005-0000-0000-00005C8F0000}"/>
    <cellStyle name="Normal 6 6 2 3 2 3 2 2" xfId="18651" xr:uid="{00000000-0005-0000-0000-00005D8F0000}"/>
    <cellStyle name="Normal 6 6 2 3 2 3 2 2 2" xfId="42798" xr:uid="{00000000-0005-0000-0000-00005E8F0000}"/>
    <cellStyle name="Normal 6 6 2 3 2 3 2 3" xfId="32780" xr:uid="{00000000-0005-0000-0000-00005F8F0000}"/>
    <cellStyle name="Normal 6 6 2 3 2 3 3" xfId="18652" xr:uid="{00000000-0005-0000-0000-0000608F0000}"/>
    <cellStyle name="Normal 6 6 2 3 2 3 3 2" xfId="18653" xr:uid="{00000000-0005-0000-0000-0000618F0000}"/>
    <cellStyle name="Normal 6 6 2 3 2 3 3 2 2" xfId="42799" xr:uid="{00000000-0005-0000-0000-0000628F0000}"/>
    <cellStyle name="Normal 6 6 2 3 2 3 3 3" xfId="32781" xr:uid="{00000000-0005-0000-0000-0000638F0000}"/>
    <cellStyle name="Normal 6 6 2 3 2 3 4" xfId="18654" xr:uid="{00000000-0005-0000-0000-0000648F0000}"/>
    <cellStyle name="Normal 6 6 2 3 2 3 4 2" xfId="36819" xr:uid="{00000000-0005-0000-0000-0000658F0000}"/>
    <cellStyle name="Normal 6 6 2 3 2 3 5" xfId="26223" xr:uid="{00000000-0005-0000-0000-0000668F0000}"/>
    <cellStyle name="Normal 6 6 2 3 2 4" xfId="18655" xr:uid="{00000000-0005-0000-0000-0000678F0000}"/>
    <cellStyle name="Normal 6 6 2 3 2 4 2" xfId="18656" xr:uid="{00000000-0005-0000-0000-0000688F0000}"/>
    <cellStyle name="Normal 6 6 2 3 2 4 2 2" xfId="42800" xr:uid="{00000000-0005-0000-0000-0000698F0000}"/>
    <cellStyle name="Normal 6 6 2 3 2 4 3" xfId="32782" xr:uid="{00000000-0005-0000-0000-00006A8F0000}"/>
    <cellStyle name="Normal 6 6 2 3 2 5" xfId="18657" xr:uid="{00000000-0005-0000-0000-00006B8F0000}"/>
    <cellStyle name="Normal 6 6 2 3 2 5 2" xfId="18658" xr:uid="{00000000-0005-0000-0000-00006C8F0000}"/>
    <cellStyle name="Normal 6 6 2 3 2 5 2 2" xfId="42801" xr:uid="{00000000-0005-0000-0000-00006D8F0000}"/>
    <cellStyle name="Normal 6 6 2 3 2 5 3" xfId="32783" xr:uid="{00000000-0005-0000-0000-00006E8F0000}"/>
    <cellStyle name="Normal 6 6 2 3 2 6" xfId="18659" xr:uid="{00000000-0005-0000-0000-00006F8F0000}"/>
    <cellStyle name="Normal 6 6 2 3 2 6 2" xfId="36817" xr:uid="{00000000-0005-0000-0000-0000708F0000}"/>
    <cellStyle name="Normal 6 6 2 3 2 7" xfId="26221" xr:uid="{00000000-0005-0000-0000-0000718F0000}"/>
    <cellStyle name="Normal 6 6 2 3 3" xfId="18660" xr:uid="{00000000-0005-0000-0000-0000728F0000}"/>
    <cellStyle name="Normal 6 6 2 3 3 2" xfId="18661" xr:uid="{00000000-0005-0000-0000-0000738F0000}"/>
    <cellStyle name="Normal 6 6 2 3 3 2 2" xfId="18662" xr:uid="{00000000-0005-0000-0000-0000748F0000}"/>
    <cellStyle name="Normal 6 6 2 3 3 2 2 2" xfId="42802" xr:uid="{00000000-0005-0000-0000-0000758F0000}"/>
    <cellStyle name="Normal 6 6 2 3 3 2 3" xfId="32784" xr:uid="{00000000-0005-0000-0000-0000768F0000}"/>
    <cellStyle name="Normal 6 6 2 3 3 3" xfId="18663" xr:uid="{00000000-0005-0000-0000-0000778F0000}"/>
    <cellStyle name="Normal 6 6 2 3 3 3 2" xfId="18664" xr:uid="{00000000-0005-0000-0000-0000788F0000}"/>
    <cellStyle name="Normal 6 6 2 3 3 3 2 2" xfId="42803" xr:uid="{00000000-0005-0000-0000-0000798F0000}"/>
    <cellStyle name="Normal 6 6 2 3 3 3 3" xfId="32785" xr:uid="{00000000-0005-0000-0000-00007A8F0000}"/>
    <cellStyle name="Normal 6 6 2 3 3 4" xfId="18665" xr:uid="{00000000-0005-0000-0000-00007B8F0000}"/>
    <cellStyle name="Normal 6 6 2 3 3 4 2" xfId="36820" xr:uid="{00000000-0005-0000-0000-00007C8F0000}"/>
    <cellStyle name="Normal 6 6 2 3 3 5" xfId="26224" xr:uid="{00000000-0005-0000-0000-00007D8F0000}"/>
    <cellStyle name="Normal 6 6 2 3 4" xfId="18666" xr:uid="{00000000-0005-0000-0000-00007E8F0000}"/>
    <cellStyle name="Normal 6 6 2 3 4 2" xfId="18667" xr:uid="{00000000-0005-0000-0000-00007F8F0000}"/>
    <cellStyle name="Normal 6 6 2 3 4 2 2" xfId="18668" xr:uid="{00000000-0005-0000-0000-0000808F0000}"/>
    <cellStyle name="Normal 6 6 2 3 4 2 2 2" xfId="42804" xr:uid="{00000000-0005-0000-0000-0000818F0000}"/>
    <cellStyle name="Normal 6 6 2 3 4 2 3" xfId="32786" xr:uid="{00000000-0005-0000-0000-0000828F0000}"/>
    <cellStyle name="Normal 6 6 2 3 4 3" xfId="18669" xr:uid="{00000000-0005-0000-0000-0000838F0000}"/>
    <cellStyle name="Normal 6 6 2 3 4 3 2" xfId="18670" xr:uid="{00000000-0005-0000-0000-0000848F0000}"/>
    <cellStyle name="Normal 6 6 2 3 4 3 2 2" xfId="42805" xr:uid="{00000000-0005-0000-0000-0000858F0000}"/>
    <cellStyle name="Normal 6 6 2 3 4 3 3" xfId="32787" xr:uid="{00000000-0005-0000-0000-0000868F0000}"/>
    <cellStyle name="Normal 6 6 2 3 4 4" xfId="18671" xr:uid="{00000000-0005-0000-0000-0000878F0000}"/>
    <cellStyle name="Normal 6 6 2 3 4 4 2" xfId="36821" xr:uid="{00000000-0005-0000-0000-0000888F0000}"/>
    <cellStyle name="Normal 6 6 2 3 4 5" xfId="26225" xr:uid="{00000000-0005-0000-0000-0000898F0000}"/>
    <cellStyle name="Normal 6 6 2 3 5" xfId="18672" xr:uid="{00000000-0005-0000-0000-00008A8F0000}"/>
    <cellStyle name="Normal 6 6 2 3 5 2" xfId="18673" xr:uid="{00000000-0005-0000-0000-00008B8F0000}"/>
    <cellStyle name="Normal 6 6 2 3 5 2 2" xfId="42806" xr:uid="{00000000-0005-0000-0000-00008C8F0000}"/>
    <cellStyle name="Normal 6 6 2 3 5 3" xfId="32788" xr:uid="{00000000-0005-0000-0000-00008D8F0000}"/>
    <cellStyle name="Normal 6 6 2 3 6" xfId="18674" xr:uid="{00000000-0005-0000-0000-00008E8F0000}"/>
    <cellStyle name="Normal 6 6 2 3 6 2" xfId="18675" xr:uid="{00000000-0005-0000-0000-00008F8F0000}"/>
    <cellStyle name="Normal 6 6 2 3 6 2 2" xfId="42807" xr:uid="{00000000-0005-0000-0000-0000908F0000}"/>
    <cellStyle name="Normal 6 6 2 3 6 3" xfId="32789" xr:uid="{00000000-0005-0000-0000-0000918F0000}"/>
    <cellStyle name="Normal 6 6 2 3 7" xfId="18676" xr:uid="{00000000-0005-0000-0000-0000928F0000}"/>
    <cellStyle name="Normal 6 6 2 3 7 2" xfId="36816" xr:uid="{00000000-0005-0000-0000-0000938F0000}"/>
    <cellStyle name="Normal 6 6 2 3 8" xfId="26220" xr:uid="{00000000-0005-0000-0000-0000948F0000}"/>
    <cellStyle name="Normal 6 6 2 4" xfId="18677" xr:uid="{00000000-0005-0000-0000-0000958F0000}"/>
    <cellStyle name="Normal 6 6 2 4 2" xfId="18678" xr:uid="{00000000-0005-0000-0000-0000968F0000}"/>
    <cellStyle name="Normal 6 6 2 4 2 2" xfId="18679" xr:uid="{00000000-0005-0000-0000-0000978F0000}"/>
    <cellStyle name="Normal 6 6 2 4 2 2 2" xfId="18680" xr:uid="{00000000-0005-0000-0000-0000988F0000}"/>
    <cellStyle name="Normal 6 6 2 4 2 2 2 2" xfId="18681" xr:uid="{00000000-0005-0000-0000-0000998F0000}"/>
    <cellStyle name="Normal 6 6 2 4 2 2 2 2 2" xfId="42808" xr:uid="{00000000-0005-0000-0000-00009A8F0000}"/>
    <cellStyle name="Normal 6 6 2 4 2 2 2 3" xfId="32790" xr:uid="{00000000-0005-0000-0000-00009B8F0000}"/>
    <cellStyle name="Normal 6 6 2 4 2 2 3" xfId="18682" xr:uid="{00000000-0005-0000-0000-00009C8F0000}"/>
    <cellStyle name="Normal 6 6 2 4 2 2 3 2" xfId="18683" xr:uid="{00000000-0005-0000-0000-00009D8F0000}"/>
    <cellStyle name="Normal 6 6 2 4 2 2 3 2 2" xfId="42809" xr:uid="{00000000-0005-0000-0000-00009E8F0000}"/>
    <cellStyle name="Normal 6 6 2 4 2 2 3 3" xfId="32791" xr:uid="{00000000-0005-0000-0000-00009F8F0000}"/>
    <cellStyle name="Normal 6 6 2 4 2 2 4" xfId="18684" xr:uid="{00000000-0005-0000-0000-0000A08F0000}"/>
    <cellStyle name="Normal 6 6 2 4 2 2 4 2" xfId="36824" xr:uid="{00000000-0005-0000-0000-0000A18F0000}"/>
    <cellStyle name="Normal 6 6 2 4 2 2 5" xfId="26228" xr:uid="{00000000-0005-0000-0000-0000A28F0000}"/>
    <cellStyle name="Normal 6 6 2 4 2 3" xfId="18685" xr:uid="{00000000-0005-0000-0000-0000A38F0000}"/>
    <cellStyle name="Normal 6 6 2 4 2 3 2" xfId="18686" xr:uid="{00000000-0005-0000-0000-0000A48F0000}"/>
    <cellStyle name="Normal 6 6 2 4 2 3 2 2" xfId="18687" xr:uid="{00000000-0005-0000-0000-0000A58F0000}"/>
    <cellStyle name="Normal 6 6 2 4 2 3 2 2 2" xfId="42810" xr:uid="{00000000-0005-0000-0000-0000A68F0000}"/>
    <cellStyle name="Normal 6 6 2 4 2 3 2 3" xfId="32792" xr:uid="{00000000-0005-0000-0000-0000A78F0000}"/>
    <cellStyle name="Normal 6 6 2 4 2 3 3" xfId="18688" xr:uid="{00000000-0005-0000-0000-0000A88F0000}"/>
    <cellStyle name="Normal 6 6 2 4 2 3 3 2" xfId="18689" xr:uid="{00000000-0005-0000-0000-0000A98F0000}"/>
    <cellStyle name="Normal 6 6 2 4 2 3 3 2 2" xfId="42811" xr:uid="{00000000-0005-0000-0000-0000AA8F0000}"/>
    <cellStyle name="Normal 6 6 2 4 2 3 3 3" xfId="32793" xr:uid="{00000000-0005-0000-0000-0000AB8F0000}"/>
    <cellStyle name="Normal 6 6 2 4 2 3 4" xfId="18690" xr:uid="{00000000-0005-0000-0000-0000AC8F0000}"/>
    <cellStyle name="Normal 6 6 2 4 2 3 4 2" xfId="36825" xr:uid="{00000000-0005-0000-0000-0000AD8F0000}"/>
    <cellStyle name="Normal 6 6 2 4 2 3 5" xfId="26229" xr:uid="{00000000-0005-0000-0000-0000AE8F0000}"/>
    <cellStyle name="Normal 6 6 2 4 2 4" xfId="18691" xr:uid="{00000000-0005-0000-0000-0000AF8F0000}"/>
    <cellStyle name="Normal 6 6 2 4 2 4 2" xfId="18692" xr:uid="{00000000-0005-0000-0000-0000B08F0000}"/>
    <cellStyle name="Normal 6 6 2 4 2 4 2 2" xfId="42812" xr:uid="{00000000-0005-0000-0000-0000B18F0000}"/>
    <cellStyle name="Normal 6 6 2 4 2 4 3" xfId="32794" xr:uid="{00000000-0005-0000-0000-0000B28F0000}"/>
    <cellStyle name="Normal 6 6 2 4 2 5" xfId="18693" xr:uid="{00000000-0005-0000-0000-0000B38F0000}"/>
    <cellStyle name="Normal 6 6 2 4 2 5 2" xfId="18694" xr:uid="{00000000-0005-0000-0000-0000B48F0000}"/>
    <cellStyle name="Normal 6 6 2 4 2 5 2 2" xfId="42813" xr:uid="{00000000-0005-0000-0000-0000B58F0000}"/>
    <cellStyle name="Normal 6 6 2 4 2 5 3" xfId="32795" xr:uid="{00000000-0005-0000-0000-0000B68F0000}"/>
    <cellStyle name="Normal 6 6 2 4 2 6" xfId="18695" xr:uid="{00000000-0005-0000-0000-0000B78F0000}"/>
    <cellStyle name="Normal 6 6 2 4 2 6 2" xfId="36823" xr:uid="{00000000-0005-0000-0000-0000B88F0000}"/>
    <cellStyle name="Normal 6 6 2 4 2 7" xfId="26227" xr:uid="{00000000-0005-0000-0000-0000B98F0000}"/>
    <cellStyle name="Normal 6 6 2 4 3" xfId="18696" xr:uid="{00000000-0005-0000-0000-0000BA8F0000}"/>
    <cellStyle name="Normal 6 6 2 4 3 2" xfId="18697" xr:uid="{00000000-0005-0000-0000-0000BB8F0000}"/>
    <cellStyle name="Normal 6 6 2 4 3 2 2" xfId="18698" xr:uid="{00000000-0005-0000-0000-0000BC8F0000}"/>
    <cellStyle name="Normal 6 6 2 4 3 2 2 2" xfId="42814" xr:uid="{00000000-0005-0000-0000-0000BD8F0000}"/>
    <cellStyle name="Normal 6 6 2 4 3 2 3" xfId="32796" xr:uid="{00000000-0005-0000-0000-0000BE8F0000}"/>
    <cellStyle name="Normal 6 6 2 4 3 3" xfId="18699" xr:uid="{00000000-0005-0000-0000-0000BF8F0000}"/>
    <cellStyle name="Normal 6 6 2 4 3 3 2" xfId="18700" xr:uid="{00000000-0005-0000-0000-0000C08F0000}"/>
    <cellStyle name="Normal 6 6 2 4 3 3 2 2" xfId="42815" xr:uid="{00000000-0005-0000-0000-0000C18F0000}"/>
    <cellStyle name="Normal 6 6 2 4 3 3 3" xfId="32797" xr:uid="{00000000-0005-0000-0000-0000C28F0000}"/>
    <cellStyle name="Normal 6 6 2 4 3 4" xfId="18701" xr:uid="{00000000-0005-0000-0000-0000C38F0000}"/>
    <cellStyle name="Normal 6 6 2 4 3 4 2" xfId="36826" xr:uid="{00000000-0005-0000-0000-0000C48F0000}"/>
    <cellStyle name="Normal 6 6 2 4 3 5" xfId="26230" xr:uid="{00000000-0005-0000-0000-0000C58F0000}"/>
    <cellStyle name="Normal 6 6 2 4 4" xfId="18702" xr:uid="{00000000-0005-0000-0000-0000C68F0000}"/>
    <cellStyle name="Normal 6 6 2 4 4 2" xfId="18703" xr:uid="{00000000-0005-0000-0000-0000C78F0000}"/>
    <cellStyle name="Normal 6 6 2 4 4 2 2" xfId="18704" xr:uid="{00000000-0005-0000-0000-0000C88F0000}"/>
    <cellStyle name="Normal 6 6 2 4 4 2 2 2" xfId="42816" xr:uid="{00000000-0005-0000-0000-0000C98F0000}"/>
    <cellStyle name="Normal 6 6 2 4 4 2 3" xfId="32798" xr:uid="{00000000-0005-0000-0000-0000CA8F0000}"/>
    <cellStyle name="Normal 6 6 2 4 4 3" xfId="18705" xr:uid="{00000000-0005-0000-0000-0000CB8F0000}"/>
    <cellStyle name="Normal 6 6 2 4 4 3 2" xfId="18706" xr:uid="{00000000-0005-0000-0000-0000CC8F0000}"/>
    <cellStyle name="Normal 6 6 2 4 4 3 2 2" xfId="42817" xr:uid="{00000000-0005-0000-0000-0000CD8F0000}"/>
    <cellStyle name="Normal 6 6 2 4 4 3 3" xfId="32799" xr:uid="{00000000-0005-0000-0000-0000CE8F0000}"/>
    <cellStyle name="Normal 6 6 2 4 4 4" xfId="18707" xr:uid="{00000000-0005-0000-0000-0000CF8F0000}"/>
    <cellStyle name="Normal 6 6 2 4 4 4 2" xfId="36827" xr:uid="{00000000-0005-0000-0000-0000D08F0000}"/>
    <cellStyle name="Normal 6 6 2 4 4 5" xfId="26231" xr:uid="{00000000-0005-0000-0000-0000D18F0000}"/>
    <cellStyle name="Normal 6 6 2 4 5" xfId="18708" xr:uid="{00000000-0005-0000-0000-0000D28F0000}"/>
    <cellStyle name="Normal 6 6 2 4 5 2" xfId="18709" xr:uid="{00000000-0005-0000-0000-0000D38F0000}"/>
    <cellStyle name="Normal 6 6 2 4 5 2 2" xfId="42818" xr:uid="{00000000-0005-0000-0000-0000D48F0000}"/>
    <cellStyle name="Normal 6 6 2 4 5 3" xfId="32800" xr:uid="{00000000-0005-0000-0000-0000D58F0000}"/>
    <cellStyle name="Normal 6 6 2 4 6" xfId="18710" xr:uid="{00000000-0005-0000-0000-0000D68F0000}"/>
    <cellStyle name="Normal 6 6 2 4 6 2" xfId="18711" xr:uid="{00000000-0005-0000-0000-0000D78F0000}"/>
    <cellStyle name="Normal 6 6 2 4 6 2 2" xfId="42819" xr:uid="{00000000-0005-0000-0000-0000D88F0000}"/>
    <cellStyle name="Normal 6 6 2 4 6 3" xfId="32801" xr:uid="{00000000-0005-0000-0000-0000D98F0000}"/>
    <cellStyle name="Normal 6 6 2 4 7" xfId="18712" xr:uid="{00000000-0005-0000-0000-0000DA8F0000}"/>
    <cellStyle name="Normal 6 6 2 4 7 2" xfId="36822" xr:uid="{00000000-0005-0000-0000-0000DB8F0000}"/>
    <cellStyle name="Normal 6 6 2 4 8" xfId="26226" xr:uid="{00000000-0005-0000-0000-0000DC8F0000}"/>
    <cellStyle name="Normal 6 6 2 5" xfId="18713" xr:uid="{00000000-0005-0000-0000-0000DD8F0000}"/>
    <cellStyle name="Normal 6 6 2 5 2" xfId="18714" xr:uid="{00000000-0005-0000-0000-0000DE8F0000}"/>
    <cellStyle name="Normal 6 6 2 5 2 2" xfId="18715" xr:uid="{00000000-0005-0000-0000-0000DF8F0000}"/>
    <cellStyle name="Normal 6 6 2 5 2 2 2" xfId="18716" xr:uid="{00000000-0005-0000-0000-0000E08F0000}"/>
    <cellStyle name="Normal 6 6 2 5 2 2 2 2" xfId="18717" xr:uid="{00000000-0005-0000-0000-0000E18F0000}"/>
    <cellStyle name="Normal 6 6 2 5 2 2 2 2 2" xfId="42820" xr:uid="{00000000-0005-0000-0000-0000E28F0000}"/>
    <cellStyle name="Normal 6 6 2 5 2 2 2 3" xfId="32802" xr:uid="{00000000-0005-0000-0000-0000E38F0000}"/>
    <cellStyle name="Normal 6 6 2 5 2 2 3" xfId="18718" xr:uid="{00000000-0005-0000-0000-0000E48F0000}"/>
    <cellStyle name="Normal 6 6 2 5 2 2 3 2" xfId="18719" xr:uid="{00000000-0005-0000-0000-0000E58F0000}"/>
    <cellStyle name="Normal 6 6 2 5 2 2 3 2 2" xfId="42821" xr:uid="{00000000-0005-0000-0000-0000E68F0000}"/>
    <cellStyle name="Normal 6 6 2 5 2 2 3 3" xfId="32803" xr:uid="{00000000-0005-0000-0000-0000E78F0000}"/>
    <cellStyle name="Normal 6 6 2 5 2 2 4" xfId="18720" xr:uid="{00000000-0005-0000-0000-0000E88F0000}"/>
    <cellStyle name="Normal 6 6 2 5 2 2 4 2" xfId="36830" xr:uid="{00000000-0005-0000-0000-0000E98F0000}"/>
    <cellStyle name="Normal 6 6 2 5 2 2 5" xfId="26234" xr:uid="{00000000-0005-0000-0000-0000EA8F0000}"/>
    <cellStyle name="Normal 6 6 2 5 2 3" xfId="18721" xr:uid="{00000000-0005-0000-0000-0000EB8F0000}"/>
    <cellStyle name="Normal 6 6 2 5 2 3 2" xfId="18722" xr:uid="{00000000-0005-0000-0000-0000EC8F0000}"/>
    <cellStyle name="Normal 6 6 2 5 2 3 2 2" xfId="18723" xr:uid="{00000000-0005-0000-0000-0000ED8F0000}"/>
    <cellStyle name="Normal 6 6 2 5 2 3 2 2 2" xfId="42822" xr:uid="{00000000-0005-0000-0000-0000EE8F0000}"/>
    <cellStyle name="Normal 6 6 2 5 2 3 2 3" xfId="32804" xr:uid="{00000000-0005-0000-0000-0000EF8F0000}"/>
    <cellStyle name="Normal 6 6 2 5 2 3 3" xfId="18724" xr:uid="{00000000-0005-0000-0000-0000F08F0000}"/>
    <cellStyle name="Normal 6 6 2 5 2 3 3 2" xfId="18725" xr:uid="{00000000-0005-0000-0000-0000F18F0000}"/>
    <cellStyle name="Normal 6 6 2 5 2 3 3 2 2" xfId="42823" xr:uid="{00000000-0005-0000-0000-0000F28F0000}"/>
    <cellStyle name="Normal 6 6 2 5 2 3 3 3" xfId="32805" xr:uid="{00000000-0005-0000-0000-0000F38F0000}"/>
    <cellStyle name="Normal 6 6 2 5 2 3 4" xfId="18726" xr:uid="{00000000-0005-0000-0000-0000F48F0000}"/>
    <cellStyle name="Normal 6 6 2 5 2 3 4 2" xfId="36831" xr:uid="{00000000-0005-0000-0000-0000F58F0000}"/>
    <cellStyle name="Normal 6 6 2 5 2 3 5" xfId="26235" xr:uid="{00000000-0005-0000-0000-0000F68F0000}"/>
    <cellStyle name="Normal 6 6 2 5 2 4" xfId="18727" xr:uid="{00000000-0005-0000-0000-0000F78F0000}"/>
    <cellStyle name="Normal 6 6 2 5 2 4 2" xfId="18728" xr:uid="{00000000-0005-0000-0000-0000F88F0000}"/>
    <cellStyle name="Normal 6 6 2 5 2 4 2 2" xfId="42824" xr:uid="{00000000-0005-0000-0000-0000F98F0000}"/>
    <cellStyle name="Normal 6 6 2 5 2 4 3" xfId="32806" xr:uid="{00000000-0005-0000-0000-0000FA8F0000}"/>
    <cellStyle name="Normal 6 6 2 5 2 5" xfId="18729" xr:uid="{00000000-0005-0000-0000-0000FB8F0000}"/>
    <cellStyle name="Normal 6 6 2 5 2 5 2" xfId="18730" xr:uid="{00000000-0005-0000-0000-0000FC8F0000}"/>
    <cellStyle name="Normal 6 6 2 5 2 5 2 2" xfId="42825" xr:uid="{00000000-0005-0000-0000-0000FD8F0000}"/>
    <cellStyle name="Normal 6 6 2 5 2 5 3" xfId="32807" xr:uid="{00000000-0005-0000-0000-0000FE8F0000}"/>
    <cellStyle name="Normal 6 6 2 5 2 6" xfId="18731" xr:uid="{00000000-0005-0000-0000-0000FF8F0000}"/>
    <cellStyle name="Normal 6 6 2 5 2 6 2" xfId="36829" xr:uid="{00000000-0005-0000-0000-000000900000}"/>
    <cellStyle name="Normal 6 6 2 5 2 7" xfId="26233" xr:uid="{00000000-0005-0000-0000-000001900000}"/>
    <cellStyle name="Normal 6 6 2 5 3" xfId="18732" xr:uid="{00000000-0005-0000-0000-000002900000}"/>
    <cellStyle name="Normal 6 6 2 5 3 2" xfId="18733" xr:uid="{00000000-0005-0000-0000-000003900000}"/>
    <cellStyle name="Normal 6 6 2 5 3 2 2" xfId="18734" xr:uid="{00000000-0005-0000-0000-000004900000}"/>
    <cellStyle name="Normal 6 6 2 5 3 2 2 2" xfId="42826" xr:uid="{00000000-0005-0000-0000-000005900000}"/>
    <cellStyle name="Normal 6 6 2 5 3 2 3" xfId="32808" xr:uid="{00000000-0005-0000-0000-000006900000}"/>
    <cellStyle name="Normal 6 6 2 5 3 3" xfId="18735" xr:uid="{00000000-0005-0000-0000-000007900000}"/>
    <cellStyle name="Normal 6 6 2 5 3 3 2" xfId="18736" xr:uid="{00000000-0005-0000-0000-000008900000}"/>
    <cellStyle name="Normal 6 6 2 5 3 3 2 2" xfId="42827" xr:uid="{00000000-0005-0000-0000-000009900000}"/>
    <cellStyle name="Normal 6 6 2 5 3 3 3" xfId="32809" xr:uid="{00000000-0005-0000-0000-00000A900000}"/>
    <cellStyle name="Normal 6 6 2 5 3 4" xfId="18737" xr:uid="{00000000-0005-0000-0000-00000B900000}"/>
    <cellStyle name="Normal 6 6 2 5 3 4 2" xfId="36832" xr:uid="{00000000-0005-0000-0000-00000C900000}"/>
    <cellStyle name="Normal 6 6 2 5 3 5" xfId="26236" xr:uid="{00000000-0005-0000-0000-00000D900000}"/>
    <cellStyle name="Normal 6 6 2 5 4" xfId="18738" xr:uid="{00000000-0005-0000-0000-00000E900000}"/>
    <cellStyle name="Normal 6 6 2 5 4 2" xfId="18739" xr:uid="{00000000-0005-0000-0000-00000F900000}"/>
    <cellStyle name="Normal 6 6 2 5 4 2 2" xfId="18740" xr:uid="{00000000-0005-0000-0000-000010900000}"/>
    <cellStyle name="Normal 6 6 2 5 4 2 2 2" xfId="42828" xr:uid="{00000000-0005-0000-0000-000011900000}"/>
    <cellStyle name="Normal 6 6 2 5 4 2 3" xfId="32810" xr:uid="{00000000-0005-0000-0000-000012900000}"/>
    <cellStyle name="Normal 6 6 2 5 4 3" xfId="18741" xr:uid="{00000000-0005-0000-0000-000013900000}"/>
    <cellStyle name="Normal 6 6 2 5 4 3 2" xfId="18742" xr:uid="{00000000-0005-0000-0000-000014900000}"/>
    <cellStyle name="Normal 6 6 2 5 4 3 2 2" xfId="42829" xr:uid="{00000000-0005-0000-0000-000015900000}"/>
    <cellStyle name="Normal 6 6 2 5 4 3 3" xfId="32811" xr:uid="{00000000-0005-0000-0000-000016900000}"/>
    <cellStyle name="Normal 6 6 2 5 4 4" xfId="18743" xr:uid="{00000000-0005-0000-0000-000017900000}"/>
    <cellStyle name="Normal 6 6 2 5 4 4 2" xfId="36833" xr:uid="{00000000-0005-0000-0000-000018900000}"/>
    <cellStyle name="Normal 6 6 2 5 4 5" xfId="26237" xr:uid="{00000000-0005-0000-0000-000019900000}"/>
    <cellStyle name="Normal 6 6 2 5 5" xfId="18744" xr:uid="{00000000-0005-0000-0000-00001A900000}"/>
    <cellStyle name="Normal 6 6 2 5 5 2" xfId="18745" xr:uid="{00000000-0005-0000-0000-00001B900000}"/>
    <cellStyle name="Normal 6 6 2 5 5 2 2" xfId="42830" xr:uid="{00000000-0005-0000-0000-00001C900000}"/>
    <cellStyle name="Normal 6 6 2 5 5 3" xfId="32812" xr:uid="{00000000-0005-0000-0000-00001D900000}"/>
    <cellStyle name="Normal 6 6 2 5 6" xfId="18746" xr:uid="{00000000-0005-0000-0000-00001E900000}"/>
    <cellStyle name="Normal 6 6 2 5 6 2" xfId="18747" xr:uid="{00000000-0005-0000-0000-00001F900000}"/>
    <cellStyle name="Normal 6 6 2 5 6 2 2" xfId="42831" xr:uid="{00000000-0005-0000-0000-000020900000}"/>
    <cellStyle name="Normal 6 6 2 5 6 3" xfId="32813" xr:uid="{00000000-0005-0000-0000-000021900000}"/>
    <cellStyle name="Normal 6 6 2 5 7" xfId="18748" xr:uid="{00000000-0005-0000-0000-000022900000}"/>
    <cellStyle name="Normal 6 6 2 5 7 2" xfId="36828" xr:uid="{00000000-0005-0000-0000-000023900000}"/>
    <cellStyle name="Normal 6 6 2 5 8" xfId="26232" xr:uid="{00000000-0005-0000-0000-000024900000}"/>
    <cellStyle name="Normal 6 6 2 6" xfId="18749" xr:uid="{00000000-0005-0000-0000-000025900000}"/>
    <cellStyle name="Normal 6 6 2 6 2" xfId="18750" xr:uid="{00000000-0005-0000-0000-000026900000}"/>
    <cellStyle name="Normal 6 6 2 6 2 2" xfId="18751" xr:uid="{00000000-0005-0000-0000-000027900000}"/>
    <cellStyle name="Normal 6 6 2 6 2 2 2" xfId="18752" xr:uid="{00000000-0005-0000-0000-000028900000}"/>
    <cellStyle name="Normal 6 6 2 6 2 2 2 2" xfId="42832" xr:uid="{00000000-0005-0000-0000-000029900000}"/>
    <cellStyle name="Normal 6 6 2 6 2 2 3" xfId="32814" xr:uid="{00000000-0005-0000-0000-00002A900000}"/>
    <cellStyle name="Normal 6 6 2 6 2 3" xfId="18753" xr:uid="{00000000-0005-0000-0000-00002B900000}"/>
    <cellStyle name="Normal 6 6 2 6 2 3 2" xfId="18754" xr:uid="{00000000-0005-0000-0000-00002C900000}"/>
    <cellStyle name="Normal 6 6 2 6 2 3 2 2" xfId="42833" xr:uid="{00000000-0005-0000-0000-00002D900000}"/>
    <cellStyle name="Normal 6 6 2 6 2 3 3" xfId="32815" xr:uid="{00000000-0005-0000-0000-00002E900000}"/>
    <cellStyle name="Normal 6 6 2 6 2 4" xfId="18755" xr:uid="{00000000-0005-0000-0000-00002F900000}"/>
    <cellStyle name="Normal 6 6 2 6 2 4 2" xfId="36835" xr:uid="{00000000-0005-0000-0000-000030900000}"/>
    <cellStyle name="Normal 6 6 2 6 2 5" xfId="26239" xr:uid="{00000000-0005-0000-0000-000031900000}"/>
    <cellStyle name="Normal 6 6 2 6 3" xfId="18756" xr:uid="{00000000-0005-0000-0000-000032900000}"/>
    <cellStyle name="Normal 6 6 2 6 3 2" xfId="18757" xr:uid="{00000000-0005-0000-0000-000033900000}"/>
    <cellStyle name="Normal 6 6 2 6 3 2 2" xfId="18758" xr:uid="{00000000-0005-0000-0000-000034900000}"/>
    <cellStyle name="Normal 6 6 2 6 3 2 2 2" xfId="42834" xr:uid="{00000000-0005-0000-0000-000035900000}"/>
    <cellStyle name="Normal 6 6 2 6 3 2 3" xfId="32816" xr:uid="{00000000-0005-0000-0000-000036900000}"/>
    <cellStyle name="Normal 6 6 2 6 3 3" xfId="18759" xr:uid="{00000000-0005-0000-0000-000037900000}"/>
    <cellStyle name="Normal 6 6 2 6 3 3 2" xfId="18760" xr:uid="{00000000-0005-0000-0000-000038900000}"/>
    <cellStyle name="Normal 6 6 2 6 3 3 2 2" xfId="42835" xr:uid="{00000000-0005-0000-0000-000039900000}"/>
    <cellStyle name="Normal 6 6 2 6 3 3 3" xfId="32817" xr:uid="{00000000-0005-0000-0000-00003A900000}"/>
    <cellStyle name="Normal 6 6 2 6 3 4" xfId="18761" xr:uid="{00000000-0005-0000-0000-00003B900000}"/>
    <cellStyle name="Normal 6 6 2 6 3 4 2" xfId="36836" xr:uid="{00000000-0005-0000-0000-00003C900000}"/>
    <cellStyle name="Normal 6 6 2 6 3 5" xfId="26240" xr:uid="{00000000-0005-0000-0000-00003D900000}"/>
    <cellStyle name="Normal 6 6 2 6 4" xfId="18762" xr:uid="{00000000-0005-0000-0000-00003E900000}"/>
    <cellStyle name="Normal 6 6 2 6 4 2" xfId="18763" xr:uid="{00000000-0005-0000-0000-00003F900000}"/>
    <cellStyle name="Normal 6 6 2 6 4 2 2" xfId="42836" xr:uid="{00000000-0005-0000-0000-000040900000}"/>
    <cellStyle name="Normal 6 6 2 6 4 3" xfId="32818" xr:uid="{00000000-0005-0000-0000-000041900000}"/>
    <cellStyle name="Normal 6 6 2 6 5" xfId="18764" xr:uid="{00000000-0005-0000-0000-000042900000}"/>
    <cellStyle name="Normal 6 6 2 6 5 2" xfId="18765" xr:uid="{00000000-0005-0000-0000-000043900000}"/>
    <cellStyle name="Normal 6 6 2 6 5 2 2" xfId="42837" xr:uid="{00000000-0005-0000-0000-000044900000}"/>
    <cellStyle name="Normal 6 6 2 6 5 3" xfId="32819" xr:uid="{00000000-0005-0000-0000-000045900000}"/>
    <cellStyle name="Normal 6 6 2 6 6" xfId="18766" xr:uid="{00000000-0005-0000-0000-000046900000}"/>
    <cellStyle name="Normal 6 6 2 6 6 2" xfId="36834" xr:uid="{00000000-0005-0000-0000-000047900000}"/>
    <cellStyle name="Normal 6 6 2 6 7" xfId="26238" xr:uid="{00000000-0005-0000-0000-000048900000}"/>
    <cellStyle name="Normal 6 6 2 7" xfId="18767" xr:uid="{00000000-0005-0000-0000-000049900000}"/>
    <cellStyle name="Normal 6 6 2 7 2" xfId="18768" xr:uid="{00000000-0005-0000-0000-00004A900000}"/>
    <cellStyle name="Normal 6 6 2 7 2 2" xfId="18769" xr:uid="{00000000-0005-0000-0000-00004B900000}"/>
    <cellStyle name="Normal 6 6 2 7 2 2 2" xfId="42838" xr:uid="{00000000-0005-0000-0000-00004C900000}"/>
    <cellStyle name="Normal 6 6 2 7 2 3" xfId="32820" xr:uid="{00000000-0005-0000-0000-00004D900000}"/>
    <cellStyle name="Normal 6 6 2 7 3" xfId="18770" xr:uid="{00000000-0005-0000-0000-00004E900000}"/>
    <cellStyle name="Normal 6 6 2 7 3 2" xfId="18771" xr:uid="{00000000-0005-0000-0000-00004F900000}"/>
    <cellStyle name="Normal 6 6 2 7 3 2 2" xfId="42839" xr:uid="{00000000-0005-0000-0000-000050900000}"/>
    <cellStyle name="Normal 6 6 2 7 3 3" xfId="32821" xr:uid="{00000000-0005-0000-0000-000051900000}"/>
    <cellStyle name="Normal 6 6 2 7 4" xfId="18772" xr:uid="{00000000-0005-0000-0000-000052900000}"/>
    <cellStyle name="Normal 6 6 2 7 4 2" xfId="36837" xr:uid="{00000000-0005-0000-0000-000053900000}"/>
    <cellStyle name="Normal 6 6 2 7 5" xfId="26241" xr:uid="{00000000-0005-0000-0000-000054900000}"/>
    <cellStyle name="Normal 6 6 2 8" xfId="18773" xr:uid="{00000000-0005-0000-0000-000055900000}"/>
    <cellStyle name="Normal 6 6 2 8 2" xfId="18774" xr:uid="{00000000-0005-0000-0000-000056900000}"/>
    <cellStyle name="Normal 6 6 2 8 2 2" xfId="18775" xr:uid="{00000000-0005-0000-0000-000057900000}"/>
    <cellStyle name="Normal 6 6 2 8 2 2 2" xfId="42840" xr:uid="{00000000-0005-0000-0000-000058900000}"/>
    <cellStyle name="Normal 6 6 2 8 2 3" xfId="32822" xr:uid="{00000000-0005-0000-0000-000059900000}"/>
    <cellStyle name="Normal 6 6 2 8 3" xfId="18776" xr:uid="{00000000-0005-0000-0000-00005A900000}"/>
    <cellStyle name="Normal 6 6 2 8 3 2" xfId="18777" xr:uid="{00000000-0005-0000-0000-00005B900000}"/>
    <cellStyle name="Normal 6 6 2 8 3 2 2" xfId="42841" xr:uid="{00000000-0005-0000-0000-00005C900000}"/>
    <cellStyle name="Normal 6 6 2 8 3 3" xfId="32823" xr:uid="{00000000-0005-0000-0000-00005D900000}"/>
    <cellStyle name="Normal 6 6 2 8 4" xfId="18778" xr:uid="{00000000-0005-0000-0000-00005E900000}"/>
    <cellStyle name="Normal 6 6 2 8 4 2" xfId="36838" xr:uid="{00000000-0005-0000-0000-00005F900000}"/>
    <cellStyle name="Normal 6 6 2 8 5" xfId="26242" xr:uid="{00000000-0005-0000-0000-000060900000}"/>
    <cellStyle name="Normal 6 6 2 9" xfId="18779" xr:uid="{00000000-0005-0000-0000-000061900000}"/>
    <cellStyle name="Normal 6 6 2 9 2" xfId="18780" xr:uid="{00000000-0005-0000-0000-000062900000}"/>
    <cellStyle name="Normal 6 6 2 9 2 2" xfId="42842" xr:uid="{00000000-0005-0000-0000-000063900000}"/>
    <cellStyle name="Normal 6 6 2 9 3" xfId="32824" xr:uid="{00000000-0005-0000-0000-000064900000}"/>
    <cellStyle name="Normal 6 6 3" xfId="18781" xr:uid="{00000000-0005-0000-0000-000065900000}"/>
    <cellStyle name="Normal 6 6 3 10" xfId="26243" xr:uid="{00000000-0005-0000-0000-000066900000}"/>
    <cellStyle name="Normal 6 6 3 2" xfId="18782" xr:uid="{00000000-0005-0000-0000-000067900000}"/>
    <cellStyle name="Normal 6 6 3 2 2" xfId="18783" xr:uid="{00000000-0005-0000-0000-000068900000}"/>
    <cellStyle name="Normal 6 6 3 2 2 2" xfId="18784" xr:uid="{00000000-0005-0000-0000-000069900000}"/>
    <cellStyle name="Normal 6 6 3 2 2 2 2" xfId="18785" xr:uid="{00000000-0005-0000-0000-00006A900000}"/>
    <cellStyle name="Normal 6 6 3 2 2 2 2 2" xfId="18786" xr:uid="{00000000-0005-0000-0000-00006B900000}"/>
    <cellStyle name="Normal 6 6 3 2 2 2 2 2 2" xfId="42843" xr:uid="{00000000-0005-0000-0000-00006C900000}"/>
    <cellStyle name="Normal 6 6 3 2 2 2 2 3" xfId="32825" xr:uid="{00000000-0005-0000-0000-00006D900000}"/>
    <cellStyle name="Normal 6 6 3 2 2 2 3" xfId="18787" xr:uid="{00000000-0005-0000-0000-00006E900000}"/>
    <cellStyle name="Normal 6 6 3 2 2 2 3 2" xfId="18788" xr:uid="{00000000-0005-0000-0000-00006F900000}"/>
    <cellStyle name="Normal 6 6 3 2 2 2 3 2 2" xfId="42844" xr:uid="{00000000-0005-0000-0000-000070900000}"/>
    <cellStyle name="Normal 6 6 3 2 2 2 3 3" xfId="32826" xr:uid="{00000000-0005-0000-0000-000071900000}"/>
    <cellStyle name="Normal 6 6 3 2 2 2 4" xfId="18789" xr:uid="{00000000-0005-0000-0000-000072900000}"/>
    <cellStyle name="Normal 6 6 3 2 2 2 4 2" xfId="36842" xr:uid="{00000000-0005-0000-0000-000073900000}"/>
    <cellStyle name="Normal 6 6 3 2 2 2 5" xfId="26246" xr:uid="{00000000-0005-0000-0000-000074900000}"/>
    <cellStyle name="Normal 6 6 3 2 2 3" xfId="18790" xr:uid="{00000000-0005-0000-0000-000075900000}"/>
    <cellStyle name="Normal 6 6 3 2 2 3 2" xfId="18791" xr:uid="{00000000-0005-0000-0000-000076900000}"/>
    <cellStyle name="Normal 6 6 3 2 2 3 2 2" xfId="18792" xr:uid="{00000000-0005-0000-0000-000077900000}"/>
    <cellStyle name="Normal 6 6 3 2 2 3 2 2 2" xfId="42845" xr:uid="{00000000-0005-0000-0000-000078900000}"/>
    <cellStyle name="Normal 6 6 3 2 2 3 2 3" xfId="32827" xr:uid="{00000000-0005-0000-0000-000079900000}"/>
    <cellStyle name="Normal 6 6 3 2 2 3 3" xfId="18793" xr:uid="{00000000-0005-0000-0000-00007A900000}"/>
    <cellStyle name="Normal 6 6 3 2 2 3 3 2" xfId="18794" xr:uid="{00000000-0005-0000-0000-00007B900000}"/>
    <cellStyle name="Normal 6 6 3 2 2 3 3 2 2" xfId="42846" xr:uid="{00000000-0005-0000-0000-00007C900000}"/>
    <cellStyle name="Normal 6 6 3 2 2 3 3 3" xfId="32828" xr:uid="{00000000-0005-0000-0000-00007D900000}"/>
    <cellStyle name="Normal 6 6 3 2 2 3 4" xfId="18795" xr:uid="{00000000-0005-0000-0000-00007E900000}"/>
    <cellStyle name="Normal 6 6 3 2 2 3 4 2" xfId="36843" xr:uid="{00000000-0005-0000-0000-00007F900000}"/>
    <cellStyle name="Normal 6 6 3 2 2 3 5" xfId="26247" xr:uid="{00000000-0005-0000-0000-000080900000}"/>
    <cellStyle name="Normal 6 6 3 2 2 4" xfId="18796" xr:uid="{00000000-0005-0000-0000-000081900000}"/>
    <cellStyle name="Normal 6 6 3 2 2 4 2" xfId="18797" xr:uid="{00000000-0005-0000-0000-000082900000}"/>
    <cellStyle name="Normal 6 6 3 2 2 4 2 2" xfId="42847" xr:uid="{00000000-0005-0000-0000-000083900000}"/>
    <cellStyle name="Normal 6 6 3 2 2 4 3" xfId="32829" xr:uid="{00000000-0005-0000-0000-000084900000}"/>
    <cellStyle name="Normal 6 6 3 2 2 5" xfId="18798" xr:uid="{00000000-0005-0000-0000-000085900000}"/>
    <cellStyle name="Normal 6 6 3 2 2 5 2" xfId="18799" xr:uid="{00000000-0005-0000-0000-000086900000}"/>
    <cellStyle name="Normal 6 6 3 2 2 5 2 2" xfId="42848" xr:uid="{00000000-0005-0000-0000-000087900000}"/>
    <cellStyle name="Normal 6 6 3 2 2 5 3" xfId="32830" xr:uid="{00000000-0005-0000-0000-000088900000}"/>
    <cellStyle name="Normal 6 6 3 2 2 6" xfId="18800" xr:uid="{00000000-0005-0000-0000-000089900000}"/>
    <cellStyle name="Normal 6 6 3 2 2 6 2" xfId="36841" xr:uid="{00000000-0005-0000-0000-00008A900000}"/>
    <cellStyle name="Normal 6 6 3 2 2 7" xfId="26245" xr:uid="{00000000-0005-0000-0000-00008B900000}"/>
    <cellStyle name="Normal 6 6 3 2 3" xfId="18801" xr:uid="{00000000-0005-0000-0000-00008C900000}"/>
    <cellStyle name="Normal 6 6 3 2 3 2" xfId="18802" xr:uid="{00000000-0005-0000-0000-00008D900000}"/>
    <cellStyle name="Normal 6 6 3 2 3 2 2" xfId="18803" xr:uid="{00000000-0005-0000-0000-00008E900000}"/>
    <cellStyle name="Normal 6 6 3 2 3 2 2 2" xfId="42849" xr:uid="{00000000-0005-0000-0000-00008F900000}"/>
    <cellStyle name="Normal 6 6 3 2 3 2 3" xfId="32831" xr:uid="{00000000-0005-0000-0000-000090900000}"/>
    <cellStyle name="Normal 6 6 3 2 3 3" xfId="18804" xr:uid="{00000000-0005-0000-0000-000091900000}"/>
    <cellStyle name="Normal 6 6 3 2 3 3 2" xfId="18805" xr:uid="{00000000-0005-0000-0000-000092900000}"/>
    <cellStyle name="Normal 6 6 3 2 3 3 2 2" xfId="42850" xr:uid="{00000000-0005-0000-0000-000093900000}"/>
    <cellStyle name="Normal 6 6 3 2 3 3 3" xfId="32832" xr:uid="{00000000-0005-0000-0000-000094900000}"/>
    <cellStyle name="Normal 6 6 3 2 3 4" xfId="18806" xr:uid="{00000000-0005-0000-0000-000095900000}"/>
    <cellStyle name="Normal 6 6 3 2 3 4 2" xfId="36844" xr:uid="{00000000-0005-0000-0000-000096900000}"/>
    <cellStyle name="Normal 6 6 3 2 3 5" xfId="26248" xr:uid="{00000000-0005-0000-0000-000097900000}"/>
    <cellStyle name="Normal 6 6 3 2 4" xfId="18807" xr:uid="{00000000-0005-0000-0000-000098900000}"/>
    <cellStyle name="Normal 6 6 3 2 4 2" xfId="18808" xr:uid="{00000000-0005-0000-0000-000099900000}"/>
    <cellStyle name="Normal 6 6 3 2 4 2 2" xfId="18809" xr:uid="{00000000-0005-0000-0000-00009A900000}"/>
    <cellStyle name="Normal 6 6 3 2 4 2 2 2" xfId="42851" xr:uid="{00000000-0005-0000-0000-00009B900000}"/>
    <cellStyle name="Normal 6 6 3 2 4 2 3" xfId="32833" xr:uid="{00000000-0005-0000-0000-00009C900000}"/>
    <cellStyle name="Normal 6 6 3 2 4 3" xfId="18810" xr:uid="{00000000-0005-0000-0000-00009D900000}"/>
    <cellStyle name="Normal 6 6 3 2 4 3 2" xfId="18811" xr:uid="{00000000-0005-0000-0000-00009E900000}"/>
    <cellStyle name="Normal 6 6 3 2 4 3 2 2" xfId="42852" xr:uid="{00000000-0005-0000-0000-00009F900000}"/>
    <cellStyle name="Normal 6 6 3 2 4 3 3" xfId="32834" xr:uid="{00000000-0005-0000-0000-0000A0900000}"/>
    <cellStyle name="Normal 6 6 3 2 4 4" xfId="18812" xr:uid="{00000000-0005-0000-0000-0000A1900000}"/>
    <cellStyle name="Normal 6 6 3 2 4 4 2" xfId="36845" xr:uid="{00000000-0005-0000-0000-0000A2900000}"/>
    <cellStyle name="Normal 6 6 3 2 4 5" xfId="26249" xr:uid="{00000000-0005-0000-0000-0000A3900000}"/>
    <cellStyle name="Normal 6 6 3 2 5" xfId="18813" xr:uid="{00000000-0005-0000-0000-0000A4900000}"/>
    <cellStyle name="Normal 6 6 3 2 5 2" xfId="18814" xr:uid="{00000000-0005-0000-0000-0000A5900000}"/>
    <cellStyle name="Normal 6 6 3 2 5 2 2" xfId="42853" xr:uid="{00000000-0005-0000-0000-0000A6900000}"/>
    <cellStyle name="Normal 6 6 3 2 5 3" xfId="32835" xr:uid="{00000000-0005-0000-0000-0000A7900000}"/>
    <cellStyle name="Normal 6 6 3 2 6" xfId="18815" xr:uid="{00000000-0005-0000-0000-0000A8900000}"/>
    <cellStyle name="Normal 6 6 3 2 6 2" xfId="18816" xr:uid="{00000000-0005-0000-0000-0000A9900000}"/>
    <cellStyle name="Normal 6 6 3 2 6 2 2" xfId="42854" xr:uid="{00000000-0005-0000-0000-0000AA900000}"/>
    <cellStyle name="Normal 6 6 3 2 6 3" xfId="32836" xr:uid="{00000000-0005-0000-0000-0000AB900000}"/>
    <cellStyle name="Normal 6 6 3 2 7" xfId="18817" xr:uid="{00000000-0005-0000-0000-0000AC900000}"/>
    <cellStyle name="Normal 6 6 3 2 7 2" xfId="36840" xr:uid="{00000000-0005-0000-0000-0000AD900000}"/>
    <cellStyle name="Normal 6 6 3 2 8" xfId="26244" xr:uid="{00000000-0005-0000-0000-0000AE900000}"/>
    <cellStyle name="Normal 6 6 3 3" xfId="18818" xr:uid="{00000000-0005-0000-0000-0000AF900000}"/>
    <cellStyle name="Normal 6 6 3 3 2" xfId="18819" xr:uid="{00000000-0005-0000-0000-0000B0900000}"/>
    <cellStyle name="Normal 6 6 3 3 2 2" xfId="18820" xr:uid="{00000000-0005-0000-0000-0000B1900000}"/>
    <cellStyle name="Normal 6 6 3 3 2 2 2" xfId="18821" xr:uid="{00000000-0005-0000-0000-0000B2900000}"/>
    <cellStyle name="Normal 6 6 3 3 2 2 2 2" xfId="18822" xr:uid="{00000000-0005-0000-0000-0000B3900000}"/>
    <cellStyle name="Normal 6 6 3 3 2 2 2 2 2" xfId="42855" xr:uid="{00000000-0005-0000-0000-0000B4900000}"/>
    <cellStyle name="Normal 6 6 3 3 2 2 2 3" xfId="32837" xr:uid="{00000000-0005-0000-0000-0000B5900000}"/>
    <cellStyle name="Normal 6 6 3 3 2 2 3" xfId="18823" xr:uid="{00000000-0005-0000-0000-0000B6900000}"/>
    <cellStyle name="Normal 6 6 3 3 2 2 3 2" xfId="18824" xr:uid="{00000000-0005-0000-0000-0000B7900000}"/>
    <cellStyle name="Normal 6 6 3 3 2 2 3 2 2" xfId="42856" xr:uid="{00000000-0005-0000-0000-0000B8900000}"/>
    <cellStyle name="Normal 6 6 3 3 2 2 3 3" xfId="32838" xr:uid="{00000000-0005-0000-0000-0000B9900000}"/>
    <cellStyle name="Normal 6 6 3 3 2 2 4" xfId="18825" xr:uid="{00000000-0005-0000-0000-0000BA900000}"/>
    <cellStyle name="Normal 6 6 3 3 2 2 4 2" xfId="36848" xr:uid="{00000000-0005-0000-0000-0000BB900000}"/>
    <cellStyle name="Normal 6 6 3 3 2 2 5" xfId="26252" xr:uid="{00000000-0005-0000-0000-0000BC900000}"/>
    <cellStyle name="Normal 6 6 3 3 2 3" xfId="18826" xr:uid="{00000000-0005-0000-0000-0000BD900000}"/>
    <cellStyle name="Normal 6 6 3 3 2 3 2" xfId="18827" xr:uid="{00000000-0005-0000-0000-0000BE900000}"/>
    <cellStyle name="Normal 6 6 3 3 2 3 2 2" xfId="18828" xr:uid="{00000000-0005-0000-0000-0000BF900000}"/>
    <cellStyle name="Normal 6 6 3 3 2 3 2 2 2" xfId="42857" xr:uid="{00000000-0005-0000-0000-0000C0900000}"/>
    <cellStyle name="Normal 6 6 3 3 2 3 2 3" xfId="32839" xr:uid="{00000000-0005-0000-0000-0000C1900000}"/>
    <cellStyle name="Normal 6 6 3 3 2 3 3" xfId="18829" xr:uid="{00000000-0005-0000-0000-0000C2900000}"/>
    <cellStyle name="Normal 6 6 3 3 2 3 3 2" xfId="18830" xr:uid="{00000000-0005-0000-0000-0000C3900000}"/>
    <cellStyle name="Normal 6 6 3 3 2 3 3 2 2" xfId="42858" xr:uid="{00000000-0005-0000-0000-0000C4900000}"/>
    <cellStyle name="Normal 6 6 3 3 2 3 3 3" xfId="32840" xr:uid="{00000000-0005-0000-0000-0000C5900000}"/>
    <cellStyle name="Normal 6 6 3 3 2 3 4" xfId="18831" xr:uid="{00000000-0005-0000-0000-0000C6900000}"/>
    <cellStyle name="Normal 6 6 3 3 2 3 4 2" xfId="36849" xr:uid="{00000000-0005-0000-0000-0000C7900000}"/>
    <cellStyle name="Normal 6 6 3 3 2 3 5" xfId="26253" xr:uid="{00000000-0005-0000-0000-0000C8900000}"/>
    <cellStyle name="Normal 6 6 3 3 2 4" xfId="18832" xr:uid="{00000000-0005-0000-0000-0000C9900000}"/>
    <cellStyle name="Normal 6 6 3 3 2 4 2" xfId="18833" xr:uid="{00000000-0005-0000-0000-0000CA900000}"/>
    <cellStyle name="Normal 6 6 3 3 2 4 2 2" xfId="42859" xr:uid="{00000000-0005-0000-0000-0000CB900000}"/>
    <cellStyle name="Normal 6 6 3 3 2 4 3" xfId="32841" xr:uid="{00000000-0005-0000-0000-0000CC900000}"/>
    <cellStyle name="Normal 6 6 3 3 2 5" xfId="18834" xr:uid="{00000000-0005-0000-0000-0000CD900000}"/>
    <cellStyle name="Normal 6 6 3 3 2 5 2" xfId="18835" xr:uid="{00000000-0005-0000-0000-0000CE900000}"/>
    <cellStyle name="Normal 6 6 3 3 2 5 2 2" xfId="42860" xr:uid="{00000000-0005-0000-0000-0000CF900000}"/>
    <cellStyle name="Normal 6 6 3 3 2 5 3" xfId="32842" xr:uid="{00000000-0005-0000-0000-0000D0900000}"/>
    <cellStyle name="Normal 6 6 3 3 2 6" xfId="18836" xr:uid="{00000000-0005-0000-0000-0000D1900000}"/>
    <cellStyle name="Normal 6 6 3 3 2 6 2" xfId="36847" xr:uid="{00000000-0005-0000-0000-0000D2900000}"/>
    <cellStyle name="Normal 6 6 3 3 2 7" xfId="26251" xr:uid="{00000000-0005-0000-0000-0000D3900000}"/>
    <cellStyle name="Normal 6 6 3 3 3" xfId="18837" xr:uid="{00000000-0005-0000-0000-0000D4900000}"/>
    <cellStyle name="Normal 6 6 3 3 3 2" xfId="18838" xr:uid="{00000000-0005-0000-0000-0000D5900000}"/>
    <cellStyle name="Normal 6 6 3 3 3 2 2" xfId="18839" xr:uid="{00000000-0005-0000-0000-0000D6900000}"/>
    <cellStyle name="Normal 6 6 3 3 3 2 2 2" xfId="42861" xr:uid="{00000000-0005-0000-0000-0000D7900000}"/>
    <cellStyle name="Normal 6 6 3 3 3 2 3" xfId="32843" xr:uid="{00000000-0005-0000-0000-0000D8900000}"/>
    <cellStyle name="Normal 6 6 3 3 3 3" xfId="18840" xr:uid="{00000000-0005-0000-0000-0000D9900000}"/>
    <cellStyle name="Normal 6 6 3 3 3 3 2" xfId="18841" xr:uid="{00000000-0005-0000-0000-0000DA900000}"/>
    <cellStyle name="Normal 6 6 3 3 3 3 2 2" xfId="42862" xr:uid="{00000000-0005-0000-0000-0000DB900000}"/>
    <cellStyle name="Normal 6 6 3 3 3 3 3" xfId="32844" xr:uid="{00000000-0005-0000-0000-0000DC900000}"/>
    <cellStyle name="Normal 6 6 3 3 3 4" xfId="18842" xr:uid="{00000000-0005-0000-0000-0000DD900000}"/>
    <cellStyle name="Normal 6 6 3 3 3 4 2" xfId="36850" xr:uid="{00000000-0005-0000-0000-0000DE900000}"/>
    <cellStyle name="Normal 6 6 3 3 3 5" xfId="26254" xr:uid="{00000000-0005-0000-0000-0000DF900000}"/>
    <cellStyle name="Normal 6 6 3 3 4" xfId="18843" xr:uid="{00000000-0005-0000-0000-0000E0900000}"/>
    <cellStyle name="Normal 6 6 3 3 4 2" xfId="18844" xr:uid="{00000000-0005-0000-0000-0000E1900000}"/>
    <cellStyle name="Normal 6 6 3 3 4 2 2" xfId="18845" xr:uid="{00000000-0005-0000-0000-0000E2900000}"/>
    <cellStyle name="Normal 6 6 3 3 4 2 2 2" xfId="42863" xr:uid="{00000000-0005-0000-0000-0000E3900000}"/>
    <cellStyle name="Normal 6 6 3 3 4 2 3" xfId="32845" xr:uid="{00000000-0005-0000-0000-0000E4900000}"/>
    <cellStyle name="Normal 6 6 3 3 4 3" xfId="18846" xr:uid="{00000000-0005-0000-0000-0000E5900000}"/>
    <cellStyle name="Normal 6 6 3 3 4 3 2" xfId="18847" xr:uid="{00000000-0005-0000-0000-0000E6900000}"/>
    <cellStyle name="Normal 6 6 3 3 4 3 2 2" xfId="42864" xr:uid="{00000000-0005-0000-0000-0000E7900000}"/>
    <cellStyle name="Normal 6 6 3 3 4 3 3" xfId="32846" xr:uid="{00000000-0005-0000-0000-0000E8900000}"/>
    <cellStyle name="Normal 6 6 3 3 4 4" xfId="18848" xr:uid="{00000000-0005-0000-0000-0000E9900000}"/>
    <cellStyle name="Normal 6 6 3 3 4 4 2" xfId="36851" xr:uid="{00000000-0005-0000-0000-0000EA900000}"/>
    <cellStyle name="Normal 6 6 3 3 4 5" xfId="26255" xr:uid="{00000000-0005-0000-0000-0000EB900000}"/>
    <cellStyle name="Normal 6 6 3 3 5" xfId="18849" xr:uid="{00000000-0005-0000-0000-0000EC900000}"/>
    <cellStyle name="Normal 6 6 3 3 5 2" xfId="18850" xr:uid="{00000000-0005-0000-0000-0000ED900000}"/>
    <cellStyle name="Normal 6 6 3 3 5 2 2" xfId="42865" xr:uid="{00000000-0005-0000-0000-0000EE900000}"/>
    <cellStyle name="Normal 6 6 3 3 5 3" xfId="32847" xr:uid="{00000000-0005-0000-0000-0000EF900000}"/>
    <cellStyle name="Normal 6 6 3 3 6" xfId="18851" xr:uid="{00000000-0005-0000-0000-0000F0900000}"/>
    <cellStyle name="Normal 6 6 3 3 6 2" xfId="18852" xr:uid="{00000000-0005-0000-0000-0000F1900000}"/>
    <cellStyle name="Normal 6 6 3 3 6 2 2" xfId="42866" xr:uid="{00000000-0005-0000-0000-0000F2900000}"/>
    <cellStyle name="Normal 6 6 3 3 6 3" xfId="32848" xr:uid="{00000000-0005-0000-0000-0000F3900000}"/>
    <cellStyle name="Normal 6 6 3 3 7" xfId="18853" xr:uid="{00000000-0005-0000-0000-0000F4900000}"/>
    <cellStyle name="Normal 6 6 3 3 7 2" xfId="36846" xr:uid="{00000000-0005-0000-0000-0000F5900000}"/>
    <cellStyle name="Normal 6 6 3 3 8" xfId="26250" xr:uid="{00000000-0005-0000-0000-0000F6900000}"/>
    <cellStyle name="Normal 6 6 3 4" xfId="18854" xr:uid="{00000000-0005-0000-0000-0000F7900000}"/>
    <cellStyle name="Normal 6 6 3 4 2" xfId="18855" xr:uid="{00000000-0005-0000-0000-0000F8900000}"/>
    <cellStyle name="Normal 6 6 3 4 2 2" xfId="18856" xr:uid="{00000000-0005-0000-0000-0000F9900000}"/>
    <cellStyle name="Normal 6 6 3 4 2 2 2" xfId="18857" xr:uid="{00000000-0005-0000-0000-0000FA900000}"/>
    <cellStyle name="Normal 6 6 3 4 2 2 2 2" xfId="42867" xr:uid="{00000000-0005-0000-0000-0000FB900000}"/>
    <cellStyle name="Normal 6 6 3 4 2 2 3" xfId="32849" xr:uid="{00000000-0005-0000-0000-0000FC900000}"/>
    <cellStyle name="Normal 6 6 3 4 2 3" xfId="18858" xr:uid="{00000000-0005-0000-0000-0000FD900000}"/>
    <cellStyle name="Normal 6 6 3 4 2 3 2" xfId="18859" xr:uid="{00000000-0005-0000-0000-0000FE900000}"/>
    <cellStyle name="Normal 6 6 3 4 2 3 2 2" xfId="42868" xr:uid="{00000000-0005-0000-0000-0000FF900000}"/>
    <cellStyle name="Normal 6 6 3 4 2 3 3" xfId="32850" xr:uid="{00000000-0005-0000-0000-000000910000}"/>
    <cellStyle name="Normal 6 6 3 4 2 4" xfId="18860" xr:uid="{00000000-0005-0000-0000-000001910000}"/>
    <cellStyle name="Normal 6 6 3 4 2 4 2" xfId="36853" xr:uid="{00000000-0005-0000-0000-000002910000}"/>
    <cellStyle name="Normal 6 6 3 4 2 5" xfId="26257" xr:uid="{00000000-0005-0000-0000-000003910000}"/>
    <cellStyle name="Normal 6 6 3 4 3" xfId="18861" xr:uid="{00000000-0005-0000-0000-000004910000}"/>
    <cellStyle name="Normal 6 6 3 4 3 2" xfId="18862" xr:uid="{00000000-0005-0000-0000-000005910000}"/>
    <cellStyle name="Normal 6 6 3 4 3 2 2" xfId="18863" xr:uid="{00000000-0005-0000-0000-000006910000}"/>
    <cellStyle name="Normal 6 6 3 4 3 2 2 2" xfId="42869" xr:uid="{00000000-0005-0000-0000-000007910000}"/>
    <cellStyle name="Normal 6 6 3 4 3 2 3" xfId="32851" xr:uid="{00000000-0005-0000-0000-000008910000}"/>
    <cellStyle name="Normal 6 6 3 4 3 3" xfId="18864" xr:uid="{00000000-0005-0000-0000-000009910000}"/>
    <cellStyle name="Normal 6 6 3 4 3 3 2" xfId="18865" xr:uid="{00000000-0005-0000-0000-00000A910000}"/>
    <cellStyle name="Normal 6 6 3 4 3 3 2 2" xfId="42870" xr:uid="{00000000-0005-0000-0000-00000B910000}"/>
    <cellStyle name="Normal 6 6 3 4 3 3 3" xfId="32852" xr:uid="{00000000-0005-0000-0000-00000C910000}"/>
    <cellStyle name="Normal 6 6 3 4 3 4" xfId="18866" xr:uid="{00000000-0005-0000-0000-00000D910000}"/>
    <cellStyle name="Normal 6 6 3 4 3 4 2" xfId="36854" xr:uid="{00000000-0005-0000-0000-00000E910000}"/>
    <cellStyle name="Normal 6 6 3 4 3 5" xfId="26258" xr:uid="{00000000-0005-0000-0000-00000F910000}"/>
    <cellStyle name="Normal 6 6 3 4 4" xfId="18867" xr:uid="{00000000-0005-0000-0000-000010910000}"/>
    <cellStyle name="Normal 6 6 3 4 4 2" xfId="18868" xr:uid="{00000000-0005-0000-0000-000011910000}"/>
    <cellStyle name="Normal 6 6 3 4 4 2 2" xfId="42871" xr:uid="{00000000-0005-0000-0000-000012910000}"/>
    <cellStyle name="Normal 6 6 3 4 4 3" xfId="32853" xr:uid="{00000000-0005-0000-0000-000013910000}"/>
    <cellStyle name="Normal 6 6 3 4 5" xfId="18869" xr:uid="{00000000-0005-0000-0000-000014910000}"/>
    <cellStyle name="Normal 6 6 3 4 5 2" xfId="18870" xr:uid="{00000000-0005-0000-0000-000015910000}"/>
    <cellStyle name="Normal 6 6 3 4 5 2 2" xfId="42872" xr:uid="{00000000-0005-0000-0000-000016910000}"/>
    <cellStyle name="Normal 6 6 3 4 5 3" xfId="32854" xr:uid="{00000000-0005-0000-0000-000017910000}"/>
    <cellStyle name="Normal 6 6 3 4 6" xfId="18871" xr:uid="{00000000-0005-0000-0000-000018910000}"/>
    <cellStyle name="Normal 6 6 3 4 6 2" xfId="36852" xr:uid="{00000000-0005-0000-0000-000019910000}"/>
    <cellStyle name="Normal 6 6 3 4 7" xfId="26256" xr:uid="{00000000-0005-0000-0000-00001A910000}"/>
    <cellStyle name="Normal 6 6 3 5" xfId="18872" xr:uid="{00000000-0005-0000-0000-00001B910000}"/>
    <cellStyle name="Normal 6 6 3 5 2" xfId="18873" xr:uid="{00000000-0005-0000-0000-00001C910000}"/>
    <cellStyle name="Normal 6 6 3 5 2 2" xfId="18874" xr:uid="{00000000-0005-0000-0000-00001D910000}"/>
    <cellStyle name="Normal 6 6 3 5 2 2 2" xfId="42873" xr:uid="{00000000-0005-0000-0000-00001E910000}"/>
    <cellStyle name="Normal 6 6 3 5 2 3" xfId="32855" xr:uid="{00000000-0005-0000-0000-00001F910000}"/>
    <cellStyle name="Normal 6 6 3 5 3" xfId="18875" xr:uid="{00000000-0005-0000-0000-000020910000}"/>
    <cellStyle name="Normal 6 6 3 5 3 2" xfId="18876" xr:uid="{00000000-0005-0000-0000-000021910000}"/>
    <cellStyle name="Normal 6 6 3 5 3 2 2" xfId="42874" xr:uid="{00000000-0005-0000-0000-000022910000}"/>
    <cellStyle name="Normal 6 6 3 5 3 3" xfId="32856" xr:uid="{00000000-0005-0000-0000-000023910000}"/>
    <cellStyle name="Normal 6 6 3 5 4" xfId="18877" xr:uid="{00000000-0005-0000-0000-000024910000}"/>
    <cellStyle name="Normal 6 6 3 5 4 2" xfId="36855" xr:uid="{00000000-0005-0000-0000-000025910000}"/>
    <cellStyle name="Normal 6 6 3 5 5" xfId="26259" xr:uid="{00000000-0005-0000-0000-000026910000}"/>
    <cellStyle name="Normal 6 6 3 6" xfId="18878" xr:uid="{00000000-0005-0000-0000-000027910000}"/>
    <cellStyle name="Normal 6 6 3 6 2" xfId="18879" xr:uid="{00000000-0005-0000-0000-000028910000}"/>
    <cellStyle name="Normal 6 6 3 6 2 2" xfId="18880" xr:uid="{00000000-0005-0000-0000-000029910000}"/>
    <cellStyle name="Normal 6 6 3 6 2 2 2" xfId="42875" xr:uid="{00000000-0005-0000-0000-00002A910000}"/>
    <cellStyle name="Normal 6 6 3 6 2 3" xfId="32857" xr:uid="{00000000-0005-0000-0000-00002B910000}"/>
    <cellStyle name="Normal 6 6 3 6 3" xfId="18881" xr:uid="{00000000-0005-0000-0000-00002C910000}"/>
    <cellStyle name="Normal 6 6 3 6 3 2" xfId="18882" xr:uid="{00000000-0005-0000-0000-00002D910000}"/>
    <cellStyle name="Normal 6 6 3 6 3 2 2" xfId="42876" xr:uid="{00000000-0005-0000-0000-00002E910000}"/>
    <cellStyle name="Normal 6 6 3 6 3 3" xfId="32858" xr:uid="{00000000-0005-0000-0000-00002F910000}"/>
    <cellStyle name="Normal 6 6 3 6 4" xfId="18883" xr:uid="{00000000-0005-0000-0000-000030910000}"/>
    <cellStyle name="Normal 6 6 3 6 4 2" xfId="36856" xr:uid="{00000000-0005-0000-0000-000031910000}"/>
    <cellStyle name="Normal 6 6 3 6 5" xfId="26260" xr:uid="{00000000-0005-0000-0000-000032910000}"/>
    <cellStyle name="Normal 6 6 3 7" xfId="18884" xr:uid="{00000000-0005-0000-0000-000033910000}"/>
    <cellStyle name="Normal 6 6 3 7 2" xfId="18885" xr:uid="{00000000-0005-0000-0000-000034910000}"/>
    <cellStyle name="Normal 6 6 3 7 2 2" xfId="42877" xr:uid="{00000000-0005-0000-0000-000035910000}"/>
    <cellStyle name="Normal 6 6 3 7 3" xfId="32859" xr:uid="{00000000-0005-0000-0000-000036910000}"/>
    <cellStyle name="Normal 6 6 3 8" xfId="18886" xr:uid="{00000000-0005-0000-0000-000037910000}"/>
    <cellStyle name="Normal 6 6 3 8 2" xfId="18887" xr:uid="{00000000-0005-0000-0000-000038910000}"/>
    <cellStyle name="Normal 6 6 3 8 2 2" xfId="42878" xr:uid="{00000000-0005-0000-0000-000039910000}"/>
    <cellStyle name="Normal 6 6 3 8 3" xfId="32860" xr:uid="{00000000-0005-0000-0000-00003A910000}"/>
    <cellStyle name="Normal 6 6 3 9" xfId="18888" xr:uid="{00000000-0005-0000-0000-00003B910000}"/>
    <cellStyle name="Normal 6 6 3 9 2" xfId="36839" xr:uid="{00000000-0005-0000-0000-00003C910000}"/>
    <cellStyle name="Normal 6 6 4" xfId="18889" xr:uid="{00000000-0005-0000-0000-00003D910000}"/>
    <cellStyle name="Normal 6 6 4 10" xfId="26261" xr:uid="{00000000-0005-0000-0000-00003E910000}"/>
    <cellStyle name="Normal 6 6 4 2" xfId="18890" xr:uid="{00000000-0005-0000-0000-00003F910000}"/>
    <cellStyle name="Normal 6 6 4 2 2" xfId="18891" xr:uid="{00000000-0005-0000-0000-000040910000}"/>
    <cellStyle name="Normal 6 6 4 2 2 2" xfId="18892" xr:uid="{00000000-0005-0000-0000-000041910000}"/>
    <cellStyle name="Normal 6 6 4 2 2 2 2" xfId="18893" xr:uid="{00000000-0005-0000-0000-000042910000}"/>
    <cellStyle name="Normal 6 6 4 2 2 2 2 2" xfId="18894" xr:uid="{00000000-0005-0000-0000-000043910000}"/>
    <cellStyle name="Normal 6 6 4 2 2 2 2 2 2" xfId="42879" xr:uid="{00000000-0005-0000-0000-000044910000}"/>
    <cellStyle name="Normal 6 6 4 2 2 2 2 3" xfId="32861" xr:uid="{00000000-0005-0000-0000-000045910000}"/>
    <cellStyle name="Normal 6 6 4 2 2 2 3" xfId="18895" xr:uid="{00000000-0005-0000-0000-000046910000}"/>
    <cellStyle name="Normal 6 6 4 2 2 2 3 2" xfId="18896" xr:uid="{00000000-0005-0000-0000-000047910000}"/>
    <cellStyle name="Normal 6 6 4 2 2 2 3 2 2" xfId="42880" xr:uid="{00000000-0005-0000-0000-000048910000}"/>
    <cellStyle name="Normal 6 6 4 2 2 2 3 3" xfId="32862" xr:uid="{00000000-0005-0000-0000-000049910000}"/>
    <cellStyle name="Normal 6 6 4 2 2 2 4" xfId="18897" xr:uid="{00000000-0005-0000-0000-00004A910000}"/>
    <cellStyle name="Normal 6 6 4 2 2 2 4 2" xfId="36860" xr:uid="{00000000-0005-0000-0000-00004B910000}"/>
    <cellStyle name="Normal 6 6 4 2 2 2 5" xfId="26264" xr:uid="{00000000-0005-0000-0000-00004C910000}"/>
    <cellStyle name="Normal 6 6 4 2 2 3" xfId="18898" xr:uid="{00000000-0005-0000-0000-00004D910000}"/>
    <cellStyle name="Normal 6 6 4 2 2 3 2" xfId="18899" xr:uid="{00000000-0005-0000-0000-00004E910000}"/>
    <cellStyle name="Normal 6 6 4 2 2 3 2 2" xfId="18900" xr:uid="{00000000-0005-0000-0000-00004F910000}"/>
    <cellStyle name="Normal 6 6 4 2 2 3 2 2 2" xfId="42881" xr:uid="{00000000-0005-0000-0000-000050910000}"/>
    <cellStyle name="Normal 6 6 4 2 2 3 2 3" xfId="32863" xr:uid="{00000000-0005-0000-0000-000051910000}"/>
    <cellStyle name="Normal 6 6 4 2 2 3 3" xfId="18901" xr:uid="{00000000-0005-0000-0000-000052910000}"/>
    <cellStyle name="Normal 6 6 4 2 2 3 3 2" xfId="18902" xr:uid="{00000000-0005-0000-0000-000053910000}"/>
    <cellStyle name="Normal 6 6 4 2 2 3 3 2 2" xfId="42882" xr:uid="{00000000-0005-0000-0000-000054910000}"/>
    <cellStyle name="Normal 6 6 4 2 2 3 3 3" xfId="32864" xr:uid="{00000000-0005-0000-0000-000055910000}"/>
    <cellStyle name="Normal 6 6 4 2 2 3 4" xfId="18903" xr:uid="{00000000-0005-0000-0000-000056910000}"/>
    <cellStyle name="Normal 6 6 4 2 2 3 4 2" xfId="36861" xr:uid="{00000000-0005-0000-0000-000057910000}"/>
    <cellStyle name="Normal 6 6 4 2 2 3 5" xfId="26265" xr:uid="{00000000-0005-0000-0000-000058910000}"/>
    <cellStyle name="Normal 6 6 4 2 2 4" xfId="18904" xr:uid="{00000000-0005-0000-0000-000059910000}"/>
    <cellStyle name="Normal 6 6 4 2 2 4 2" xfId="18905" xr:uid="{00000000-0005-0000-0000-00005A910000}"/>
    <cellStyle name="Normal 6 6 4 2 2 4 2 2" xfId="42883" xr:uid="{00000000-0005-0000-0000-00005B910000}"/>
    <cellStyle name="Normal 6 6 4 2 2 4 3" xfId="32865" xr:uid="{00000000-0005-0000-0000-00005C910000}"/>
    <cellStyle name="Normal 6 6 4 2 2 5" xfId="18906" xr:uid="{00000000-0005-0000-0000-00005D910000}"/>
    <cellStyle name="Normal 6 6 4 2 2 5 2" xfId="18907" xr:uid="{00000000-0005-0000-0000-00005E910000}"/>
    <cellStyle name="Normal 6 6 4 2 2 5 2 2" xfId="42884" xr:uid="{00000000-0005-0000-0000-00005F910000}"/>
    <cellStyle name="Normal 6 6 4 2 2 5 3" xfId="32866" xr:uid="{00000000-0005-0000-0000-000060910000}"/>
    <cellStyle name="Normal 6 6 4 2 2 6" xfId="18908" xr:uid="{00000000-0005-0000-0000-000061910000}"/>
    <cellStyle name="Normal 6 6 4 2 2 6 2" xfId="36859" xr:uid="{00000000-0005-0000-0000-000062910000}"/>
    <cellStyle name="Normal 6 6 4 2 2 7" xfId="26263" xr:uid="{00000000-0005-0000-0000-000063910000}"/>
    <cellStyle name="Normal 6 6 4 2 3" xfId="18909" xr:uid="{00000000-0005-0000-0000-000064910000}"/>
    <cellStyle name="Normal 6 6 4 2 3 2" xfId="18910" xr:uid="{00000000-0005-0000-0000-000065910000}"/>
    <cellStyle name="Normal 6 6 4 2 3 2 2" xfId="18911" xr:uid="{00000000-0005-0000-0000-000066910000}"/>
    <cellStyle name="Normal 6 6 4 2 3 2 2 2" xfId="42885" xr:uid="{00000000-0005-0000-0000-000067910000}"/>
    <cellStyle name="Normal 6 6 4 2 3 2 3" xfId="32867" xr:uid="{00000000-0005-0000-0000-000068910000}"/>
    <cellStyle name="Normal 6 6 4 2 3 3" xfId="18912" xr:uid="{00000000-0005-0000-0000-000069910000}"/>
    <cellStyle name="Normal 6 6 4 2 3 3 2" xfId="18913" xr:uid="{00000000-0005-0000-0000-00006A910000}"/>
    <cellStyle name="Normal 6 6 4 2 3 3 2 2" xfId="42886" xr:uid="{00000000-0005-0000-0000-00006B910000}"/>
    <cellStyle name="Normal 6 6 4 2 3 3 3" xfId="32868" xr:uid="{00000000-0005-0000-0000-00006C910000}"/>
    <cellStyle name="Normal 6 6 4 2 3 4" xfId="18914" xr:uid="{00000000-0005-0000-0000-00006D910000}"/>
    <cellStyle name="Normal 6 6 4 2 3 4 2" xfId="36862" xr:uid="{00000000-0005-0000-0000-00006E910000}"/>
    <cellStyle name="Normal 6 6 4 2 3 5" xfId="26266" xr:uid="{00000000-0005-0000-0000-00006F910000}"/>
    <cellStyle name="Normal 6 6 4 2 4" xfId="18915" xr:uid="{00000000-0005-0000-0000-000070910000}"/>
    <cellStyle name="Normal 6 6 4 2 4 2" xfId="18916" xr:uid="{00000000-0005-0000-0000-000071910000}"/>
    <cellStyle name="Normal 6 6 4 2 4 2 2" xfId="18917" xr:uid="{00000000-0005-0000-0000-000072910000}"/>
    <cellStyle name="Normal 6 6 4 2 4 2 2 2" xfId="42887" xr:uid="{00000000-0005-0000-0000-000073910000}"/>
    <cellStyle name="Normal 6 6 4 2 4 2 3" xfId="32869" xr:uid="{00000000-0005-0000-0000-000074910000}"/>
    <cellStyle name="Normal 6 6 4 2 4 3" xfId="18918" xr:uid="{00000000-0005-0000-0000-000075910000}"/>
    <cellStyle name="Normal 6 6 4 2 4 3 2" xfId="18919" xr:uid="{00000000-0005-0000-0000-000076910000}"/>
    <cellStyle name="Normal 6 6 4 2 4 3 2 2" xfId="42888" xr:uid="{00000000-0005-0000-0000-000077910000}"/>
    <cellStyle name="Normal 6 6 4 2 4 3 3" xfId="32870" xr:uid="{00000000-0005-0000-0000-000078910000}"/>
    <cellStyle name="Normal 6 6 4 2 4 4" xfId="18920" xr:uid="{00000000-0005-0000-0000-000079910000}"/>
    <cellStyle name="Normal 6 6 4 2 4 4 2" xfId="36863" xr:uid="{00000000-0005-0000-0000-00007A910000}"/>
    <cellStyle name="Normal 6 6 4 2 4 5" xfId="26267" xr:uid="{00000000-0005-0000-0000-00007B910000}"/>
    <cellStyle name="Normal 6 6 4 2 5" xfId="18921" xr:uid="{00000000-0005-0000-0000-00007C910000}"/>
    <cellStyle name="Normal 6 6 4 2 5 2" xfId="18922" xr:uid="{00000000-0005-0000-0000-00007D910000}"/>
    <cellStyle name="Normal 6 6 4 2 5 2 2" xfId="42889" xr:uid="{00000000-0005-0000-0000-00007E910000}"/>
    <cellStyle name="Normal 6 6 4 2 5 3" xfId="32871" xr:uid="{00000000-0005-0000-0000-00007F910000}"/>
    <cellStyle name="Normal 6 6 4 2 6" xfId="18923" xr:uid="{00000000-0005-0000-0000-000080910000}"/>
    <cellStyle name="Normal 6 6 4 2 6 2" xfId="18924" xr:uid="{00000000-0005-0000-0000-000081910000}"/>
    <cellStyle name="Normal 6 6 4 2 6 2 2" xfId="42890" xr:uid="{00000000-0005-0000-0000-000082910000}"/>
    <cellStyle name="Normal 6 6 4 2 6 3" xfId="32872" xr:uid="{00000000-0005-0000-0000-000083910000}"/>
    <cellStyle name="Normal 6 6 4 2 7" xfId="18925" xr:uid="{00000000-0005-0000-0000-000084910000}"/>
    <cellStyle name="Normal 6 6 4 2 7 2" xfId="36858" xr:uid="{00000000-0005-0000-0000-000085910000}"/>
    <cellStyle name="Normal 6 6 4 2 8" xfId="26262" xr:uid="{00000000-0005-0000-0000-000086910000}"/>
    <cellStyle name="Normal 6 6 4 3" xfId="18926" xr:uid="{00000000-0005-0000-0000-000087910000}"/>
    <cellStyle name="Normal 6 6 4 3 2" xfId="18927" xr:uid="{00000000-0005-0000-0000-000088910000}"/>
    <cellStyle name="Normal 6 6 4 3 2 2" xfId="18928" xr:uid="{00000000-0005-0000-0000-000089910000}"/>
    <cellStyle name="Normal 6 6 4 3 2 2 2" xfId="18929" xr:uid="{00000000-0005-0000-0000-00008A910000}"/>
    <cellStyle name="Normal 6 6 4 3 2 2 2 2" xfId="18930" xr:uid="{00000000-0005-0000-0000-00008B910000}"/>
    <cellStyle name="Normal 6 6 4 3 2 2 2 2 2" xfId="42891" xr:uid="{00000000-0005-0000-0000-00008C910000}"/>
    <cellStyle name="Normal 6 6 4 3 2 2 2 3" xfId="32873" xr:uid="{00000000-0005-0000-0000-00008D910000}"/>
    <cellStyle name="Normal 6 6 4 3 2 2 3" xfId="18931" xr:uid="{00000000-0005-0000-0000-00008E910000}"/>
    <cellStyle name="Normal 6 6 4 3 2 2 3 2" xfId="18932" xr:uid="{00000000-0005-0000-0000-00008F910000}"/>
    <cellStyle name="Normal 6 6 4 3 2 2 3 2 2" xfId="42892" xr:uid="{00000000-0005-0000-0000-000090910000}"/>
    <cellStyle name="Normal 6 6 4 3 2 2 3 3" xfId="32874" xr:uid="{00000000-0005-0000-0000-000091910000}"/>
    <cellStyle name="Normal 6 6 4 3 2 2 4" xfId="18933" xr:uid="{00000000-0005-0000-0000-000092910000}"/>
    <cellStyle name="Normal 6 6 4 3 2 2 4 2" xfId="36866" xr:uid="{00000000-0005-0000-0000-000093910000}"/>
    <cellStyle name="Normal 6 6 4 3 2 2 5" xfId="26270" xr:uid="{00000000-0005-0000-0000-000094910000}"/>
    <cellStyle name="Normal 6 6 4 3 2 3" xfId="18934" xr:uid="{00000000-0005-0000-0000-000095910000}"/>
    <cellStyle name="Normal 6 6 4 3 2 3 2" xfId="18935" xr:uid="{00000000-0005-0000-0000-000096910000}"/>
    <cellStyle name="Normal 6 6 4 3 2 3 2 2" xfId="18936" xr:uid="{00000000-0005-0000-0000-000097910000}"/>
    <cellStyle name="Normal 6 6 4 3 2 3 2 2 2" xfId="42893" xr:uid="{00000000-0005-0000-0000-000098910000}"/>
    <cellStyle name="Normal 6 6 4 3 2 3 2 3" xfId="32875" xr:uid="{00000000-0005-0000-0000-000099910000}"/>
    <cellStyle name="Normal 6 6 4 3 2 3 3" xfId="18937" xr:uid="{00000000-0005-0000-0000-00009A910000}"/>
    <cellStyle name="Normal 6 6 4 3 2 3 3 2" xfId="18938" xr:uid="{00000000-0005-0000-0000-00009B910000}"/>
    <cellStyle name="Normal 6 6 4 3 2 3 3 2 2" xfId="42894" xr:uid="{00000000-0005-0000-0000-00009C910000}"/>
    <cellStyle name="Normal 6 6 4 3 2 3 3 3" xfId="32876" xr:uid="{00000000-0005-0000-0000-00009D910000}"/>
    <cellStyle name="Normal 6 6 4 3 2 3 4" xfId="18939" xr:uid="{00000000-0005-0000-0000-00009E910000}"/>
    <cellStyle name="Normal 6 6 4 3 2 3 4 2" xfId="36867" xr:uid="{00000000-0005-0000-0000-00009F910000}"/>
    <cellStyle name="Normal 6 6 4 3 2 3 5" xfId="26271" xr:uid="{00000000-0005-0000-0000-0000A0910000}"/>
    <cellStyle name="Normal 6 6 4 3 2 4" xfId="18940" xr:uid="{00000000-0005-0000-0000-0000A1910000}"/>
    <cellStyle name="Normal 6 6 4 3 2 4 2" xfId="18941" xr:uid="{00000000-0005-0000-0000-0000A2910000}"/>
    <cellStyle name="Normal 6 6 4 3 2 4 2 2" xfId="42895" xr:uid="{00000000-0005-0000-0000-0000A3910000}"/>
    <cellStyle name="Normal 6 6 4 3 2 4 3" xfId="32877" xr:uid="{00000000-0005-0000-0000-0000A4910000}"/>
    <cellStyle name="Normal 6 6 4 3 2 5" xfId="18942" xr:uid="{00000000-0005-0000-0000-0000A5910000}"/>
    <cellStyle name="Normal 6 6 4 3 2 5 2" xfId="18943" xr:uid="{00000000-0005-0000-0000-0000A6910000}"/>
    <cellStyle name="Normal 6 6 4 3 2 5 2 2" xfId="42896" xr:uid="{00000000-0005-0000-0000-0000A7910000}"/>
    <cellStyle name="Normal 6 6 4 3 2 5 3" xfId="32878" xr:uid="{00000000-0005-0000-0000-0000A8910000}"/>
    <cellStyle name="Normal 6 6 4 3 2 6" xfId="18944" xr:uid="{00000000-0005-0000-0000-0000A9910000}"/>
    <cellStyle name="Normal 6 6 4 3 2 6 2" xfId="36865" xr:uid="{00000000-0005-0000-0000-0000AA910000}"/>
    <cellStyle name="Normal 6 6 4 3 2 7" xfId="26269" xr:uid="{00000000-0005-0000-0000-0000AB910000}"/>
    <cellStyle name="Normal 6 6 4 3 3" xfId="18945" xr:uid="{00000000-0005-0000-0000-0000AC910000}"/>
    <cellStyle name="Normal 6 6 4 3 3 2" xfId="18946" xr:uid="{00000000-0005-0000-0000-0000AD910000}"/>
    <cellStyle name="Normal 6 6 4 3 3 2 2" xfId="18947" xr:uid="{00000000-0005-0000-0000-0000AE910000}"/>
    <cellStyle name="Normal 6 6 4 3 3 2 2 2" xfId="42897" xr:uid="{00000000-0005-0000-0000-0000AF910000}"/>
    <cellStyle name="Normal 6 6 4 3 3 2 3" xfId="32879" xr:uid="{00000000-0005-0000-0000-0000B0910000}"/>
    <cellStyle name="Normal 6 6 4 3 3 3" xfId="18948" xr:uid="{00000000-0005-0000-0000-0000B1910000}"/>
    <cellStyle name="Normal 6 6 4 3 3 3 2" xfId="18949" xr:uid="{00000000-0005-0000-0000-0000B2910000}"/>
    <cellStyle name="Normal 6 6 4 3 3 3 2 2" xfId="42898" xr:uid="{00000000-0005-0000-0000-0000B3910000}"/>
    <cellStyle name="Normal 6 6 4 3 3 3 3" xfId="32880" xr:uid="{00000000-0005-0000-0000-0000B4910000}"/>
    <cellStyle name="Normal 6 6 4 3 3 4" xfId="18950" xr:uid="{00000000-0005-0000-0000-0000B5910000}"/>
    <cellStyle name="Normal 6 6 4 3 3 4 2" xfId="36868" xr:uid="{00000000-0005-0000-0000-0000B6910000}"/>
    <cellStyle name="Normal 6 6 4 3 3 5" xfId="26272" xr:uid="{00000000-0005-0000-0000-0000B7910000}"/>
    <cellStyle name="Normal 6 6 4 3 4" xfId="18951" xr:uid="{00000000-0005-0000-0000-0000B8910000}"/>
    <cellStyle name="Normal 6 6 4 3 4 2" xfId="18952" xr:uid="{00000000-0005-0000-0000-0000B9910000}"/>
    <cellStyle name="Normal 6 6 4 3 4 2 2" xfId="18953" xr:uid="{00000000-0005-0000-0000-0000BA910000}"/>
    <cellStyle name="Normal 6 6 4 3 4 2 2 2" xfId="42899" xr:uid="{00000000-0005-0000-0000-0000BB910000}"/>
    <cellStyle name="Normal 6 6 4 3 4 2 3" xfId="32881" xr:uid="{00000000-0005-0000-0000-0000BC910000}"/>
    <cellStyle name="Normal 6 6 4 3 4 3" xfId="18954" xr:uid="{00000000-0005-0000-0000-0000BD910000}"/>
    <cellStyle name="Normal 6 6 4 3 4 3 2" xfId="18955" xr:uid="{00000000-0005-0000-0000-0000BE910000}"/>
    <cellStyle name="Normal 6 6 4 3 4 3 2 2" xfId="42900" xr:uid="{00000000-0005-0000-0000-0000BF910000}"/>
    <cellStyle name="Normal 6 6 4 3 4 3 3" xfId="32882" xr:uid="{00000000-0005-0000-0000-0000C0910000}"/>
    <cellStyle name="Normal 6 6 4 3 4 4" xfId="18956" xr:uid="{00000000-0005-0000-0000-0000C1910000}"/>
    <cellStyle name="Normal 6 6 4 3 4 4 2" xfId="36869" xr:uid="{00000000-0005-0000-0000-0000C2910000}"/>
    <cellStyle name="Normal 6 6 4 3 4 5" xfId="26273" xr:uid="{00000000-0005-0000-0000-0000C3910000}"/>
    <cellStyle name="Normal 6 6 4 3 5" xfId="18957" xr:uid="{00000000-0005-0000-0000-0000C4910000}"/>
    <cellStyle name="Normal 6 6 4 3 5 2" xfId="18958" xr:uid="{00000000-0005-0000-0000-0000C5910000}"/>
    <cellStyle name="Normal 6 6 4 3 5 2 2" xfId="42901" xr:uid="{00000000-0005-0000-0000-0000C6910000}"/>
    <cellStyle name="Normal 6 6 4 3 5 3" xfId="32883" xr:uid="{00000000-0005-0000-0000-0000C7910000}"/>
    <cellStyle name="Normal 6 6 4 3 6" xfId="18959" xr:uid="{00000000-0005-0000-0000-0000C8910000}"/>
    <cellStyle name="Normal 6 6 4 3 6 2" xfId="18960" xr:uid="{00000000-0005-0000-0000-0000C9910000}"/>
    <cellStyle name="Normal 6 6 4 3 6 2 2" xfId="42902" xr:uid="{00000000-0005-0000-0000-0000CA910000}"/>
    <cellStyle name="Normal 6 6 4 3 6 3" xfId="32884" xr:uid="{00000000-0005-0000-0000-0000CB910000}"/>
    <cellStyle name="Normal 6 6 4 3 7" xfId="18961" xr:uid="{00000000-0005-0000-0000-0000CC910000}"/>
    <cellStyle name="Normal 6 6 4 3 7 2" xfId="36864" xr:uid="{00000000-0005-0000-0000-0000CD910000}"/>
    <cellStyle name="Normal 6 6 4 3 8" xfId="26268" xr:uid="{00000000-0005-0000-0000-0000CE910000}"/>
    <cellStyle name="Normal 6 6 4 4" xfId="18962" xr:uid="{00000000-0005-0000-0000-0000CF910000}"/>
    <cellStyle name="Normal 6 6 4 4 2" xfId="18963" xr:uid="{00000000-0005-0000-0000-0000D0910000}"/>
    <cellStyle name="Normal 6 6 4 4 2 2" xfId="18964" xr:uid="{00000000-0005-0000-0000-0000D1910000}"/>
    <cellStyle name="Normal 6 6 4 4 2 2 2" xfId="18965" xr:uid="{00000000-0005-0000-0000-0000D2910000}"/>
    <cellStyle name="Normal 6 6 4 4 2 2 2 2" xfId="42903" xr:uid="{00000000-0005-0000-0000-0000D3910000}"/>
    <cellStyle name="Normal 6 6 4 4 2 2 3" xfId="32885" xr:uid="{00000000-0005-0000-0000-0000D4910000}"/>
    <cellStyle name="Normal 6 6 4 4 2 3" xfId="18966" xr:uid="{00000000-0005-0000-0000-0000D5910000}"/>
    <cellStyle name="Normal 6 6 4 4 2 3 2" xfId="18967" xr:uid="{00000000-0005-0000-0000-0000D6910000}"/>
    <cellStyle name="Normal 6 6 4 4 2 3 2 2" xfId="42904" xr:uid="{00000000-0005-0000-0000-0000D7910000}"/>
    <cellStyle name="Normal 6 6 4 4 2 3 3" xfId="32886" xr:uid="{00000000-0005-0000-0000-0000D8910000}"/>
    <cellStyle name="Normal 6 6 4 4 2 4" xfId="18968" xr:uid="{00000000-0005-0000-0000-0000D9910000}"/>
    <cellStyle name="Normal 6 6 4 4 2 4 2" xfId="36871" xr:uid="{00000000-0005-0000-0000-0000DA910000}"/>
    <cellStyle name="Normal 6 6 4 4 2 5" xfId="26275" xr:uid="{00000000-0005-0000-0000-0000DB910000}"/>
    <cellStyle name="Normal 6 6 4 4 3" xfId="18969" xr:uid="{00000000-0005-0000-0000-0000DC910000}"/>
    <cellStyle name="Normal 6 6 4 4 3 2" xfId="18970" xr:uid="{00000000-0005-0000-0000-0000DD910000}"/>
    <cellStyle name="Normal 6 6 4 4 3 2 2" xfId="18971" xr:uid="{00000000-0005-0000-0000-0000DE910000}"/>
    <cellStyle name="Normal 6 6 4 4 3 2 2 2" xfId="42905" xr:uid="{00000000-0005-0000-0000-0000DF910000}"/>
    <cellStyle name="Normal 6 6 4 4 3 2 3" xfId="32887" xr:uid="{00000000-0005-0000-0000-0000E0910000}"/>
    <cellStyle name="Normal 6 6 4 4 3 3" xfId="18972" xr:uid="{00000000-0005-0000-0000-0000E1910000}"/>
    <cellStyle name="Normal 6 6 4 4 3 3 2" xfId="18973" xr:uid="{00000000-0005-0000-0000-0000E2910000}"/>
    <cellStyle name="Normal 6 6 4 4 3 3 2 2" xfId="42906" xr:uid="{00000000-0005-0000-0000-0000E3910000}"/>
    <cellStyle name="Normal 6 6 4 4 3 3 3" xfId="32888" xr:uid="{00000000-0005-0000-0000-0000E4910000}"/>
    <cellStyle name="Normal 6 6 4 4 3 4" xfId="18974" xr:uid="{00000000-0005-0000-0000-0000E5910000}"/>
    <cellStyle name="Normal 6 6 4 4 3 4 2" xfId="36872" xr:uid="{00000000-0005-0000-0000-0000E6910000}"/>
    <cellStyle name="Normal 6 6 4 4 3 5" xfId="26276" xr:uid="{00000000-0005-0000-0000-0000E7910000}"/>
    <cellStyle name="Normal 6 6 4 4 4" xfId="18975" xr:uid="{00000000-0005-0000-0000-0000E8910000}"/>
    <cellStyle name="Normal 6 6 4 4 4 2" xfId="18976" xr:uid="{00000000-0005-0000-0000-0000E9910000}"/>
    <cellStyle name="Normal 6 6 4 4 4 2 2" xfId="42907" xr:uid="{00000000-0005-0000-0000-0000EA910000}"/>
    <cellStyle name="Normal 6 6 4 4 4 3" xfId="32889" xr:uid="{00000000-0005-0000-0000-0000EB910000}"/>
    <cellStyle name="Normal 6 6 4 4 5" xfId="18977" xr:uid="{00000000-0005-0000-0000-0000EC910000}"/>
    <cellStyle name="Normal 6 6 4 4 5 2" xfId="18978" xr:uid="{00000000-0005-0000-0000-0000ED910000}"/>
    <cellStyle name="Normal 6 6 4 4 5 2 2" xfId="42908" xr:uid="{00000000-0005-0000-0000-0000EE910000}"/>
    <cellStyle name="Normal 6 6 4 4 5 3" xfId="32890" xr:uid="{00000000-0005-0000-0000-0000EF910000}"/>
    <cellStyle name="Normal 6 6 4 4 6" xfId="18979" xr:uid="{00000000-0005-0000-0000-0000F0910000}"/>
    <cellStyle name="Normal 6 6 4 4 6 2" xfId="36870" xr:uid="{00000000-0005-0000-0000-0000F1910000}"/>
    <cellStyle name="Normal 6 6 4 4 7" xfId="26274" xr:uid="{00000000-0005-0000-0000-0000F2910000}"/>
    <cellStyle name="Normal 6 6 4 5" xfId="18980" xr:uid="{00000000-0005-0000-0000-0000F3910000}"/>
    <cellStyle name="Normal 6 6 4 5 2" xfId="18981" xr:uid="{00000000-0005-0000-0000-0000F4910000}"/>
    <cellStyle name="Normal 6 6 4 5 2 2" xfId="18982" xr:uid="{00000000-0005-0000-0000-0000F5910000}"/>
    <cellStyle name="Normal 6 6 4 5 2 2 2" xfId="42909" xr:uid="{00000000-0005-0000-0000-0000F6910000}"/>
    <cellStyle name="Normal 6 6 4 5 2 3" xfId="32891" xr:uid="{00000000-0005-0000-0000-0000F7910000}"/>
    <cellStyle name="Normal 6 6 4 5 3" xfId="18983" xr:uid="{00000000-0005-0000-0000-0000F8910000}"/>
    <cellStyle name="Normal 6 6 4 5 3 2" xfId="18984" xr:uid="{00000000-0005-0000-0000-0000F9910000}"/>
    <cellStyle name="Normal 6 6 4 5 3 2 2" xfId="42910" xr:uid="{00000000-0005-0000-0000-0000FA910000}"/>
    <cellStyle name="Normal 6 6 4 5 3 3" xfId="32892" xr:uid="{00000000-0005-0000-0000-0000FB910000}"/>
    <cellStyle name="Normal 6 6 4 5 4" xfId="18985" xr:uid="{00000000-0005-0000-0000-0000FC910000}"/>
    <cellStyle name="Normal 6 6 4 5 4 2" xfId="36873" xr:uid="{00000000-0005-0000-0000-0000FD910000}"/>
    <cellStyle name="Normal 6 6 4 5 5" xfId="26277" xr:uid="{00000000-0005-0000-0000-0000FE910000}"/>
    <cellStyle name="Normal 6 6 4 6" xfId="18986" xr:uid="{00000000-0005-0000-0000-0000FF910000}"/>
    <cellStyle name="Normal 6 6 4 6 2" xfId="18987" xr:uid="{00000000-0005-0000-0000-000000920000}"/>
    <cellStyle name="Normal 6 6 4 6 2 2" xfId="18988" xr:uid="{00000000-0005-0000-0000-000001920000}"/>
    <cellStyle name="Normal 6 6 4 6 2 2 2" xfId="42911" xr:uid="{00000000-0005-0000-0000-000002920000}"/>
    <cellStyle name="Normal 6 6 4 6 2 3" xfId="32893" xr:uid="{00000000-0005-0000-0000-000003920000}"/>
    <cellStyle name="Normal 6 6 4 6 3" xfId="18989" xr:uid="{00000000-0005-0000-0000-000004920000}"/>
    <cellStyle name="Normal 6 6 4 6 3 2" xfId="18990" xr:uid="{00000000-0005-0000-0000-000005920000}"/>
    <cellStyle name="Normal 6 6 4 6 3 2 2" xfId="42912" xr:uid="{00000000-0005-0000-0000-000006920000}"/>
    <cellStyle name="Normal 6 6 4 6 3 3" xfId="32894" xr:uid="{00000000-0005-0000-0000-000007920000}"/>
    <cellStyle name="Normal 6 6 4 6 4" xfId="18991" xr:uid="{00000000-0005-0000-0000-000008920000}"/>
    <cellStyle name="Normal 6 6 4 6 4 2" xfId="36874" xr:uid="{00000000-0005-0000-0000-000009920000}"/>
    <cellStyle name="Normal 6 6 4 6 5" xfId="26278" xr:uid="{00000000-0005-0000-0000-00000A920000}"/>
    <cellStyle name="Normal 6 6 4 7" xfId="18992" xr:uid="{00000000-0005-0000-0000-00000B920000}"/>
    <cellStyle name="Normal 6 6 4 7 2" xfId="18993" xr:uid="{00000000-0005-0000-0000-00000C920000}"/>
    <cellStyle name="Normal 6 6 4 7 2 2" xfId="42913" xr:uid="{00000000-0005-0000-0000-00000D920000}"/>
    <cellStyle name="Normal 6 6 4 7 3" xfId="32895" xr:uid="{00000000-0005-0000-0000-00000E920000}"/>
    <cellStyle name="Normal 6 6 4 8" xfId="18994" xr:uid="{00000000-0005-0000-0000-00000F920000}"/>
    <cellStyle name="Normal 6 6 4 8 2" xfId="18995" xr:uid="{00000000-0005-0000-0000-000010920000}"/>
    <cellStyle name="Normal 6 6 4 8 2 2" xfId="42914" xr:uid="{00000000-0005-0000-0000-000011920000}"/>
    <cellStyle name="Normal 6 6 4 8 3" xfId="32896" xr:uid="{00000000-0005-0000-0000-000012920000}"/>
    <cellStyle name="Normal 6 6 4 9" xfId="18996" xr:uid="{00000000-0005-0000-0000-000013920000}"/>
    <cellStyle name="Normal 6 6 4 9 2" xfId="36857" xr:uid="{00000000-0005-0000-0000-000014920000}"/>
    <cellStyle name="Normal 6 6 5" xfId="18997" xr:uid="{00000000-0005-0000-0000-000015920000}"/>
    <cellStyle name="Normal 6 6 5 2" xfId="18998" xr:uid="{00000000-0005-0000-0000-000016920000}"/>
    <cellStyle name="Normal 6 6 5 2 2" xfId="18999" xr:uid="{00000000-0005-0000-0000-000017920000}"/>
    <cellStyle name="Normal 6 6 5 2 2 2" xfId="19000" xr:uid="{00000000-0005-0000-0000-000018920000}"/>
    <cellStyle name="Normal 6 6 5 2 2 2 2" xfId="19001" xr:uid="{00000000-0005-0000-0000-000019920000}"/>
    <cellStyle name="Normal 6 6 5 2 2 2 2 2" xfId="42915" xr:uid="{00000000-0005-0000-0000-00001A920000}"/>
    <cellStyle name="Normal 6 6 5 2 2 2 3" xfId="32897" xr:uid="{00000000-0005-0000-0000-00001B920000}"/>
    <cellStyle name="Normal 6 6 5 2 2 3" xfId="19002" xr:uid="{00000000-0005-0000-0000-00001C920000}"/>
    <cellStyle name="Normal 6 6 5 2 2 3 2" xfId="19003" xr:uid="{00000000-0005-0000-0000-00001D920000}"/>
    <cellStyle name="Normal 6 6 5 2 2 3 2 2" xfId="42916" xr:uid="{00000000-0005-0000-0000-00001E920000}"/>
    <cellStyle name="Normal 6 6 5 2 2 3 3" xfId="32898" xr:uid="{00000000-0005-0000-0000-00001F920000}"/>
    <cellStyle name="Normal 6 6 5 2 2 4" xfId="19004" xr:uid="{00000000-0005-0000-0000-000020920000}"/>
    <cellStyle name="Normal 6 6 5 2 2 4 2" xfId="36877" xr:uid="{00000000-0005-0000-0000-000021920000}"/>
    <cellStyle name="Normal 6 6 5 2 2 5" xfId="26281" xr:uid="{00000000-0005-0000-0000-000022920000}"/>
    <cellStyle name="Normal 6 6 5 2 3" xfId="19005" xr:uid="{00000000-0005-0000-0000-000023920000}"/>
    <cellStyle name="Normal 6 6 5 2 3 2" xfId="19006" xr:uid="{00000000-0005-0000-0000-000024920000}"/>
    <cellStyle name="Normal 6 6 5 2 3 2 2" xfId="19007" xr:uid="{00000000-0005-0000-0000-000025920000}"/>
    <cellStyle name="Normal 6 6 5 2 3 2 2 2" xfId="42917" xr:uid="{00000000-0005-0000-0000-000026920000}"/>
    <cellStyle name="Normal 6 6 5 2 3 2 3" xfId="32899" xr:uid="{00000000-0005-0000-0000-000027920000}"/>
    <cellStyle name="Normal 6 6 5 2 3 3" xfId="19008" xr:uid="{00000000-0005-0000-0000-000028920000}"/>
    <cellStyle name="Normal 6 6 5 2 3 3 2" xfId="19009" xr:uid="{00000000-0005-0000-0000-000029920000}"/>
    <cellStyle name="Normal 6 6 5 2 3 3 2 2" xfId="42918" xr:uid="{00000000-0005-0000-0000-00002A920000}"/>
    <cellStyle name="Normal 6 6 5 2 3 3 3" xfId="32900" xr:uid="{00000000-0005-0000-0000-00002B920000}"/>
    <cellStyle name="Normal 6 6 5 2 3 4" xfId="19010" xr:uid="{00000000-0005-0000-0000-00002C920000}"/>
    <cellStyle name="Normal 6 6 5 2 3 4 2" xfId="36878" xr:uid="{00000000-0005-0000-0000-00002D920000}"/>
    <cellStyle name="Normal 6 6 5 2 3 5" xfId="26282" xr:uid="{00000000-0005-0000-0000-00002E920000}"/>
    <cellStyle name="Normal 6 6 5 2 4" xfId="19011" xr:uid="{00000000-0005-0000-0000-00002F920000}"/>
    <cellStyle name="Normal 6 6 5 2 4 2" xfId="19012" xr:uid="{00000000-0005-0000-0000-000030920000}"/>
    <cellStyle name="Normal 6 6 5 2 4 2 2" xfId="42919" xr:uid="{00000000-0005-0000-0000-000031920000}"/>
    <cellStyle name="Normal 6 6 5 2 4 3" xfId="32901" xr:uid="{00000000-0005-0000-0000-000032920000}"/>
    <cellStyle name="Normal 6 6 5 2 5" xfId="19013" xr:uid="{00000000-0005-0000-0000-000033920000}"/>
    <cellStyle name="Normal 6 6 5 2 5 2" xfId="19014" xr:uid="{00000000-0005-0000-0000-000034920000}"/>
    <cellStyle name="Normal 6 6 5 2 5 2 2" xfId="42920" xr:uid="{00000000-0005-0000-0000-000035920000}"/>
    <cellStyle name="Normal 6 6 5 2 5 3" xfId="32902" xr:uid="{00000000-0005-0000-0000-000036920000}"/>
    <cellStyle name="Normal 6 6 5 2 6" xfId="19015" xr:uid="{00000000-0005-0000-0000-000037920000}"/>
    <cellStyle name="Normal 6 6 5 2 6 2" xfId="36876" xr:uid="{00000000-0005-0000-0000-000038920000}"/>
    <cellStyle name="Normal 6 6 5 2 7" xfId="26280" xr:uid="{00000000-0005-0000-0000-000039920000}"/>
    <cellStyle name="Normal 6 6 5 3" xfId="19016" xr:uid="{00000000-0005-0000-0000-00003A920000}"/>
    <cellStyle name="Normal 6 6 5 3 2" xfId="19017" xr:uid="{00000000-0005-0000-0000-00003B920000}"/>
    <cellStyle name="Normal 6 6 5 3 2 2" xfId="19018" xr:uid="{00000000-0005-0000-0000-00003C920000}"/>
    <cellStyle name="Normal 6 6 5 3 2 2 2" xfId="42921" xr:uid="{00000000-0005-0000-0000-00003D920000}"/>
    <cellStyle name="Normal 6 6 5 3 2 3" xfId="32903" xr:uid="{00000000-0005-0000-0000-00003E920000}"/>
    <cellStyle name="Normal 6 6 5 3 3" xfId="19019" xr:uid="{00000000-0005-0000-0000-00003F920000}"/>
    <cellStyle name="Normal 6 6 5 3 3 2" xfId="19020" xr:uid="{00000000-0005-0000-0000-000040920000}"/>
    <cellStyle name="Normal 6 6 5 3 3 2 2" xfId="42922" xr:uid="{00000000-0005-0000-0000-000041920000}"/>
    <cellStyle name="Normal 6 6 5 3 3 3" xfId="32904" xr:uid="{00000000-0005-0000-0000-000042920000}"/>
    <cellStyle name="Normal 6 6 5 3 4" xfId="19021" xr:uid="{00000000-0005-0000-0000-000043920000}"/>
    <cellStyle name="Normal 6 6 5 3 4 2" xfId="36879" xr:uid="{00000000-0005-0000-0000-000044920000}"/>
    <cellStyle name="Normal 6 6 5 3 5" xfId="26283" xr:uid="{00000000-0005-0000-0000-000045920000}"/>
    <cellStyle name="Normal 6 6 5 4" xfId="19022" xr:uid="{00000000-0005-0000-0000-000046920000}"/>
    <cellStyle name="Normal 6 6 5 4 2" xfId="19023" xr:uid="{00000000-0005-0000-0000-000047920000}"/>
    <cellStyle name="Normal 6 6 5 4 2 2" xfId="19024" xr:uid="{00000000-0005-0000-0000-000048920000}"/>
    <cellStyle name="Normal 6 6 5 4 2 2 2" xfId="42923" xr:uid="{00000000-0005-0000-0000-000049920000}"/>
    <cellStyle name="Normal 6 6 5 4 2 3" xfId="32905" xr:uid="{00000000-0005-0000-0000-00004A920000}"/>
    <cellStyle name="Normal 6 6 5 4 3" xfId="19025" xr:uid="{00000000-0005-0000-0000-00004B920000}"/>
    <cellStyle name="Normal 6 6 5 4 3 2" xfId="19026" xr:uid="{00000000-0005-0000-0000-00004C920000}"/>
    <cellStyle name="Normal 6 6 5 4 3 2 2" xfId="42924" xr:uid="{00000000-0005-0000-0000-00004D920000}"/>
    <cellStyle name="Normal 6 6 5 4 3 3" xfId="32906" xr:uid="{00000000-0005-0000-0000-00004E920000}"/>
    <cellStyle name="Normal 6 6 5 4 4" xfId="19027" xr:uid="{00000000-0005-0000-0000-00004F920000}"/>
    <cellStyle name="Normal 6 6 5 4 4 2" xfId="36880" xr:uid="{00000000-0005-0000-0000-000050920000}"/>
    <cellStyle name="Normal 6 6 5 4 5" xfId="26284" xr:uid="{00000000-0005-0000-0000-000051920000}"/>
    <cellStyle name="Normal 6 6 5 5" xfId="19028" xr:uid="{00000000-0005-0000-0000-000052920000}"/>
    <cellStyle name="Normal 6 6 5 5 2" xfId="19029" xr:uid="{00000000-0005-0000-0000-000053920000}"/>
    <cellStyle name="Normal 6 6 5 5 2 2" xfId="42925" xr:uid="{00000000-0005-0000-0000-000054920000}"/>
    <cellStyle name="Normal 6 6 5 5 3" xfId="32907" xr:uid="{00000000-0005-0000-0000-000055920000}"/>
    <cellStyle name="Normal 6 6 5 6" xfId="19030" xr:uid="{00000000-0005-0000-0000-000056920000}"/>
    <cellStyle name="Normal 6 6 5 6 2" xfId="19031" xr:uid="{00000000-0005-0000-0000-000057920000}"/>
    <cellStyle name="Normal 6 6 5 6 2 2" xfId="42926" xr:uid="{00000000-0005-0000-0000-000058920000}"/>
    <cellStyle name="Normal 6 6 5 6 3" xfId="32908" xr:uid="{00000000-0005-0000-0000-000059920000}"/>
    <cellStyle name="Normal 6 6 5 7" xfId="19032" xr:uid="{00000000-0005-0000-0000-00005A920000}"/>
    <cellStyle name="Normal 6 6 5 7 2" xfId="36875" xr:uid="{00000000-0005-0000-0000-00005B920000}"/>
    <cellStyle name="Normal 6 6 5 8" xfId="26279" xr:uid="{00000000-0005-0000-0000-00005C920000}"/>
    <cellStyle name="Normal 6 6 6" xfId="19033" xr:uid="{00000000-0005-0000-0000-00005D920000}"/>
    <cellStyle name="Normal 6 6 6 2" xfId="19034" xr:uid="{00000000-0005-0000-0000-00005E920000}"/>
    <cellStyle name="Normal 6 6 6 2 2" xfId="19035" xr:uid="{00000000-0005-0000-0000-00005F920000}"/>
    <cellStyle name="Normal 6 6 6 2 2 2" xfId="19036" xr:uid="{00000000-0005-0000-0000-000060920000}"/>
    <cellStyle name="Normal 6 6 6 2 2 2 2" xfId="19037" xr:uid="{00000000-0005-0000-0000-000061920000}"/>
    <cellStyle name="Normal 6 6 6 2 2 2 2 2" xfId="42927" xr:uid="{00000000-0005-0000-0000-000062920000}"/>
    <cellStyle name="Normal 6 6 6 2 2 2 3" xfId="32909" xr:uid="{00000000-0005-0000-0000-000063920000}"/>
    <cellStyle name="Normal 6 6 6 2 2 3" xfId="19038" xr:uid="{00000000-0005-0000-0000-000064920000}"/>
    <cellStyle name="Normal 6 6 6 2 2 3 2" xfId="19039" xr:uid="{00000000-0005-0000-0000-000065920000}"/>
    <cellStyle name="Normal 6 6 6 2 2 3 2 2" xfId="42928" xr:uid="{00000000-0005-0000-0000-000066920000}"/>
    <cellStyle name="Normal 6 6 6 2 2 3 3" xfId="32910" xr:uid="{00000000-0005-0000-0000-000067920000}"/>
    <cellStyle name="Normal 6 6 6 2 2 4" xfId="19040" xr:uid="{00000000-0005-0000-0000-000068920000}"/>
    <cellStyle name="Normal 6 6 6 2 2 4 2" xfId="36883" xr:uid="{00000000-0005-0000-0000-000069920000}"/>
    <cellStyle name="Normal 6 6 6 2 2 5" xfId="26287" xr:uid="{00000000-0005-0000-0000-00006A920000}"/>
    <cellStyle name="Normal 6 6 6 2 3" xfId="19041" xr:uid="{00000000-0005-0000-0000-00006B920000}"/>
    <cellStyle name="Normal 6 6 6 2 3 2" xfId="19042" xr:uid="{00000000-0005-0000-0000-00006C920000}"/>
    <cellStyle name="Normal 6 6 6 2 3 2 2" xfId="19043" xr:uid="{00000000-0005-0000-0000-00006D920000}"/>
    <cellStyle name="Normal 6 6 6 2 3 2 2 2" xfId="42929" xr:uid="{00000000-0005-0000-0000-00006E920000}"/>
    <cellStyle name="Normal 6 6 6 2 3 2 3" xfId="32911" xr:uid="{00000000-0005-0000-0000-00006F920000}"/>
    <cellStyle name="Normal 6 6 6 2 3 3" xfId="19044" xr:uid="{00000000-0005-0000-0000-000070920000}"/>
    <cellStyle name="Normal 6 6 6 2 3 3 2" xfId="19045" xr:uid="{00000000-0005-0000-0000-000071920000}"/>
    <cellStyle name="Normal 6 6 6 2 3 3 2 2" xfId="42930" xr:uid="{00000000-0005-0000-0000-000072920000}"/>
    <cellStyle name="Normal 6 6 6 2 3 3 3" xfId="32912" xr:uid="{00000000-0005-0000-0000-000073920000}"/>
    <cellStyle name="Normal 6 6 6 2 3 4" xfId="19046" xr:uid="{00000000-0005-0000-0000-000074920000}"/>
    <cellStyle name="Normal 6 6 6 2 3 4 2" xfId="36884" xr:uid="{00000000-0005-0000-0000-000075920000}"/>
    <cellStyle name="Normal 6 6 6 2 3 5" xfId="26288" xr:uid="{00000000-0005-0000-0000-000076920000}"/>
    <cellStyle name="Normal 6 6 6 2 4" xfId="19047" xr:uid="{00000000-0005-0000-0000-000077920000}"/>
    <cellStyle name="Normal 6 6 6 2 4 2" xfId="19048" xr:uid="{00000000-0005-0000-0000-000078920000}"/>
    <cellStyle name="Normal 6 6 6 2 4 2 2" xfId="42931" xr:uid="{00000000-0005-0000-0000-000079920000}"/>
    <cellStyle name="Normal 6 6 6 2 4 3" xfId="32913" xr:uid="{00000000-0005-0000-0000-00007A920000}"/>
    <cellStyle name="Normal 6 6 6 2 5" xfId="19049" xr:uid="{00000000-0005-0000-0000-00007B920000}"/>
    <cellStyle name="Normal 6 6 6 2 5 2" xfId="19050" xr:uid="{00000000-0005-0000-0000-00007C920000}"/>
    <cellStyle name="Normal 6 6 6 2 5 2 2" xfId="42932" xr:uid="{00000000-0005-0000-0000-00007D920000}"/>
    <cellStyle name="Normal 6 6 6 2 5 3" xfId="32914" xr:uid="{00000000-0005-0000-0000-00007E920000}"/>
    <cellStyle name="Normal 6 6 6 2 6" xfId="19051" xr:uid="{00000000-0005-0000-0000-00007F920000}"/>
    <cellStyle name="Normal 6 6 6 2 6 2" xfId="36882" xr:uid="{00000000-0005-0000-0000-000080920000}"/>
    <cellStyle name="Normal 6 6 6 2 7" xfId="26286" xr:uid="{00000000-0005-0000-0000-000081920000}"/>
    <cellStyle name="Normal 6 6 6 3" xfId="19052" xr:uid="{00000000-0005-0000-0000-000082920000}"/>
    <cellStyle name="Normal 6 6 6 3 2" xfId="19053" xr:uid="{00000000-0005-0000-0000-000083920000}"/>
    <cellStyle name="Normal 6 6 6 3 2 2" xfId="19054" xr:uid="{00000000-0005-0000-0000-000084920000}"/>
    <cellStyle name="Normal 6 6 6 3 2 2 2" xfId="42933" xr:uid="{00000000-0005-0000-0000-000085920000}"/>
    <cellStyle name="Normal 6 6 6 3 2 3" xfId="32915" xr:uid="{00000000-0005-0000-0000-000086920000}"/>
    <cellStyle name="Normal 6 6 6 3 3" xfId="19055" xr:uid="{00000000-0005-0000-0000-000087920000}"/>
    <cellStyle name="Normal 6 6 6 3 3 2" xfId="19056" xr:uid="{00000000-0005-0000-0000-000088920000}"/>
    <cellStyle name="Normal 6 6 6 3 3 2 2" xfId="42934" xr:uid="{00000000-0005-0000-0000-000089920000}"/>
    <cellStyle name="Normal 6 6 6 3 3 3" xfId="32916" xr:uid="{00000000-0005-0000-0000-00008A920000}"/>
    <cellStyle name="Normal 6 6 6 3 4" xfId="19057" xr:uid="{00000000-0005-0000-0000-00008B920000}"/>
    <cellStyle name="Normal 6 6 6 3 4 2" xfId="36885" xr:uid="{00000000-0005-0000-0000-00008C920000}"/>
    <cellStyle name="Normal 6 6 6 3 5" xfId="26289" xr:uid="{00000000-0005-0000-0000-00008D920000}"/>
    <cellStyle name="Normal 6 6 6 4" xfId="19058" xr:uid="{00000000-0005-0000-0000-00008E920000}"/>
    <cellStyle name="Normal 6 6 6 4 2" xfId="19059" xr:uid="{00000000-0005-0000-0000-00008F920000}"/>
    <cellStyle name="Normal 6 6 6 4 2 2" xfId="19060" xr:uid="{00000000-0005-0000-0000-000090920000}"/>
    <cellStyle name="Normal 6 6 6 4 2 2 2" xfId="42935" xr:uid="{00000000-0005-0000-0000-000091920000}"/>
    <cellStyle name="Normal 6 6 6 4 2 3" xfId="32917" xr:uid="{00000000-0005-0000-0000-000092920000}"/>
    <cellStyle name="Normal 6 6 6 4 3" xfId="19061" xr:uid="{00000000-0005-0000-0000-000093920000}"/>
    <cellStyle name="Normal 6 6 6 4 3 2" xfId="19062" xr:uid="{00000000-0005-0000-0000-000094920000}"/>
    <cellStyle name="Normal 6 6 6 4 3 2 2" xfId="42936" xr:uid="{00000000-0005-0000-0000-000095920000}"/>
    <cellStyle name="Normal 6 6 6 4 3 3" xfId="32918" xr:uid="{00000000-0005-0000-0000-000096920000}"/>
    <cellStyle name="Normal 6 6 6 4 4" xfId="19063" xr:uid="{00000000-0005-0000-0000-000097920000}"/>
    <cellStyle name="Normal 6 6 6 4 4 2" xfId="36886" xr:uid="{00000000-0005-0000-0000-000098920000}"/>
    <cellStyle name="Normal 6 6 6 4 5" xfId="26290" xr:uid="{00000000-0005-0000-0000-000099920000}"/>
    <cellStyle name="Normal 6 6 6 5" xfId="19064" xr:uid="{00000000-0005-0000-0000-00009A920000}"/>
    <cellStyle name="Normal 6 6 6 5 2" xfId="19065" xr:uid="{00000000-0005-0000-0000-00009B920000}"/>
    <cellStyle name="Normal 6 6 6 5 2 2" xfId="42937" xr:uid="{00000000-0005-0000-0000-00009C920000}"/>
    <cellStyle name="Normal 6 6 6 5 3" xfId="32919" xr:uid="{00000000-0005-0000-0000-00009D920000}"/>
    <cellStyle name="Normal 6 6 6 6" xfId="19066" xr:uid="{00000000-0005-0000-0000-00009E920000}"/>
    <cellStyle name="Normal 6 6 6 6 2" xfId="19067" xr:uid="{00000000-0005-0000-0000-00009F920000}"/>
    <cellStyle name="Normal 6 6 6 6 2 2" xfId="42938" xr:uid="{00000000-0005-0000-0000-0000A0920000}"/>
    <cellStyle name="Normal 6 6 6 6 3" xfId="32920" xr:uid="{00000000-0005-0000-0000-0000A1920000}"/>
    <cellStyle name="Normal 6 6 6 7" xfId="19068" xr:uid="{00000000-0005-0000-0000-0000A2920000}"/>
    <cellStyle name="Normal 6 6 6 7 2" xfId="36881" xr:uid="{00000000-0005-0000-0000-0000A3920000}"/>
    <cellStyle name="Normal 6 6 6 8" xfId="26285" xr:uid="{00000000-0005-0000-0000-0000A4920000}"/>
    <cellStyle name="Normal 6 6 7" xfId="19069" xr:uid="{00000000-0005-0000-0000-0000A5920000}"/>
    <cellStyle name="Normal 6 6 7 2" xfId="19070" xr:uid="{00000000-0005-0000-0000-0000A6920000}"/>
    <cellStyle name="Normal 6 6 7 2 2" xfId="19071" xr:uid="{00000000-0005-0000-0000-0000A7920000}"/>
    <cellStyle name="Normal 6 6 7 2 2 2" xfId="19072" xr:uid="{00000000-0005-0000-0000-0000A8920000}"/>
    <cellStyle name="Normal 6 6 7 2 2 2 2" xfId="42939" xr:uid="{00000000-0005-0000-0000-0000A9920000}"/>
    <cellStyle name="Normal 6 6 7 2 2 3" xfId="32921" xr:uid="{00000000-0005-0000-0000-0000AA920000}"/>
    <cellStyle name="Normal 6 6 7 2 3" xfId="19073" xr:uid="{00000000-0005-0000-0000-0000AB920000}"/>
    <cellStyle name="Normal 6 6 7 2 3 2" xfId="19074" xr:uid="{00000000-0005-0000-0000-0000AC920000}"/>
    <cellStyle name="Normal 6 6 7 2 3 2 2" xfId="42940" xr:uid="{00000000-0005-0000-0000-0000AD920000}"/>
    <cellStyle name="Normal 6 6 7 2 3 3" xfId="32922" xr:uid="{00000000-0005-0000-0000-0000AE920000}"/>
    <cellStyle name="Normal 6 6 7 2 4" xfId="19075" xr:uid="{00000000-0005-0000-0000-0000AF920000}"/>
    <cellStyle name="Normal 6 6 7 2 4 2" xfId="36888" xr:uid="{00000000-0005-0000-0000-0000B0920000}"/>
    <cellStyle name="Normal 6 6 7 2 5" xfId="26292" xr:uid="{00000000-0005-0000-0000-0000B1920000}"/>
    <cellStyle name="Normal 6 6 7 3" xfId="19076" xr:uid="{00000000-0005-0000-0000-0000B2920000}"/>
    <cellStyle name="Normal 6 6 7 3 2" xfId="19077" xr:uid="{00000000-0005-0000-0000-0000B3920000}"/>
    <cellStyle name="Normal 6 6 7 3 2 2" xfId="19078" xr:uid="{00000000-0005-0000-0000-0000B4920000}"/>
    <cellStyle name="Normal 6 6 7 3 2 2 2" xfId="42941" xr:uid="{00000000-0005-0000-0000-0000B5920000}"/>
    <cellStyle name="Normal 6 6 7 3 2 3" xfId="32923" xr:uid="{00000000-0005-0000-0000-0000B6920000}"/>
    <cellStyle name="Normal 6 6 7 3 3" xfId="19079" xr:uid="{00000000-0005-0000-0000-0000B7920000}"/>
    <cellStyle name="Normal 6 6 7 3 3 2" xfId="19080" xr:uid="{00000000-0005-0000-0000-0000B8920000}"/>
    <cellStyle name="Normal 6 6 7 3 3 2 2" xfId="42942" xr:uid="{00000000-0005-0000-0000-0000B9920000}"/>
    <cellStyle name="Normal 6 6 7 3 3 3" xfId="32924" xr:uid="{00000000-0005-0000-0000-0000BA920000}"/>
    <cellStyle name="Normal 6 6 7 3 4" xfId="19081" xr:uid="{00000000-0005-0000-0000-0000BB920000}"/>
    <cellStyle name="Normal 6 6 7 3 4 2" xfId="36889" xr:uid="{00000000-0005-0000-0000-0000BC920000}"/>
    <cellStyle name="Normal 6 6 7 3 5" xfId="26293" xr:uid="{00000000-0005-0000-0000-0000BD920000}"/>
    <cellStyle name="Normal 6 6 7 4" xfId="19082" xr:uid="{00000000-0005-0000-0000-0000BE920000}"/>
    <cellStyle name="Normal 6 6 7 4 2" xfId="19083" xr:uid="{00000000-0005-0000-0000-0000BF920000}"/>
    <cellStyle name="Normal 6 6 7 4 2 2" xfId="42943" xr:uid="{00000000-0005-0000-0000-0000C0920000}"/>
    <cellStyle name="Normal 6 6 7 4 3" xfId="32925" xr:uid="{00000000-0005-0000-0000-0000C1920000}"/>
    <cellStyle name="Normal 6 6 7 5" xfId="19084" xr:uid="{00000000-0005-0000-0000-0000C2920000}"/>
    <cellStyle name="Normal 6 6 7 5 2" xfId="19085" xr:uid="{00000000-0005-0000-0000-0000C3920000}"/>
    <cellStyle name="Normal 6 6 7 5 2 2" xfId="42944" xr:uid="{00000000-0005-0000-0000-0000C4920000}"/>
    <cellStyle name="Normal 6 6 7 5 3" xfId="32926" xr:uid="{00000000-0005-0000-0000-0000C5920000}"/>
    <cellStyle name="Normal 6 6 7 6" xfId="19086" xr:uid="{00000000-0005-0000-0000-0000C6920000}"/>
    <cellStyle name="Normal 6 6 7 6 2" xfId="36887" xr:uid="{00000000-0005-0000-0000-0000C7920000}"/>
    <cellStyle name="Normal 6 6 7 7" xfId="26291" xr:uid="{00000000-0005-0000-0000-0000C8920000}"/>
    <cellStyle name="Normal 6 6 8" xfId="19087" xr:uid="{00000000-0005-0000-0000-0000C9920000}"/>
    <cellStyle name="Normal 6 6 8 2" xfId="19088" xr:uid="{00000000-0005-0000-0000-0000CA920000}"/>
    <cellStyle name="Normal 6 6 8 2 2" xfId="19089" xr:uid="{00000000-0005-0000-0000-0000CB920000}"/>
    <cellStyle name="Normal 6 6 8 2 2 2" xfId="42945" xr:uid="{00000000-0005-0000-0000-0000CC920000}"/>
    <cellStyle name="Normal 6 6 8 2 3" xfId="32927" xr:uid="{00000000-0005-0000-0000-0000CD920000}"/>
    <cellStyle name="Normal 6 6 8 3" xfId="19090" xr:uid="{00000000-0005-0000-0000-0000CE920000}"/>
    <cellStyle name="Normal 6 6 8 3 2" xfId="19091" xr:uid="{00000000-0005-0000-0000-0000CF920000}"/>
    <cellStyle name="Normal 6 6 8 3 2 2" xfId="42946" xr:uid="{00000000-0005-0000-0000-0000D0920000}"/>
    <cellStyle name="Normal 6 6 8 3 3" xfId="32928" xr:uid="{00000000-0005-0000-0000-0000D1920000}"/>
    <cellStyle name="Normal 6 6 8 4" xfId="19092" xr:uid="{00000000-0005-0000-0000-0000D2920000}"/>
    <cellStyle name="Normal 6 6 8 4 2" xfId="36890" xr:uid="{00000000-0005-0000-0000-0000D3920000}"/>
    <cellStyle name="Normal 6 6 8 5" xfId="26294" xr:uid="{00000000-0005-0000-0000-0000D4920000}"/>
    <cellStyle name="Normal 6 6 9" xfId="19093" xr:uid="{00000000-0005-0000-0000-0000D5920000}"/>
    <cellStyle name="Normal 6 6 9 2" xfId="19094" xr:uid="{00000000-0005-0000-0000-0000D6920000}"/>
    <cellStyle name="Normal 6 6 9 2 2" xfId="19095" xr:uid="{00000000-0005-0000-0000-0000D7920000}"/>
    <cellStyle name="Normal 6 6 9 2 2 2" xfId="42947" xr:uid="{00000000-0005-0000-0000-0000D8920000}"/>
    <cellStyle name="Normal 6 6 9 2 3" xfId="32929" xr:uid="{00000000-0005-0000-0000-0000D9920000}"/>
    <cellStyle name="Normal 6 6 9 3" xfId="19096" xr:uid="{00000000-0005-0000-0000-0000DA920000}"/>
    <cellStyle name="Normal 6 6 9 3 2" xfId="19097" xr:uid="{00000000-0005-0000-0000-0000DB920000}"/>
    <cellStyle name="Normal 6 6 9 3 2 2" xfId="42948" xr:uid="{00000000-0005-0000-0000-0000DC920000}"/>
    <cellStyle name="Normal 6 6 9 3 3" xfId="32930" xr:uid="{00000000-0005-0000-0000-0000DD920000}"/>
    <cellStyle name="Normal 6 6 9 4" xfId="19098" xr:uid="{00000000-0005-0000-0000-0000DE920000}"/>
    <cellStyle name="Normal 6 6 9 4 2" xfId="36891" xr:uid="{00000000-0005-0000-0000-0000DF920000}"/>
    <cellStyle name="Normal 6 6 9 5" xfId="26295" xr:uid="{00000000-0005-0000-0000-0000E0920000}"/>
    <cellStyle name="Normal 6 7" xfId="19099" xr:uid="{00000000-0005-0000-0000-0000E1920000}"/>
    <cellStyle name="Normal 6 7 10" xfId="19100" xr:uid="{00000000-0005-0000-0000-0000E2920000}"/>
    <cellStyle name="Normal 6 7 10 2" xfId="19101" xr:uid="{00000000-0005-0000-0000-0000E3920000}"/>
    <cellStyle name="Normal 6 7 10 2 2" xfId="42949" xr:uid="{00000000-0005-0000-0000-0000E4920000}"/>
    <cellStyle name="Normal 6 7 10 3" xfId="32931" xr:uid="{00000000-0005-0000-0000-0000E5920000}"/>
    <cellStyle name="Normal 6 7 11" xfId="19102" xr:uid="{00000000-0005-0000-0000-0000E6920000}"/>
    <cellStyle name="Normal 6 7 11 2" xfId="19103" xr:uid="{00000000-0005-0000-0000-0000E7920000}"/>
    <cellStyle name="Normal 6 7 11 2 2" xfId="42950" xr:uid="{00000000-0005-0000-0000-0000E8920000}"/>
    <cellStyle name="Normal 6 7 11 3" xfId="32932" xr:uid="{00000000-0005-0000-0000-0000E9920000}"/>
    <cellStyle name="Normal 6 7 12" xfId="19104" xr:uid="{00000000-0005-0000-0000-0000EA920000}"/>
    <cellStyle name="Normal 6 7 12 2" xfId="36892" xr:uid="{00000000-0005-0000-0000-0000EB920000}"/>
    <cellStyle name="Normal 6 7 13" xfId="26296" xr:uid="{00000000-0005-0000-0000-0000EC920000}"/>
    <cellStyle name="Normal 6 7 2" xfId="19105" xr:uid="{00000000-0005-0000-0000-0000ED920000}"/>
    <cellStyle name="Normal 6 7 2 10" xfId="19106" xr:uid="{00000000-0005-0000-0000-0000EE920000}"/>
    <cellStyle name="Normal 6 7 2 10 2" xfId="19107" xr:uid="{00000000-0005-0000-0000-0000EF920000}"/>
    <cellStyle name="Normal 6 7 2 10 2 2" xfId="42951" xr:uid="{00000000-0005-0000-0000-0000F0920000}"/>
    <cellStyle name="Normal 6 7 2 10 3" xfId="32933" xr:uid="{00000000-0005-0000-0000-0000F1920000}"/>
    <cellStyle name="Normal 6 7 2 11" xfId="19108" xr:uid="{00000000-0005-0000-0000-0000F2920000}"/>
    <cellStyle name="Normal 6 7 2 11 2" xfId="36893" xr:uid="{00000000-0005-0000-0000-0000F3920000}"/>
    <cellStyle name="Normal 6 7 2 12" xfId="26297" xr:uid="{00000000-0005-0000-0000-0000F4920000}"/>
    <cellStyle name="Normal 6 7 2 2" xfId="19109" xr:uid="{00000000-0005-0000-0000-0000F5920000}"/>
    <cellStyle name="Normal 6 7 2 2 10" xfId="26298" xr:uid="{00000000-0005-0000-0000-0000F6920000}"/>
    <cellStyle name="Normal 6 7 2 2 2" xfId="19110" xr:uid="{00000000-0005-0000-0000-0000F7920000}"/>
    <cellStyle name="Normal 6 7 2 2 2 2" xfId="19111" xr:uid="{00000000-0005-0000-0000-0000F8920000}"/>
    <cellStyle name="Normal 6 7 2 2 2 2 2" xfId="19112" xr:uid="{00000000-0005-0000-0000-0000F9920000}"/>
    <cellStyle name="Normal 6 7 2 2 2 2 2 2" xfId="19113" xr:uid="{00000000-0005-0000-0000-0000FA920000}"/>
    <cellStyle name="Normal 6 7 2 2 2 2 2 2 2" xfId="19114" xr:uid="{00000000-0005-0000-0000-0000FB920000}"/>
    <cellStyle name="Normal 6 7 2 2 2 2 2 2 2 2" xfId="42952" xr:uid="{00000000-0005-0000-0000-0000FC920000}"/>
    <cellStyle name="Normal 6 7 2 2 2 2 2 2 3" xfId="32934" xr:uid="{00000000-0005-0000-0000-0000FD920000}"/>
    <cellStyle name="Normal 6 7 2 2 2 2 2 3" xfId="19115" xr:uid="{00000000-0005-0000-0000-0000FE920000}"/>
    <cellStyle name="Normal 6 7 2 2 2 2 2 3 2" xfId="19116" xr:uid="{00000000-0005-0000-0000-0000FF920000}"/>
    <cellStyle name="Normal 6 7 2 2 2 2 2 3 2 2" xfId="42953" xr:uid="{00000000-0005-0000-0000-000000930000}"/>
    <cellStyle name="Normal 6 7 2 2 2 2 2 3 3" xfId="32935" xr:uid="{00000000-0005-0000-0000-000001930000}"/>
    <cellStyle name="Normal 6 7 2 2 2 2 2 4" xfId="19117" xr:uid="{00000000-0005-0000-0000-000002930000}"/>
    <cellStyle name="Normal 6 7 2 2 2 2 2 4 2" xfId="36897" xr:uid="{00000000-0005-0000-0000-000003930000}"/>
    <cellStyle name="Normal 6 7 2 2 2 2 2 5" xfId="26301" xr:uid="{00000000-0005-0000-0000-000004930000}"/>
    <cellStyle name="Normal 6 7 2 2 2 2 3" xfId="19118" xr:uid="{00000000-0005-0000-0000-000005930000}"/>
    <cellStyle name="Normal 6 7 2 2 2 2 3 2" xfId="19119" xr:uid="{00000000-0005-0000-0000-000006930000}"/>
    <cellStyle name="Normal 6 7 2 2 2 2 3 2 2" xfId="19120" xr:uid="{00000000-0005-0000-0000-000007930000}"/>
    <cellStyle name="Normal 6 7 2 2 2 2 3 2 2 2" xfId="42954" xr:uid="{00000000-0005-0000-0000-000008930000}"/>
    <cellStyle name="Normal 6 7 2 2 2 2 3 2 3" xfId="32936" xr:uid="{00000000-0005-0000-0000-000009930000}"/>
    <cellStyle name="Normal 6 7 2 2 2 2 3 3" xfId="19121" xr:uid="{00000000-0005-0000-0000-00000A930000}"/>
    <cellStyle name="Normal 6 7 2 2 2 2 3 3 2" xfId="19122" xr:uid="{00000000-0005-0000-0000-00000B930000}"/>
    <cellStyle name="Normal 6 7 2 2 2 2 3 3 2 2" xfId="42955" xr:uid="{00000000-0005-0000-0000-00000C930000}"/>
    <cellStyle name="Normal 6 7 2 2 2 2 3 3 3" xfId="32937" xr:uid="{00000000-0005-0000-0000-00000D930000}"/>
    <cellStyle name="Normal 6 7 2 2 2 2 3 4" xfId="19123" xr:uid="{00000000-0005-0000-0000-00000E930000}"/>
    <cellStyle name="Normal 6 7 2 2 2 2 3 4 2" xfId="36898" xr:uid="{00000000-0005-0000-0000-00000F930000}"/>
    <cellStyle name="Normal 6 7 2 2 2 2 3 5" xfId="26302" xr:uid="{00000000-0005-0000-0000-000010930000}"/>
    <cellStyle name="Normal 6 7 2 2 2 2 4" xfId="19124" xr:uid="{00000000-0005-0000-0000-000011930000}"/>
    <cellStyle name="Normal 6 7 2 2 2 2 4 2" xfId="19125" xr:uid="{00000000-0005-0000-0000-000012930000}"/>
    <cellStyle name="Normal 6 7 2 2 2 2 4 2 2" xfId="42956" xr:uid="{00000000-0005-0000-0000-000013930000}"/>
    <cellStyle name="Normal 6 7 2 2 2 2 4 3" xfId="32938" xr:uid="{00000000-0005-0000-0000-000014930000}"/>
    <cellStyle name="Normal 6 7 2 2 2 2 5" xfId="19126" xr:uid="{00000000-0005-0000-0000-000015930000}"/>
    <cellStyle name="Normal 6 7 2 2 2 2 5 2" xfId="19127" xr:uid="{00000000-0005-0000-0000-000016930000}"/>
    <cellStyle name="Normal 6 7 2 2 2 2 5 2 2" xfId="42957" xr:uid="{00000000-0005-0000-0000-000017930000}"/>
    <cellStyle name="Normal 6 7 2 2 2 2 5 3" xfId="32939" xr:uid="{00000000-0005-0000-0000-000018930000}"/>
    <cellStyle name="Normal 6 7 2 2 2 2 6" xfId="19128" xr:uid="{00000000-0005-0000-0000-000019930000}"/>
    <cellStyle name="Normal 6 7 2 2 2 2 6 2" xfId="36896" xr:uid="{00000000-0005-0000-0000-00001A930000}"/>
    <cellStyle name="Normal 6 7 2 2 2 2 7" xfId="26300" xr:uid="{00000000-0005-0000-0000-00001B930000}"/>
    <cellStyle name="Normal 6 7 2 2 2 3" xfId="19129" xr:uid="{00000000-0005-0000-0000-00001C930000}"/>
    <cellStyle name="Normal 6 7 2 2 2 3 2" xfId="19130" xr:uid="{00000000-0005-0000-0000-00001D930000}"/>
    <cellStyle name="Normal 6 7 2 2 2 3 2 2" xfId="19131" xr:uid="{00000000-0005-0000-0000-00001E930000}"/>
    <cellStyle name="Normal 6 7 2 2 2 3 2 2 2" xfId="42958" xr:uid="{00000000-0005-0000-0000-00001F930000}"/>
    <cellStyle name="Normal 6 7 2 2 2 3 2 3" xfId="32940" xr:uid="{00000000-0005-0000-0000-000020930000}"/>
    <cellStyle name="Normal 6 7 2 2 2 3 3" xfId="19132" xr:uid="{00000000-0005-0000-0000-000021930000}"/>
    <cellStyle name="Normal 6 7 2 2 2 3 3 2" xfId="19133" xr:uid="{00000000-0005-0000-0000-000022930000}"/>
    <cellStyle name="Normal 6 7 2 2 2 3 3 2 2" xfId="42959" xr:uid="{00000000-0005-0000-0000-000023930000}"/>
    <cellStyle name="Normal 6 7 2 2 2 3 3 3" xfId="32941" xr:uid="{00000000-0005-0000-0000-000024930000}"/>
    <cellStyle name="Normal 6 7 2 2 2 3 4" xfId="19134" xr:uid="{00000000-0005-0000-0000-000025930000}"/>
    <cellStyle name="Normal 6 7 2 2 2 3 4 2" xfId="36899" xr:uid="{00000000-0005-0000-0000-000026930000}"/>
    <cellStyle name="Normal 6 7 2 2 2 3 5" xfId="26303" xr:uid="{00000000-0005-0000-0000-000027930000}"/>
    <cellStyle name="Normal 6 7 2 2 2 4" xfId="19135" xr:uid="{00000000-0005-0000-0000-000028930000}"/>
    <cellStyle name="Normal 6 7 2 2 2 4 2" xfId="19136" xr:uid="{00000000-0005-0000-0000-000029930000}"/>
    <cellStyle name="Normal 6 7 2 2 2 4 2 2" xfId="19137" xr:uid="{00000000-0005-0000-0000-00002A930000}"/>
    <cellStyle name="Normal 6 7 2 2 2 4 2 2 2" xfId="42960" xr:uid="{00000000-0005-0000-0000-00002B930000}"/>
    <cellStyle name="Normal 6 7 2 2 2 4 2 3" xfId="32942" xr:uid="{00000000-0005-0000-0000-00002C930000}"/>
    <cellStyle name="Normal 6 7 2 2 2 4 3" xfId="19138" xr:uid="{00000000-0005-0000-0000-00002D930000}"/>
    <cellStyle name="Normal 6 7 2 2 2 4 3 2" xfId="19139" xr:uid="{00000000-0005-0000-0000-00002E930000}"/>
    <cellStyle name="Normal 6 7 2 2 2 4 3 2 2" xfId="42961" xr:uid="{00000000-0005-0000-0000-00002F930000}"/>
    <cellStyle name="Normal 6 7 2 2 2 4 3 3" xfId="32943" xr:uid="{00000000-0005-0000-0000-000030930000}"/>
    <cellStyle name="Normal 6 7 2 2 2 4 4" xfId="19140" xr:uid="{00000000-0005-0000-0000-000031930000}"/>
    <cellStyle name="Normal 6 7 2 2 2 4 4 2" xfId="36900" xr:uid="{00000000-0005-0000-0000-000032930000}"/>
    <cellStyle name="Normal 6 7 2 2 2 4 5" xfId="26304" xr:uid="{00000000-0005-0000-0000-000033930000}"/>
    <cellStyle name="Normal 6 7 2 2 2 5" xfId="19141" xr:uid="{00000000-0005-0000-0000-000034930000}"/>
    <cellStyle name="Normal 6 7 2 2 2 5 2" xfId="19142" xr:uid="{00000000-0005-0000-0000-000035930000}"/>
    <cellStyle name="Normal 6 7 2 2 2 5 2 2" xfId="42962" xr:uid="{00000000-0005-0000-0000-000036930000}"/>
    <cellStyle name="Normal 6 7 2 2 2 5 3" xfId="32944" xr:uid="{00000000-0005-0000-0000-000037930000}"/>
    <cellStyle name="Normal 6 7 2 2 2 6" xfId="19143" xr:uid="{00000000-0005-0000-0000-000038930000}"/>
    <cellStyle name="Normal 6 7 2 2 2 6 2" xfId="19144" xr:uid="{00000000-0005-0000-0000-000039930000}"/>
    <cellStyle name="Normal 6 7 2 2 2 6 2 2" xfId="42963" xr:uid="{00000000-0005-0000-0000-00003A930000}"/>
    <cellStyle name="Normal 6 7 2 2 2 6 3" xfId="32945" xr:uid="{00000000-0005-0000-0000-00003B930000}"/>
    <cellStyle name="Normal 6 7 2 2 2 7" xfId="19145" xr:uid="{00000000-0005-0000-0000-00003C930000}"/>
    <cellStyle name="Normal 6 7 2 2 2 7 2" xfId="36895" xr:uid="{00000000-0005-0000-0000-00003D930000}"/>
    <cellStyle name="Normal 6 7 2 2 2 8" xfId="26299" xr:uid="{00000000-0005-0000-0000-00003E930000}"/>
    <cellStyle name="Normal 6 7 2 2 3" xfId="19146" xr:uid="{00000000-0005-0000-0000-00003F930000}"/>
    <cellStyle name="Normal 6 7 2 2 3 2" xfId="19147" xr:uid="{00000000-0005-0000-0000-000040930000}"/>
    <cellStyle name="Normal 6 7 2 2 3 2 2" xfId="19148" xr:uid="{00000000-0005-0000-0000-000041930000}"/>
    <cellStyle name="Normal 6 7 2 2 3 2 2 2" xfId="19149" xr:uid="{00000000-0005-0000-0000-000042930000}"/>
    <cellStyle name="Normal 6 7 2 2 3 2 2 2 2" xfId="19150" xr:uid="{00000000-0005-0000-0000-000043930000}"/>
    <cellStyle name="Normal 6 7 2 2 3 2 2 2 2 2" xfId="42964" xr:uid="{00000000-0005-0000-0000-000044930000}"/>
    <cellStyle name="Normal 6 7 2 2 3 2 2 2 3" xfId="32946" xr:uid="{00000000-0005-0000-0000-000045930000}"/>
    <cellStyle name="Normal 6 7 2 2 3 2 2 3" xfId="19151" xr:uid="{00000000-0005-0000-0000-000046930000}"/>
    <cellStyle name="Normal 6 7 2 2 3 2 2 3 2" xfId="19152" xr:uid="{00000000-0005-0000-0000-000047930000}"/>
    <cellStyle name="Normal 6 7 2 2 3 2 2 3 2 2" xfId="42965" xr:uid="{00000000-0005-0000-0000-000048930000}"/>
    <cellStyle name="Normal 6 7 2 2 3 2 2 3 3" xfId="32947" xr:uid="{00000000-0005-0000-0000-000049930000}"/>
    <cellStyle name="Normal 6 7 2 2 3 2 2 4" xfId="19153" xr:uid="{00000000-0005-0000-0000-00004A930000}"/>
    <cellStyle name="Normal 6 7 2 2 3 2 2 4 2" xfId="36903" xr:uid="{00000000-0005-0000-0000-00004B930000}"/>
    <cellStyle name="Normal 6 7 2 2 3 2 2 5" xfId="26307" xr:uid="{00000000-0005-0000-0000-00004C930000}"/>
    <cellStyle name="Normal 6 7 2 2 3 2 3" xfId="19154" xr:uid="{00000000-0005-0000-0000-00004D930000}"/>
    <cellStyle name="Normal 6 7 2 2 3 2 3 2" xfId="19155" xr:uid="{00000000-0005-0000-0000-00004E930000}"/>
    <cellStyle name="Normal 6 7 2 2 3 2 3 2 2" xfId="19156" xr:uid="{00000000-0005-0000-0000-00004F930000}"/>
    <cellStyle name="Normal 6 7 2 2 3 2 3 2 2 2" xfId="42966" xr:uid="{00000000-0005-0000-0000-000050930000}"/>
    <cellStyle name="Normal 6 7 2 2 3 2 3 2 3" xfId="32948" xr:uid="{00000000-0005-0000-0000-000051930000}"/>
    <cellStyle name="Normal 6 7 2 2 3 2 3 3" xfId="19157" xr:uid="{00000000-0005-0000-0000-000052930000}"/>
    <cellStyle name="Normal 6 7 2 2 3 2 3 3 2" xfId="19158" xr:uid="{00000000-0005-0000-0000-000053930000}"/>
    <cellStyle name="Normal 6 7 2 2 3 2 3 3 2 2" xfId="42967" xr:uid="{00000000-0005-0000-0000-000054930000}"/>
    <cellStyle name="Normal 6 7 2 2 3 2 3 3 3" xfId="32949" xr:uid="{00000000-0005-0000-0000-000055930000}"/>
    <cellStyle name="Normal 6 7 2 2 3 2 3 4" xfId="19159" xr:uid="{00000000-0005-0000-0000-000056930000}"/>
    <cellStyle name="Normal 6 7 2 2 3 2 3 4 2" xfId="36904" xr:uid="{00000000-0005-0000-0000-000057930000}"/>
    <cellStyle name="Normal 6 7 2 2 3 2 3 5" xfId="26308" xr:uid="{00000000-0005-0000-0000-000058930000}"/>
    <cellStyle name="Normal 6 7 2 2 3 2 4" xfId="19160" xr:uid="{00000000-0005-0000-0000-000059930000}"/>
    <cellStyle name="Normal 6 7 2 2 3 2 4 2" xfId="19161" xr:uid="{00000000-0005-0000-0000-00005A930000}"/>
    <cellStyle name="Normal 6 7 2 2 3 2 4 2 2" xfId="42968" xr:uid="{00000000-0005-0000-0000-00005B930000}"/>
    <cellStyle name="Normal 6 7 2 2 3 2 4 3" xfId="32950" xr:uid="{00000000-0005-0000-0000-00005C930000}"/>
    <cellStyle name="Normal 6 7 2 2 3 2 5" xfId="19162" xr:uid="{00000000-0005-0000-0000-00005D930000}"/>
    <cellStyle name="Normal 6 7 2 2 3 2 5 2" xfId="19163" xr:uid="{00000000-0005-0000-0000-00005E930000}"/>
    <cellStyle name="Normal 6 7 2 2 3 2 5 2 2" xfId="42969" xr:uid="{00000000-0005-0000-0000-00005F930000}"/>
    <cellStyle name="Normal 6 7 2 2 3 2 5 3" xfId="32951" xr:uid="{00000000-0005-0000-0000-000060930000}"/>
    <cellStyle name="Normal 6 7 2 2 3 2 6" xfId="19164" xr:uid="{00000000-0005-0000-0000-000061930000}"/>
    <cellStyle name="Normal 6 7 2 2 3 2 6 2" xfId="36902" xr:uid="{00000000-0005-0000-0000-000062930000}"/>
    <cellStyle name="Normal 6 7 2 2 3 2 7" xfId="26306" xr:uid="{00000000-0005-0000-0000-000063930000}"/>
    <cellStyle name="Normal 6 7 2 2 3 3" xfId="19165" xr:uid="{00000000-0005-0000-0000-000064930000}"/>
    <cellStyle name="Normal 6 7 2 2 3 3 2" xfId="19166" xr:uid="{00000000-0005-0000-0000-000065930000}"/>
    <cellStyle name="Normal 6 7 2 2 3 3 2 2" xfId="19167" xr:uid="{00000000-0005-0000-0000-000066930000}"/>
    <cellStyle name="Normal 6 7 2 2 3 3 2 2 2" xfId="42970" xr:uid="{00000000-0005-0000-0000-000067930000}"/>
    <cellStyle name="Normal 6 7 2 2 3 3 2 3" xfId="32952" xr:uid="{00000000-0005-0000-0000-000068930000}"/>
    <cellStyle name="Normal 6 7 2 2 3 3 3" xfId="19168" xr:uid="{00000000-0005-0000-0000-000069930000}"/>
    <cellStyle name="Normal 6 7 2 2 3 3 3 2" xfId="19169" xr:uid="{00000000-0005-0000-0000-00006A930000}"/>
    <cellStyle name="Normal 6 7 2 2 3 3 3 2 2" xfId="42971" xr:uid="{00000000-0005-0000-0000-00006B930000}"/>
    <cellStyle name="Normal 6 7 2 2 3 3 3 3" xfId="32953" xr:uid="{00000000-0005-0000-0000-00006C930000}"/>
    <cellStyle name="Normal 6 7 2 2 3 3 4" xfId="19170" xr:uid="{00000000-0005-0000-0000-00006D930000}"/>
    <cellStyle name="Normal 6 7 2 2 3 3 4 2" xfId="36905" xr:uid="{00000000-0005-0000-0000-00006E930000}"/>
    <cellStyle name="Normal 6 7 2 2 3 3 5" xfId="26309" xr:uid="{00000000-0005-0000-0000-00006F930000}"/>
    <cellStyle name="Normal 6 7 2 2 3 4" xfId="19171" xr:uid="{00000000-0005-0000-0000-000070930000}"/>
    <cellStyle name="Normal 6 7 2 2 3 4 2" xfId="19172" xr:uid="{00000000-0005-0000-0000-000071930000}"/>
    <cellStyle name="Normal 6 7 2 2 3 4 2 2" xfId="19173" xr:uid="{00000000-0005-0000-0000-000072930000}"/>
    <cellStyle name="Normal 6 7 2 2 3 4 2 2 2" xfId="42972" xr:uid="{00000000-0005-0000-0000-000073930000}"/>
    <cellStyle name="Normal 6 7 2 2 3 4 2 3" xfId="32954" xr:uid="{00000000-0005-0000-0000-000074930000}"/>
    <cellStyle name="Normal 6 7 2 2 3 4 3" xfId="19174" xr:uid="{00000000-0005-0000-0000-000075930000}"/>
    <cellStyle name="Normal 6 7 2 2 3 4 3 2" xfId="19175" xr:uid="{00000000-0005-0000-0000-000076930000}"/>
    <cellStyle name="Normal 6 7 2 2 3 4 3 2 2" xfId="42973" xr:uid="{00000000-0005-0000-0000-000077930000}"/>
    <cellStyle name="Normal 6 7 2 2 3 4 3 3" xfId="32955" xr:uid="{00000000-0005-0000-0000-000078930000}"/>
    <cellStyle name="Normal 6 7 2 2 3 4 4" xfId="19176" xr:uid="{00000000-0005-0000-0000-000079930000}"/>
    <cellStyle name="Normal 6 7 2 2 3 4 4 2" xfId="36906" xr:uid="{00000000-0005-0000-0000-00007A930000}"/>
    <cellStyle name="Normal 6 7 2 2 3 4 5" xfId="26310" xr:uid="{00000000-0005-0000-0000-00007B930000}"/>
    <cellStyle name="Normal 6 7 2 2 3 5" xfId="19177" xr:uid="{00000000-0005-0000-0000-00007C930000}"/>
    <cellStyle name="Normal 6 7 2 2 3 5 2" xfId="19178" xr:uid="{00000000-0005-0000-0000-00007D930000}"/>
    <cellStyle name="Normal 6 7 2 2 3 5 2 2" xfId="42974" xr:uid="{00000000-0005-0000-0000-00007E930000}"/>
    <cellStyle name="Normal 6 7 2 2 3 5 3" xfId="32956" xr:uid="{00000000-0005-0000-0000-00007F930000}"/>
    <cellStyle name="Normal 6 7 2 2 3 6" xfId="19179" xr:uid="{00000000-0005-0000-0000-000080930000}"/>
    <cellStyle name="Normal 6 7 2 2 3 6 2" xfId="19180" xr:uid="{00000000-0005-0000-0000-000081930000}"/>
    <cellStyle name="Normal 6 7 2 2 3 6 2 2" xfId="42975" xr:uid="{00000000-0005-0000-0000-000082930000}"/>
    <cellStyle name="Normal 6 7 2 2 3 6 3" xfId="32957" xr:uid="{00000000-0005-0000-0000-000083930000}"/>
    <cellStyle name="Normal 6 7 2 2 3 7" xfId="19181" xr:uid="{00000000-0005-0000-0000-000084930000}"/>
    <cellStyle name="Normal 6 7 2 2 3 7 2" xfId="36901" xr:uid="{00000000-0005-0000-0000-000085930000}"/>
    <cellStyle name="Normal 6 7 2 2 3 8" xfId="26305" xr:uid="{00000000-0005-0000-0000-000086930000}"/>
    <cellStyle name="Normal 6 7 2 2 4" xfId="19182" xr:uid="{00000000-0005-0000-0000-000087930000}"/>
    <cellStyle name="Normal 6 7 2 2 4 2" xfId="19183" xr:uid="{00000000-0005-0000-0000-000088930000}"/>
    <cellStyle name="Normal 6 7 2 2 4 2 2" xfId="19184" xr:uid="{00000000-0005-0000-0000-000089930000}"/>
    <cellStyle name="Normal 6 7 2 2 4 2 2 2" xfId="19185" xr:uid="{00000000-0005-0000-0000-00008A930000}"/>
    <cellStyle name="Normal 6 7 2 2 4 2 2 2 2" xfId="42976" xr:uid="{00000000-0005-0000-0000-00008B930000}"/>
    <cellStyle name="Normal 6 7 2 2 4 2 2 3" xfId="32958" xr:uid="{00000000-0005-0000-0000-00008C930000}"/>
    <cellStyle name="Normal 6 7 2 2 4 2 3" xfId="19186" xr:uid="{00000000-0005-0000-0000-00008D930000}"/>
    <cellStyle name="Normal 6 7 2 2 4 2 3 2" xfId="19187" xr:uid="{00000000-0005-0000-0000-00008E930000}"/>
    <cellStyle name="Normal 6 7 2 2 4 2 3 2 2" xfId="42977" xr:uid="{00000000-0005-0000-0000-00008F930000}"/>
    <cellStyle name="Normal 6 7 2 2 4 2 3 3" xfId="32959" xr:uid="{00000000-0005-0000-0000-000090930000}"/>
    <cellStyle name="Normal 6 7 2 2 4 2 4" xfId="19188" xr:uid="{00000000-0005-0000-0000-000091930000}"/>
    <cellStyle name="Normal 6 7 2 2 4 2 4 2" xfId="36908" xr:uid="{00000000-0005-0000-0000-000092930000}"/>
    <cellStyle name="Normal 6 7 2 2 4 2 5" xfId="26312" xr:uid="{00000000-0005-0000-0000-000093930000}"/>
    <cellStyle name="Normal 6 7 2 2 4 3" xfId="19189" xr:uid="{00000000-0005-0000-0000-000094930000}"/>
    <cellStyle name="Normal 6 7 2 2 4 3 2" xfId="19190" xr:uid="{00000000-0005-0000-0000-000095930000}"/>
    <cellStyle name="Normal 6 7 2 2 4 3 2 2" xfId="19191" xr:uid="{00000000-0005-0000-0000-000096930000}"/>
    <cellStyle name="Normal 6 7 2 2 4 3 2 2 2" xfId="42978" xr:uid="{00000000-0005-0000-0000-000097930000}"/>
    <cellStyle name="Normal 6 7 2 2 4 3 2 3" xfId="32960" xr:uid="{00000000-0005-0000-0000-000098930000}"/>
    <cellStyle name="Normal 6 7 2 2 4 3 3" xfId="19192" xr:uid="{00000000-0005-0000-0000-000099930000}"/>
    <cellStyle name="Normal 6 7 2 2 4 3 3 2" xfId="19193" xr:uid="{00000000-0005-0000-0000-00009A930000}"/>
    <cellStyle name="Normal 6 7 2 2 4 3 3 2 2" xfId="42979" xr:uid="{00000000-0005-0000-0000-00009B930000}"/>
    <cellStyle name="Normal 6 7 2 2 4 3 3 3" xfId="32961" xr:uid="{00000000-0005-0000-0000-00009C930000}"/>
    <cellStyle name="Normal 6 7 2 2 4 3 4" xfId="19194" xr:uid="{00000000-0005-0000-0000-00009D930000}"/>
    <cellStyle name="Normal 6 7 2 2 4 3 4 2" xfId="36909" xr:uid="{00000000-0005-0000-0000-00009E930000}"/>
    <cellStyle name="Normal 6 7 2 2 4 3 5" xfId="26313" xr:uid="{00000000-0005-0000-0000-00009F930000}"/>
    <cellStyle name="Normal 6 7 2 2 4 4" xfId="19195" xr:uid="{00000000-0005-0000-0000-0000A0930000}"/>
    <cellStyle name="Normal 6 7 2 2 4 4 2" xfId="19196" xr:uid="{00000000-0005-0000-0000-0000A1930000}"/>
    <cellStyle name="Normal 6 7 2 2 4 4 2 2" xfId="42980" xr:uid="{00000000-0005-0000-0000-0000A2930000}"/>
    <cellStyle name="Normal 6 7 2 2 4 4 3" xfId="32962" xr:uid="{00000000-0005-0000-0000-0000A3930000}"/>
    <cellStyle name="Normal 6 7 2 2 4 5" xfId="19197" xr:uid="{00000000-0005-0000-0000-0000A4930000}"/>
    <cellStyle name="Normal 6 7 2 2 4 5 2" xfId="19198" xr:uid="{00000000-0005-0000-0000-0000A5930000}"/>
    <cellStyle name="Normal 6 7 2 2 4 5 2 2" xfId="42981" xr:uid="{00000000-0005-0000-0000-0000A6930000}"/>
    <cellStyle name="Normal 6 7 2 2 4 5 3" xfId="32963" xr:uid="{00000000-0005-0000-0000-0000A7930000}"/>
    <cellStyle name="Normal 6 7 2 2 4 6" xfId="19199" xr:uid="{00000000-0005-0000-0000-0000A8930000}"/>
    <cellStyle name="Normal 6 7 2 2 4 6 2" xfId="36907" xr:uid="{00000000-0005-0000-0000-0000A9930000}"/>
    <cellStyle name="Normal 6 7 2 2 4 7" xfId="26311" xr:uid="{00000000-0005-0000-0000-0000AA930000}"/>
    <cellStyle name="Normal 6 7 2 2 5" xfId="19200" xr:uid="{00000000-0005-0000-0000-0000AB930000}"/>
    <cellStyle name="Normal 6 7 2 2 5 2" xfId="19201" xr:uid="{00000000-0005-0000-0000-0000AC930000}"/>
    <cellStyle name="Normal 6 7 2 2 5 2 2" xfId="19202" xr:uid="{00000000-0005-0000-0000-0000AD930000}"/>
    <cellStyle name="Normal 6 7 2 2 5 2 2 2" xfId="42982" xr:uid="{00000000-0005-0000-0000-0000AE930000}"/>
    <cellStyle name="Normal 6 7 2 2 5 2 3" xfId="32964" xr:uid="{00000000-0005-0000-0000-0000AF930000}"/>
    <cellStyle name="Normal 6 7 2 2 5 3" xfId="19203" xr:uid="{00000000-0005-0000-0000-0000B0930000}"/>
    <cellStyle name="Normal 6 7 2 2 5 3 2" xfId="19204" xr:uid="{00000000-0005-0000-0000-0000B1930000}"/>
    <cellStyle name="Normal 6 7 2 2 5 3 2 2" xfId="42983" xr:uid="{00000000-0005-0000-0000-0000B2930000}"/>
    <cellStyle name="Normal 6 7 2 2 5 3 3" xfId="32965" xr:uid="{00000000-0005-0000-0000-0000B3930000}"/>
    <cellStyle name="Normal 6 7 2 2 5 4" xfId="19205" xr:uid="{00000000-0005-0000-0000-0000B4930000}"/>
    <cellStyle name="Normal 6 7 2 2 5 4 2" xfId="36910" xr:uid="{00000000-0005-0000-0000-0000B5930000}"/>
    <cellStyle name="Normal 6 7 2 2 5 5" xfId="26314" xr:uid="{00000000-0005-0000-0000-0000B6930000}"/>
    <cellStyle name="Normal 6 7 2 2 6" xfId="19206" xr:uid="{00000000-0005-0000-0000-0000B7930000}"/>
    <cellStyle name="Normal 6 7 2 2 6 2" xfId="19207" xr:uid="{00000000-0005-0000-0000-0000B8930000}"/>
    <cellStyle name="Normal 6 7 2 2 6 2 2" xfId="19208" xr:uid="{00000000-0005-0000-0000-0000B9930000}"/>
    <cellStyle name="Normal 6 7 2 2 6 2 2 2" xfId="42984" xr:uid="{00000000-0005-0000-0000-0000BA930000}"/>
    <cellStyle name="Normal 6 7 2 2 6 2 3" xfId="32966" xr:uid="{00000000-0005-0000-0000-0000BB930000}"/>
    <cellStyle name="Normal 6 7 2 2 6 3" xfId="19209" xr:uid="{00000000-0005-0000-0000-0000BC930000}"/>
    <cellStyle name="Normal 6 7 2 2 6 3 2" xfId="19210" xr:uid="{00000000-0005-0000-0000-0000BD930000}"/>
    <cellStyle name="Normal 6 7 2 2 6 3 2 2" xfId="42985" xr:uid="{00000000-0005-0000-0000-0000BE930000}"/>
    <cellStyle name="Normal 6 7 2 2 6 3 3" xfId="32967" xr:uid="{00000000-0005-0000-0000-0000BF930000}"/>
    <cellStyle name="Normal 6 7 2 2 6 4" xfId="19211" xr:uid="{00000000-0005-0000-0000-0000C0930000}"/>
    <cellStyle name="Normal 6 7 2 2 6 4 2" xfId="36911" xr:uid="{00000000-0005-0000-0000-0000C1930000}"/>
    <cellStyle name="Normal 6 7 2 2 6 5" xfId="26315" xr:uid="{00000000-0005-0000-0000-0000C2930000}"/>
    <cellStyle name="Normal 6 7 2 2 7" xfId="19212" xr:uid="{00000000-0005-0000-0000-0000C3930000}"/>
    <cellStyle name="Normal 6 7 2 2 7 2" xfId="19213" xr:uid="{00000000-0005-0000-0000-0000C4930000}"/>
    <cellStyle name="Normal 6 7 2 2 7 2 2" xfId="42986" xr:uid="{00000000-0005-0000-0000-0000C5930000}"/>
    <cellStyle name="Normal 6 7 2 2 7 3" xfId="32968" xr:uid="{00000000-0005-0000-0000-0000C6930000}"/>
    <cellStyle name="Normal 6 7 2 2 8" xfId="19214" xr:uid="{00000000-0005-0000-0000-0000C7930000}"/>
    <cellStyle name="Normal 6 7 2 2 8 2" xfId="19215" xr:uid="{00000000-0005-0000-0000-0000C8930000}"/>
    <cellStyle name="Normal 6 7 2 2 8 2 2" xfId="42987" xr:uid="{00000000-0005-0000-0000-0000C9930000}"/>
    <cellStyle name="Normal 6 7 2 2 8 3" xfId="32969" xr:uid="{00000000-0005-0000-0000-0000CA930000}"/>
    <cellStyle name="Normal 6 7 2 2 9" xfId="19216" xr:uid="{00000000-0005-0000-0000-0000CB930000}"/>
    <cellStyle name="Normal 6 7 2 2 9 2" xfId="36894" xr:uid="{00000000-0005-0000-0000-0000CC930000}"/>
    <cellStyle name="Normal 6 7 2 3" xfId="19217" xr:uid="{00000000-0005-0000-0000-0000CD930000}"/>
    <cellStyle name="Normal 6 7 2 3 2" xfId="19218" xr:uid="{00000000-0005-0000-0000-0000CE930000}"/>
    <cellStyle name="Normal 6 7 2 3 2 2" xfId="19219" xr:uid="{00000000-0005-0000-0000-0000CF930000}"/>
    <cellStyle name="Normal 6 7 2 3 2 2 2" xfId="19220" xr:uid="{00000000-0005-0000-0000-0000D0930000}"/>
    <cellStyle name="Normal 6 7 2 3 2 2 2 2" xfId="19221" xr:uid="{00000000-0005-0000-0000-0000D1930000}"/>
    <cellStyle name="Normal 6 7 2 3 2 2 2 2 2" xfId="42988" xr:uid="{00000000-0005-0000-0000-0000D2930000}"/>
    <cellStyle name="Normal 6 7 2 3 2 2 2 3" xfId="32970" xr:uid="{00000000-0005-0000-0000-0000D3930000}"/>
    <cellStyle name="Normal 6 7 2 3 2 2 3" xfId="19222" xr:uid="{00000000-0005-0000-0000-0000D4930000}"/>
    <cellStyle name="Normal 6 7 2 3 2 2 3 2" xfId="19223" xr:uid="{00000000-0005-0000-0000-0000D5930000}"/>
    <cellStyle name="Normal 6 7 2 3 2 2 3 2 2" xfId="42989" xr:uid="{00000000-0005-0000-0000-0000D6930000}"/>
    <cellStyle name="Normal 6 7 2 3 2 2 3 3" xfId="32971" xr:uid="{00000000-0005-0000-0000-0000D7930000}"/>
    <cellStyle name="Normal 6 7 2 3 2 2 4" xfId="19224" xr:uid="{00000000-0005-0000-0000-0000D8930000}"/>
    <cellStyle name="Normal 6 7 2 3 2 2 4 2" xfId="36914" xr:uid="{00000000-0005-0000-0000-0000D9930000}"/>
    <cellStyle name="Normal 6 7 2 3 2 2 5" xfId="26318" xr:uid="{00000000-0005-0000-0000-0000DA930000}"/>
    <cellStyle name="Normal 6 7 2 3 2 3" xfId="19225" xr:uid="{00000000-0005-0000-0000-0000DB930000}"/>
    <cellStyle name="Normal 6 7 2 3 2 3 2" xfId="19226" xr:uid="{00000000-0005-0000-0000-0000DC930000}"/>
    <cellStyle name="Normal 6 7 2 3 2 3 2 2" xfId="19227" xr:uid="{00000000-0005-0000-0000-0000DD930000}"/>
    <cellStyle name="Normal 6 7 2 3 2 3 2 2 2" xfId="42990" xr:uid="{00000000-0005-0000-0000-0000DE930000}"/>
    <cellStyle name="Normal 6 7 2 3 2 3 2 3" xfId="32972" xr:uid="{00000000-0005-0000-0000-0000DF930000}"/>
    <cellStyle name="Normal 6 7 2 3 2 3 3" xfId="19228" xr:uid="{00000000-0005-0000-0000-0000E0930000}"/>
    <cellStyle name="Normal 6 7 2 3 2 3 3 2" xfId="19229" xr:uid="{00000000-0005-0000-0000-0000E1930000}"/>
    <cellStyle name="Normal 6 7 2 3 2 3 3 2 2" xfId="42991" xr:uid="{00000000-0005-0000-0000-0000E2930000}"/>
    <cellStyle name="Normal 6 7 2 3 2 3 3 3" xfId="32973" xr:uid="{00000000-0005-0000-0000-0000E3930000}"/>
    <cellStyle name="Normal 6 7 2 3 2 3 4" xfId="19230" xr:uid="{00000000-0005-0000-0000-0000E4930000}"/>
    <cellStyle name="Normal 6 7 2 3 2 3 4 2" xfId="36915" xr:uid="{00000000-0005-0000-0000-0000E5930000}"/>
    <cellStyle name="Normal 6 7 2 3 2 3 5" xfId="26319" xr:uid="{00000000-0005-0000-0000-0000E6930000}"/>
    <cellStyle name="Normal 6 7 2 3 2 4" xfId="19231" xr:uid="{00000000-0005-0000-0000-0000E7930000}"/>
    <cellStyle name="Normal 6 7 2 3 2 4 2" xfId="19232" xr:uid="{00000000-0005-0000-0000-0000E8930000}"/>
    <cellStyle name="Normal 6 7 2 3 2 4 2 2" xfId="42992" xr:uid="{00000000-0005-0000-0000-0000E9930000}"/>
    <cellStyle name="Normal 6 7 2 3 2 4 3" xfId="32974" xr:uid="{00000000-0005-0000-0000-0000EA930000}"/>
    <cellStyle name="Normal 6 7 2 3 2 5" xfId="19233" xr:uid="{00000000-0005-0000-0000-0000EB930000}"/>
    <cellStyle name="Normal 6 7 2 3 2 5 2" xfId="19234" xr:uid="{00000000-0005-0000-0000-0000EC930000}"/>
    <cellStyle name="Normal 6 7 2 3 2 5 2 2" xfId="42993" xr:uid="{00000000-0005-0000-0000-0000ED930000}"/>
    <cellStyle name="Normal 6 7 2 3 2 5 3" xfId="32975" xr:uid="{00000000-0005-0000-0000-0000EE930000}"/>
    <cellStyle name="Normal 6 7 2 3 2 6" xfId="19235" xr:uid="{00000000-0005-0000-0000-0000EF930000}"/>
    <cellStyle name="Normal 6 7 2 3 2 6 2" xfId="36913" xr:uid="{00000000-0005-0000-0000-0000F0930000}"/>
    <cellStyle name="Normal 6 7 2 3 2 7" xfId="26317" xr:uid="{00000000-0005-0000-0000-0000F1930000}"/>
    <cellStyle name="Normal 6 7 2 3 3" xfId="19236" xr:uid="{00000000-0005-0000-0000-0000F2930000}"/>
    <cellStyle name="Normal 6 7 2 3 3 2" xfId="19237" xr:uid="{00000000-0005-0000-0000-0000F3930000}"/>
    <cellStyle name="Normal 6 7 2 3 3 2 2" xfId="19238" xr:uid="{00000000-0005-0000-0000-0000F4930000}"/>
    <cellStyle name="Normal 6 7 2 3 3 2 2 2" xfId="42994" xr:uid="{00000000-0005-0000-0000-0000F5930000}"/>
    <cellStyle name="Normal 6 7 2 3 3 2 3" xfId="32976" xr:uid="{00000000-0005-0000-0000-0000F6930000}"/>
    <cellStyle name="Normal 6 7 2 3 3 3" xfId="19239" xr:uid="{00000000-0005-0000-0000-0000F7930000}"/>
    <cellStyle name="Normal 6 7 2 3 3 3 2" xfId="19240" xr:uid="{00000000-0005-0000-0000-0000F8930000}"/>
    <cellStyle name="Normal 6 7 2 3 3 3 2 2" xfId="42995" xr:uid="{00000000-0005-0000-0000-0000F9930000}"/>
    <cellStyle name="Normal 6 7 2 3 3 3 3" xfId="32977" xr:uid="{00000000-0005-0000-0000-0000FA930000}"/>
    <cellStyle name="Normal 6 7 2 3 3 4" xfId="19241" xr:uid="{00000000-0005-0000-0000-0000FB930000}"/>
    <cellStyle name="Normal 6 7 2 3 3 4 2" xfId="36916" xr:uid="{00000000-0005-0000-0000-0000FC930000}"/>
    <cellStyle name="Normal 6 7 2 3 3 5" xfId="26320" xr:uid="{00000000-0005-0000-0000-0000FD930000}"/>
    <cellStyle name="Normal 6 7 2 3 4" xfId="19242" xr:uid="{00000000-0005-0000-0000-0000FE930000}"/>
    <cellStyle name="Normal 6 7 2 3 4 2" xfId="19243" xr:uid="{00000000-0005-0000-0000-0000FF930000}"/>
    <cellStyle name="Normal 6 7 2 3 4 2 2" xfId="19244" xr:uid="{00000000-0005-0000-0000-000000940000}"/>
    <cellStyle name="Normal 6 7 2 3 4 2 2 2" xfId="42996" xr:uid="{00000000-0005-0000-0000-000001940000}"/>
    <cellStyle name="Normal 6 7 2 3 4 2 3" xfId="32978" xr:uid="{00000000-0005-0000-0000-000002940000}"/>
    <cellStyle name="Normal 6 7 2 3 4 3" xfId="19245" xr:uid="{00000000-0005-0000-0000-000003940000}"/>
    <cellStyle name="Normal 6 7 2 3 4 3 2" xfId="19246" xr:uid="{00000000-0005-0000-0000-000004940000}"/>
    <cellStyle name="Normal 6 7 2 3 4 3 2 2" xfId="42997" xr:uid="{00000000-0005-0000-0000-000005940000}"/>
    <cellStyle name="Normal 6 7 2 3 4 3 3" xfId="32979" xr:uid="{00000000-0005-0000-0000-000006940000}"/>
    <cellStyle name="Normal 6 7 2 3 4 4" xfId="19247" xr:uid="{00000000-0005-0000-0000-000007940000}"/>
    <cellStyle name="Normal 6 7 2 3 4 4 2" xfId="36917" xr:uid="{00000000-0005-0000-0000-000008940000}"/>
    <cellStyle name="Normal 6 7 2 3 4 5" xfId="26321" xr:uid="{00000000-0005-0000-0000-000009940000}"/>
    <cellStyle name="Normal 6 7 2 3 5" xfId="19248" xr:uid="{00000000-0005-0000-0000-00000A940000}"/>
    <cellStyle name="Normal 6 7 2 3 5 2" xfId="19249" xr:uid="{00000000-0005-0000-0000-00000B940000}"/>
    <cellStyle name="Normal 6 7 2 3 5 2 2" xfId="42998" xr:uid="{00000000-0005-0000-0000-00000C940000}"/>
    <cellStyle name="Normal 6 7 2 3 5 3" xfId="32980" xr:uid="{00000000-0005-0000-0000-00000D940000}"/>
    <cellStyle name="Normal 6 7 2 3 6" xfId="19250" xr:uid="{00000000-0005-0000-0000-00000E940000}"/>
    <cellStyle name="Normal 6 7 2 3 6 2" xfId="19251" xr:uid="{00000000-0005-0000-0000-00000F940000}"/>
    <cellStyle name="Normal 6 7 2 3 6 2 2" xfId="42999" xr:uid="{00000000-0005-0000-0000-000010940000}"/>
    <cellStyle name="Normal 6 7 2 3 6 3" xfId="32981" xr:uid="{00000000-0005-0000-0000-000011940000}"/>
    <cellStyle name="Normal 6 7 2 3 7" xfId="19252" xr:uid="{00000000-0005-0000-0000-000012940000}"/>
    <cellStyle name="Normal 6 7 2 3 7 2" xfId="36912" xr:uid="{00000000-0005-0000-0000-000013940000}"/>
    <cellStyle name="Normal 6 7 2 3 8" xfId="26316" xr:uid="{00000000-0005-0000-0000-000014940000}"/>
    <cellStyle name="Normal 6 7 2 4" xfId="19253" xr:uid="{00000000-0005-0000-0000-000015940000}"/>
    <cellStyle name="Normal 6 7 2 4 2" xfId="19254" xr:uid="{00000000-0005-0000-0000-000016940000}"/>
    <cellStyle name="Normal 6 7 2 4 2 2" xfId="19255" xr:uid="{00000000-0005-0000-0000-000017940000}"/>
    <cellStyle name="Normal 6 7 2 4 2 2 2" xfId="19256" xr:uid="{00000000-0005-0000-0000-000018940000}"/>
    <cellStyle name="Normal 6 7 2 4 2 2 2 2" xfId="19257" xr:uid="{00000000-0005-0000-0000-000019940000}"/>
    <cellStyle name="Normal 6 7 2 4 2 2 2 2 2" xfId="43000" xr:uid="{00000000-0005-0000-0000-00001A940000}"/>
    <cellStyle name="Normal 6 7 2 4 2 2 2 3" xfId="32982" xr:uid="{00000000-0005-0000-0000-00001B940000}"/>
    <cellStyle name="Normal 6 7 2 4 2 2 3" xfId="19258" xr:uid="{00000000-0005-0000-0000-00001C940000}"/>
    <cellStyle name="Normal 6 7 2 4 2 2 3 2" xfId="19259" xr:uid="{00000000-0005-0000-0000-00001D940000}"/>
    <cellStyle name="Normal 6 7 2 4 2 2 3 2 2" xfId="43001" xr:uid="{00000000-0005-0000-0000-00001E940000}"/>
    <cellStyle name="Normal 6 7 2 4 2 2 3 3" xfId="32983" xr:uid="{00000000-0005-0000-0000-00001F940000}"/>
    <cellStyle name="Normal 6 7 2 4 2 2 4" xfId="19260" xr:uid="{00000000-0005-0000-0000-000020940000}"/>
    <cellStyle name="Normal 6 7 2 4 2 2 4 2" xfId="36920" xr:uid="{00000000-0005-0000-0000-000021940000}"/>
    <cellStyle name="Normal 6 7 2 4 2 2 5" xfId="26324" xr:uid="{00000000-0005-0000-0000-000022940000}"/>
    <cellStyle name="Normal 6 7 2 4 2 3" xfId="19261" xr:uid="{00000000-0005-0000-0000-000023940000}"/>
    <cellStyle name="Normal 6 7 2 4 2 3 2" xfId="19262" xr:uid="{00000000-0005-0000-0000-000024940000}"/>
    <cellStyle name="Normal 6 7 2 4 2 3 2 2" xfId="19263" xr:uid="{00000000-0005-0000-0000-000025940000}"/>
    <cellStyle name="Normal 6 7 2 4 2 3 2 2 2" xfId="43002" xr:uid="{00000000-0005-0000-0000-000026940000}"/>
    <cellStyle name="Normal 6 7 2 4 2 3 2 3" xfId="32984" xr:uid="{00000000-0005-0000-0000-000027940000}"/>
    <cellStyle name="Normal 6 7 2 4 2 3 3" xfId="19264" xr:uid="{00000000-0005-0000-0000-000028940000}"/>
    <cellStyle name="Normal 6 7 2 4 2 3 3 2" xfId="19265" xr:uid="{00000000-0005-0000-0000-000029940000}"/>
    <cellStyle name="Normal 6 7 2 4 2 3 3 2 2" xfId="43003" xr:uid="{00000000-0005-0000-0000-00002A940000}"/>
    <cellStyle name="Normal 6 7 2 4 2 3 3 3" xfId="32985" xr:uid="{00000000-0005-0000-0000-00002B940000}"/>
    <cellStyle name="Normal 6 7 2 4 2 3 4" xfId="19266" xr:uid="{00000000-0005-0000-0000-00002C940000}"/>
    <cellStyle name="Normal 6 7 2 4 2 3 4 2" xfId="36921" xr:uid="{00000000-0005-0000-0000-00002D940000}"/>
    <cellStyle name="Normal 6 7 2 4 2 3 5" xfId="26325" xr:uid="{00000000-0005-0000-0000-00002E940000}"/>
    <cellStyle name="Normal 6 7 2 4 2 4" xfId="19267" xr:uid="{00000000-0005-0000-0000-00002F940000}"/>
    <cellStyle name="Normal 6 7 2 4 2 4 2" xfId="19268" xr:uid="{00000000-0005-0000-0000-000030940000}"/>
    <cellStyle name="Normal 6 7 2 4 2 4 2 2" xfId="43004" xr:uid="{00000000-0005-0000-0000-000031940000}"/>
    <cellStyle name="Normal 6 7 2 4 2 4 3" xfId="32986" xr:uid="{00000000-0005-0000-0000-000032940000}"/>
    <cellStyle name="Normal 6 7 2 4 2 5" xfId="19269" xr:uid="{00000000-0005-0000-0000-000033940000}"/>
    <cellStyle name="Normal 6 7 2 4 2 5 2" xfId="19270" xr:uid="{00000000-0005-0000-0000-000034940000}"/>
    <cellStyle name="Normal 6 7 2 4 2 5 2 2" xfId="43005" xr:uid="{00000000-0005-0000-0000-000035940000}"/>
    <cellStyle name="Normal 6 7 2 4 2 5 3" xfId="32987" xr:uid="{00000000-0005-0000-0000-000036940000}"/>
    <cellStyle name="Normal 6 7 2 4 2 6" xfId="19271" xr:uid="{00000000-0005-0000-0000-000037940000}"/>
    <cellStyle name="Normal 6 7 2 4 2 6 2" xfId="36919" xr:uid="{00000000-0005-0000-0000-000038940000}"/>
    <cellStyle name="Normal 6 7 2 4 2 7" xfId="26323" xr:uid="{00000000-0005-0000-0000-000039940000}"/>
    <cellStyle name="Normal 6 7 2 4 3" xfId="19272" xr:uid="{00000000-0005-0000-0000-00003A940000}"/>
    <cellStyle name="Normal 6 7 2 4 3 2" xfId="19273" xr:uid="{00000000-0005-0000-0000-00003B940000}"/>
    <cellStyle name="Normal 6 7 2 4 3 2 2" xfId="19274" xr:uid="{00000000-0005-0000-0000-00003C940000}"/>
    <cellStyle name="Normal 6 7 2 4 3 2 2 2" xfId="43006" xr:uid="{00000000-0005-0000-0000-00003D940000}"/>
    <cellStyle name="Normal 6 7 2 4 3 2 3" xfId="32988" xr:uid="{00000000-0005-0000-0000-00003E940000}"/>
    <cellStyle name="Normal 6 7 2 4 3 3" xfId="19275" xr:uid="{00000000-0005-0000-0000-00003F940000}"/>
    <cellStyle name="Normal 6 7 2 4 3 3 2" xfId="19276" xr:uid="{00000000-0005-0000-0000-000040940000}"/>
    <cellStyle name="Normal 6 7 2 4 3 3 2 2" xfId="43007" xr:uid="{00000000-0005-0000-0000-000041940000}"/>
    <cellStyle name="Normal 6 7 2 4 3 3 3" xfId="32989" xr:uid="{00000000-0005-0000-0000-000042940000}"/>
    <cellStyle name="Normal 6 7 2 4 3 4" xfId="19277" xr:uid="{00000000-0005-0000-0000-000043940000}"/>
    <cellStyle name="Normal 6 7 2 4 3 4 2" xfId="36922" xr:uid="{00000000-0005-0000-0000-000044940000}"/>
    <cellStyle name="Normal 6 7 2 4 3 5" xfId="26326" xr:uid="{00000000-0005-0000-0000-000045940000}"/>
    <cellStyle name="Normal 6 7 2 4 4" xfId="19278" xr:uid="{00000000-0005-0000-0000-000046940000}"/>
    <cellStyle name="Normal 6 7 2 4 4 2" xfId="19279" xr:uid="{00000000-0005-0000-0000-000047940000}"/>
    <cellStyle name="Normal 6 7 2 4 4 2 2" xfId="19280" xr:uid="{00000000-0005-0000-0000-000048940000}"/>
    <cellStyle name="Normal 6 7 2 4 4 2 2 2" xfId="43008" xr:uid="{00000000-0005-0000-0000-000049940000}"/>
    <cellStyle name="Normal 6 7 2 4 4 2 3" xfId="32990" xr:uid="{00000000-0005-0000-0000-00004A940000}"/>
    <cellStyle name="Normal 6 7 2 4 4 3" xfId="19281" xr:uid="{00000000-0005-0000-0000-00004B940000}"/>
    <cellStyle name="Normal 6 7 2 4 4 3 2" xfId="19282" xr:uid="{00000000-0005-0000-0000-00004C940000}"/>
    <cellStyle name="Normal 6 7 2 4 4 3 2 2" xfId="43009" xr:uid="{00000000-0005-0000-0000-00004D940000}"/>
    <cellStyle name="Normal 6 7 2 4 4 3 3" xfId="32991" xr:uid="{00000000-0005-0000-0000-00004E940000}"/>
    <cellStyle name="Normal 6 7 2 4 4 4" xfId="19283" xr:uid="{00000000-0005-0000-0000-00004F940000}"/>
    <cellStyle name="Normal 6 7 2 4 4 4 2" xfId="36923" xr:uid="{00000000-0005-0000-0000-000050940000}"/>
    <cellStyle name="Normal 6 7 2 4 4 5" xfId="26327" xr:uid="{00000000-0005-0000-0000-000051940000}"/>
    <cellStyle name="Normal 6 7 2 4 5" xfId="19284" xr:uid="{00000000-0005-0000-0000-000052940000}"/>
    <cellStyle name="Normal 6 7 2 4 5 2" xfId="19285" xr:uid="{00000000-0005-0000-0000-000053940000}"/>
    <cellStyle name="Normal 6 7 2 4 5 2 2" xfId="43010" xr:uid="{00000000-0005-0000-0000-000054940000}"/>
    <cellStyle name="Normal 6 7 2 4 5 3" xfId="32992" xr:uid="{00000000-0005-0000-0000-000055940000}"/>
    <cellStyle name="Normal 6 7 2 4 6" xfId="19286" xr:uid="{00000000-0005-0000-0000-000056940000}"/>
    <cellStyle name="Normal 6 7 2 4 6 2" xfId="19287" xr:uid="{00000000-0005-0000-0000-000057940000}"/>
    <cellStyle name="Normal 6 7 2 4 6 2 2" xfId="43011" xr:uid="{00000000-0005-0000-0000-000058940000}"/>
    <cellStyle name="Normal 6 7 2 4 6 3" xfId="32993" xr:uid="{00000000-0005-0000-0000-000059940000}"/>
    <cellStyle name="Normal 6 7 2 4 7" xfId="19288" xr:uid="{00000000-0005-0000-0000-00005A940000}"/>
    <cellStyle name="Normal 6 7 2 4 7 2" xfId="36918" xr:uid="{00000000-0005-0000-0000-00005B940000}"/>
    <cellStyle name="Normal 6 7 2 4 8" xfId="26322" xr:uid="{00000000-0005-0000-0000-00005C940000}"/>
    <cellStyle name="Normal 6 7 2 5" xfId="19289" xr:uid="{00000000-0005-0000-0000-00005D940000}"/>
    <cellStyle name="Normal 6 7 2 5 2" xfId="19290" xr:uid="{00000000-0005-0000-0000-00005E940000}"/>
    <cellStyle name="Normal 6 7 2 5 2 2" xfId="19291" xr:uid="{00000000-0005-0000-0000-00005F940000}"/>
    <cellStyle name="Normal 6 7 2 5 2 2 2" xfId="19292" xr:uid="{00000000-0005-0000-0000-000060940000}"/>
    <cellStyle name="Normal 6 7 2 5 2 2 2 2" xfId="19293" xr:uid="{00000000-0005-0000-0000-000061940000}"/>
    <cellStyle name="Normal 6 7 2 5 2 2 2 2 2" xfId="43012" xr:uid="{00000000-0005-0000-0000-000062940000}"/>
    <cellStyle name="Normal 6 7 2 5 2 2 2 3" xfId="32994" xr:uid="{00000000-0005-0000-0000-000063940000}"/>
    <cellStyle name="Normal 6 7 2 5 2 2 3" xfId="19294" xr:uid="{00000000-0005-0000-0000-000064940000}"/>
    <cellStyle name="Normal 6 7 2 5 2 2 3 2" xfId="19295" xr:uid="{00000000-0005-0000-0000-000065940000}"/>
    <cellStyle name="Normal 6 7 2 5 2 2 3 2 2" xfId="43013" xr:uid="{00000000-0005-0000-0000-000066940000}"/>
    <cellStyle name="Normal 6 7 2 5 2 2 3 3" xfId="32995" xr:uid="{00000000-0005-0000-0000-000067940000}"/>
    <cellStyle name="Normal 6 7 2 5 2 2 4" xfId="19296" xr:uid="{00000000-0005-0000-0000-000068940000}"/>
    <cellStyle name="Normal 6 7 2 5 2 2 4 2" xfId="36926" xr:uid="{00000000-0005-0000-0000-000069940000}"/>
    <cellStyle name="Normal 6 7 2 5 2 2 5" xfId="26330" xr:uid="{00000000-0005-0000-0000-00006A940000}"/>
    <cellStyle name="Normal 6 7 2 5 2 3" xfId="19297" xr:uid="{00000000-0005-0000-0000-00006B940000}"/>
    <cellStyle name="Normal 6 7 2 5 2 3 2" xfId="19298" xr:uid="{00000000-0005-0000-0000-00006C940000}"/>
    <cellStyle name="Normal 6 7 2 5 2 3 2 2" xfId="19299" xr:uid="{00000000-0005-0000-0000-00006D940000}"/>
    <cellStyle name="Normal 6 7 2 5 2 3 2 2 2" xfId="43014" xr:uid="{00000000-0005-0000-0000-00006E940000}"/>
    <cellStyle name="Normal 6 7 2 5 2 3 2 3" xfId="32996" xr:uid="{00000000-0005-0000-0000-00006F940000}"/>
    <cellStyle name="Normal 6 7 2 5 2 3 3" xfId="19300" xr:uid="{00000000-0005-0000-0000-000070940000}"/>
    <cellStyle name="Normal 6 7 2 5 2 3 3 2" xfId="19301" xr:uid="{00000000-0005-0000-0000-000071940000}"/>
    <cellStyle name="Normal 6 7 2 5 2 3 3 2 2" xfId="43015" xr:uid="{00000000-0005-0000-0000-000072940000}"/>
    <cellStyle name="Normal 6 7 2 5 2 3 3 3" xfId="32997" xr:uid="{00000000-0005-0000-0000-000073940000}"/>
    <cellStyle name="Normal 6 7 2 5 2 3 4" xfId="19302" xr:uid="{00000000-0005-0000-0000-000074940000}"/>
    <cellStyle name="Normal 6 7 2 5 2 3 4 2" xfId="36927" xr:uid="{00000000-0005-0000-0000-000075940000}"/>
    <cellStyle name="Normal 6 7 2 5 2 3 5" xfId="26331" xr:uid="{00000000-0005-0000-0000-000076940000}"/>
    <cellStyle name="Normal 6 7 2 5 2 4" xfId="19303" xr:uid="{00000000-0005-0000-0000-000077940000}"/>
    <cellStyle name="Normal 6 7 2 5 2 4 2" xfId="19304" xr:uid="{00000000-0005-0000-0000-000078940000}"/>
    <cellStyle name="Normal 6 7 2 5 2 4 2 2" xfId="43016" xr:uid="{00000000-0005-0000-0000-000079940000}"/>
    <cellStyle name="Normal 6 7 2 5 2 4 3" xfId="32998" xr:uid="{00000000-0005-0000-0000-00007A940000}"/>
    <cellStyle name="Normal 6 7 2 5 2 5" xfId="19305" xr:uid="{00000000-0005-0000-0000-00007B940000}"/>
    <cellStyle name="Normal 6 7 2 5 2 5 2" xfId="19306" xr:uid="{00000000-0005-0000-0000-00007C940000}"/>
    <cellStyle name="Normal 6 7 2 5 2 5 2 2" xfId="43017" xr:uid="{00000000-0005-0000-0000-00007D940000}"/>
    <cellStyle name="Normal 6 7 2 5 2 5 3" xfId="32999" xr:uid="{00000000-0005-0000-0000-00007E940000}"/>
    <cellStyle name="Normal 6 7 2 5 2 6" xfId="19307" xr:uid="{00000000-0005-0000-0000-00007F940000}"/>
    <cellStyle name="Normal 6 7 2 5 2 6 2" xfId="36925" xr:uid="{00000000-0005-0000-0000-000080940000}"/>
    <cellStyle name="Normal 6 7 2 5 2 7" xfId="26329" xr:uid="{00000000-0005-0000-0000-000081940000}"/>
    <cellStyle name="Normal 6 7 2 5 3" xfId="19308" xr:uid="{00000000-0005-0000-0000-000082940000}"/>
    <cellStyle name="Normal 6 7 2 5 3 2" xfId="19309" xr:uid="{00000000-0005-0000-0000-000083940000}"/>
    <cellStyle name="Normal 6 7 2 5 3 2 2" xfId="19310" xr:uid="{00000000-0005-0000-0000-000084940000}"/>
    <cellStyle name="Normal 6 7 2 5 3 2 2 2" xfId="43018" xr:uid="{00000000-0005-0000-0000-000085940000}"/>
    <cellStyle name="Normal 6 7 2 5 3 2 3" xfId="33000" xr:uid="{00000000-0005-0000-0000-000086940000}"/>
    <cellStyle name="Normal 6 7 2 5 3 3" xfId="19311" xr:uid="{00000000-0005-0000-0000-000087940000}"/>
    <cellStyle name="Normal 6 7 2 5 3 3 2" xfId="19312" xr:uid="{00000000-0005-0000-0000-000088940000}"/>
    <cellStyle name="Normal 6 7 2 5 3 3 2 2" xfId="43019" xr:uid="{00000000-0005-0000-0000-000089940000}"/>
    <cellStyle name="Normal 6 7 2 5 3 3 3" xfId="33001" xr:uid="{00000000-0005-0000-0000-00008A940000}"/>
    <cellStyle name="Normal 6 7 2 5 3 4" xfId="19313" xr:uid="{00000000-0005-0000-0000-00008B940000}"/>
    <cellStyle name="Normal 6 7 2 5 3 4 2" xfId="36928" xr:uid="{00000000-0005-0000-0000-00008C940000}"/>
    <cellStyle name="Normal 6 7 2 5 3 5" xfId="26332" xr:uid="{00000000-0005-0000-0000-00008D940000}"/>
    <cellStyle name="Normal 6 7 2 5 4" xfId="19314" xr:uid="{00000000-0005-0000-0000-00008E940000}"/>
    <cellStyle name="Normal 6 7 2 5 4 2" xfId="19315" xr:uid="{00000000-0005-0000-0000-00008F940000}"/>
    <cellStyle name="Normal 6 7 2 5 4 2 2" xfId="19316" xr:uid="{00000000-0005-0000-0000-000090940000}"/>
    <cellStyle name="Normal 6 7 2 5 4 2 2 2" xfId="43020" xr:uid="{00000000-0005-0000-0000-000091940000}"/>
    <cellStyle name="Normal 6 7 2 5 4 2 3" xfId="33002" xr:uid="{00000000-0005-0000-0000-000092940000}"/>
    <cellStyle name="Normal 6 7 2 5 4 3" xfId="19317" xr:uid="{00000000-0005-0000-0000-000093940000}"/>
    <cellStyle name="Normal 6 7 2 5 4 3 2" xfId="19318" xr:uid="{00000000-0005-0000-0000-000094940000}"/>
    <cellStyle name="Normal 6 7 2 5 4 3 2 2" xfId="43021" xr:uid="{00000000-0005-0000-0000-000095940000}"/>
    <cellStyle name="Normal 6 7 2 5 4 3 3" xfId="33003" xr:uid="{00000000-0005-0000-0000-000096940000}"/>
    <cellStyle name="Normal 6 7 2 5 4 4" xfId="19319" xr:uid="{00000000-0005-0000-0000-000097940000}"/>
    <cellStyle name="Normal 6 7 2 5 4 4 2" xfId="36929" xr:uid="{00000000-0005-0000-0000-000098940000}"/>
    <cellStyle name="Normal 6 7 2 5 4 5" xfId="26333" xr:uid="{00000000-0005-0000-0000-000099940000}"/>
    <cellStyle name="Normal 6 7 2 5 5" xfId="19320" xr:uid="{00000000-0005-0000-0000-00009A940000}"/>
    <cellStyle name="Normal 6 7 2 5 5 2" xfId="19321" xr:uid="{00000000-0005-0000-0000-00009B940000}"/>
    <cellStyle name="Normal 6 7 2 5 5 2 2" xfId="43022" xr:uid="{00000000-0005-0000-0000-00009C940000}"/>
    <cellStyle name="Normal 6 7 2 5 5 3" xfId="33004" xr:uid="{00000000-0005-0000-0000-00009D940000}"/>
    <cellStyle name="Normal 6 7 2 5 6" xfId="19322" xr:uid="{00000000-0005-0000-0000-00009E940000}"/>
    <cellStyle name="Normal 6 7 2 5 6 2" xfId="19323" xr:uid="{00000000-0005-0000-0000-00009F940000}"/>
    <cellStyle name="Normal 6 7 2 5 6 2 2" xfId="43023" xr:uid="{00000000-0005-0000-0000-0000A0940000}"/>
    <cellStyle name="Normal 6 7 2 5 6 3" xfId="33005" xr:uid="{00000000-0005-0000-0000-0000A1940000}"/>
    <cellStyle name="Normal 6 7 2 5 7" xfId="19324" xr:uid="{00000000-0005-0000-0000-0000A2940000}"/>
    <cellStyle name="Normal 6 7 2 5 7 2" xfId="36924" xr:uid="{00000000-0005-0000-0000-0000A3940000}"/>
    <cellStyle name="Normal 6 7 2 5 8" xfId="26328" xr:uid="{00000000-0005-0000-0000-0000A4940000}"/>
    <cellStyle name="Normal 6 7 2 6" xfId="19325" xr:uid="{00000000-0005-0000-0000-0000A5940000}"/>
    <cellStyle name="Normal 6 7 2 6 2" xfId="19326" xr:uid="{00000000-0005-0000-0000-0000A6940000}"/>
    <cellStyle name="Normal 6 7 2 6 2 2" xfId="19327" xr:uid="{00000000-0005-0000-0000-0000A7940000}"/>
    <cellStyle name="Normal 6 7 2 6 2 2 2" xfId="19328" xr:uid="{00000000-0005-0000-0000-0000A8940000}"/>
    <cellStyle name="Normal 6 7 2 6 2 2 2 2" xfId="43024" xr:uid="{00000000-0005-0000-0000-0000A9940000}"/>
    <cellStyle name="Normal 6 7 2 6 2 2 3" xfId="33006" xr:uid="{00000000-0005-0000-0000-0000AA940000}"/>
    <cellStyle name="Normal 6 7 2 6 2 3" xfId="19329" xr:uid="{00000000-0005-0000-0000-0000AB940000}"/>
    <cellStyle name="Normal 6 7 2 6 2 3 2" xfId="19330" xr:uid="{00000000-0005-0000-0000-0000AC940000}"/>
    <cellStyle name="Normal 6 7 2 6 2 3 2 2" xfId="43025" xr:uid="{00000000-0005-0000-0000-0000AD940000}"/>
    <cellStyle name="Normal 6 7 2 6 2 3 3" xfId="33007" xr:uid="{00000000-0005-0000-0000-0000AE940000}"/>
    <cellStyle name="Normal 6 7 2 6 2 4" xfId="19331" xr:uid="{00000000-0005-0000-0000-0000AF940000}"/>
    <cellStyle name="Normal 6 7 2 6 2 4 2" xfId="36931" xr:uid="{00000000-0005-0000-0000-0000B0940000}"/>
    <cellStyle name="Normal 6 7 2 6 2 5" xfId="26335" xr:uid="{00000000-0005-0000-0000-0000B1940000}"/>
    <cellStyle name="Normal 6 7 2 6 3" xfId="19332" xr:uid="{00000000-0005-0000-0000-0000B2940000}"/>
    <cellStyle name="Normal 6 7 2 6 3 2" xfId="19333" xr:uid="{00000000-0005-0000-0000-0000B3940000}"/>
    <cellStyle name="Normal 6 7 2 6 3 2 2" xfId="19334" xr:uid="{00000000-0005-0000-0000-0000B4940000}"/>
    <cellStyle name="Normal 6 7 2 6 3 2 2 2" xfId="43026" xr:uid="{00000000-0005-0000-0000-0000B5940000}"/>
    <cellStyle name="Normal 6 7 2 6 3 2 3" xfId="33008" xr:uid="{00000000-0005-0000-0000-0000B6940000}"/>
    <cellStyle name="Normal 6 7 2 6 3 3" xfId="19335" xr:uid="{00000000-0005-0000-0000-0000B7940000}"/>
    <cellStyle name="Normal 6 7 2 6 3 3 2" xfId="19336" xr:uid="{00000000-0005-0000-0000-0000B8940000}"/>
    <cellStyle name="Normal 6 7 2 6 3 3 2 2" xfId="43027" xr:uid="{00000000-0005-0000-0000-0000B9940000}"/>
    <cellStyle name="Normal 6 7 2 6 3 3 3" xfId="33009" xr:uid="{00000000-0005-0000-0000-0000BA940000}"/>
    <cellStyle name="Normal 6 7 2 6 3 4" xfId="19337" xr:uid="{00000000-0005-0000-0000-0000BB940000}"/>
    <cellStyle name="Normal 6 7 2 6 3 4 2" xfId="36932" xr:uid="{00000000-0005-0000-0000-0000BC940000}"/>
    <cellStyle name="Normal 6 7 2 6 3 5" xfId="26336" xr:uid="{00000000-0005-0000-0000-0000BD940000}"/>
    <cellStyle name="Normal 6 7 2 6 4" xfId="19338" xr:uid="{00000000-0005-0000-0000-0000BE940000}"/>
    <cellStyle name="Normal 6 7 2 6 4 2" xfId="19339" xr:uid="{00000000-0005-0000-0000-0000BF940000}"/>
    <cellStyle name="Normal 6 7 2 6 4 2 2" xfId="43028" xr:uid="{00000000-0005-0000-0000-0000C0940000}"/>
    <cellStyle name="Normal 6 7 2 6 4 3" xfId="33010" xr:uid="{00000000-0005-0000-0000-0000C1940000}"/>
    <cellStyle name="Normal 6 7 2 6 5" xfId="19340" xr:uid="{00000000-0005-0000-0000-0000C2940000}"/>
    <cellStyle name="Normal 6 7 2 6 5 2" xfId="19341" xr:uid="{00000000-0005-0000-0000-0000C3940000}"/>
    <cellStyle name="Normal 6 7 2 6 5 2 2" xfId="43029" xr:uid="{00000000-0005-0000-0000-0000C4940000}"/>
    <cellStyle name="Normal 6 7 2 6 5 3" xfId="33011" xr:uid="{00000000-0005-0000-0000-0000C5940000}"/>
    <cellStyle name="Normal 6 7 2 6 6" xfId="19342" xr:uid="{00000000-0005-0000-0000-0000C6940000}"/>
    <cellStyle name="Normal 6 7 2 6 6 2" xfId="36930" xr:uid="{00000000-0005-0000-0000-0000C7940000}"/>
    <cellStyle name="Normal 6 7 2 6 7" xfId="26334" xr:uid="{00000000-0005-0000-0000-0000C8940000}"/>
    <cellStyle name="Normal 6 7 2 7" xfId="19343" xr:uid="{00000000-0005-0000-0000-0000C9940000}"/>
    <cellStyle name="Normal 6 7 2 7 2" xfId="19344" xr:uid="{00000000-0005-0000-0000-0000CA940000}"/>
    <cellStyle name="Normal 6 7 2 7 2 2" xfId="19345" xr:uid="{00000000-0005-0000-0000-0000CB940000}"/>
    <cellStyle name="Normal 6 7 2 7 2 2 2" xfId="43030" xr:uid="{00000000-0005-0000-0000-0000CC940000}"/>
    <cellStyle name="Normal 6 7 2 7 2 3" xfId="33012" xr:uid="{00000000-0005-0000-0000-0000CD940000}"/>
    <cellStyle name="Normal 6 7 2 7 3" xfId="19346" xr:uid="{00000000-0005-0000-0000-0000CE940000}"/>
    <cellStyle name="Normal 6 7 2 7 3 2" xfId="19347" xr:uid="{00000000-0005-0000-0000-0000CF940000}"/>
    <cellStyle name="Normal 6 7 2 7 3 2 2" xfId="43031" xr:uid="{00000000-0005-0000-0000-0000D0940000}"/>
    <cellStyle name="Normal 6 7 2 7 3 3" xfId="33013" xr:uid="{00000000-0005-0000-0000-0000D1940000}"/>
    <cellStyle name="Normal 6 7 2 7 4" xfId="19348" xr:uid="{00000000-0005-0000-0000-0000D2940000}"/>
    <cellStyle name="Normal 6 7 2 7 4 2" xfId="36933" xr:uid="{00000000-0005-0000-0000-0000D3940000}"/>
    <cellStyle name="Normal 6 7 2 7 5" xfId="26337" xr:uid="{00000000-0005-0000-0000-0000D4940000}"/>
    <cellStyle name="Normal 6 7 2 8" xfId="19349" xr:uid="{00000000-0005-0000-0000-0000D5940000}"/>
    <cellStyle name="Normal 6 7 2 8 2" xfId="19350" xr:uid="{00000000-0005-0000-0000-0000D6940000}"/>
    <cellStyle name="Normal 6 7 2 8 2 2" xfId="19351" xr:uid="{00000000-0005-0000-0000-0000D7940000}"/>
    <cellStyle name="Normal 6 7 2 8 2 2 2" xfId="43032" xr:uid="{00000000-0005-0000-0000-0000D8940000}"/>
    <cellStyle name="Normal 6 7 2 8 2 3" xfId="33014" xr:uid="{00000000-0005-0000-0000-0000D9940000}"/>
    <cellStyle name="Normal 6 7 2 8 3" xfId="19352" xr:uid="{00000000-0005-0000-0000-0000DA940000}"/>
    <cellStyle name="Normal 6 7 2 8 3 2" xfId="19353" xr:uid="{00000000-0005-0000-0000-0000DB940000}"/>
    <cellStyle name="Normal 6 7 2 8 3 2 2" xfId="43033" xr:uid="{00000000-0005-0000-0000-0000DC940000}"/>
    <cellStyle name="Normal 6 7 2 8 3 3" xfId="33015" xr:uid="{00000000-0005-0000-0000-0000DD940000}"/>
    <cellStyle name="Normal 6 7 2 8 4" xfId="19354" xr:uid="{00000000-0005-0000-0000-0000DE940000}"/>
    <cellStyle name="Normal 6 7 2 8 4 2" xfId="36934" xr:uid="{00000000-0005-0000-0000-0000DF940000}"/>
    <cellStyle name="Normal 6 7 2 8 5" xfId="26338" xr:uid="{00000000-0005-0000-0000-0000E0940000}"/>
    <cellStyle name="Normal 6 7 2 9" xfId="19355" xr:uid="{00000000-0005-0000-0000-0000E1940000}"/>
    <cellStyle name="Normal 6 7 2 9 2" xfId="19356" xr:uid="{00000000-0005-0000-0000-0000E2940000}"/>
    <cellStyle name="Normal 6 7 2 9 2 2" xfId="43034" xr:uid="{00000000-0005-0000-0000-0000E3940000}"/>
    <cellStyle name="Normal 6 7 2 9 3" xfId="33016" xr:uid="{00000000-0005-0000-0000-0000E4940000}"/>
    <cellStyle name="Normal 6 7 3" xfId="19357" xr:uid="{00000000-0005-0000-0000-0000E5940000}"/>
    <cellStyle name="Normal 6 7 3 10" xfId="26339" xr:uid="{00000000-0005-0000-0000-0000E6940000}"/>
    <cellStyle name="Normal 6 7 3 2" xfId="19358" xr:uid="{00000000-0005-0000-0000-0000E7940000}"/>
    <cellStyle name="Normal 6 7 3 2 2" xfId="19359" xr:uid="{00000000-0005-0000-0000-0000E8940000}"/>
    <cellStyle name="Normal 6 7 3 2 2 2" xfId="19360" xr:uid="{00000000-0005-0000-0000-0000E9940000}"/>
    <cellStyle name="Normal 6 7 3 2 2 2 2" xfId="19361" xr:uid="{00000000-0005-0000-0000-0000EA940000}"/>
    <cellStyle name="Normal 6 7 3 2 2 2 2 2" xfId="19362" xr:uid="{00000000-0005-0000-0000-0000EB940000}"/>
    <cellStyle name="Normal 6 7 3 2 2 2 2 2 2" xfId="43035" xr:uid="{00000000-0005-0000-0000-0000EC940000}"/>
    <cellStyle name="Normal 6 7 3 2 2 2 2 3" xfId="33017" xr:uid="{00000000-0005-0000-0000-0000ED940000}"/>
    <cellStyle name="Normal 6 7 3 2 2 2 3" xfId="19363" xr:uid="{00000000-0005-0000-0000-0000EE940000}"/>
    <cellStyle name="Normal 6 7 3 2 2 2 3 2" xfId="19364" xr:uid="{00000000-0005-0000-0000-0000EF940000}"/>
    <cellStyle name="Normal 6 7 3 2 2 2 3 2 2" xfId="43036" xr:uid="{00000000-0005-0000-0000-0000F0940000}"/>
    <cellStyle name="Normal 6 7 3 2 2 2 3 3" xfId="33018" xr:uid="{00000000-0005-0000-0000-0000F1940000}"/>
    <cellStyle name="Normal 6 7 3 2 2 2 4" xfId="19365" xr:uid="{00000000-0005-0000-0000-0000F2940000}"/>
    <cellStyle name="Normal 6 7 3 2 2 2 4 2" xfId="36938" xr:uid="{00000000-0005-0000-0000-0000F3940000}"/>
    <cellStyle name="Normal 6 7 3 2 2 2 5" xfId="26342" xr:uid="{00000000-0005-0000-0000-0000F4940000}"/>
    <cellStyle name="Normal 6 7 3 2 2 3" xfId="19366" xr:uid="{00000000-0005-0000-0000-0000F5940000}"/>
    <cellStyle name="Normal 6 7 3 2 2 3 2" xfId="19367" xr:uid="{00000000-0005-0000-0000-0000F6940000}"/>
    <cellStyle name="Normal 6 7 3 2 2 3 2 2" xfId="19368" xr:uid="{00000000-0005-0000-0000-0000F7940000}"/>
    <cellStyle name="Normal 6 7 3 2 2 3 2 2 2" xfId="43037" xr:uid="{00000000-0005-0000-0000-0000F8940000}"/>
    <cellStyle name="Normal 6 7 3 2 2 3 2 3" xfId="33019" xr:uid="{00000000-0005-0000-0000-0000F9940000}"/>
    <cellStyle name="Normal 6 7 3 2 2 3 3" xfId="19369" xr:uid="{00000000-0005-0000-0000-0000FA940000}"/>
    <cellStyle name="Normal 6 7 3 2 2 3 3 2" xfId="19370" xr:uid="{00000000-0005-0000-0000-0000FB940000}"/>
    <cellStyle name="Normal 6 7 3 2 2 3 3 2 2" xfId="43038" xr:uid="{00000000-0005-0000-0000-0000FC940000}"/>
    <cellStyle name="Normal 6 7 3 2 2 3 3 3" xfId="33020" xr:uid="{00000000-0005-0000-0000-0000FD940000}"/>
    <cellStyle name="Normal 6 7 3 2 2 3 4" xfId="19371" xr:uid="{00000000-0005-0000-0000-0000FE940000}"/>
    <cellStyle name="Normal 6 7 3 2 2 3 4 2" xfId="36939" xr:uid="{00000000-0005-0000-0000-0000FF940000}"/>
    <cellStyle name="Normal 6 7 3 2 2 3 5" xfId="26343" xr:uid="{00000000-0005-0000-0000-000000950000}"/>
    <cellStyle name="Normal 6 7 3 2 2 4" xfId="19372" xr:uid="{00000000-0005-0000-0000-000001950000}"/>
    <cellStyle name="Normal 6 7 3 2 2 4 2" xfId="19373" xr:uid="{00000000-0005-0000-0000-000002950000}"/>
    <cellStyle name="Normal 6 7 3 2 2 4 2 2" xfId="43039" xr:uid="{00000000-0005-0000-0000-000003950000}"/>
    <cellStyle name="Normal 6 7 3 2 2 4 3" xfId="33021" xr:uid="{00000000-0005-0000-0000-000004950000}"/>
    <cellStyle name="Normal 6 7 3 2 2 5" xfId="19374" xr:uid="{00000000-0005-0000-0000-000005950000}"/>
    <cellStyle name="Normal 6 7 3 2 2 5 2" xfId="19375" xr:uid="{00000000-0005-0000-0000-000006950000}"/>
    <cellStyle name="Normal 6 7 3 2 2 5 2 2" xfId="43040" xr:uid="{00000000-0005-0000-0000-000007950000}"/>
    <cellStyle name="Normal 6 7 3 2 2 5 3" xfId="33022" xr:uid="{00000000-0005-0000-0000-000008950000}"/>
    <cellStyle name="Normal 6 7 3 2 2 6" xfId="19376" xr:uid="{00000000-0005-0000-0000-000009950000}"/>
    <cellStyle name="Normal 6 7 3 2 2 6 2" xfId="36937" xr:uid="{00000000-0005-0000-0000-00000A950000}"/>
    <cellStyle name="Normal 6 7 3 2 2 7" xfId="26341" xr:uid="{00000000-0005-0000-0000-00000B950000}"/>
    <cellStyle name="Normal 6 7 3 2 3" xfId="19377" xr:uid="{00000000-0005-0000-0000-00000C950000}"/>
    <cellStyle name="Normal 6 7 3 2 3 2" xfId="19378" xr:uid="{00000000-0005-0000-0000-00000D950000}"/>
    <cellStyle name="Normal 6 7 3 2 3 2 2" xfId="19379" xr:uid="{00000000-0005-0000-0000-00000E950000}"/>
    <cellStyle name="Normal 6 7 3 2 3 2 2 2" xfId="43041" xr:uid="{00000000-0005-0000-0000-00000F950000}"/>
    <cellStyle name="Normal 6 7 3 2 3 2 3" xfId="33023" xr:uid="{00000000-0005-0000-0000-000010950000}"/>
    <cellStyle name="Normal 6 7 3 2 3 3" xfId="19380" xr:uid="{00000000-0005-0000-0000-000011950000}"/>
    <cellStyle name="Normal 6 7 3 2 3 3 2" xfId="19381" xr:uid="{00000000-0005-0000-0000-000012950000}"/>
    <cellStyle name="Normal 6 7 3 2 3 3 2 2" xfId="43042" xr:uid="{00000000-0005-0000-0000-000013950000}"/>
    <cellStyle name="Normal 6 7 3 2 3 3 3" xfId="33024" xr:uid="{00000000-0005-0000-0000-000014950000}"/>
    <cellStyle name="Normal 6 7 3 2 3 4" xfId="19382" xr:uid="{00000000-0005-0000-0000-000015950000}"/>
    <cellStyle name="Normal 6 7 3 2 3 4 2" xfId="36940" xr:uid="{00000000-0005-0000-0000-000016950000}"/>
    <cellStyle name="Normal 6 7 3 2 3 5" xfId="26344" xr:uid="{00000000-0005-0000-0000-000017950000}"/>
    <cellStyle name="Normal 6 7 3 2 4" xfId="19383" xr:uid="{00000000-0005-0000-0000-000018950000}"/>
    <cellStyle name="Normal 6 7 3 2 4 2" xfId="19384" xr:uid="{00000000-0005-0000-0000-000019950000}"/>
    <cellStyle name="Normal 6 7 3 2 4 2 2" xfId="19385" xr:uid="{00000000-0005-0000-0000-00001A950000}"/>
    <cellStyle name="Normal 6 7 3 2 4 2 2 2" xfId="43043" xr:uid="{00000000-0005-0000-0000-00001B950000}"/>
    <cellStyle name="Normal 6 7 3 2 4 2 3" xfId="33025" xr:uid="{00000000-0005-0000-0000-00001C950000}"/>
    <cellStyle name="Normal 6 7 3 2 4 3" xfId="19386" xr:uid="{00000000-0005-0000-0000-00001D950000}"/>
    <cellStyle name="Normal 6 7 3 2 4 3 2" xfId="19387" xr:uid="{00000000-0005-0000-0000-00001E950000}"/>
    <cellStyle name="Normal 6 7 3 2 4 3 2 2" xfId="43044" xr:uid="{00000000-0005-0000-0000-00001F950000}"/>
    <cellStyle name="Normal 6 7 3 2 4 3 3" xfId="33026" xr:uid="{00000000-0005-0000-0000-000020950000}"/>
    <cellStyle name="Normal 6 7 3 2 4 4" xfId="19388" xr:uid="{00000000-0005-0000-0000-000021950000}"/>
    <cellStyle name="Normal 6 7 3 2 4 4 2" xfId="36941" xr:uid="{00000000-0005-0000-0000-000022950000}"/>
    <cellStyle name="Normal 6 7 3 2 4 5" xfId="26345" xr:uid="{00000000-0005-0000-0000-000023950000}"/>
    <cellStyle name="Normal 6 7 3 2 5" xfId="19389" xr:uid="{00000000-0005-0000-0000-000024950000}"/>
    <cellStyle name="Normal 6 7 3 2 5 2" xfId="19390" xr:uid="{00000000-0005-0000-0000-000025950000}"/>
    <cellStyle name="Normal 6 7 3 2 5 2 2" xfId="43045" xr:uid="{00000000-0005-0000-0000-000026950000}"/>
    <cellStyle name="Normal 6 7 3 2 5 3" xfId="33027" xr:uid="{00000000-0005-0000-0000-000027950000}"/>
    <cellStyle name="Normal 6 7 3 2 6" xfId="19391" xr:uid="{00000000-0005-0000-0000-000028950000}"/>
    <cellStyle name="Normal 6 7 3 2 6 2" xfId="19392" xr:uid="{00000000-0005-0000-0000-000029950000}"/>
    <cellStyle name="Normal 6 7 3 2 6 2 2" xfId="43046" xr:uid="{00000000-0005-0000-0000-00002A950000}"/>
    <cellStyle name="Normal 6 7 3 2 6 3" xfId="33028" xr:uid="{00000000-0005-0000-0000-00002B950000}"/>
    <cellStyle name="Normal 6 7 3 2 7" xfId="19393" xr:uid="{00000000-0005-0000-0000-00002C950000}"/>
    <cellStyle name="Normal 6 7 3 2 7 2" xfId="36936" xr:uid="{00000000-0005-0000-0000-00002D950000}"/>
    <cellStyle name="Normal 6 7 3 2 8" xfId="26340" xr:uid="{00000000-0005-0000-0000-00002E950000}"/>
    <cellStyle name="Normal 6 7 3 3" xfId="19394" xr:uid="{00000000-0005-0000-0000-00002F950000}"/>
    <cellStyle name="Normal 6 7 3 3 2" xfId="19395" xr:uid="{00000000-0005-0000-0000-000030950000}"/>
    <cellStyle name="Normal 6 7 3 3 2 2" xfId="19396" xr:uid="{00000000-0005-0000-0000-000031950000}"/>
    <cellStyle name="Normal 6 7 3 3 2 2 2" xfId="19397" xr:uid="{00000000-0005-0000-0000-000032950000}"/>
    <cellStyle name="Normal 6 7 3 3 2 2 2 2" xfId="19398" xr:uid="{00000000-0005-0000-0000-000033950000}"/>
    <cellStyle name="Normal 6 7 3 3 2 2 2 2 2" xfId="43047" xr:uid="{00000000-0005-0000-0000-000034950000}"/>
    <cellStyle name="Normal 6 7 3 3 2 2 2 3" xfId="33029" xr:uid="{00000000-0005-0000-0000-000035950000}"/>
    <cellStyle name="Normal 6 7 3 3 2 2 3" xfId="19399" xr:uid="{00000000-0005-0000-0000-000036950000}"/>
    <cellStyle name="Normal 6 7 3 3 2 2 3 2" xfId="19400" xr:uid="{00000000-0005-0000-0000-000037950000}"/>
    <cellStyle name="Normal 6 7 3 3 2 2 3 2 2" xfId="43048" xr:uid="{00000000-0005-0000-0000-000038950000}"/>
    <cellStyle name="Normal 6 7 3 3 2 2 3 3" xfId="33030" xr:uid="{00000000-0005-0000-0000-000039950000}"/>
    <cellStyle name="Normal 6 7 3 3 2 2 4" xfId="19401" xr:uid="{00000000-0005-0000-0000-00003A950000}"/>
    <cellStyle name="Normal 6 7 3 3 2 2 4 2" xfId="36944" xr:uid="{00000000-0005-0000-0000-00003B950000}"/>
    <cellStyle name="Normal 6 7 3 3 2 2 5" xfId="26348" xr:uid="{00000000-0005-0000-0000-00003C950000}"/>
    <cellStyle name="Normal 6 7 3 3 2 3" xfId="19402" xr:uid="{00000000-0005-0000-0000-00003D950000}"/>
    <cellStyle name="Normal 6 7 3 3 2 3 2" xfId="19403" xr:uid="{00000000-0005-0000-0000-00003E950000}"/>
    <cellStyle name="Normal 6 7 3 3 2 3 2 2" xfId="19404" xr:uid="{00000000-0005-0000-0000-00003F950000}"/>
    <cellStyle name="Normal 6 7 3 3 2 3 2 2 2" xfId="43049" xr:uid="{00000000-0005-0000-0000-000040950000}"/>
    <cellStyle name="Normal 6 7 3 3 2 3 2 3" xfId="33031" xr:uid="{00000000-0005-0000-0000-000041950000}"/>
    <cellStyle name="Normal 6 7 3 3 2 3 3" xfId="19405" xr:uid="{00000000-0005-0000-0000-000042950000}"/>
    <cellStyle name="Normal 6 7 3 3 2 3 3 2" xfId="19406" xr:uid="{00000000-0005-0000-0000-000043950000}"/>
    <cellStyle name="Normal 6 7 3 3 2 3 3 2 2" xfId="43050" xr:uid="{00000000-0005-0000-0000-000044950000}"/>
    <cellStyle name="Normal 6 7 3 3 2 3 3 3" xfId="33032" xr:uid="{00000000-0005-0000-0000-000045950000}"/>
    <cellStyle name="Normal 6 7 3 3 2 3 4" xfId="19407" xr:uid="{00000000-0005-0000-0000-000046950000}"/>
    <cellStyle name="Normal 6 7 3 3 2 3 4 2" xfId="36945" xr:uid="{00000000-0005-0000-0000-000047950000}"/>
    <cellStyle name="Normal 6 7 3 3 2 3 5" xfId="26349" xr:uid="{00000000-0005-0000-0000-000048950000}"/>
    <cellStyle name="Normal 6 7 3 3 2 4" xfId="19408" xr:uid="{00000000-0005-0000-0000-000049950000}"/>
    <cellStyle name="Normal 6 7 3 3 2 4 2" xfId="19409" xr:uid="{00000000-0005-0000-0000-00004A950000}"/>
    <cellStyle name="Normal 6 7 3 3 2 4 2 2" xfId="43051" xr:uid="{00000000-0005-0000-0000-00004B950000}"/>
    <cellStyle name="Normal 6 7 3 3 2 4 3" xfId="33033" xr:uid="{00000000-0005-0000-0000-00004C950000}"/>
    <cellStyle name="Normal 6 7 3 3 2 5" xfId="19410" xr:uid="{00000000-0005-0000-0000-00004D950000}"/>
    <cellStyle name="Normal 6 7 3 3 2 5 2" xfId="19411" xr:uid="{00000000-0005-0000-0000-00004E950000}"/>
    <cellStyle name="Normal 6 7 3 3 2 5 2 2" xfId="43052" xr:uid="{00000000-0005-0000-0000-00004F950000}"/>
    <cellStyle name="Normal 6 7 3 3 2 5 3" xfId="33034" xr:uid="{00000000-0005-0000-0000-000050950000}"/>
    <cellStyle name="Normal 6 7 3 3 2 6" xfId="19412" xr:uid="{00000000-0005-0000-0000-000051950000}"/>
    <cellStyle name="Normal 6 7 3 3 2 6 2" xfId="36943" xr:uid="{00000000-0005-0000-0000-000052950000}"/>
    <cellStyle name="Normal 6 7 3 3 2 7" xfId="26347" xr:uid="{00000000-0005-0000-0000-000053950000}"/>
    <cellStyle name="Normal 6 7 3 3 3" xfId="19413" xr:uid="{00000000-0005-0000-0000-000054950000}"/>
    <cellStyle name="Normal 6 7 3 3 3 2" xfId="19414" xr:uid="{00000000-0005-0000-0000-000055950000}"/>
    <cellStyle name="Normal 6 7 3 3 3 2 2" xfId="19415" xr:uid="{00000000-0005-0000-0000-000056950000}"/>
    <cellStyle name="Normal 6 7 3 3 3 2 2 2" xfId="43053" xr:uid="{00000000-0005-0000-0000-000057950000}"/>
    <cellStyle name="Normal 6 7 3 3 3 2 3" xfId="33035" xr:uid="{00000000-0005-0000-0000-000058950000}"/>
    <cellStyle name="Normal 6 7 3 3 3 3" xfId="19416" xr:uid="{00000000-0005-0000-0000-000059950000}"/>
    <cellStyle name="Normal 6 7 3 3 3 3 2" xfId="19417" xr:uid="{00000000-0005-0000-0000-00005A950000}"/>
    <cellStyle name="Normal 6 7 3 3 3 3 2 2" xfId="43054" xr:uid="{00000000-0005-0000-0000-00005B950000}"/>
    <cellStyle name="Normal 6 7 3 3 3 3 3" xfId="33036" xr:uid="{00000000-0005-0000-0000-00005C950000}"/>
    <cellStyle name="Normal 6 7 3 3 3 4" xfId="19418" xr:uid="{00000000-0005-0000-0000-00005D950000}"/>
    <cellStyle name="Normal 6 7 3 3 3 4 2" xfId="36946" xr:uid="{00000000-0005-0000-0000-00005E950000}"/>
    <cellStyle name="Normal 6 7 3 3 3 5" xfId="26350" xr:uid="{00000000-0005-0000-0000-00005F950000}"/>
    <cellStyle name="Normal 6 7 3 3 4" xfId="19419" xr:uid="{00000000-0005-0000-0000-000060950000}"/>
    <cellStyle name="Normal 6 7 3 3 4 2" xfId="19420" xr:uid="{00000000-0005-0000-0000-000061950000}"/>
    <cellStyle name="Normal 6 7 3 3 4 2 2" xfId="19421" xr:uid="{00000000-0005-0000-0000-000062950000}"/>
    <cellStyle name="Normal 6 7 3 3 4 2 2 2" xfId="43055" xr:uid="{00000000-0005-0000-0000-000063950000}"/>
    <cellStyle name="Normal 6 7 3 3 4 2 3" xfId="33037" xr:uid="{00000000-0005-0000-0000-000064950000}"/>
    <cellStyle name="Normal 6 7 3 3 4 3" xfId="19422" xr:uid="{00000000-0005-0000-0000-000065950000}"/>
    <cellStyle name="Normal 6 7 3 3 4 3 2" xfId="19423" xr:uid="{00000000-0005-0000-0000-000066950000}"/>
    <cellStyle name="Normal 6 7 3 3 4 3 2 2" xfId="43056" xr:uid="{00000000-0005-0000-0000-000067950000}"/>
    <cellStyle name="Normal 6 7 3 3 4 3 3" xfId="33038" xr:uid="{00000000-0005-0000-0000-000068950000}"/>
    <cellStyle name="Normal 6 7 3 3 4 4" xfId="19424" xr:uid="{00000000-0005-0000-0000-000069950000}"/>
    <cellStyle name="Normal 6 7 3 3 4 4 2" xfId="36947" xr:uid="{00000000-0005-0000-0000-00006A950000}"/>
    <cellStyle name="Normal 6 7 3 3 4 5" xfId="26351" xr:uid="{00000000-0005-0000-0000-00006B950000}"/>
    <cellStyle name="Normal 6 7 3 3 5" xfId="19425" xr:uid="{00000000-0005-0000-0000-00006C950000}"/>
    <cellStyle name="Normal 6 7 3 3 5 2" xfId="19426" xr:uid="{00000000-0005-0000-0000-00006D950000}"/>
    <cellStyle name="Normal 6 7 3 3 5 2 2" xfId="43057" xr:uid="{00000000-0005-0000-0000-00006E950000}"/>
    <cellStyle name="Normal 6 7 3 3 5 3" xfId="33039" xr:uid="{00000000-0005-0000-0000-00006F950000}"/>
    <cellStyle name="Normal 6 7 3 3 6" xfId="19427" xr:uid="{00000000-0005-0000-0000-000070950000}"/>
    <cellStyle name="Normal 6 7 3 3 6 2" xfId="19428" xr:uid="{00000000-0005-0000-0000-000071950000}"/>
    <cellStyle name="Normal 6 7 3 3 6 2 2" xfId="43058" xr:uid="{00000000-0005-0000-0000-000072950000}"/>
    <cellStyle name="Normal 6 7 3 3 6 3" xfId="33040" xr:uid="{00000000-0005-0000-0000-000073950000}"/>
    <cellStyle name="Normal 6 7 3 3 7" xfId="19429" xr:uid="{00000000-0005-0000-0000-000074950000}"/>
    <cellStyle name="Normal 6 7 3 3 7 2" xfId="36942" xr:uid="{00000000-0005-0000-0000-000075950000}"/>
    <cellStyle name="Normal 6 7 3 3 8" xfId="26346" xr:uid="{00000000-0005-0000-0000-000076950000}"/>
    <cellStyle name="Normal 6 7 3 4" xfId="19430" xr:uid="{00000000-0005-0000-0000-000077950000}"/>
    <cellStyle name="Normal 6 7 3 4 2" xfId="19431" xr:uid="{00000000-0005-0000-0000-000078950000}"/>
    <cellStyle name="Normal 6 7 3 4 2 2" xfId="19432" xr:uid="{00000000-0005-0000-0000-000079950000}"/>
    <cellStyle name="Normal 6 7 3 4 2 2 2" xfId="19433" xr:uid="{00000000-0005-0000-0000-00007A950000}"/>
    <cellStyle name="Normal 6 7 3 4 2 2 2 2" xfId="43059" xr:uid="{00000000-0005-0000-0000-00007B950000}"/>
    <cellStyle name="Normal 6 7 3 4 2 2 3" xfId="33041" xr:uid="{00000000-0005-0000-0000-00007C950000}"/>
    <cellStyle name="Normal 6 7 3 4 2 3" xfId="19434" xr:uid="{00000000-0005-0000-0000-00007D950000}"/>
    <cellStyle name="Normal 6 7 3 4 2 3 2" xfId="19435" xr:uid="{00000000-0005-0000-0000-00007E950000}"/>
    <cellStyle name="Normal 6 7 3 4 2 3 2 2" xfId="43060" xr:uid="{00000000-0005-0000-0000-00007F950000}"/>
    <cellStyle name="Normal 6 7 3 4 2 3 3" xfId="33042" xr:uid="{00000000-0005-0000-0000-000080950000}"/>
    <cellStyle name="Normal 6 7 3 4 2 4" xfId="19436" xr:uid="{00000000-0005-0000-0000-000081950000}"/>
    <cellStyle name="Normal 6 7 3 4 2 4 2" xfId="36949" xr:uid="{00000000-0005-0000-0000-000082950000}"/>
    <cellStyle name="Normal 6 7 3 4 2 5" xfId="26353" xr:uid="{00000000-0005-0000-0000-000083950000}"/>
    <cellStyle name="Normal 6 7 3 4 3" xfId="19437" xr:uid="{00000000-0005-0000-0000-000084950000}"/>
    <cellStyle name="Normal 6 7 3 4 3 2" xfId="19438" xr:uid="{00000000-0005-0000-0000-000085950000}"/>
    <cellStyle name="Normal 6 7 3 4 3 2 2" xfId="19439" xr:uid="{00000000-0005-0000-0000-000086950000}"/>
    <cellStyle name="Normal 6 7 3 4 3 2 2 2" xfId="43061" xr:uid="{00000000-0005-0000-0000-000087950000}"/>
    <cellStyle name="Normal 6 7 3 4 3 2 3" xfId="33043" xr:uid="{00000000-0005-0000-0000-000088950000}"/>
    <cellStyle name="Normal 6 7 3 4 3 3" xfId="19440" xr:uid="{00000000-0005-0000-0000-000089950000}"/>
    <cellStyle name="Normal 6 7 3 4 3 3 2" xfId="19441" xr:uid="{00000000-0005-0000-0000-00008A950000}"/>
    <cellStyle name="Normal 6 7 3 4 3 3 2 2" xfId="43062" xr:uid="{00000000-0005-0000-0000-00008B950000}"/>
    <cellStyle name="Normal 6 7 3 4 3 3 3" xfId="33044" xr:uid="{00000000-0005-0000-0000-00008C950000}"/>
    <cellStyle name="Normal 6 7 3 4 3 4" xfId="19442" xr:uid="{00000000-0005-0000-0000-00008D950000}"/>
    <cellStyle name="Normal 6 7 3 4 3 4 2" xfId="36950" xr:uid="{00000000-0005-0000-0000-00008E950000}"/>
    <cellStyle name="Normal 6 7 3 4 3 5" xfId="26354" xr:uid="{00000000-0005-0000-0000-00008F950000}"/>
    <cellStyle name="Normal 6 7 3 4 4" xfId="19443" xr:uid="{00000000-0005-0000-0000-000090950000}"/>
    <cellStyle name="Normal 6 7 3 4 4 2" xfId="19444" xr:uid="{00000000-0005-0000-0000-000091950000}"/>
    <cellStyle name="Normal 6 7 3 4 4 2 2" xfId="43063" xr:uid="{00000000-0005-0000-0000-000092950000}"/>
    <cellStyle name="Normal 6 7 3 4 4 3" xfId="33045" xr:uid="{00000000-0005-0000-0000-000093950000}"/>
    <cellStyle name="Normal 6 7 3 4 5" xfId="19445" xr:uid="{00000000-0005-0000-0000-000094950000}"/>
    <cellStyle name="Normal 6 7 3 4 5 2" xfId="19446" xr:uid="{00000000-0005-0000-0000-000095950000}"/>
    <cellStyle name="Normal 6 7 3 4 5 2 2" xfId="43064" xr:uid="{00000000-0005-0000-0000-000096950000}"/>
    <cellStyle name="Normal 6 7 3 4 5 3" xfId="33046" xr:uid="{00000000-0005-0000-0000-000097950000}"/>
    <cellStyle name="Normal 6 7 3 4 6" xfId="19447" xr:uid="{00000000-0005-0000-0000-000098950000}"/>
    <cellStyle name="Normal 6 7 3 4 6 2" xfId="36948" xr:uid="{00000000-0005-0000-0000-000099950000}"/>
    <cellStyle name="Normal 6 7 3 4 7" xfId="26352" xr:uid="{00000000-0005-0000-0000-00009A950000}"/>
    <cellStyle name="Normal 6 7 3 5" xfId="19448" xr:uid="{00000000-0005-0000-0000-00009B950000}"/>
    <cellStyle name="Normal 6 7 3 5 2" xfId="19449" xr:uid="{00000000-0005-0000-0000-00009C950000}"/>
    <cellStyle name="Normal 6 7 3 5 2 2" xfId="19450" xr:uid="{00000000-0005-0000-0000-00009D950000}"/>
    <cellStyle name="Normal 6 7 3 5 2 2 2" xfId="43065" xr:uid="{00000000-0005-0000-0000-00009E950000}"/>
    <cellStyle name="Normal 6 7 3 5 2 3" xfId="33047" xr:uid="{00000000-0005-0000-0000-00009F950000}"/>
    <cellStyle name="Normal 6 7 3 5 3" xfId="19451" xr:uid="{00000000-0005-0000-0000-0000A0950000}"/>
    <cellStyle name="Normal 6 7 3 5 3 2" xfId="19452" xr:uid="{00000000-0005-0000-0000-0000A1950000}"/>
    <cellStyle name="Normal 6 7 3 5 3 2 2" xfId="43066" xr:uid="{00000000-0005-0000-0000-0000A2950000}"/>
    <cellStyle name="Normal 6 7 3 5 3 3" xfId="33048" xr:uid="{00000000-0005-0000-0000-0000A3950000}"/>
    <cellStyle name="Normal 6 7 3 5 4" xfId="19453" xr:uid="{00000000-0005-0000-0000-0000A4950000}"/>
    <cellStyle name="Normal 6 7 3 5 4 2" xfId="36951" xr:uid="{00000000-0005-0000-0000-0000A5950000}"/>
    <cellStyle name="Normal 6 7 3 5 5" xfId="26355" xr:uid="{00000000-0005-0000-0000-0000A6950000}"/>
    <cellStyle name="Normal 6 7 3 6" xfId="19454" xr:uid="{00000000-0005-0000-0000-0000A7950000}"/>
    <cellStyle name="Normal 6 7 3 6 2" xfId="19455" xr:uid="{00000000-0005-0000-0000-0000A8950000}"/>
    <cellStyle name="Normal 6 7 3 6 2 2" xfId="19456" xr:uid="{00000000-0005-0000-0000-0000A9950000}"/>
    <cellStyle name="Normal 6 7 3 6 2 2 2" xfId="43067" xr:uid="{00000000-0005-0000-0000-0000AA950000}"/>
    <cellStyle name="Normal 6 7 3 6 2 3" xfId="33049" xr:uid="{00000000-0005-0000-0000-0000AB950000}"/>
    <cellStyle name="Normal 6 7 3 6 3" xfId="19457" xr:uid="{00000000-0005-0000-0000-0000AC950000}"/>
    <cellStyle name="Normal 6 7 3 6 3 2" xfId="19458" xr:uid="{00000000-0005-0000-0000-0000AD950000}"/>
    <cellStyle name="Normal 6 7 3 6 3 2 2" xfId="43068" xr:uid="{00000000-0005-0000-0000-0000AE950000}"/>
    <cellStyle name="Normal 6 7 3 6 3 3" xfId="33050" xr:uid="{00000000-0005-0000-0000-0000AF950000}"/>
    <cellStyle name="Normal 6 7 3 6 4" xfId="19459" xr:uid="{00000000-0005-0000-0000-0000B0950000}"/>
    <cellStyle name="Normal 6 7 3 6 4 2" xfId="36952" xr:uid="{00000000-0005-0000-0000-0000B1950000}"/>
    <cellStyle name="Normal 6 7 3 6 5" xfId="26356" xr:uid="{00000000-0005-0000-0000-0000B2950000}"/>
    <cellStyle name="Normal 6 7 3 7" xfId="19460" xr:uid="{00000000-0005-0000-0000-0000B3950000}"/>
    <cellStyle name="Normal 6 7 3 7 2" xfId="19461" xr:uid="{00000000-0005-0000-0000-0000B4950000}"/>
    <cellStyle name="Normal 6 7 3 7 2 2" xfId="43069" xr:uid="{00000000-0005-0000-0000-0000B5950000}"/>
    <cellStyle name="Normal 6 7 3 7 3" xfId="33051" xr:uid="{00000000-0005-0000-0000-0000B6950000}"/>
    <cellStyle name="Normal 6 7 3 8" xfId="19462" xr:uid="{00000000-0005-0000-0000-0000B7950000}"/>
    <cellStyle name="Normal 6 7 3 8 2" xfId="19463" xr:uid="{00000000-0005-0000-0000-0000B8950000}"/>
    <cellStyle name="Normal 6 7 3 8 2 2" xfId="43070" xr:uid="{00000000-0005-0000-0000-0000B9950000}"/>
    <cellStyle name="Normal 6 7 3 8 3" xfId="33052" xr:uid="{00000000-0005-0000-0000-0000BA950000}"/>
    <cellStyle name="Normal 6 7 3 9" xfId="19464" xr:uid="{00000000-0005-0000-0000-0000BB950000}"/>
    <cellStyle name="Normal 6 7 3 9 2" xfId="36935" xr:uid="{00000000-0005-0000-0000-0000BC950000}"/>
    <cellStyle name="Normal 6 7 4" xfId="19465" xr:uid="{00000000-0005-0000-0000-0000BD950000}"/>
    <cellStyle name="Normal 6 7 4 2" xfId="19466" xr:uid="{00000000-0005-0000-0000-0000BE950000}"/>
    <cellStyle name="Normal 6 7 4 2 2" xfId="19467" xr:uid="{00000000-0005-0000-0000-0000BF950000}"/>
    <cellStyle name="Normal 6 7 4 2 2 2" xfId="19468" xr:uid="{00000000-0005-0000-0000-0000C0950000}"/>
    <cellStyle name="Normal 6 7 4 2 2 2 2" xfId="19469" xr:uid="{00000000-0005-0000-0000-0000C1950000}"/>
    <cellStyle name="Normal 6 7 4 2 2 2 2 2" xfId="43071" xr:uid="{00000000-0005-0000-0000-0000C2950000}"/>
    <cellStyle name="Normal 6 7 4 2 2 2 3" xfId="33053" xr:uid="{00000000-0005-0000-0000-0000C3950000}"/>
    <cellStyle name="Normal 6 7 4 2 2 3" xfId="19470" xr:uid="{00000000-0005-0000-0000-0000C4950000}"/>
    <cellStyle name="Normal 6 7 4 2 2 3 2" xfId="19471" xr:uid="{00000000-0005-0000-0000-0000C5950000}"/>
    <cellStyle name="Normal 6 7 4 2 2 3 2 2" xfId="43072" xr:uid="{00000000-0005-0000-0000-0000C6950000}"/>
    <cellStyle name="Normal 6 7 4 2 2 3 3" xfId="33054" xr:uid="{00000000-0005-0000-0000-0000C7950000}"/>
    <cellStyle name="Normal 6 7 4 2 2 4" xfId="19472" xr:uid="{00000000-0005-0000-0000-0000C8950000}"/>
    <cellStyle name="Normal 6 7 4 2 2 4 2" xfId="36955" xr:uid="{00000000-0005-0000-0000-0000C9950000}"/>
    <cellStyle name="Normal 6 7 4 2 2 5" xfId="26359" xr:uid="{00000000-0005-0000-0000-0000CA950000}"/>
    <cellStyle name="Normal 6 7 4 2 3" xfId="19473" xr:uid="{00000000-0005-0000-0000-0000CB950000}"/>
    <cellStyle name="Normal 6 7 4 2 3 2" xfId="19474" xr:uid="{00000000-0005-0000-0000-0000CC950000}"/>
    <cellStyle name="Normal 6 7 4 2 3 2 2" xfId="19475" xr:uid="{00000000-0005-0000-0000-0000CD950000}"/>
    <cellStyle name="Normal 6 7 4 2 3 2 2 2" xfId="43073" xr:uid="{00000000-0005-0000-0000-0000CE950000}"/>
    <cellStyle name="Normal 6 7 4 2 3 2 3" xfId="33055" xr:uid="{00000000-0005-0000-0000-0000CF950000}"/>
    <cellStyle name="Normal 6 7 4 2 3 3" xfId="19476" xr:uid="{00000000-0005-0000-0000-0000D0950000}"/>
    <cellStyle name="Normal 6 7 4 2 3 3 2" xfId="19477" xr:uid="{00000000-0005-0000-0000-0000D1950000}"/>
    <cellStyle name="Normal 6 7 4 2 3 3 2 2" xfId="43074" xr:uid="{00000000-0005-0000-0000-0000D2950000}"/>
    <cellStyle name="Normal 6 7 4 2 3 3 3" xfId="33056" xr:uid="{00000000-0005-0000-0000-0000D3950000}"/>
    <cellStyle name="Normal 6 7 4 2 3 4" xfId="19478" xr:uid="{00000000-0005-0000-0000-0000D4950000}"/>
    <cellStyle name="Normal 6 7 4 2 3 4 2" xfId="36956" xr:uid="{00000000-0005-0000-0000-0000D5950000}"/>
    <cellStyle name="Normal 6 7 4 2 3 5" xfId="26360" xr:uid="{00000000-0005-0000-0000-0000D6950000}"/>
    <cellStyle name="Normal 6 7 4 2 4" xfId="19479" xr:uid="{00000000-0005-0000-0000-0000D7950000}"/>
    <cellStyle name="Normal 6 7 4 2 4 2" xfId="19480" xr:uid="{00000000-0005-0000-0000-0000D8950000}"/>
    <cellStyle name="Normal 6 7 4 2 4 2 2" xfId="43075" xr:uid="{00000000-0005-0000-0000-0000D9950000}"/>
    <cellStyle name="Normal 6 7 4 2 4 3" xfId="33057" xr:uid="{00000000-0005-0000-0000-0000DA950000}"/>
    <cellStyle name="Normal 6 7 4 2 5" xfId="19481" xr:uid="{00000000-0005-0000-0000-0000DB950000}"/>
    <cellStyle name="Normal 6 7 4 2 5 2" xfId="19482" xr:uid="{00000000-0005-0000-0000-0000DC950000}"/>
    <cellStyle name="Normal 6 7 4 2 5 2 2" xfId="43076" xr:uid="{00000000-0005-0000-0000-0000DD950000}"/>
    <cellStyle name="Normal 6 7 4 2 5 3" xfId="33058" xr:uid="{00000000-0005-0000-0000-0000DE950000}"/>
    <cellStyle name="Normal 6 7 4 2 6" xfId="19483" xr:uid="{00000000-0005-0000-0000-0000DF950000}"/>
    <cellStyle name="Normal 6 7 4 2 6 2" xfId="36954" xr:uid="{00000000-0005-0000-0000-0000E0950000}"/>
    <cellStyle name="Normal 6 7 4 2 7" xfId="26358" xr:uid="{00000000-0005-0000-0000-0000E1950000}"/>
    <cellStyle name="Normal 6 7 4 3" xfId="19484" xr:uid="{00000000-0005-0000-0000-0000E2950000}"/>
    <cellStyle name="Normal 6 7 4 3 2" xfId="19485" xr:uid="{00000000-0005-0000-0000-0000E3950000}"/>
    <cellStyle name="Normal 6 7 4 3 2 2" xfId="19486" xr:uid="{00000000-0005-0000-0000-0000E4950000}"/>
    <cellStyle name="Normal 6 7 4 3 2 2 2" xfId="43077" xr:uid="{00000000-0005-0000-0000-0000E5950000}"/>
    <cellStyle name="Normal 6 7 4 3 2 3" xfId="33059" xr:uid="{00000000-0005-0000-0000-0000E6950000}"/>
    <cellStyle name="Normal 6 7 4 3 3" xfId="19487" xr:uid="{00000000-0005-0000-0000-0000E7950000}"/>
    <cellStyle name="Normal 6 7 4 3 3 2" xfId="19488" xr:uid="{00000000-0005-0000-0000-0000E8950000}"/>
    <cellStyle name="Normal 6 7 4 3 3 2 2" xfId="43078" xr:uid="{00000000-0005-0000-0000-0000E9950000}"/>
    <cellStyle name="Normal 6 7 4 3 3 3" xfId="33060" xr:uid="{00000000-0005-0000-0000-0000EA950000}"/>
    <cellStyle name="Normal 6 7 4 3 4" xfId="19489" xr:uid="{00000000-0005-0000-0000-0000EB950000}"/>
    <cellStyle name="Normal 6 7 4 3 4 2" xfId="36957" xr:uid="{00000000-0005-0000-0000-0000EC950000}"/>
    <cellStyle name="Normal 6 7 4 3 5" xfId="26361" xr:uid="{00000000-0005-0000-0000-0000ED950000}"/>
    <cellStyle name="Normal 6 7 4 4" xfId="19490" xr:uid="{00000000-0005-0000-0000-0000EE950000}"/>
    <cellStyle name="Normal 6 7 4 4 2" xfId="19491" xr:uid="{00000000-0005-0000-0000-0000EF950000}"/>
    <cellStyle name="Normal 6 7 4 4 2 2" xfId="19492" xr:uid="{00000000-0005-0000-0000-0000F0950000}"/>
    <cellStyle name="Normal 6 7 4 4 2 2 2" xfId="43079" xr:uid="{00000000-0005-0000-0000-0000F1950000}"/>
    <cellStyle name="Normal 6 7 4 4 2 3" xfId="33061" xr:uid="{00000000-0005-0000-0000-0000F2950000}"/>
    <cellStyle name="Normal 6 7 4 4 3" xfId="19493" xr:uid="{00000000-0005-0000-0000-0000F3950000}"/>
    <cellStyle name="Normal 6 7 4 4 3 2" xfId="19494" xr:uid="{00000000-0005-0000-0000-0000F4950000}"/>
    <cellStyle name="Normal 6 7 4 4 3 2 2" xfId="43080" xr:uid="{00000000-0005-0000-0000-0000F5950000}"/>
    <cellStyle name="Normal 6 7 4 4 3 3" xfId="33062" xr:uid="{00000000-0005-0000-0000-0000F6950000}"/>
    <cellStyle name="Normal 6 7 4 4 4" xfId="19495" xr:uid="{00000000-0005-0000-0000-0000F7950000}"/>
    <cellStyle name="Normal 6 7 4 4 4 2" xfId="36958" xr:uid="{00000000-0005-0000-0000-0000F8950000}"/>
    <cellStyle name="Normal 6 7 4 4 5" xfId="26362" xr:uid="{00000000-0005-0000-0000-0000F9950000}"/>
    <cellStyle name="Normal 6 7 4 5" xfId="19496" xr:uid="{00000000-0005-0000-0000-0000FA950000}"/>
    <cellStyle name="Normal 6 7 4 5 2" xfId="19497" xr:uid="{00000000-0005-0000-0000-0000FB950000}"/>
    <cellStyle name="Normal 6 7 4 5 2 2" xfId="43081" xr:uid="{00000000-0005-0000-0000-0000FC950000}"/>
    <cellStyle name="Normal 6 7 4 5 3" xfId="33063" xr:uid="{00000000-0005-0000-0000-0000FD950000}"/>
    <cellStyle name="Normal 6 7 4 6" xfId="19498" xr:uid="{00000000-0005-0000-0000-0000FE950000}"/>
    <cellStyle name="Normal 6 7 4 6 2" xfId="19499" xr:uid="{00000000-0005-0000-0000-0000FF950000}"/>
    <cellStyle name="Normal 6 7 4 6 2 2" xfId="43082" xr:uid="{00000000-0005-0000-0000-000000960000}"/>
    <cellStyle name="Normal 6 7 4 6 3" xfId="33064" xr:uid="{00000000-0005-0000-0000-000001960000}"/>
    <cellStyle name="Normal 6 7 4 7" xfId="19500" xr:uid="{00000000-0005-0000-0000-000002960000}"/>
    <cellStyle name="Normal 6 7 4 7 2" xfId="36953" xr:uid="{00000000-0005-0000-0000-000003960000}"/>
    <cellStyle name="Normal 6 7 4 8" xfId="26357" xr:uid="{00000000-0005-0000-0000-000004960000}"/>
    <cellStyle name="Normal 6 7 5" xfId="19501" xr:uid="{00000000-0005-0000-0000-000005960000}"/>
    <cellStyle name="Normal 6 7 5 2" xfId="19502" xr:uid="{00000000-0005-0000-0000-000006960000}"/>
    <cellStyle name="Normal 6 7 5 2 2" xfId="19503" xr:uid="{00000000-0005-0000-0000-000007960000}"/>
    <cellStyle name="Normal 6 7 5 2 2 2" xfId="19504" xr:uid="{00000000-0005-0000-0000-000008960000}"/>
    <cellStyle name="Normal 6 7 5 2 2 2 2" xfId="19505" xr:uid="{00000000-0005-0000-0000-000009960000}"/>
    <cellStyle name="Normal 6 7 5 2 2 2 2 2" xfId="43083" xr:uid="{00000000-0005-0000-0000-00000A960000}"/>
    <cellStyle name="Normal 6 7 5 2 2 2 3" xfId="33065" xr:uid="{00000000-0005-0000-0000-00000B960000}"/>
    <cellStyle name="Normal 6 7 5 2 2 3" xfId="19506" xr:uid="{00000000-0005-0000-0000-00000C960000}"/>
    <cellStyle name="Normal 6 7 5 2 2 3 2" xfId="19507" xr:uid="{00000000-0005-0000-0000-00000D960000}"/>
    <cellStyle name="Normal 6 7 5 2 2 3 2 2" xfId="43084" xr:uid="{00000000-0005-0000-0000-00000E960000}"/>
    <cellStyle name="Normal 6 7 5 2 2 3 3" xfId="33066" xr:uid="{00000000-0005-0000-0000-00000F960000}"/>
    <cellStyle name="Normal 6 7 5 2 2 4" xfId="19508" xr:uid="{00000000-0005-0000-0000-000010960000}"/>
    <cellStyle name="Normal 6 7 5 2 2 4 2" xfId="36961" xr:uid="{00000000-0005-0000-0000-000011960000}"/>
    <cellStyle name="Normal 6 7 5 2 2 5" xfId="26365" xr:uid="{00000000-0005-0000-0000-000012960000}"/>
    <cellStyle name="Normal 6 7 5 2 3" xfId="19509" xr:uid="{00000000-0005-0000-0000-000013960000}"/>
    <cellStyle name="Normal 6 7 5 2 3 2" xfId="19510" xr:uid="{00000000-0005-0000-0000-000014960000}"/>
    <cellStyle name="Normal 6 7 5 2 3 2 2" xfId="19511" xr:uid="{00000000-0005-0000-0000-000015960000}"/>
    <cellStyle name="Normal 6 7 5 2 3 2 2 2" xfId="43085" xr:uid="{00000000-0005-0000-0000-000016960000}"/>
    <cellStyle name="Normal 6 7 5 2 3 2 3" xfId="33067" xr:uid="{00000000-0005-0000-0000-000017960000}"/>
    <cellStyle name="Normal 6 7 5 2 3 3" xfId="19512" xr:uid="{00000000-0005-0000-0000-000018960000}"/>
    <cellStyle name="Normal 6 7 5 2 3 3 2" xfId="19513" xr:uid="{00000000-0005-0000-0000-000019960000}"/>
    <cellStyle name="Normal 6 7 5 2 3 3 2 2" xfId="43086" xr:uid="{00000000-0005-0000-0000-00001A960000}"/>
    <cellStyle name="Normal 6 7 5 2 3 3 3" xfId="33068" xr:uid="{00000000-0005-0000-0000-00001B960000}"/>
    <cellStyle name="Normal 6 7 5 2 3 4" xfId="19514" xr:uid="{00000000-0005-0000-0000-00001C960000}"/>
    <cellStyle name="Normal 6 7 5 2 3 4 2" xfId="36962" xr:uid="{00000000-0005-0000-0000-00001D960000}"/>
    <cellStyle name="Normal 6 7 5 2 3 5" xfId="26366" xr:uid="{00000000-0005-0000-0000-00001E960000}"/>
    <cellStyle name="Normal 6 7 5 2 4" xfId="19515" xr:uid="{00000000-0005-0000-0000-00001F960000}"/>
    <cellStyle name="Normal 6 7 5 2 4 2" xfId="19516" xr:uid="{00000000-0005-0000-0000-000020960000}"/>
    <cellStyle name="Normal 6 7 5 2 4 2 2" xfId="43087" xr:uid="{00000000-0005-0000-0000-000021960000}"/>
    <cellStyle name="Normal 6 7 5 2 4 3" xfId="33069" xr:uid="{00000000-0005-0000-0000-000022960000}"/>
    <cellStyle name="Normal 6 7 5 2 5" xfId="19517" xr:uid="{00000000-0005-0000-0000-000023960000}"/>
    <cellStyle name="Normal 6 7 5 2 5 2" xfId="19518" xr:uid="{00000000-0005-0000-0000-000024960000}"/>
    <cellStyle name="Normal 6 7 5 2 5 2 2" xfId="43088" xr:uid="{00000000-0005-0000-0000-000025960000}"/>
    <cellStyle name="Normal 6 7 5 2 5 3" xfId="33070" xr:uid="{00000000-0005-0000-0000-000026960000}"/>
    <cellStyle name="Normal 6 7 5 2 6" xfId="19519" xr:uid="{00000000-0005-0000-0000-000027960000}"/>
    <cellStyle name="Normal 6 7 5 2 6 2" xfId="36960" xr:uid="{00000000-0005-0000-0000-000028960000}"/>
    <cellStyle name="Normal 6 7 5 2 7" xfId="26364" xr:uid="{00000000-0005-0000-0000-000029960000}"/>
    <cellStyle name="Normal 6 7 5 3" xfId="19520" xr:uid="{00000000-0005-0000-0000-00002A960000}"/>
    <cellStyle name="Normal 6 7 5 3 2" xfId="19521" xr:uid="{00000000-0005-0000-0000-00002B960000}"/>
    <cellStyle name="Normal 6 7 5 3 2 2" xfId="19522" xr:uid="{00000000-0005-0000-0000-00002C960000}"/>
    <cellStyle name="Normal 6 7 5 3 2 2 2" xfId="43089" xr:uid="{00000000-0005-0000-0000-00002D960000}"/>
    <cellStyle name="Normal 6 7 5 3 2 3" xfId="33071" xr:uid="{00000000-0005-0000-0000-00002E960000}"/>
    <cellStyle name="Normal 6 7 5 3 3" xfId="19523" xr:uid="{00000000-0005-0000-0000-00002F960000}"/>
    <cellStyle name="Normal 6 7 5 3 3 2" xfId="19524" xr:uid="{00000000-0005-0000-0000-000030960000}"/>
    <cellStyle name="Normal 6 7 5 3 3 2 2" xfId="43090" xr:uid="{00000000-0005-0000-0000-000031960000}"/>
    <cellStyle name="Normal 6 7 5 3 3 3" xfId="33072" xr:uid="{00000000-0005-0000-0000-000032960000}"/>
    <cellStyle name="Normal 6 7 5 3 4" xfId="19525" xr:uid="{00000000-0005-0000-0000-000033960000}"/>
    <cellStyle name="Normal 6 7 5 3 4 2" xfId="36963" xr:uid="{00000000-0005-0000-0000-000034960000}"/>
    <cellStyle name="Normal 6 7 5 3 5" xfId="26367" xr:uid="{00000000-0005-0000-0000-000035960000}"/>
    <cellStyle name="Normal 6 7 5 4" xfId="19526" xr:uid="{00000000-0005-0000-0000-000036960000}"/>
    <cellStyle name="Normal 6 7 5 4 2" xfId="19527" xr:uid="{00000000-0005-0000-0000-000037960000}"/>
    <cellStyle name="Normal 6 7 5 4 2 2" xfId="19528" xr:uid="{00000000-0005-0000-0000-000038960000}"/>
    <cellStyle name="Normal 6 7 5 4 2 2 2" xfId="43091" xr:uid="{00000000-0005-0000-0000-000039960000}"/>
    <cellStyle name="Normal 6 7 5 4 2 3" xfId="33073" xr:uid="{00000000-0005-0000-0000-00003A960000}"/>
    <cellStyle name="Normal 6 7 5 4 3" xfId="19529" xr:uid="{00000000-0005-0000-0000-00003B960000}"/>
    <cellStyle name="Normal 6 7 5 4 3 2" xfId="19530" xr:uid="{00000000-0005-0000-0000-00003C960000}"/>
    <cellStyle name="Normal 6 7 5 4 3 2 2" xfId="43092" xr:uid="{00000000-0005-0000-0000-00003D960000}"/>
    <cellStyle name="Normal 6 7 5 4 3 3" xfId="33074" xr:uid="{00000000-0005-0000-0000-00003E960000}"/>
    <cellStyle name="Normal 6 7 5 4 4" xfId="19531" xr:uid="{00000000-0005-0000-0000-00003F960000}"/>
    <cellStyle name="Normal 6 7 5 4 4 2" xfId="36964" xr:uid="{00000000-0005-0000-0000-000040960000}"/>
    <cellStyle name="Normal 6 7 5 4 5" xfId="26368" xr:uid="{00000000-0005-0000-0000-000041960000}"/>
    <cellStyle name="Normal 6 7 5 5" xfId="19532" xr:uid="{00000000-0005-0000-0000-000042960000}"/>
    <cellStyle name="Normal 6 7 5 5 2" xfId="19533" xr:uid="{00000000-0005-0000-0000-000043960000}"/>
    <cellStyle name="Normal 6 7 5 5 2 2" xfId="43093" xr:uid="{00000000-0005-0000-0000-000044960000}"/>
    <cellStyle name="Normal 6 7 5 5 3" xfId="33075" xr:uid="{00000000-0005-0000-0000-000045960000}"/>
    <cellStyle name="Normal 6 7 5 6" xfId="19534" xr:uid="{00000000-0005-0000-0000-000046960000}"/>
    <cellStyle name="Normal 6 7 5 6 2" xfId="19535" xr:uid="{00000000-0005-0000-0000-000047960000}"/>
    <cellStyle name="Normal 6 7 5 6 2 2" xfId="43094" xr:uid="{00000000-0005-0000-0000-000048960000}"/>
    <cellStyle name="Normal 6 7 5 6 3" xfId="33076" xr:uid="{00000000-0005-0000-0000-000049960000}"/>
    <cellStyle name="Normal 6 7 5 7" xfId="19536" xr:uid="{00000000-0005-0000-0000-00004A960000}"/>
    <cellStyle name="Normal 6 7 5 7 2" xfId="36959" xr:uid="{00000000-0005-0000-0000-00004B960000}"/>
    <cellStyle name="Normal 6 7 5 8" xfId="26363" xr:uid="{00000000-0005-0000-0000-00004C960000}"/>
    <cellStyle name="Normal 6 7 6" xfId="19537" xr:uid="{00000000-0005-0000-0000-00004D960000}"/>
    <cellStyle name="Normal 6 7 6 2" xfId="19538" xr:uid="{00000000-0005-0000-0000-00004E960000}"/>
    <cellStyle name="Normal 6 7 6 2 2" xfId="19539" xr:uid="{00000000-0005-0000-0000-00004F960000}"/>
    <cellStyle name="Normal 6 7 6 2 2 2" xfId="19540" xr:uid="{00000000-0005-0000-0000-000050960000}"/>
    <cellStyle name="Normal 6 7 6 2 2 2 2" xfId="19541" xr:uid="{00000000-0005-0000-0000-000051960000}"/>
    <cellStyle name="Normal 6 7 6 2 2 2 2 2" xfId="43095" xr:uid="{00000000-0005-0000-0000-000052960000}"/>
    <cellStyle name="Normal 6 7 6 2 2 2 3" xfId="33077" xr:uid="{00000000-0005-0000-0000-000053960000}"/>
    <cellStyle name="Normal 6 7 6 2 2 3" xfId="19542" xr:uid="{00000000-0005-0000-0000-000054960000}"/>
    <cellStyle name="Normal 6 7 6 2 2 3 2" xfId="19543" xr:uid="{00000000-0005-0000-0000-000055960000}"/>
    <cellStyle name="Normal 6 7 6 2 2 3 2 2" xfId="43096" xr:uid="{00000000-0005-0000-0000-000056960000}"/>
    <cellStyle name="Normal 6 7 6 2 2 3 3" xfId="33078" xr:uid="{00000000-0005-0000-0000-000057960000}"/>
    <cellStyle name="Normal 6 7 6 2 2 4" xfId="19544" xr:uid="{00000000-0005-0000-0000-000058960000}"/>
    <cellStyle name="Normal 6 7 6 2 2 4 2" xfId="36967" xr:uid="{00000000-0005-0000-0000-000059960000}"/>
    <cellStyle name="Normal 6 7 6 2 2 5" xfId="26371" xr:uid="{00000000-0005-0000-0000-00005A960000}"/>
    <cellStyle name="Normal 6 7 6 2 3" xfId="19545" xr:uid="{00000000-0005-0000-0000-00005B960000}"/>
    <cellStyle name="Normal 6 7 6 2 3 2" xfId="19546" xr:uid="{00000000-0005-0000-0000-00005C960000}"/>
    <cellStyle name="Normal 6 7 6 2 3 2 2" xfId="19547" xr:uid="{00000000-0005-0000-0000-00005D960000}"/>
    <cellStyle name="Normal 6 7 6 2 3 2 2 2" xfId="43097" xr:uid="{00000000-0005-0000-0000-00005E960000}"/>
    <cellStyle name="Normal 6 7 6 2 3 2 3" xfId="33079" xr:uid="{00000000-0005-0000-0000-00005F960000}"/>
    <cellStyle name="Normal 6 7 6 2 3 3" xfId="19548" xr:uid="{00000000-0005-0000-0000-000060960000}"/>
    <cellStyle name="Normal 6 7 6 2 3 3 2" xfId="19549" xr:uid="{00000000-0005-0000-0000-000061960000}"/>
    <cellStyle name="Normal 6 7 6 2 3 3 2 2" xfId="43098" xr:uid="{00000000-0005-0000-0000-000062960000}"/>
    <cellStyle name="Normal 6 7 6 2 3 3 3" xfId="33080" xr:uid="{00000000-0005-0000-0000-000063960000}"/>
    <cellStyle name="Normal 6 7 6 2 3 4" xfId="19550" xr:uid="{00000000-0005-0000-0000-000064960000}"/>
    <cellStyle name="Normal 6 7 6 2 3 4 2" xfId="36968" xr:uid="{00000000-0005-0000-0000-000065960000}"/>
    <cellStyle name="Normal 6 7 6 2 3 5" xfId="26372" xr:uid="{00000000-0005-0000-0000-000066960000}"/>
    <cellStyle name="Normal 6 7 6 2 4" xfId="19551" xr:uid="{00000000-0005-0000-0000-000067960000}"/>
    <cellStyle name="Normal 6 7 6 2 4 2" xfId="19552" xr:uid="{00000000-0005-0000-0000-000068960000}"/>
    <cellStyle name="Normal 6 7 6 2 4 2 2" xfId="43099" xr:uid="{00000000-0005-0000-0000-000069960000}"/>
    <cellStyle name="Normal 6 7 6 2 4 3" xfId="33081" xr:uid="{00000000-0005-0000-0000-00006A960000}"/>
    <cellStyle name="Normal 6 7 6 2 5" xfId="19553" xr:uid="{00000000-0005-0000-0000-00006B960000}"/>
    <cellStyle name="Normal 6 7 6 2 5 2" xfId="19554" xr:uid="{00000000-0005-0000-0000-00006C960000}"/>
    <cellStyle name="Normal 6 7 6 2 5 2 2" xfId="43100" xr:uid="{00000000-0005-0000-0000-00006D960000}"/>
    <cellStyle name="Normal 6 7 6 2 5 3" xfId="33082" xr:uid="{00000000-0005-0000-0000-00006E960000}"/>
    <cellStyle name="Normal 6 7 6 2 6" xfId="19555" xr:uid="{00000000-0005-0000-0000-00006F960000}"/>
    <cellStyle name="Normal 6 7 6 2 6 2" xfId="36966" xr:uid="{00000000-0005-0000-0000-000070960000}"/>
    <cellStyle name="Normal 6 7 6 2 7" xfId="26370" xr:uid="{00000000-0005-0000-0000-000071960000}"/>
    <cellStyle name="Normal 6 7 6 3" xfId="19556" xr:uid="{00000000-0005-0000-0000-000072960000}"/>
    <cellStyle name="Normal 6 7 6 3 2" xfId="19557" xr:uid="{00000000-0005-0000-0000-000073960000}"/>
    <cellStyle name="Normal 6 7 6 3 2 2" xfId="19558" xr:uid="{00000000-0005-0000-0000-000074960000}"/>
    <cellStyle name="Normal 6 7 6 3 2 2 2" xfId="43101" xr:uid="{00000000-0005-0000-0000-000075960000}"/>
    <cellStyle name="Normal 6 7 6 3 2 3" xfId="33083" xr:uid="{00000000-0005-0000-0000-000076960000}"/>
    <cellStyle name="Normal 6 7 6 3 3" xfId="19559" xr:uid="{00000000-0005-0000-0000-000077960000}"/>
    <cellStyle name="Normal 6 7 6 3 3 2" xfId="19560" xr:uid="{00000000-0005-0000-0000-000078960000}"/>
    <cellStyle name="Normal 6 7 6 3 3 2 2" xfId="43102" xr:uid="{00000000-0005-0000-0000-000079960000}"/>
    <cellStyle name="Normal 6 7 6 3 3 3" xfId="33084" xr:uid="{00000000-0005-0000-0000-00007A960000}"/>
    <cellStyle name="Normal 6 7 6 3 4" xfId="19561" xr:uid="{00000000-0005-0000-0000-00007B960000}"/>
    <cellStyle name="Normal 6 7 6 3 4 2" xfId="36969" xr:uid="{00000000-0005-0000-0000-00007C960000}"/>
    <cellStyle name="Normal 6 7 6 3 5" xfId="26373" xr:uid="{00000000-0005-0000-0000-00007D960000}"/>
    <cellStyle name="Normal 6 7 6 4" xfId="19562" xr:uid="{00000000-0005-0000-0000-00007E960000}"/>
    <cellStyle name="Normal 6 7 6 4 2" xfId="19563" xr:uid="{00000000-0005-0000-0000-00007F960000}"/>
    <cellStyle name="Normal 6 7 6 4 2 2" xfId="19564" xr:uid="{00000000-0005-0000-0000-000080960000}"/>
    <cellStyle name="Normal 6 7 6 4 2 2 2" xfId="43103" xr:uid="{00000000-0005-0000-0000-000081960000}"/>
    <cellStyle name="Normal 6 7 6 4 2 3" xfId="33085" xr:uid="{00000000-0005-0000-0000-000082960000}"/>
    <cellStyle name="Normal 6 7 6 4 3" xfId="19565" xr:uid="{00000000-0005-0000-0000-000083960000}"/>
    <cellStyle name="Normal 6 7 6 4 3 2" xfId="19566" xr:uid="{00000000-0005-0000-0000-000084960000}"/>
    <cellStyle name="Normal 6 7 6 4 3 2 2" xfId="43104" xr:uid="{00000000-0005-0000-0000-000085960000}"/>
    <cellStyle name="Normal 6 7 6 4 3 3" xfId="33086" xr:uid="{00000000-0005-0000-0000-000086960000}"/>
    <cellStyle name="Normal 6 7 6 4 4" xfId="19567" xr:uid="{00000000-0005-0000-0000-000087960000}"/>
    <cellStyle name="Normal 6 7 6 4 4 2" xfId="36970" xr:uid="{00000000-0005-0000-0000-000088960000}"/>
    <cellStyle name="Normal 6 7 6 4 5" xfId="26374" xr:uid="{00000000-0005-0000-0000-000089960000}"/>
    <cellStyle name="Normal 6 7 6 5" xfId="19568" xr:uid="{00000000-0005-0000-0000-00008A960000}"/>
    <cellStyle name="Normal 6 7 6 5 2" xfId="19569" xr:uid="{00000000-0005-0000-0000-00008B960000}"/>
    <cellStyle name="Normal 6 7 6 5 2 2" xfId="43105" xr:uid="{00000000-0005-0000-0000-00008C960000}"/>
    <cellStyle name="Normal 6 7 6 5 3" xfId="33087" xr:uid="{00000000-0005-0000-0000-00008D960000}"/>
    <cellStyle name="Normal 6 7 6 6" xfId="19570" xr:uid="{00000000-0005-0000-0000-00008E960000}"/>
    <cellStyle name="Normal 6 7 6 6 2" xfId="19571" xr:uid="{00000000-0005-0000-0000-00008F960000}"/>
    <cellStyle name="Normal 6 7 6 6 2 2" xfId="43106" xr:uid="{00000000-0005-0000-0000-000090960000}"/>
    <cellStyle name="Normal 6 7 6 6 3" xfId="33088" xr:uid="{00000000-0005-0000-0000-000091960000}"/>
    <cellStyle name="Normal 6 7 6 7" xfId="19572" xr:uid="{00000000-0005-0000-0000-000092960000}"/>
    <cellStyle name="Normal 6 7 6 7 2" xfId="36965" xr:uid="{00000000-0005-0000-0000-000093960000}"/>
    <cellStyle name="Normal 6 7 6 8" xfId="26369" xr:uid="{00000000-0005-0000-0000-000094960000}"/>
    <cellStyle name="Normal 6 7 7" xfId="19573" xr:uid="{00000000-0005-0000-0000-000095960000}"/>
    <cellStyle name="Normal 6 7 7 2" xfId="19574" xr:uid="{00000000-0005-0000-0000-000096960000}"/>
    <cellStyle name="Normal 6 7 7 2 2" xfId="19575" xr:uid="{00000000-0005-0000-0000-000097960000}"/>
    <cellStyle name="Normal 6 7 7 2 2 2" xfId="19576" xr:uid="{00000000-0005-0000-0000-000098960000}"/>
    <cellStyle name="Normal 6 7 7 2 2 2 2" xfId="43107" xr:uid="{00000000-0005-0000-0000-000099960000}"/>
    <cellStyle name="Normal 6 7 7 2 2 3" xfId="33089" xr:uid="{00000000-0005-0000-0000-00009A960000}"/>
    <cellStyle name="Normal 6 7 7 2 3" xfId="19577" xr:uid="{00000000-0005-0000-0000-00009B960000}"/>
    <cellStyle name="Normal 6 7 7 2 3 2" xfId="19578" xr:uid="{00000000-0005-0000-0000-00009C960000}"/>
    <cellStyle name="Normal 6 7 7 2 3 2 2" xfId="43108" xr:uid="{00000000-0005-0000-0000-00009D960000}"/>
    <cellStyle name="Normal 6 7 7 2 3 3" xfId="33090" xr:uid="{00000000-0005-0000-0000-00009E960000}"/>
    <cellStyle name="Normal 6 7 7 2 4" xfId="19579" xr:uid="{00000000-0005-0000-0000-00009F960000}"/>
    <cellStyle name="Normal 6 7 7 2 4 2" xfId="36972" xr:uid="{00000000-0005-0000-0000-0000A0960000}"/>
    <cellStyle name="Normal 6 7 7 2 5" xfId="26376" xr:uid="{00000000-0005-0000-0000-0000A1960000}"/>
    <cellStyle name="Normal 6 7 7 3" xfId="19580" xr:uid="{00000000-0005-0000-0000-0000A2960000}"/>
    <cellStyle name="Normal 6 7 7 3 2" xfId="19581" xr:uid="{00000000-0005-0000-0000-0000A3960000}"/>
    <cellStyle name="Normal 6 7 7 3 2 2" xfId="19582" xr:uid="{00000000-0005-0000-0000-0000A4960000}"/>
    <cellStyle name="Normal 6 7 7 3 2 2 2" xfId="43109" xr:uid="{00000000-0005-0000-0000-0000A5960000}"/>
    <cellStyle name="Normal 6 7 7 3 2 3" xfId="33091" xr:uid="{00000000-0005-0000-0000-0000A6960000}"/>
    <cellStyle name="Normal 6 7 7 3 3" xfId="19583" xr:uid="{00000000-0005-0000-0000-0000A7960000}"/>
    <cellStyle name="Normal 6 7 7 3 3 2" xfId="19584" xr:uid="{00000000-0005-0000-0000-0000A8960000}"/>
    <cellStyle name="Normal 6 7 7 3 3 2 2" xfId="43110" xr:uid="{00000000-0005-0000-0000-0000A9960000}"/>
    <cellStyle name="Normal 6 7 7 3 3 3" xfId="33092" xr:uid="{00000000-0005-0000-0000-0000AA960000}"/>
    <cellStyle name="Normal 6 7 7 3 4" xfId="19585" xr:uid="{00000000-0005-0000-0000-0000AB960000}"/>
    <cellStyle name="Normal 6 7 7 3 4 2" xfId="36973" xr:uid="{00000000-0005-0000-0000-0000AC960000}"/>
    <cellStyle name="Normal 6 7 7 3 5" xfId="26377" xr:uid="{00000000-0005-0000-0000-0000AD960000}"/>
    <cellStyle name="Normal 6 7 7 4" xfId="19586" xr:uid="{00000000-0005-0000-0000-0000AE960000}"/>
    <cellStyle name="Normal 6 7 7 4 2" xfId="19587" xr:uid="{00000000-0005-0000-0000-0000AF960000}"/>
    <cellStyle name="Normal 6 7 7 4 2 2" xfId="43111" xr:uid="{00000000-0005-0000-0000-0000B0960000}"/>
    <cellStyle name="Normal 6 7 7 4 3" xfId="33093" xr:uid="{00000000-0005-0000-0000-0000B1960000}"/>
    <cellStyle name="Normal 6 7 7 5" xfId="19588" xr:uid="{00000000-0005-0000-0000-0000B2960000}"/>
    <cellStyle name="Normal 6 7 7 5 2" xfId="19589" xr:uid="{00000000-0005-0000-0000-0000B3960000}"/>
    <cellStyle name="Normal 6 7 7 5 2 2" xfId="43112" xr:uid="{00000000-0005-0000-0000-0000B4960000}"/>
    <cellStyle name="Normal 6 7 7 5 3" xfId="33094" xr:uid="{00000000-0005-0000-0000-0000B5960000}"/>
    <cellStyle name="Normal 6 7 7 6" xfId="19590" xr:uid="{00000000-0005-0000-0000-0000B6960000}"/>
    <cellStyle name="Normal 6 7 7 6 2" xfId="36971" xr:uid="{00000000-0005-0000-0000-0000B7960000}"/>
    <cellStyle name="Normal 6 7 7 7" xfId="26375" xr:uid="{00000000-0005-0000-0000-0000B8960000}"/>
    <cellStyle name="Normal 6 7 8" xfId="19591" xr:uid="{00000000-0005-0000-0000-0000B9960000}"/>
    <cellStyle name="Normal 6 7 8 2" xfId="19592" xr:uid="{00000000-0005-0000-0000-0000BA960000}"/>
    <cellStyle name="Normal 6 7 8 2 2" xfId="19593" xr:uid="{00000000-0005-0000-0000-0000BB960000}"/>
    <cellStyle name="Normal 6 7 8 2 2 2" xfId="43113" xr:uid="{00000000-0005-0000-0000-0000BC960000}"/>
    <cellStyle name="Normal 6 7 8 2 3" xfId="33095" xr:uid="{00000000-0005-0000-0000-0000BD960000}"/>
    <cellStyle name="Normal 6 7 8 3" xfId="19594" xr:uid="{00000000-0005-0000-0000-0000BE960000}"/>
    <cellStyle name="Normal 6 7 8 3 2" xfId="19595" xr:uid="{00000000-0005-0000-0000-0000BF960000}"/>
    <cellStyle name="Normal 6 7 8 3 2 2" xfId="43114" xr:uid="{00000000-0005-0000-0000-0000C0960000}"/>
    <cellStyle name="Normal 6 7 8 3 3" xfId="33096" xr:uid="{00000000-0005-0000-0000-0000C1960000}"/>
    <cellStyle name="Normal 6 7 8 4" xfId="19596" xr:uid="{00000000-0005-0000-0000-0000C2960000}"/>
    <cellStyle name="Normal 6 7 8 4 2" xfId="36974" xr:uid="{00000000-0005-0000-0000-0000C3960000}"/>
    <cellStyle name="Normal 6 7 8 5" xfId="26378" xr:uid="{00000000-0005-0000-0000-0000C4960000}"/>
    <cellStyle name="Normal 6 7 9" xfId="19597" xr:uid="{00000000-0005-0000-0000-0000C5960000}"/>
    <cellStyle name="Normal 6 7 9 2" xfId="19598" xr:uid="{00000000-0005-0000-0000-0000C6960000}"/>
    <cellStyle name="Normal 6 7 9 2 2" xfId="19599" xr:uid="{00000000-0005-0000-0000-0000C7960000}"/>
    <cellStyle name="Normal 6 7 9 2 2 2" xfId="43115" xr:uid="{00000000-0005-0000-0000-0000C8960000}"/>
    <cellStyle name="Normal 6 7 9 2 3" xfId="33097" xr:uid="{00000000-0005-0000-0000-0000C9960000}"/>
    <cellStyle name="Normal 6 7 9 3" xfId="19600" xr:uid="{00000000-0005-0000-0000-0000CA960000}"/>
    <cellStyle name="Normal 6 7 9 3 2" xfId="19601" xr:uid="{00000000-0005-0000-0000-0000CB960000}"/>
    <cellStyle name="Normal 6 7 9 3 2 2" xfId="43116" xr:uid="{00000000-0005-0000-0000-0000CC960000}"/>
    <cellStyle name="Normal 6 7 9 3 3" xfId="33098" xr:uid="{00000000-0005-0000-0000-0000CD960000}"/>
    <cellStyle name="Normal 6 7 9 4" xfId="19602" xr:uid="{00000000-0005-0000-0000-0000CE960000}"/>
    <cellStyle name="Normal 6 7 9 4 2" xfId="36975" xr:uid="{00000000-0005-0000-0000-0000CF960000}"/>
    <cellStyle name="Normal 6 7 9 5" xfId="26379" xr:uid="{00000000-0005-0000-0000-0000D0960000}"/>
    <cellStyle name="Normal 6 8" xfId="19603" xr:uid="{00000000-0005-0000-0000-0000D1960000}"/>
    <cellStyle name="Normal 6 8 10" xfId="19604" xr:uid="{00000000-0005-0000-0000-0000D2960000}"/>
    <cellStyle name="Normal 6 8 10 2" xfId="19605" xr:uid="{00000000-0005-0000-0000-0000D3960000}"/>
    <cellStyle name="Normal 6 8 10 2 2" xfId="43117" xr:uid="{00000000-0005-0000-0000-0000D4960000}"/>
    <cellStyle name="Normal 6 8 10 3" xfId="33099" xr:uid="{00000000-0005-0000-0000-0000D5960000}"/>
    <cellStyle name="Normal 6 8 11" xfId="19606" xr:uid="{00000000-0005-0000-0000-0000D6960000}"/>
    <cellStyle name="Normal 6 8 11 2" xfId="19607" xr:uid="{00000000-0005-0000-0000-0000D7960000}"/>
    <cellStyle name="Normal 6 8 11 2 2" xfId="43118" xr:uid="{00000000-0005-0000-0000-0000D8960000}"/>
    <cellStyle name="Normal 6 8 11 3" xfId="33100" xr:uid="{00000000-0005-0000-0000-0000D9960000}"/>
    <cellStyle name="Normal 6 8 12" xfId="19608" xr:uid="{00000000-0005-0000-0000-0000DA960000}"/>
    <cellStyle name="Normal 6 8 12 2" xfId="36976" xr:uid="{00000000-0005-0000-0000-0000DB960000}"/>
    <cellStyle name="Normal 6 8 13" xfId="26380" xr:uid="{00000000-0005-0000-0000-0000DC960000}"/>
    <cellStyle name="Normal 6 8 2" xfId="19609" xr:uid="{00000000-0005-0000-0000-0000DD960000}"/>
    <cellStyle name="Normal 6 8 2 10" xfId="19610" xr:uid="{00000000-0005-0000-0000-0000DE960000}"/>
    <cellStyle name="Normal 6 8 2 10 2" xfId="19611" xr:uid="{00000000-0005-0000-0000-0000DF960000}"/>
    <cellStyle name="Normal 6 8 2 10 2 2" xfId="43119" xr:uid="{00000000-0005-0000-0000-0000E0960000}"/>
    <cellStyle name="Normal 6 8 2 10 3" xfId="33101" xr:uid="{00000000-0005-0000-0000-0000E1960000}"/>
    <cellStyle name="Normal 6 8 2 11" xfId="19612" xr:uid="{00000000-0005-0000-0000-0000E2960000}"/>
    <cellStyle name="Normal 6 8 2 11 2" xfId="36977" xr:uid="{00000000-0005-0000-0000-0000E3960000}"/>
    <cellStyle name="Normal 6 8 2 12" xfId="26381" xr:uid="{00000000-0005-0000-0000-0000E4960000}"/>
    <cellStyle name="Normal 6 8 2 2" xfId="19613" xr:uid="{00000000-0005-0000-0000-0000E5960000}"/>
    <cellStyle name="Normal 6 8 2 2 10" xfId="26382" xr:uid="{00000000-0005-0000-0000-0000E6960000}"/>
    <cellStyle name="Normal 6 8 2 2 2" xfId="19614" xr:uid="{00000000-0005-0000-0000-0000E7960000}"/>
    <cellStyle name="Normal 6 8 2 2 2 2" xfId="19615" xr:uid="{00000000-0005-0000-0000-0000E8960000}"/>
    <cellStyle name="Normal 6 8 2 2 2 2 2" xfId="19616" xr:uid="{00000000-0005-0000-0000-0000E9960000}"/>
    <cellStyle name="Normal 6 8 2 2 2 2 2 2" xfId="19617" xr:uid="{00000000-0005-0000-0000-0000EA960000}"/>
    <cellStyle name="Normal 6 8 2 2 2 2 2 2 2" xfId="19618" xr:uid="{00000000-0005-0000-0000-0000EB960000}"/>
    <cellStyle name="Normal 6 8 2 2 2 2 2 2 2 2" xfId="43120" xr:uid="{00000000-0005-0000-0000-0000EC960000}"/>
    <cellStyle name="Normal 6 8 2 2 2 2 2 2 3" xfId="33102" xr:uid="{00000000-0005-0000-0000-0000ED960000}"/>
    <cellStyle name="Normal 6 8 2 2 2 2 2 3" xfId="19619" xr:uid="{00000000-0005-0000-0000-0000EE960000}"/>
    <cellStyle name="Normal 6 8 2 2 2 2 2 3 2" xfId="19620" xr:uid="{00000000-0005-0000-0000-0000EF960000}"/>
    <cellStyle name="Normal 6 8 2 2 2 2 2 3 2 2" xfId="43121" xr:uid="{00000000-0005-0000-0000-0000F0960000}"/>
    <cellStyle name="Normal 6 8 2 2 2 2 2 3 3" xfId="33103" xr:uid="{00000000-0005-0000-0000-0000F1960000}"/>
    <cellStyle name="Normal 6 8 2 2 2 2 2 4" xfId="19621" xr:uid="{00000000-0005-0000-0000-0000F2960000}"/>
    <cellStyle name="Normal 6 8 2 2 2 2 2 4 2" xfId="36981" xr:uid="{00000000-0005-0000-0000-0000F3960000}"/>
    <cellStyle name="Normal 6 8 2 2 2 2 2 5" xfId="26385" xr:uid="{00000000-0005-0000-0000-0000F4960000}"/>
    <cellStyle name="Normal 6 8 2 2 2 2 3" xfId="19622" xr:uid="{00000000-0005-0000-0000-0000F5960000}"/>
    <cellStyle name="Normal 6 8 2 2 2 2 3 2" xfId="19623" xr:uid="{00000000-0005-0000-0000-0000F6960000}"/>
    <cellStyle name="Normal 6 8 2 2 2 2 3 2 2" xfId="19624" xr:uid="{00000000-0005-0000-0000-0000F7960000}"/>
    <cellStyle name="Normal 6 8 2 2 2 2 3 2 2 2" xfId="43122" xr:uid="{00000000-0005-0000-0000-0000F8960000}"/>
    <cellStyle name="Normal 6 8 2 2 2 2 3 2 3" xfId="33104" xr:uid="{00000000-0005-0000-0000-0000F9960000}"/>
    <cellStyle name="Normal 6 8 2 2 2 2 3 3" xfId="19625" xr:uid="{00000000-0005-0000-0000-0000FA960000}"/>
    <cellStyle name="Normal 6 8 2 2 2 2 3 3 2" xfId="19626" xr:uid="{00000000-0005-0000-0000-0000FB960000}"/>
    <cellStyle name="Normal 6 8 2 2 2 2 3 3 2 2" xfId="43123" xr:uid="{00000000-0005-0000-0000-0000FC960000}"/>
    <cellStyle name="Normal 6 8 2 2 2 2 3 3 3" xfId="33105" xr:uid="{00000000-0005-0000-0000-0000FD960000}"/>
    <cellStyle name="Normal 6 8 2 2 2 2 3 4" xfId="19627" xr:uid="{00000000-0005-0000-0000-0000FE960000}"/>
    <cellStyle name="Normal 6 8 2 2 2 2 3 4 2" xfId="36982" xr:uid="{00000000-0005-0000-0000-0000FF960000}"/>
    <cellStyle name="Normal 6 8 2 2 2 2 3 5" xfId="26386" xr:uid="{00000000-0005-0000-0000-000000970000}"/>
    <cellStyle name="Normal 6 8 2 2 2 2 4" xfId="19628" xr:uid="{00000000-0005-0000-0000-000001970000}"/>
    <cellStyle name="Normal 6 8 2 2 2 2 4 2" xfId="19629" xr:uid="{00000000-0005-0000-0000-000002970000}"/>
    <cellStyle name="Normal 6 8 2 2 2 2 4 2 2" xfId="43124" xr:uid="{00000000-0005-0000-0000-000003970000}"/>
    <cellStyle name="Normal 6 8 2 2 2 2 4 3" xfId="33106" xr:uid="{00000000-0005-0000-0000-000004970000}"/>
    <cellStyle name="Normal 6 8 2 2 2 2 5" xfId="19630" xr:uid="{00000000-0005-0000-0000-000005970000}"/>
    <cellStyle name="Normal 6 8 2 2 2 2 5 2" xfId="19631" xr:uid="{00000000-0005-0000-0000-000006970000}"/>
    <cellStyle name="Normal 6 8 2 2 2 2 5 2 2" xfId="43125" xr:uid="{00000000-0005-0000-0000-000007970000}"/>
    <cellStyle name="Normal 6 8 2 2 2 2 5 3" xfId="33107" xr:uid="{00000000-0005-0000-0000-000008970000}"/>
    <cellStyle name="Normal 6 8 2 2 2 2 6" xfId="19632" xr:uid="{00000000-0005-0000-0000-000009970000}"/>
    <cellStyle name="Normal 6 8 2 2 2 2 6 2" xfId="36980" xr:uid="{00000000-0005-0000-0000-00000A970000}"/>
    <cellStyle name="Normal 6 8 2 2 2 2 7" xfId="26384" xr:uid="{00000000-0005-0000-0000-00000B970000}"/>
    <cellStyle name="Normal 6 8 2 2 2 3" xfId="19633" xr:uid="{00000000-0005-0000-0000-00000C970000}"/>
    <cellStyle name="Normal 6 8 2 2 2 3 2" xfId="19634" xr:uid="{00000000-0005-0000-0000-00000D970000}"/>
    <cellStyle name="Normal 6 8 2 2 2 3 2 2" xfId="19635" xr:uid="{00000000-0005-0000-0000-00000E970000}"/>
    <cellStyle name="Normal 6 8 2 2 2 3 2 2 2" xfId="43126" xr:uid="{00000000-0005-0000-0000-00000F970000}"/>
    <cellStyle name="Normal 6 8 2 2 2 3 2 3" xfId="33108" xr:uid="{00000000-0005-0000-0000-000010970000}"/>
    <cellStyle name="Normal 6 8 2 2 2 3 3" xfId="19636" xr:uid="{00000000-0005-0000-0000-000011970000}"/>
    <cellStyle name="Normal 6 8 2 2 2 3 3 2" xfId="19637" xr:uid="{00000000-0005-0000-0000-000012970000}"/>
    <cellStyle name="Normal 6 8 2 2 2 3 3 2 2" xfId="43127" xr:uid="{00000000-0005-0000-0000-000013970000}"/>
    <cellStyle name="Normal 6 8 2 2 2 3 3 3" xfId="33109" xr:uid="{00000000-0005-0000-0000-000014970000}"/>
    <cellStyle name="Normal 6 8 2 2 2 3 4" xfId="19638" xr:uid="{00000000-0005-0000-0000-000015970000}"/>
    <cellStyle name="Normal 6 8 2 2 2 3 4 2" xfId="36983" xr:uid="{00000000-0005-0000-0000-000016970000}"/>
    <cellStyle name="Normal 6 8 2 2 2 3 5" xfId="26387" xr:uid="{00000000-0005-0000-0000-000017970000}"/>
    <cellStyle name="Normal 6 8 2 2 2 4" xfId="19639" xr:uid="{00000000-0005-0000-0000-000018970000}"/>
    <cellStyle name="Normal 6 8 2 2 2 4 2" xfId="19640" xr:uid="{00000000-0005-0000-0000-000019970000}"/>
    <cellStyle name="Normal 6 8 2 2 2 4 2 2" xfId="19641" xr:uid="{00000000-0005-0000-0000-00001A970000}"/>
    <cellStyle name="Normal 6 8 2 2 2 4 2 2 2" xfId="43128" xr:uid="{00000000-0005-0000-0000-00001B970000}"/>
    <cellStyle name="Normal 6 8 2 2 2 4 2 3" xfId="33110" xr:uid="{00000000-0005-0000-0000-00001C970000}"/>
    <cellStyle name="Normal 6 8 2 2 2 4 3" xfId="19642" xr:uid="{00000000-0005-0000-0000-00001D970000}"/>
    <cellStyle name="Normal 6 8 2 2 2 4 3 2" xfId="19643" xr:uid="{00000000-0005-0000-0000-00001E970000}"/>
    <cellStyle name="Normal 6 8 2 2 2 4 3 2 2" xfId="43129" xr:uid="{00000000-0005-0000-0000-00001F970000}"/>
    <cellStyle name="Normal 6 8 2 2 2 4 3 3" xfId="33111" xr:uid="{00000000-0005-0000-0000-000020970000}"/>
    <cellStyle name="Normal 6 8 2 2 2 4 4" xfId="19644" xr:uid="{00000000-0005-0000-0000-000021970000}"/>
    <cellStyle name="Normal 6 8 2 2 2 4 4 2" xfId="36984" xr:uid="{00000000-0005-0000-0000-000022970000}"/>
    <cellStyle name="Normal 6 8 2 2 2 4 5" xfId="26388" xr:uid="{00000000-0005-0000-0000-000023970000}"/>
    <cellStyle name="Normal 6 8 2 2 2 5" xfId="19645" xr:uid="{00000000-0005-0000-0000-000024970000}"/>
    <cellStyle name="Normal 6 8 2 2 2 5 2" xfId="19646" xr:uid="{00000000-0005-0000-0000-000025970000}"/>
    <cellStyle name="Normal 6 8 2 2 2 5 2 2" xfId="43130" xr:uid="{00000000-0005-0000-0000-000026970000}"/>
    <cellStyle name="Normal 6 8 2 2 2 5 3" xfId="33112" xr:uid="{00000000-0005-0000-0000-000027970000}"/>
    <cellStyle name="Normal 6 8 2 2 2 6" xfId="19647" xr:uid="{00000000-0005-0000-0000-000028970000}"/>
    <cellStyle name="Normal 6 8 2 2 2 6 2" xfId="19648" xr:uid="{00000000-0005-0000-0000-000029970000}"/>
    <cellStyle name="Normal 6 8 2 2 2 6 2 2" xfId="43131" xr:uid="{00000000-0005-0000-0000-00002A970000}"/>
    <cellStyle name="Normal 6 8 2 2 2 6 3" xfId="33113" xr:uid="{00000000-0005-0000-0000-00002B970000}"/>
    <cellStyle name="Normal 6 8 2 2 2 7" xfId="19649" xr:uid="{00000000-0005-0000-0000-00002C970000}"/>
    <cellStyle name="Normal 6 8 2 2 2 7 2" xfId="36979" xr:uid="{00000000-0005-0000-0000-00002D970000}"/>
    <cellStyle name="Normal 6 8 2 2 2 8" xfId="26383" xr:uid="{00000000-0005-0000-0000-00002E970000}"/>
    <cellStyle name="Normal 6 8 2 2 3" xfId="19650" xr:uid="{00000000-0005-0000-0000-00002F970000}"/>
    <cellStyle name="Normal 6 8 2 2 3 2" xfId="19651" xr:uid="{00000000-0005-0000-0000-000030970000}"/>
    <cellStyle name="Normal 6 8 2 2 3 2 2" xfId="19652" xr:uid="{00000000-0005-0000-0000-000031970000}"/>
    <cellStyle name="Normal 6 8 2 2 3 2 2 2" xfId="19653" xr:uid="{00000000-0005-0000-0000-000032970000}"/>
    <cellStyle name="Normal 6 8 2 2 3 2 2 2 2" xfId="19654" xr:uid="{00000000-0005-0000-0000-000033970000}"/>
    <cellStyle name="Normal 6 8 2 2 3 2 2 2 2 2" xfId="43132" xr:uid="{00000000-0005-0000-0000-000034970000}"/>
    <cellStyle name="Normal 6 8 2 2 3 2 2 2 3" xfId="33114" xr:uid="{00000000-0005-0000-0000-000035970000}"/>
    <cellStyle name="Normal 6 8 2 2 3 2 2 3" xfId="19655" xr:uid="{00000000-0005-0000-0000-000036970000}"/>
    <cellStyle name="Normal 6 8 2 2 3 2 2 3 2" xfId="19656" xr:uid="{00000000-0005-0000-0000-000037970000}"/>
    <cellStyle name="Normal 6 8 2 2 3 2 2 3 2 2" xfId="43133" xr:uid="{00000000-0005-0000-0000-000038970000}"/>
    <cellStyle name="Normal 6 8 2 2 3 2 2 3 3" xfId="33115" xr:uid="{00000000-0005-0000-0000-000039970000}"/>
    <cellStyle name="Normal 6 8 2 2 3 2 2 4" xfId="19657" xr:uid="{00000000-0005-0000-0000-00003A970000}"/>
    <cellStyle name="Normal 6 8 2 2 3 2 2 4 2" xfId="36987" xr:uid="{00000000-0005-0000-0000-00003B970000}"/>
    <cellStyle name="Normal 6 8 2 2 3 2 2 5" xfId="26391" xr:uid="{00000000-0005-0000-0000-00003C970000}"/>
    <cellStyle name="Normal 6 8 2 2 3 2 3" xfId="19658" xr:uid="{00000000-0005-0000-0000-00003D970000}"/>
    <cellStyle name="Normal 6 8 2 2 3 2 3 2" xfId="19659" xr:uid="{00000000-0005-0000-0000-00003E970000}"/>
    <cellStyle name="Normal 6 8 2 2 3 2 3 2 2" xfId="19660" xr:uid="{00000000-0005-0000-0000-00003F970000}"/>
    <cellStyle name="Normal 6 8 2 2 3 2 3 2 2 2" xfId="43134" xr:uid="{00000000-0005-0000-0000-000040970000}"/>
    <cellStyle name="Normal 6 8 2 2 3 2 3 2 3" xfId="33116" xr:uid="{00000000-0005-0000-0000-000041970000}"/>
    <cellStyle name="Normal 6 8 2 2 3 2 3 3" xfId="19661" xr:uid="{00000000-0005-0000-0000-000042970000}"/>
    <cellStyle name="Normal 6 8 2 2 3 2 3 3 2" xfId="19662" xr:uid="{00000000-0005-0000-0000-000043970000}"/>
    <cellStyle name="Normal 6 8 2 2 3 2 3 3 2 2" xfId="43135" xr:uid="{00000000-0005-0000-0000-000044970000}"/>
    <cellStyle name="Normal 6 8 2 2 3 2 3 3 3" xfId="33117" xr:uid="{00000000-0005-0000-0000-000045970000}"/>
    <cellStyle name="Normal 6 8 2 2 3 2 3 4" xfId="19663" xr:uid="{00000000-0005-0000-0000-000046970000}"/>
    <cellStyle name="Normal 6 8 2 2 3 2 3 4 2" xfId="36988" xr:uid="{00000000-0005-0000-0000-000047970000}"/>
    <cellStyle name="Normal 6 8 2 2 3 2 3 5" xfId="26392" xr:uid="{00000000-0005-0000-0000-000048970000}"/>
    <cellStyle name="Normal 6 8 2 2 3 2 4" xfId="19664" xr:uid="{00000000-0005-0000-0000-000049970000}"/>
    <cellStyle name="Normal 6 8 2 2 3 2 4 2" xfId="19665" xr:uid="{00000000-0005-0000-0000-00004A970000}"/>
    <cellStyle name="Normal 6 8 2 2 3 2 4 2 2" xfId="43136" xr:uid="{00000000-0005-0000-0000-00004B970000}"/>
    <cellStyle name="Normal 6 8 2 2 3 2 4 3" xfId="33118" xr:uid="{00000000-0005-0000-0000-00004C970000}"/>
    <cellStyle name="Normal 6 8 2 2 3 2 5" xfId="19666" xr:uid="{00000000-0005-0000-0000-00004D970000}"/>
    <cellStyle name="Normal 6 8 2 2 3 2 5 2" xfId="19667" xr:uid="{00000000-0005-0000-0000-00004E970000}"/>
    <cellStyle name="Normal 6 8 2 2 3 2 5 2 2" xfId="43137" xr:uid="{00000000-0005-0000-0000-00004F970000}"/>
    <cellStyle name="Normal 6 8 2 2 3 2 5 3" xfId="33119" xr:uid="{00000000-0005-0000-0000-000050970000}"/>
    <cellStyle name="Normal 6 8 2 2 3 2 6" xfId="19668" xr:uid="{00000000-0005-0000-0000-000051970000}"/>
    <cellStyle name="Normal 6 8 2 2 3 2 6 2" xfId="36986" xr:uid="{00000000-0005-0000-0000-000052970000}"/>
    <cellStyle name="Normal 6 8 2 2 3 2 7" xfId="26390" xr:uid="{00000000-0005-0000-0000-000053970000}"/>
    <cellStyle name="Normal 6 8 2 2 3 3" xfId="19669" xr:uid="{00000000-0005-0000-0000-000054970000}"/>
    <cellStyle name="Normal 6 8 2 2 3 3 2" xfId="19670" xr:uid="{00000000-0005-0000-0000-000055970000}"/>
    <cellStyle name="Normal 6 8 2 2 3 3 2 2" xfId="19671" xr:uid="{00000000-0005-0000-0000-000056970000}"/>
    <cellStyle name="Normal 6 8 2 2 3 3 2 2 2" xfId="43138" xr:uid="{00000000-0005-0000-0000-000057970000}"/>
    <cellStyle name="Normal 6 8 2 2 3 3 2 3" xfId="33120" xr:uid="{00000000-0005-0000-0000-000058970000}"/>
    <cellStyle name="Normal 6 8 2 2 3 3 3" xfId="19672" xr:uid="{00000000-0005-0000-0000-000059970000}"/>
    <cellStyle name="Normal 6 8 2 2 3 3 3 2" xfId="19673" xr:uid="{00000000-0005-0000-0000-00005A970000}"/>
    <cellStyle name="Normal 6 8 2 2 3 3 3 2 2" xfId="43139" xr:uid="{00000000-0005-0000-0000-00005B970000}"/>
    <cellStyle name="Normal 6 8 2 2 3 3 3 3" xfId="33121" xr:uid="{00000000-0005-0000-0000-00005C970000}"/>
    <cellStyle name="Normal 6 8 2 2 3 3 4" xfId="19674" xr:uid="{00000000-0005-0000-0000-00005D970000}"/>
    <cellStyle name="Normal 6 8 2 2 3 3 4 2" xfId="36989" xr:uid="{00000000-0005-0000-0000-00005E970000}"/>
    <cellStyle name="Normal 6 8 2 2 3 3 5" xfId="26393" xr:uid="{00000000-0005-0000-0000-00005F970000}"/>
    <cellStyle name="Normal 6 8 2 2 3 4" xfId="19675" xr:uid="{00000000-0005-0000-0000-000060970000}"/>
    <cellStyle name="Normal 6 8 2 2 3 4 2" xfId="19676" xr:uid="{00000000-0005-0000-0000-000061970000}"/>
    <cellStyle name="Normal 6 8 2 2 3 4 2 2" xfId="19677" xr:uid="{00000000-0005-0000-0000-000062970000}"/>
    <cellStyle name="Normal 6 8 2 2 3 4 2 2 2" xfId="43140" xr:uid="{00000000-0005-0000-0000-000063970000}"/>
    <cellStyle name="Normal 6 8 2 2 3 4 2 3" xfId="33122" xr:uid="{00000000-0005-0000-0000-000064970000}"/>
    <cellStyle name="Normal 6 8 2 2 3 4 3" xfId="19678" xr:uid="{00000000-0005-0000-0000-000065970000}"/>
    <cellStyle name="Normal 6 8 2 2 3 4 3 2" xfId="19679" xr:uid="{00000000-0005-0000-0000-000066970000}"/>
    <cellStyle name="Normal 6 8 2 2 3 4 3 2 2" xfId="43141" xr:uid="{00000000-0005-0000-0000-000067970000}"/>
    <cellStyle name="Normal 6 8 2 2 3 4 3 3" xfId="33123" xr:uid="{00000000-0005-0000-0000-000068970000}"/>
    <cellStyle name="Normal 6 8 2 2 3 4 4" xfId="19680" xr:uid="{00000000-0005-0000-0000-000069970000}"/>
    <cellStyle name="Normal 6 8 2 2 3 4 4 2" xfId="36990" xr:uid="{00000000-0005-0000-0000-00006A970000}"/>
    <cellStyle name="Normal 6 8 2 2 3 4 5" xfId="26394" xr:uid="{00000000-0005-0000-0000-00006B970000}"/>
    <cellStyle name="Normal 6 8 2 2 3 5" xfId="19681" xr:uid="{00000000-0005-0000-0000-00006C970000}"/>
    <cellStyle name="Normal 6 8 2 2 3 5 2" xfId="19682" xr:uid="{00000000-0005-0000-0000-00006D970000}"/>
    <cellStyle name="Normal 6 8 2 2 3 5 2 2" xfId="43142" xr:uid="{00000000-0005-0000-0000-00006E970000}"/>
    <cellStyle name="Normal 6 8 2 2 3 5 3" xfId="33124" xr:uid="{00000000-0005-0000-0000-00006F970000}"/>
    <cellStyle name="Normal 6 8 2 2 3 6" xfId="19683" xr:uid="{00000000-0005-0000-0000-000070970000}"/>
    <cellStyle name="Normal 6 8 2 2 3 6 2" xfId="19684" xr:uid="{00000000-0005-0000-0000-000071970000}"/>
    <cellStyle name="Normal 6 8 2 2 3 6 2 2" xfId="43143" xr:uid="{00000000-0005-0000-0000-000072970000}"/>
    <cellStyle name="Normal 6 8 2 2 3 6 3" xfId="33125" xr:uid="{00000000-0005-0000-0000-000073970000}"/>
    <cellStyle name="Normal 6 8 2 2 3 7" xfId="19685" xr:uid="{00000000-0005-0000-0000-000074970000}"/>
    <cellStyle name="Normal 6 8 2 2 3 7 2" xfId="36985" xr:uid="{00000000-0005-0000-0000-000075970000}"/>
    <cellStyle name="Normal 6 8 2 2 3 8" xfId="26389" xr:uid="{00000000-0005-0000-0000-000076970000}"/>
    <cellStyle name="Normal 6 8 2 2 4" xfId="19686" xr:uid="{00000000-0005-0000-0000-000077970000}"/>
    <cellStyle name="Normal 6 8 2 2 4 2" xfId="19687" xr:uid="{00000000-0005-0000-0000-000078970000}"/>
    <cellStyle name="Normal 6 8 2 2 4 2 2" xfId="19688" xr:uid="{00000000-0005-0000-0000-000079970000}"/>
    <cellStyle name="Normal 6 8 2 2 4 2 2 2" xfId="19689" xr:uid="{00000000-0005-0000-0000-00007A970000}"/>
    <cellStyle name="Normal 6 8 2 2 4 2 2 2 2" xfId="43144" xr:uid="{00000000-0005-0000-0000-00007B970000}"/>
    <cellStyle name="Normal 6 8 2 2 4 2 2 3" xfId="33126" xr:uid="{00000000-0005-0000-0000-00007C970000}"/>
    <cellStyle name="Normal 6 8 2 2 4 2 3" xfId="19690" xr:uid="{00000000-0005-0000-0000-00007D970000}"/>
    <cellStyle name="Normal 6 8 2 2 4 2 3 2" xfId="19691" xr:uid="{00000000-0005-0000-0000-00007E970000}"/>
    <cellStyle name="Normal 6 8 2 2 4 2 3 2 2" xfId="43145" xr:uid="{00000000-0005-0000-0000-00007F970000}"/>
    <cellStyle name="Normal 6 8 2 2 4 2 3 3" xfId="33127" xr:uid="{00000000-0005-0000-0000-000080970000}"/>
    <cellStyle name="Normal 6 8 2 2 4 2 4" xfId="19692" xr:uid="{00000000-0005-0000-0000-000081970000}"/>
    <cellStyle name="Normal 6 8 2 2 4 2 4 2" xfId="36992" xr:uid="{00000000-0005-0000-0000-000082970000}"/>
    <cellStyle name="Normal 6 8 2 2 4 2 5" xfId="26396" xr:uid="{00000000-0005-0000-0000-000083970000}"/>
    <cellStyle name="Normal 6 8 2 2 4 3" xfId="19693" xr:uid="{00000000-0005-0000-0000-000084970000}"/>
    <cellStyle name="Normal 6 8 2 2 4 3 2" xfId="19694" xr:uid="{00000000-0005-0000-0000-000085970000}"/>
    <cellStyle name="Normal 6 8 2 2 4 3 2 2" xfId="19695" xr:uid="{00000000-0005-0000-0000-000086970000}"/>
    <cellStyle name="Normal 6 8 2 2 4 3 2 2 2" xfId="43146" xr:uid="{00000000-0005-0000-0000-000087970000}"/>
    <cellStyle name="Normal 6 8 2 2 4 3 2 3" xfId="33128" xr:uid="{00000000-0005-0000-0000-000088970000}"/>
    <cellStyle name="Normal 6 8 2 2 4 3 3" xfId="19696" xr:uid="{00000000-0005-0000-0000-000089970000}"/>
    <cellStyle name="Normal 6 8 2 2 4 3 3 2" xfId="19697" xr:uid="{00000000-0005-0000-0000-00008A970000}"/>
    <cellStyle name="Normal 6 8 2 2 4 3 3 2 2" xfId="43147" xr:uid="{00000000-0005-0000-0000-00008B970000}"/>
    <cellStyle name="Normal 6 8 2 2 4 3 3 3" xfId="33129" xr:uid="{00000000-0005-0000-0000-00008C970000}"/>
    <cellStyle name="Normal 6 8 2 2 4 3 4" xfId="19698" xr:uid="{00000000-0005-0000-0000-00008D970000}"/>
    <cellStyle name="Normal 6 8 2 2 4 3 4 2" xfId="36993" xr:uid="{00000000-0005-0000-0000-00008E970000}"/>
    <cellStyle name="Normal 6 8 2 2 4 3 5" xfId="26397" xr:uid="{00000000-0005-0000-0000-00008F970000}"/>
    <cellStyle name="Normal 6 8 2 2 4 4" xfId="19699" xr:uid="{00000000-0005-0000-0000-000090970000}"/>
    <cellStyle name="Normal 6 8 2 2 4 4 2" xfId="19700" xr:uid="{00000000-0005-0000-0000-000091970000}"/>
    <cellStyle name="Normal 6 8 2 2 4 4 2 2" xfId="43148" xr:uid="{00000000-0005-0000-0000-000092970000}"/>
    <cellStyle name="Normal 6 8 2 2 4 4 3" xfId="33130" xr:uid="{00000000-0005-0000-0000-000093970000}"/>
    <cellStyle name="Normal 6 8 2 2 4 5" xfId="19701" xr:uid="{00000000-0005-0000-0000-000094970000}"/>
    <cellStyle name="Normal 6 8 2 2 4 5 2" xfId="19702" xr:uid="{00000000-0005-0000-0000-000095970000}"/>
    <cellStyle name="Normal 6 8 2 2 4 5 2 2" xfId="43149" xr:uid="{00000000-0005-0000-0000-000096970000}"/>
    <cellStyle name="Normal 6 8 2 2 4 5 3" xfId="33131" xr:uid="{00000000-0005-0000-0000-000097970000}"/>
    <cellStyle name="Normal 6 8 2 2 4 6" xfId="19703" xr:uid="{00000000-0005-0000-0000-000098970000}"/>
    <cellStyle name="Normal 6 8 2 2 4 6 2" xfId="36991" xr:uid="{00000000-0005-0000-0000-000099970000}"/>
    <cellStyle name="Normal 6 8 2 2 4 7" xfId="26395" xr:uid="{00000000-0005-0000-0000-00009A970000}"/>
    <cellStyle name="Normal 6 8 2 2 5" xfId="19704" xr:uid="{00000000-0005-0000-0000-00009B970000}"/>
    <cellStyle name="Normal 6 8 2 2 5 2" xfId="19705" xr:uid="{00000000-0005-0000-0000-00009C970000}"/>
    <cellStyle name="Normal 6 8 2 2 5 2 2" xfId="19706" xr:uid="{00000000-0005-0000-0000-00009D970000}"/>
    <cellStyle name="Normal 6 8 2 2 5 2 2 2" xfId="43150" xr:uid="{00000000-0005-0000-0000-00009E970000}"/>
    <cellStyle name="Normal 6 8 2 2 5 2 3" xfId="33132" xr:uid="{00000000-0005-0000-0000-00009F970000}"/>
    <cellStyle name="Normal 6 8 2 2 5 3" xfId="19707" xr:uid="{00000000-0005-0000-0000-0000A0970000}"/>
    <cellStyle name="Normal 6 8 2 2 5 3 2" xfId="19708" xr:uid="{00000000-0005-0000-0000-0000A1970000}"/>
    <cellStyle name="Normal 6 8 2 2 5 3 2 2" xfId="43151" xr:uid="{00000000-0005-0000-0000-0000A2970000}"/>
    <cellStyle name="Normal 6 8 2 2 5 3 3" xfId="33133" xr:uid="{00000000-0005-0000-0000-0000A3970000}"/>
    <cellStyle name="Normal 6 8 2 2 5 4" xfId="19709" xr:uid="{00000000-0005-0000-0000-0000A4970000}"/>
    <cellStyle name="Normal 6 8 2 2 5 4 2" xfId="36994" xr:uid="{00000000-0005-0000-0000-0000A5970000}"/>
    <cellStyle name="Normal 6 8 2 2 5 5" xfId="26398" xr:uid="{00000000-0005-0000-0000-0000A6970000}"/>
    <cellStyle name="Normal 6 8 2 2 6" xfId="19710" xr:uid="{00000000-0005-0000-0000-0000A7970000}"/>
    <cellStyle name="Normal 6 8 2 2 6 2" xfId="19711" xr:uid="{00000000-0005-0000-0000-0000A8970000}"/>
    <cellStyle name="Normal 6 8 2 2 6 2 2" xfId="19712" xr:uid="{00000000-0005-0000-0000-0000A9970000}"/>
    <cellStyle name="Normal 6 8 2 2 6 2 2 2" xfId="43152" xr:uid="{00000000-0005-0000-0000-0000AA970000}"/>
    <cellStyle name="Normal 6 8 2 2 6 2 3" xfId="33134" xr:uid="{00000000-0005-0000-0000-0000AB970000}"/>
    <cellStyle name="Normal 6 8 2 2 6 3" xfId="19713" xr:uid="{00000000-0005-0000-0000-0000AC970000}"/>
    <cellStyle name="Normal 6 8 2 2 6 3 2" xfId="19714" xr:uid="{00000000-0005-0000-0000-0000AD970000}"/>
    <cellStyle name="Normal 6 8 2 2 6 3 2 2" xfId="43153" xr:uid="{00000000-0005-0000-0000-0000AE970000}"/>
    <cellStyle name="Normal 6 8 2 2 6 3 3" xfId="33135" xr:uid="{00000000-0005-0000-0000-0000AF970000}"/>
    <cellStyle name="Normal 6 8 2 2 6 4" xfId="19715" xr:uid="{00000000-0005-0000-0000-0000B0970000}"/>
    <cellStyle name="Normal 6 8 2 2 6 4 2" xfId="36995" xr:uid="{00000000-0005-0000-0000-0000B1970000}"/>
    <cellStyle name="Normal 6 8 2 2 6 5" xfId="26399" xr:uid="{00000000-0005-0000-0000-0000B2970000}"/>
    <cellStyle name="Normal 6 8 2 2 7" xfId="19716" xr:uid="{00000000-0005-0000-0000-0000B3970000}"/>
    <cellStyle name="Normal 6 8 2 2 7 2" xfId="19717" xr:uid="{00000000-0005-0000-0000-0000B4970000}"/>
    <cellStyle name="Normal 6 8 2 2 7 2 2" xfId="43154" xr:uid="{00000000-0005-0000-0000-0000B5970000}"/>
    <cellStyle name="Normal 6 8 2 2 7 3" xfId="33136" xr:uid="{00000000-0005-0000-0000-0000B6970000}"/>
    <cellStyle name="Normal 6 8 2 2 8" xfId="19718" xr:uid="{00000000-0005-0000-0000-0000B7970000}"/>
    <cellStyle name="Normal 6 8 2 2 8 2" xfId="19719" xr:uid="{00000000-0005-0000-0000-0000B8970000}"/>
    <cellStyle name="Normal 6 8 2 2 8 2 2" xfId="43155" xr:uid="{00000000-0005-0000-0000-0000B9970000}"/>
    <cellStyle name="Normal 6 8 2 2 8 3" xfId="33137" xr:uid="{00000000-0005-0000-0000-0000BA970000}"/>
    <cellStyle name="Normal 6 8 2 2 9" xfId="19720" xr:uid="{00000000-0005-0000-0000-0000BB970000}"/>
    <cellStyle name="Normal 6 8 2 2 9 2" xfId="36978" xr:uid="{00000000-0005-0000-0000-0000BC970000}"/>
    <cellStyle name="Normal 6 8 2 3" xfId="19721" xr:uid="{00000000-0005-0000-0000-0000BD970000}"/>
    <cellStyle name="Normal 6 8 2 3 2" xfId="19722" xr:uid="{00000000-0005-0000-0000-0000BE970000}"/>
    <cellStyle name="Normal 6 8 2 3 2 2" xfId="19723" xr:uid="{00000000-0005-0000-0000-0000BF970000}"/>
    <cellStyle name="Normal 6 8 2 3 2 2 2" xfId="19724" xr:uid="{00000000-0005-0000-0000-0000C0970000}"/>
    <cellStyle name="Normal 6 8 2 3 2 2 2 2" xfId="19725" xr:uid="{00000000-0005-0000-0000-0000C1970000}"/>
    <cellStyle name="Normal 6 8 2 3 2 2 2 2 2" xfId="43156" xr:uid="{00000000-0005-0000-0000-0000C2970000}"/>
    <cellStyle name="Normal 6 8 2 3 2 2 2 3" xfId="33138" xr:uid="{00000000-0005-0000-0000-0000C3970000}"/>
    <cellStyle name="Normal 6 8 2 3 2 2 3" xfId="19726" xr:uid="{00000000-0005-0000-0000-0000C4970000}"/>
    <cellStyle name="Normal 6 8 2 3 2 2 3 2" xfId="19727" xr:uid="{00000000-0005-0000-0000-0000C5970000}"/>
    <cellStyle name="Normal 6 8 2 3 2 2 3 2 2" xfId="43157" xr:uid="{00000000-0005-0000-0000-0000C6970000}"/>
    <cellStyle name="Normal 6 8 2 3 2 2 3 3" xfId="33139" xr:uid="{00000000-0005-0000-0000-0000C7970000}"/>
    <cellStyle name="Normal 6 8 2 3 2 2 4" xfId="19728" xr:uid="{00000000-0005-0000-0000-0000C8970000}"/>
    <cellStyle name="Normal 6 8 2 3 2 2 4 2" xfId="36998" xr:uid="{00000000-0005-0000-0000-0000C9970000}"/>
    <cellStyle name="Normal 6 8 2 3 2 2 5" xfId="26402" xr:uid="{00000000-0005-0000-0000-0000CA970000}"/>
    <cellStyle name="Normal 6 8 2 3 2 3" xfId="19729" xr:uid="{00000000-0005-0000-0000-0000CB970000}"/>
    <cellStyle name="Normal 6 8 2 3 2 3 2" xfId="19730" xr:uid="{00000000-0005-0000-0000-0000CC970000}"/>
    <cellStyle name="Normal 6 8 2 3 2 3 2 2" xfId="19731" xr:uid="{00000000-0005-0000-0000-0000CD970000}"/>
    <cellStyle name="Normal 6 8 2 3 2 3 2 2 2" xfId="43158" xr:uid="{00000000-0005-0000-0000-0000CE970000}"/>
    <cellStyle name="Normal 6 8 2 3 2 3 2 3" xfId="33140" xr:uid="{00000000-0005-0000-0000-0000CF970000}"/>
    <cellStyle name="Normal 6 8 2 3 2 3 3" xfId="19732" xr:uid="{00000000-0005-0000-0000-0000D0970000}"/>
    <cellStyle name="Normal 6 8 2 3 2 3 3 2" xfId="19733" xr:uid="{00000000-0005-0000-0000-0000D1970000}"/>
    <cellStyle name="Normal 6 8 2 3 2 3 3 2 2" xfId="43159" xr:uid="{00000000-0005-0000-0000-0000D2970000}"/>
    <cellStyle name="Normal 6 8 2 3 2 3 3 3" xfId="33141" xr:uid="{00000000-0005-0000-0000-0000D3970000}"/>
    <cellStyle name="Normal 6 8 2 3 2 3 4" xfId="19734" xr:uid="{00000000-0005-0000-0000-0000D4970000}"/>
    <cellStyle name="Normal 6 8 2 3 2 3 4 2" xfId="36999" xr:uid="{00000000-0005-0000-0000-0000D5970000}"/>
    <cellStyle name="Normal 6 8 2 3 2 3 5" xfId="26403" xr:uid="{00000000-0005-0000-0000-0000D6970000}"/>
    <cellStyle name="Normal 6 8 2 3 2 4" xfId="19735" xr:uid="{00000000-0005-0000-0000-0000D7970000}"/>
    <cellStyle name="Normal 6 8 2 3 2 4 2" xfId="19736" xr:uid="{00000000-0005-0000-0000-0000D8970000}"/>
    <cellStyle name="Normal 6 8 2 3 2 4 2 2" xfId="43160" xr:uid="{00000000-0005-0000-0000-0000D9970000}"/>
    <cellStyle name="Normal 6 8 2 3 2 4 3" xfId="33142" xr:uid="{00000000-0005-0000-0000-0000DA970000}"/>
    <cellStyle name="Normal 6 8 2 3 2 5" xfId="19737" xr:uid="{00000000-0005-0000-0000-0000DB970000}"/>
    <cellStyle name="Normal 6 8 2 3 2 5 2" xfId="19738" xr:uid="{00000000-0005-0000-0000-0000DC970000}"/>
    <cellStyle name="Normal 6 8 2 3 2 5 2 2" xfId="43161" xr:uid="{00000000-0005-0000-0000-0000DD970000}"/>
    <cellStyle name="Normal 6 8 2 3 2 5 3" xfId="33143" xr:uid="{00000000-0005-0000-0000-0000DE970000}"/>
    <cellStyle name="Normal 6 8 2 3 2 6" xfId="19739" xr:uid="{00000000-0005-0000-0000-0000DF970000}"/>
    <cellStyle name="Normal 6 8 2 3 2 6 2" xfId="36997" xr:uid="{00000000-0005-0000-0000-0000E0970000}"/>
    <cellStyle name="Normal 6 8 2 3 2 7" xfId="26401" xr:uid="{00000000-0005-0000-0000-0000E1970000}"/>
    <cellStyle name="Normal 6 8 2 3 3" xfId="19740" xr:uid="{00000000-0005-0000-0000-0000E2970000}"/>
    <cellStyle name="Normal 6 8 2 3 3 2" xfId="19741" xr:uid="{00000000-0005-0000-0000-0000E3970000}"/>
    <cellStyle name="Normal 6 8 2 3 3 2 2" xfId="19742" xr:uid="{00000000-0005-0000-0000-0000E4970000}"/>
    <cellStyle name="Normal 6 8 2 3 3 2 2 2" xfId="43162" xr:uid="{00000000-0005-0000-0000-0000E5970000}"/>
    <cellStyle name="Normal 6 8 2 3 3 2 3" xfId="33144" xr:uid="{00000000-0005-0000-0000-0000E6970000}"/>
    <cellStyle name="Normal 6 8 2 3 3 3" xfId="19743" xr:uid="{00000000-0005-0000-0000-0000E7970000}"/>
    <cellStyle name="Normal 6 8 2 3 3 3 2" xfId="19744" xr:uid="{00000000-0005-0000-0000-0000E8970000}"/>
    <cellStyle name="Normal 6 8 2 3 3 3 2 2" xfId="43163" xr:uid="{00000000-0005-0000-0000-0000E9970000}"/>
    <cellStyle name="Normal 6 8 2 3 3 3 3" xfId="33145" xr:uid="{00000000-0005-0000-0000-0000EA970000}"/>
    <cellStyle name="Normal 6 8 2 3 3 4" xfId="19745" xr:uid="{00000000-0005-0000-0000-0000EB970000}"/>
    <cellStyle name="Normal 6 8 2 3 3 4 2" xfId="37000" xr:uid="{00000000-0005-0000-0000-0000EC970000}"/>
    <cellStyle name="Normal 6 8 2 3 3 5" xfId="26404" xr:uid="{00000000-0005-0000-0000-0000ED970000}"/>
    <cellStyle name="Normal 6 8 2 3 4" xfId="19746" xr:uid="{00000000-0005-0000-0000-0000EE970000}"/>
    <cellStyle name="Normal 6 8 2 3 4 2" xfId="19747" xr:uid="{00000000-0005-0000-0000-0000EF970000}"/>
    <cellStyle name="Normal 6 8 2 3 4 2 2" xfId="19748" xr:uid="{00000000-0005-0000-0000-0000F0970000}"/>
    <cellStyle name="Normal 6 8 2 3 4 2 2 2" xfId="43164" xr:uid="{00000000-0005-0000-0000-0000F1970000}"/>
    <cellStyle name="Normal 6 8 2 3 4 2 3" xfId="33146" xr:uid="{00000000-0005-0000-0000-0000F2970000}"/>
    <cellStyle name="Normal 6 8 2 3 4 3" xfId="19749" xr:uid="{00000000-0005-0000-0000-0000F3970000}"/>
    <cellStyle name="Normal 6 8 2 3 4 3 2" xfId="19750" xr:uid="{00000000-0005-0000-0000-0000F4970000}"/>
    <cellStyle name="Normal 6 8 2 3 4 3 2 2" xfId="43165" xr:uid="{00000000-0005-0000-0000-0000F5970000}"/>
    <cellStyle name="Normal 6 8 2 3 4 3 3" xfId="33147" xr:uid="{00000000-0005-0000-0000-0000F6970000}"/>
    <cellStyle name="Normal 6 8 2 3 4 4" xfId="19751" xr:uid="{00000000-0005-0000-0000-0000F7970000}"/>
    <cellStyle name="Normal 6 8 2 3 4 4 2" xfId="37001" xr:uid="{00000000-0005-0000-0000-0000F8970000}"/>
    <cellStyle name="Normal 6 8 2 3 4 5" xfId="26405" xr:uid="{00000000-0005-0000-0000-0000F9970000}"/>
    <cellStyle name="Normal 6 8 2 3 5" xfId="19752" xr:uid="{00000000-0005-0000-0000-0000FA970000}"/>
    <cellStyle name="Normal 6 8 2 3 5 2" xfId="19753" xr:uid="{00000000-0005-0000-0000-0000FB970000}"/>
    <cellStyle name="Normal 6 8 2 3 5 2 2" xfId="43166" xr:uid="{00000000-0005-0000-0000-0000FC970000}"/>
    <cellStyle name="Normal 6 8 2 3 5 3" xfId="33148" xr:uid="{00000000-0005-0000-0000-0000FD970000}"/>
    <cellStyle name="Normal 6 8 2 3 6" xfId="19754" xr:uid="{00000000-0005-0000-0000-0000FE970000}"/>
    <cellStyle name="Normal 6 8 2 3 6 2" xfId="19755" xr:uid="{00000000-0005-0000-0000-0000FF970000}"/>
    <cellStyle name="Normal 6 8 2 3 6 2 2" xfId="43167" xr:uid="{00000000-0005-0000-0000-000000980000}"/>
    <cellStyle name="Normal 6 8 2 3 6 3" xfId="33149" xr:uid="{00000000-0005-0000-0000-000001980000}"/>
    <cellStyle name="Normal 6 8 2 3 7" xfId="19756" xr:uid="{00000000-0005-0000-0000-000002980000}"/>
    <cellStyle name="Normal 6 8 2 3 7 2" xfId="36996" xr:uid="{00000000-0005-0000-0000-000003980000}"/>
    <cellStyle name="Normal 6 8 2 3 8" xfId="26400" xr:uid="{00000000-0005-0000-0000-000004980000}"/>
    <cellStyle name="Normal 6 8 2 4" xfId="19757" xr:uid="{00000000-0005-0000-0000-000005980000}"/>
    <cellStyle name="Normal 6 8 2 4 2" xfId="19758" xr:uid="{00000000-0005-0000-0000-000006980000}"/>
    <cellStyle name="Normal 6 8 2 4 2 2" xfId="19759" xr:uid="{00000000-0005-0000-0000-000007980000}"/>
    <cellStyle name="Normal 6 8 2 4 2 2 2" xfId="19760" xr:uid="{00000000-0005-0000-0000-000008980000}"/>
    <cellStyle name="Normal 6 8 2 4 2 2 2 2" xfId="19761" xr:uid="{00000000-0005-0000-0000-000009980000}"/>
    <cellStyle name="Normal 6 8 2 4 2 2 2 2 2" xfId="43168" xr:uid="{00000000-0005-0000-0000-00000A980000}"/>
    <cellStyle name="Normal 6 8 2 4 2 2 2 3" xfId="33150" xr:uid="{00000000-0005-0000-0000-00000B980000}"/>
    <cellStyle name="Normal 6 8 2 4 2 2 3" xfId="19762" xr:uid="{00000000-0005-0000-0000-00000C980000}"/>
    <cellStyle name="Normal 6 8 2 4 2 2 3 2" xfId="19763" xr:uid="{00000000-0005-0000-0000-00000D980000}"/>
    <cellStyle name="Normal 6 8 2 4 2 2 3 2 2" xfId="43169" xr:uid="{00000000-0005-0000-0000-00000E980000}"/>
    <cellStyle name="Normal 6 8 2 4 2 2 3 3" xfId="33151" xr:uid="{00000000-0005-0000-0000-00000F980000}"/>
    <cellStyle name="Normal 6 8 2 4 2 2 4" xfId="19764" xr:uid="{00000000-0005-0000-0000-000010980000}"/>
    <cellStyle name="Normal 6 8 2 4 2 2 4 2" xfId="37004" xr:uid="{00000000-0005-0000-0000-000011980000}"/>
    <cellStyle name="Normal 6 8 2 4 2 2 5" xfId="26408" xr:uid="{00000000-0005-0000-0000-000012980000}"/>
    <cellStyle name="Normal 6 8 2 4 2 3" xfId="19765" xr:uid="{00000000-0005-0000-0000-000013980000}"/>
    <cellStyle name="Normal 6 8 2 4 2 3 2" xfId="19766" xr:uid="{00000000-0005-0000-0000-000014980000}"/>
    <cellStyle name="Normal 6 8 2 4 2 3 2 2" xfId="19767" xr:uid="{00000000-0005-0000-0000-000015980000}"/>
    <cellStyle name="Normal 6 8 2 4 2 3 2 2 2" xfId="43170" xr:uid="{00000000-0005-0000-0000-000016980000}"/>
    <cellStyle name="Normal 6 8 2 4 2 3 2 3" xfId="33152" xr:uid="{00000000-0005-0000-0000-000017980000}"/>
    <cellStyle name="Normal 6 8 2 4 2 3 3" xfId="19768" xr:uid="{00000000-0005-0000-0000-000018980000}"/>
    <cellStyle name="Normal 6 8 2 4 2 3 3 2" xfId="19769" xr:uid="{00000000-0005-0000-0000-000019980000}"/>
    <cellStyle name="Normal 6 8 2 4 2 3 3 2 2" xfId="43171" xr:uid="{00000000-0005-0000-0000-00001A980000}"/>
    <cellStyle name="Normal 6 8 2 4 2 3 3 3" xfId="33153" xr:uid="{00000000-0005-0000-0000-00001B980000}"/>
    <cellStyle name="Normal 6 8 2 4 2 3 4" xfId="19770" xr:uid="{00000000-0005-0000-0000-00001C980000}"/>
    <cellStyle name="Normal 6 8 2 4 2 3 4 2" xfId="37005" xr:uid="{00000000-0005-0000-0000-00001D980000}"/>
    <cellStyle name="Normal 6 8 2 4 2 3 5" xfId="26409" xr:uid="{00000000-0005-0000-0000-00001E980000}"/>
    <cellStyle name="Normal 6 8 2 4 2 4" xfId="19771" xr:uid="{00000000-0005-0000-0000-00001F980000}"/>
    <cellStyle name="Normal 6 8 2 4 2 4 2" xfId="19772" xr:uid="{00000000-0005-0000-0000-000020980000}"/>
    <cellStyle name="Normal 6 8 2 4 2 4 2 2" xfId="43172" xr:uid="{00000000-0005-0000-0000-000021980000}"/>
    <cellStyle name="Normal 6 8 2 4 2 4 3" xfId="33154" xr:uid="{00000000-0005-0000-0000-000022980000}"/>
    <cellStyle name="Normal 6 8 2 4 2 5" xfId="19773" xr:uid="{00000000-0005-0000-0000-000023980000}"/>
    <cellStyle name="Normal 6 8 2 4 2 5 2" xfId="19774" xr:uid="{00000000-0005-0000-0000-000024980000}"/>
    <cellStyle name="Normal 6 8 2 4 2 5 2 2" xfId="43173" xr:uid="{00000000-0005-0000-0000-000025980000}"/>
    <cellStyle name="Normal 6 8 2 4 2 5 3" xfId="33155" xr:uid="{00000000-0005-0000-0000-000026980000}"/>
    <cellStyle name="Normal 6 8 2 4 2 6" xfId="19775" xr:uid="{00000000-0005-0000-0000-000027980000}"/>
    <cellStyle name="Normal 6 8 2 4 2 6 2" xfId="37003" xr:uid="{00000000-0005-0000-0000-000028980000}"/>
    <cellStyle name="Normal 6 8 2 4 2 7" xfId="26407" xr:uid="{00000000-0005-0000-0000-000029980000}"/>
    <cellStyle name="Normal 6 8 2 4 3" xfId="19776" xr:uid="{00000000-0005-0000-0000-00002A980000}"/>
    <cellStyle name="Normal 6 8 2 4 3 2" xfId="19777" xr:uid="{00000000-0005-0000-0000-00002B980000}"/>
    <cellStyle name="Normal 6 8 2 4 3 2 2" xfId="19778" xr:uid="{00000000-0005-0000-0000-00002C980000}"/>
    <cellStyle name="Normal 6 8 2 4 3 2 2 2" xfId="43174" xr:uid="{00000000-0005-0000-0000-00002D980000}"/>
    <cellStyle name="Normal 6 8 2 4 3 2 3" xfId="33156" xr:uid="{00000000-0005-0000-0000-00002E980000}"/>
    <cellStyle name="Normal 6 8 2 4 3 3" xfId="19779" xr:uid="{00000000-0005-0000-0000-00002F980000}"/>
    <cellStyle name="Normal 6 8 2 4 3 3 2" xfId="19780" xr:uid="{00000000-0005-0000-0000-000030980000}"/>
    <cellStyle name="Normal 6 8 2 4 3 3 2 2" xfId="43175" xr:uid="{00000000-0005-0000-0000-000031980000}"/>
    <cellStyle name="Normal 6 8 2 4 3 3 3" xfId="33157" xr:uid="{00000000-0005-0000-0000-000032980000}"/>
    <cellStyle name="Normal 6 8 2 4 3 4" xfId="19781" xr:uid="{00000000-0005-0000-0000-000033980000}"/>
    <cellStyle name="Normal 6 8 2 4 3 4 2" xfId="37006" xr:uid="{00000000-0005-0000-0000-000034980000}"/>
    <cellStyle name="Normal 6 8 2 4 3 5" xfId="26410" xr:uid="{00000000-0005-0000-0000-000035980000}"/>
    <cellStyle name="Normal 6 8 2 4 4" xfId="19782" xr:uid="{00000000-0005-0000-0000-000036980000}"/>
    <cellStyle name="Normal 6 8 2 4 4 2" xfId="19783" xr:uid="{00000000-0005-0000-0000-000037980000}"/>
    <cellStyle name="Normal 6 8 2 4 4 2 2" xfId="19784" xr:uid="{00000000-0005-0000-0000-000038980000}"/>
    <cellStyle name="Normal 6 8 2 4 4 2 2 2" xfId="43176" xr:uid="{00000000-0005-0000-0000-000039980000}"/>
    <cellStyle name="Normal 6 8 2 4 4 2 3" xfId="33158" xr:uid="{00000000-0005-0000-0000-00003A980000}"/>
    <cellStyle name="Normal 6 8 2 4 4 3" xfId="19785" xr:uid="{00000000-0005-0000-0000-00003B980000}"/>
    <cellStyle name="Normal 6 8 2 4 4 3 2" xfId="19786" xr:uid="{00000000-0005-0000-0000-00003C980000}"/>
    <cellStyle name="Normal 6 8 2 4 4 3 2 2" xfId="43177" xr:uid="{00000000-0005-0000-0000-00003D980000}"/>
    <cellStyle name="Normal 6 8 2 4 4 3 3" xfId="33159" xr:uid="{00000000-0005-0000-0000-00003E980000}"/>
    <cellStyle name="Normal 6 8 2 4 4 4" xfId="19787" xr:uid="{00000000-0005-0000-0000-00003F980000}"/>
    <cellStyle name="Normal 6 8 2 4 4 4 2" xfId="37007" xr:uid="{00000000-0005-0000-0000-000040980000}"/>
    <cellStyle name="Normal 6 8 2 4 4 5" xfId="26411" xr:uid="{00000000-0005-0000-0000-000041980000}"/>
    <cellStyle name="Normal 6 8 2 4 5" xfId="19788" xr:uid="{00000000-0005-0000-0000-000042980000}"/>
    <cellStyle name="Normal 6 8 2 4 5 2" xfId="19789" xr:uid="{00000000-0005-0000-0000-000043980000}"/>
    <cellStyle name="Normal 6 8 2 4 5 2 2" xfId="43178" xr:uid="{00000000-0005-0000-0000-000044980000}"/>
    <cellStyle name="Normal 6 8 2 4 5 3" xfId="33160" xr:uid="{00000000-0005-0000-0000-000045980000}"/>
    <cellStyle name="Normal 6 8 2 4 6" xfId="19790" xr:uid="{00000000-0005-0000-0000-000046980000}"/>
    <cellStyle name="Normal 6 8 2 4 6 2" xfId="19791" xr:uid="{00000000-0005-0000-0000-000047980000}"/>
    <cellStyle name="Normal 6 8 2 4 6 2 2" xfId="43179" xr:uid="{00000000-0005-0000-0000-000048980000}"/>
    <cellStyle name="Normal 6 8 2 4 6 3" xfId="33161" xr:uid="{00000000-0005-0000-0000-000049980000}"/>
    <cellStyle name="Normal 6 8 2 4 7" xfId="19792" xr:uid="{00000000-0005-0000-0000-00004A980000}"/>
    <cellStyle name="Normal 6 8 2 4 7 2" xfId="37002" xr:uid="{00000000-0005-0000-0000-00004B980000}"/>
    <cellStyle name="Normal 6 8 2 4 8" xfId="26406" xr:uid="{00000000-0005-0000-0000-00004C980000}"/>
    <cellStyle name="Normal 6 8 2 5" xfId="19793" xr:uid="{00000000-0005-0000-0000-00004D980000}"/>
    <cellStyle name="Normal 6 8 2 5 2" xfId="19794" xr:uid="{00000000-0005-0000-0000-00004E980000}"/>
    <cellStyle name="Normal 6 8 2 5 2 2" xfId="19795" xr:uid="{00000000-0005-0000-0000-00004F980000}"/>
    <cellStyle name="Normal 6 8 2 5 2 2 2" xfId="19796" xr:uid="{00000000-0005-0000-0000-000050980000}"/>
    <cellStyle name="Normal 6 8 2 5 2 2 2 2" xfId="19797" xr:uid="{00000000-0005-0000-0000-000051980000}"/>
    <cellStyle name="Normal 6 8 2 5 2 2 2 2 2" xfId="43180" xr:uid="{00000000-0005-0000-0000-000052980000}"/>
    <cellStyle name="Normal 6 8 2 5 2 2 2 3" xfId="33162" xr:uid="{00000000-0005-0000-0000-000053980000}"/>
    <cellStyle name="Normal 6 8 2 5 2 2 3" xfId="19798" xr:uid="{00000000-0005-0000-0000-000054980000}"/>
    <cellStyle name="Normal 6 8 2 5 2 2 3 2" xfId="19799" xr:uid="{00000000-0005-0000-0000-000055980000}"/>
    <cellStyle name="Normal 6 8 2 5 2 2 3 2 2" xfId="43181" xr:uid="{00000000-0005-0000-0000-000056980000}"/>
    <cellStyle name="Normal 6 8 2 5 2 2 3 3" xfId="33163" xr:uid="{00000000-0005-0000-0000-000057980000}"/>
    <cellStyle name="Normal 6 8 2 5 2 2 4" xfId="19800" xr:uid="{00000000-0005-0000-0000-000058980000}"/>
    <cellStyle name="Normal 6 8 2 5 2 2 4 2" xfId="37010" xr:uid="{00000000-0005-0000-0000-000059980000}"/>
    <cellStyle name="Normal 6 8 2 5 2 2 5" xfId="26414" xr:uid="{00000000-0005-0000-0000-00005A980000}"/>
    <cellStyle name="Normal 6 8 2 5 2 3" xfId="19801" xr:uid="{00000000-0005-0000-0000-00005B980000}"/>
    <cellStyle name="Normal 6 8 2 5 2 3 2" xfId="19802" xr:uid="{00000000-0005-0000-0000-00005C980000}"/>
    <cellStyle name="Normal 6 8 2 5 2 3 2 2" xfId="19803" xr:uid="{00000000-0005-0000-0000-00005D980000}"/>
    <cellStyle name="Normal 6 8 2 5 2 3 2 2 2" xfId="43182" xr:uid="{00000000-0005-0000-0000-00005E980000}"/>
    <cellStyle name="Normal 6 8 2 5 2 3 2 3" xfId="33164" xr:uid="{00000000-0005-0000-0000-00005F980000}"/>
    <cellStyle name="Normal 6 8 2 5 2 3 3" xfId="19804" xr:uid="{00000000-0005-0000-0000-000060980000}"/>
    <cellStyle name="Normal 6 8 2 5 2 3 3 2" xfId="19805" xr:uid="{00000000-0005-0000-0000-000061980000}"/>
    <cellStyle name="Normal 6 8 2 5 2 3 3 2 2" xfId="43183" xr:uid="{00000000-0005-0000-0000-000062980000}"/>
    <cellStyle name="Normal 6 8 2 5 2 3 3 3" xfId="33165" xr:uid="{00000000-0005-0000-0000-000063980000}"/>
    <cellStyle name="Normal 6 8 2 5 2 3 4" xfId="19806" xr:uid="{00000000-0005-0000-0000-000064980000}"/>
    <cellStyle name="Normal 6 8 2 5 2 3 4 2" xfId="37011" xr:uid="{00000000-0005-0000-0000-000065980000}"/>
    <cellStyle name="Normal 6 8 2 5 2 3 5" xfId="26415" xr:uid="{00000000-0005-0000-0000-000066980000}"/>
    <cellStyle name="Normal 6 8 2 5 2 4" xfId="19807" xr:uid="{00000000-0005-0000-0000-000067980000}"/>
    <cellStyle name="Normal 6 8 2 5 2 4 2" xfId="19808" xr:uid="{00000000-0005-0000-0000-000068980000}"/>
    <cellStyle name="Normal 6 8 2 5 2 4 2 2" xfId="43184" xr:uid="{00000000-0005-0000-0000-000069980000}"/>
    <cellStyle name="Normal 6 8 2 5 2 4 3" xfId="33166" xr:uid="{00000000-0005-0000-0000-00006A980000}"/>
    <cellStyle name="Normal 6 8 2 5 2 5" xfId="19809" xr:uid="{00000000-0005-0000-0000-00006B980000}"/>
    <cellStyle name="Normal 6 8 2 5 2 5 2" xfId="19810" xr:uid="{00000000-0005-0000-0000-00006C980000}"/>
    <cellStyle name="Normal 6 8 2 5 2 5 2 2" xfId="43185" xr:uid="{00000000-0005-0000-0000-00006D980000}"/>
    <cellStyle name="Normal 6 8 2 5 2 5 3" xfId="33167" xr:uid="{00000000-0005-0000-0000-00006E980000}"/>
    <cellStyle name="Normal 6 8 2 5 2 6" xfId="19811" xr:uid="{00000000-0005-0000-0000-00006F980000}"/>
    <cellStyle name="Normal 6 8 2 5 2 6 2" xfId="37009" xr:uid="{00000000-0005-0000-0000-000070980000}"/>
    <cellStyle name="Normal 6 8 2 5 2 7" xfId="26413" xr:uid="{00000000-0005-0000-0000-000071980000}"/>
    <cellStyle name="Normal 6 8 2 5 3" xfId="19812" xr:uid="{00000000-0005-0000-0000-000072980000}"/>
    <cellStyle name="Normal 6 8 2 5 3 2" xfId="19813" xr:uid="{00000000-0005-0000-0000-000073980000}"/>
    <cellStyle name="Normal 6 8 2 5 3 2 2" xfId="19814" xr:uid="{00000000-0005-0000-0000-000074980000}"/>
    <cellStyle name="Normal 6 8 2 5 3 2 2 2" xfId="43186" xr:uid="{00000000-0005-0000-0000-000075980000}"/>
    <cellStyle name="Normal 6 8 2 5 3 2 3" xfId="33168" xr:uid="{00000000-0005-0000-0000-000076980000}"/>
    <cellStyle name="Normal 6 8 2 5 3 3" xfId="19815" xr:uid="{00000000-0005-0000-0000-000077980000}"/>
    <cellStyle name="Normal 6 8 2 5 3 3 2" xfId="19816" xr:uid="{00000000-0005-0000-0000-000078980000}"/>
    <cellStyle name="Normal 6 8 2 5 3 3 2 2" xfId="43187" xr:uid="{00000000-0005-0000-0000-000079980000}"/>
    <cellStyle name="Normal 6 8 2 5 3 3 3" xfId="33169" xr:uid="{00000000-0005-0000-0000-00007A980000}"/>
    <cellStyle name="Normal 6 8 2 5 3 4" xfId="19817" xr:uid="{00000000-0005-0000-0000-00007B980000}"/>
    <cellStyle name="Normal 6 8 2 5 3 4 2" xfId="37012" xr:uid="{00000000-0005-0000-0000-00007C980000}"/>
    <cellStyle name="Normal 6 8 2 5 3 5" xfId="26416" xr:uid="{00000000-0005-0000-0000-00007D980000}"/>
    <cellStyle name="Normal 6 8 2 5 4" xfId="19818" xr:uid="{00000000-0005-0000-0000-00007E980000}"/>
    <cellStyle name="Normal 6 8 2 5 4 2" xfId="19819" xr:uid="{00000000-0005-0000-0000-00007F980000}"/>
    <cellStyle name="Normal 6 8 2 5 4 2 2" xfId="19820" xr:uid="{00000000-0005-0000-0000-000080980000}"/>
    <cellStyle name="Normal 6 8 2 5 4 2 2 2" xfId="43188" xr:uid="{00000000-0005-0000-0000-000081980000}"/>
    <cellStyle name="Normal 6 8 2 5 4 2 3" xfId="33170" xr:uid="{00000000-0005-0000-0000-000082980000}"/>
    <cellStyle name="Normal 6 8 2 5 4 3" xfId="19821" xr:uid="{00000000-0005-0000-0000-000083980000}"/>
    <cellStyle name="Normal 6 8 2 5 4 3 2" xfId="19822" xr:uid="{00000000-0005-0000-0000-000084980000}"/>
    <cellStyle name="Normal 6 8 2 5 4 3 2 2" xfId="43189" xr:uid="{00000000-0005-0000-0000-000085980000}"/>
    <cellStyle name="Normal 6 8 2 5 4 3 3" xfId="33171" xr:uid="{00000000-0005-0000-0000-000086980000}"/>
    <cellStyle name="Normal 6 8 2 5 4 4" xfId="19823" xr:uid="{00000000-0005-0000-0000-000087980000}"/>
    <cellStyle name="Normal 6 8 2 5 4 4 2" xfId="37013" xr:uid="{00000000-0005-0000-0000-000088980000}"/>
    <cellStyle name="Normal 6 8 2 5 4 5" xfId="26417" xr:uid="{00000000-0005-0000-0000-000089980000}"/>
    <cellStyle name="Normal 6 8 2 5 5" xfId="19824" xr:uid="{00000000-0005-0000-0000-00008A980000}"/>
    <cellStyle name="Normal 6 8 2 5 5 2" xfId="19825" xr:uid="{00000000-0005-0000-0000-00008B980000}"/>
    <cellStyle name="Normal 6 8 2 5 5 2 2" xfId="43190" xr:uid="{00000000-0005-0000-0000-00008C980000}"/>
    <cellStyle name="Normal 6 8 2 5 5 3" xfId="33172" xr:uid="{00000000-0005-0000-0000-00008D980000}"/>
    <cellStyle name="Normal 6 8 2 5 6" xfId="19826" xr:uid="{00000000-0005-0000-0000-00008E980000}"/>
    <cellStyle name="Normal 6 8 2 5 6 2" xfId="19827" xr:uid="{00000000-0005-0000-0000-00008F980000}"/>
    <cellStyle name="Normal 6 8 2 5 6 2 2" xfId="43191" xr:uid="{00000000-0005-0000-0000-000090980000}"/>
    <cellStyle name="Normal 6 8 2 5 6 3" xfId="33173" xr:uid="{00000000-0005-0000-0000-000091980000}"/>
    <cellStyle name="Normal 6 8 2 5 7" xfId="19828" xr:uid="{00000000-0005-0000-0000-000092980000}"/>
    <cellStyle name="Normal 6 8 2 5 7 2" xfId="37008" xr:uid="{00000000-0005-0000-0000-000093980000}"/>
    <cellStyle name="Normal 6 8 2 5 8" xfId="26412" xr:uid="{00000000-0005-0000-0000-000094980000}"/>
    <cellStyle name="Normal 6 8 2 6" xfId="19829" xr:uid="{00000000-0005-0000-0000-000095980000}"/>
    <cellStyle name="Normal 6 8 2 6 2" xfId="19830" xr:uid="{00000000-0005-0000-0000-000096980000}"/>
    <cellStyle name="Normal 6 8 2 6 2 2" xfId="19831" xr:uid="{00000000-0005-0000-0000-000097980000}"/>
    <cellStyle name="Normal 6 8 2 6 2 2 2" xfId="19832" xr:uid="{00000000-0005-0000-0000-000098980000}"/>
    <cellStyle name="Normal 6 8 2 6 2 2 2 2" xfId="43192" xr:uid="{00000000-0005-0000-0000-000099980000}"/>
    <cellStyle name="Normal 6 8 2 6 2 2 3" xfId="33174" xr:uid="{00000000-0005-0000-0000-00009A980000}"/>
    <cellStyle name="Normal 6 8 2 6 2 3" xfId="19833" xr:uid="{00000000-0005-0000-0000-00009B980000}"/>
    <cellStyle name="Normal 6 8 2 6 2 3 2" xfId="19834" xr:uid="{00000000-0005-0000-0000-00009C980000}"/>
    <cellStyle name="Normal 6 8 2 6 2 3 2 2" xfId="43193" xr:uid="{00000000-0005-0000-0000-00009D980000}"/>
    <cellStyle name="Normal 6 8 2 6 2 3 3" xfId="33175" xr:uid="{00000000-0005-0000-0000-00009E980000}"/>
    <cellStyle name="Normal 6 8 2 6 2 4" xfId="19835" xr:uid="{00000000-0005-0000-0000-00009F980000}"/>
    <cellStyle name="Normal 6 8 2 6 2 4 2" xfId="37015" xr:uid="{00000000-0005-0000-0000-0000A0980000}"/>
    <cellStyle name="Normal 6 8 2 6 2 5" xfId="26419" xr:uid="{00000000-0005-0000-0000-0000A1980000}"/>
    <cellStyle name="Normal 6 8 2 6 3" xfId="19836" xr:uid="{00000000-0005-0000-0000-0000A2980000}"/>
    <cellStyle name="Normal 6 8 2 6 3 2" xfId="19837" xr:uid="{00000000-0005-0000-0000-0000A3980000}"/>
    <cellStyle name="Normal 6 8 2 6 3 2 2" xfId="19838" xr:uid="{00000000-0005-0000-0000-0000A4980000}"/>
    <cellStyle name="Normal 6 8 2 6 3 2 2 2" xfId="43194" xr:uid="{00000000-0005-0000-0000-0000A5980000}"/>
    <cellStyle name="Normal 6 8 2 6 3 2 3" xfId="33176" xr:uid="{00000000-0005-0000-0000-0000A6980000}"/>
    <cellStyle name="Normal 6 8 2 6 3 3" xfId="19839" xr:uid="{00000000-0005-0000-0000-0000A7980000}"/>
    <cellStyle name="Normal 6 8 2 6 3 3 2" xfId="19840" xr:uid="{00000000-0005-0000-0000-0000A8980000}"/>
    <cellStyle name="Normal 6 8 2 6 3 3 2 2" xfId="43195" xr:uid="{00000000-0005-0000-0000-0000A9980000}"/>
    <cellStyle name="Normal 6 8 2 6 3 3 3" xfId="33177" xr:uid="{00000000-0005-0000-0000-0000AA980000}"/>
    <cellStyle name="Normal 6 8 2 6 3 4" xfId="19841" xr:uid="{00000000-0005-0000-0000-0000AB980000}"/>
    <cellStyle name="Normal 6 8 2 6 3 4 2" xfId="37016" xr:uid="{00000000-0005-0000-0000-0000AC980000}"/>
    <cellStyle name="Normal 6 8 2 6 3 5" xfId="26420" xr:uid="{00000000-0005-0000-0000-0000AD980000}"/>
    <cellStyle name="Normal 6 8 2 6 4" xfId="19842" xr:uid="{00000000-0005-0000-0000-0000AE980000}"/>
    <cellStyle name="Normal 6 8 2 6 4 2" xfId="19843" xr:uid="{00000000-0005-0000-0000-0000AF980000}"/>
    <cellStyle name="Normal 6 8 2 6 4 2 2" xfId="43196" xr:uid="{00000000-0005-0000-0000-0000B0980000}"/>
    <cellStyle name="Normal 6 8 2 6 4 3" xfId="33178" xr:uid="{00000000-0005-0000-0000-0000B1980000}"/>
    <cellStyle name="Normal 6 8 2 6 5" xfId="19844" xr:uid="{00000000-0005-0000-0000-0000B2980000}"/>
    <cellStyle name="Normal 6 8 2 6 5 2" xfId="19845" xr:uid="{00000000-0005-0000-0000-0000B3980000}"/>
    <cellStyle name="Normal 6 8 2 6 5 2 2" xfId="43197" xr:uid="{00000000-0005-0000-0000-0000B4980000}"/>
    <cellStyle name="Normal 6 8 2 6 5 3" xfId="33179" xr:uid="{00000000-0005-0000-0000-0000B5980000}"/>
    <cellStyle name="Normal 6 8 2 6 6" xfId="19846" xr:uid="{00000000-0005-0000-0000-0000B6980000}"/>
    <cellStyle name="Normal 6 8 2 6 6 2" xfId="37014" xr:uid="{00000000-0005-0000-0000-0000B7980000}"/>
    <cellStyle name="Normal 6 8 2 6 7" xfId="26418" xr:uid="{00000000-0005-0000-0000-0000B8980000}"/>
    <cellStyle name="Normal 6 8 2 7" xfId="19847" xr:uid="{00000000-0005-0000-0000-0000B9980000}"/>
    <cellStyle name="Normal 6 8 2 7 2" xfId="19848" xr:uid="{00000000-0005-0000-0000-0000BA980000}"/>
    <cellStyle name="Normal 6 8 2 7 2 2" xfId="19849" xr:uid="{00000000-0005-0000-0000-0000BB980000}"/>
    <cellStyle name="Normal 6 8 2 7 2 2 2" xfId="43198" xr:uid="{00000000-0005-0000-0000-0000BC980000}"/>
    <cellStyle name="Normal 6 8 2 7 2 3" xfId="33180" xr:uid="{00000000-0005-0000-0000-0000BD980000}"/>
    <cellStyle name="Normal 6 8 2 7 3" xfId="19850" xr:uid="{00000000-0005-0000-0000-0000BE980000}"/>
    <cellStyle name="Normal 6 8 2 7 3 2" xfId="19851" xr:uid="{00000000-0005-0000-0000-0000BF980000}"/>
    <cellStyle name="Normal 6 8 2 7 3 2 2" xfId="43199" xr:uid="{00000000-0005-0000-0000-0000C0980000}"/>
    <cellStyle name="Normal 6 8 2 7 3 3" xfId="33181" xr:uid="{00000000-0005-0000-0000-0000C1980000}"/>
    <cellStyle name="Normal 6 8 2 7 4" xfId="19852" xr:uid="{00000000-0005-0000-0000-0000C2980000}"/>
    <cellStyle name="Normal 6 8 2 7 4 2" xfId="37017" xr:uid="{00000000-0005-0000-0000-0000C3980000}"/>
    <cellStyle name="Normal 6 8 2 7 5" xfId="26421" xr:uid="{00000000-0005-0000-0000-0000C4980000}"/>
    <cellStyle name="Normal 6 8 2 8" xfId="19853" xr:uid="{00000000-0005-0000-0000-0000C5980000}"/>
    <cellStyle name="Normal 6 8 2 8 2" xfId="19854" xr:uid="{00000000-0005-0000-0000-0000C6980000}"/>
    <cellStyle name="Normal 6 8 2 8 2 2" xfId="19855" xr:uid="{00000000-0005-0000-0000-0000C7980000}"/>
    <cellStyle name="Normal 6 8 2 8 2 2 2" xfId="43200" xr:uid="{00000000-0005-0000-0000-0000C8980000}"/>
    <cellStyle name="Normal 6 8 2 8 2 3" xfId="33182" xr:uid="{00000000-0005-0000-0000-0000C9980000}"/>
    <cellStyle name="Normal 6 8 2 8 3" xfId="19856" xr:uid="{00000000-0005-0000-0000-0000CA980000}"/>
    <cellStyle name="Normal 6 8 2 8 3 2" xfId="19857" xr:uid="{00000000-0005-0000-0000-0000CB980000}"/>
    <cellStyle name="Normal 6 8 2 8 3 2 2" xfId="43201" xr:uid="{00000000-0005-0000-0000-0000CC980000}"/>
    <cellStyle name="Normal 6 8 2 8 3 3" xfId="33183" xr:uid="{00000000-0005-0000-0000-0000CD980000}"/>
    <cellStyle name="Normal 6 8 2 8 4" xfId="19858" xr:uid="{00000000-0005-0000-0000-0000CE980000}"/>
    <cellStyle name="Normal 6 8 2 8 4 2" xfId="37018" xr:uid="{00000000-0005-0000-0000-0000CF980000}"/>
    <cellStyle name="Normal 6 8 2 8 5" xfId="26422" xr:uid="{00000000-0005-0000-0000-0000D0980000}"/>
    <cellStyle name="Normal 6 8 2 9" xfId="19859" xr:uid="{00000000-0005-0000-0000-0000D1980000}"/>
    <cellStyle name="Normal 6 8 2 9 2" xfId="19860" xr:uid="{00000000-0005-0000-0000-0000D2980000}"/>
    <cellStyle name="Normal 6 8 2 9 2 2" xfId="43202" xr:uid="{00000000-0005-0000-0000-0000D3980000}"/>
    <cellStyle name="Normal 6 8 2 9 3" xfId="33184" xr:uid="{00000000-0005-0000-0000-0000D4980000}"/>
    <cellStyle name="Normal 6 8 3" xfId="19861" xr:uid="{00000000-0005-0000-0000-0000D5980000}"/>
    <cellStyle name="Normal 6 8 3 10" xfId="26423" xr:uid="{00000000-0005-0000-0000-0000D6980000}"/>
    <cellStyle name="Normal 6 8 3 2" xfId="19862" xr:uid="{00000000-0005-0000-0000-0000D7980000}"/>
    <cellStyle name="Normal 6 8 3 2 2" xfId="19863" xr:uid="{00000000-0005-0000-0000-0000D8980000}"/>
    <cellStyle name="Normal 6 8 3 2 2 2" xfId="19864" xr:uid="{00000000-0005-0000-0000-0000D9980000}"/>
    <cellStyle name="Normal 6 8 3 2 2 2 2" xfId="19865" xr:uid="{00000000-0005-0000-0000-0000DA980000}"/>
    <cellStyle name="Normal 6 8 3 2 2 2 2 2" xfId="19866" xr:uid="{00000000-0005-0000-0000-0000DB980000}"/>
    <cellStyle name="Normal 6 8 3 2 2 2 2 2 2" xfId="43203" xr:uid="{00000000-0005-0000-0000-0000DC980000}"/>
    <cellStyle name="Normal 6 8 3 2 2 2 2 3" xfId="33185" xr:uid="{00000000-0005-0000-0000-0000DD980000}"/>
    <cellStyle name="Normal 6 8 3 2 2 2 3" xfId="19867" xr:uid="{00000000-0005-0000-0000-0000DE980000}"/>
    <cellStyle name="Normal 6 8 3 2 2 2 3 2" xfId="19868" xr:uid="{00000000-0005-0000-0000-0000DF980000}"/>
    <cellStyle name="Normal 6 8 3 2 2 2 3 2 2" xfId="43204" xr:uid="{00000000-0005-0000-0000-0000E0980000}"/>
    <cellStyle name="Normal 6 8 3 2 2 2 3 3" xfId="33186" xr:uid="{00000000-0005-0000-0000-0000E1980000}"/>
    <cellStyle name="Normal 6 8 3 2 2 2 4" xfId="19869" xr:uid="{00000000-0005-0000-0000-0000E2980000}"/>
    <cellStyle name="Normal 6 8 3 2 2 2 4 2" xfId="37022" xr:uid="{00000000-0005-0000-0000-0000E3980000}"/>
    <cellStyle name="Normal 6 8 3 2 2 2 5" xfId="26426" xr:uid="{00000000-0005-0000-0000-0000E4980000}"/>
    <cellStyle name="Normal 6 8 3 2 2 3" xfId="19870" xr:uid="{00000000-0005-0000-0000-0000E5980000}"/>
    <cellStyle name="Normal 6 8 3 2 2 3 2" xfId="19871" xr:uid="{00000000-0005-0000-0000-0000E6980000}"/>
    <cellStyle name="Normal 6 8 3 2 2 3 2 2" xfId="19872" xr:uid="{00000000-0005-0000-0000-0000E7980000}"/>
    <cellStyle name="Normal 6 8 3 2 2 3 2 2 2" xfId="43205" xr:uid="{00000000-0005-0000-0000-0000E8980000}"/>
    <cellStyle name="Normal 6 8 3 2 2 3 2 3" xfId="33187" xr:uid="{00000000-0005-0000-0000-0000E9980000}"/>
    <cellStyle name="Normal 6 8 3 2 2 3 3" xfId="19873" xr:uid="{00000000-0005-0000-0000-0000EA980000}"/>
    <cellStyle name="Normal 6 8 3 2 2 3 3 2" xfId="19874" xr:uid="{00000000-0005-0000-0000-0000EB980000}"/>
    <cellStyle name="Normal 6 8 3 2 2 3 3 2 2" xfId="43206" xr:uid="{00000000-0005-0000-0000-0000EC980000}"/>
    <cellStyle name="Normal 6 8 3 2 2 3 3 3" xfId="33188" xr:uid="{00000000-0005-0000-0000-0000ED980000}"/>
    <cellStyle name="Normal 6 8 3 2 2 3 4" xfId="19875" xr:uid="{00000000-0005-0000-0000-0000EE980000}"/>
    <cellStyle name="Normal 6 8 3 2 2 3 4 2" xfId="37023" xr:uid="{00000000-0005-0000-0000-0000EF980000}"/>
    <cellStyle name="Normal 6 8 3 2 2 3 5" xfId="26427" xr:uid="{00000000-0005-0000-0000-0000F0980000}"/>
    <cellStyle name="Normal 6 8 3 2 2 4" xfId="19876" xr:uid="{00000000-0005-0000-0000-0000F1980000}"/>
    <cellStyle name="Normal 6 8 3 2 2 4 2" xfId="19877" xr:uid="{00000000-0005-0000-0000-0000F2980000}"/>
    <cellStyle name="Normal 6 8 3 2 2 4 2 2" xfId="43207" xr:uid="{00000000-0005-0000-0000-0000F3980000}"/>
    <cellStyle name="Normal 6 8 3 2 2 4 3" xfId="33189" xr:uid="{00000000-0005-0000-0000-0000F4980000}"/>
    <cellStyle name="Normal 6 8 3 2 2 5" xfId="19878" xr:uid="{00000000-0005-0000-0000-0000F5980000}"/>
    <cellStyle name="Normal 6 8 3 2 2 5 2" xfId="19879" xr:uid="{00000000-0005-0000-0000-0000F6980000}"/>
    <cellStyle name="Normal 6 8 3 2 2 5 2 2" xfId="43208" xr:uid="{00000000-0005-0000-0000-0000F7980000}"/>
    <cellStyle name="Normal 6 8 3 2 2 5 3" xfId="33190" xr:uid="{00000000-0005-0000-0000-0000F8980000}"/>
    <cellStyle name="Normal 6 8 3 2 2 6" xfId="19880" xr:uid="{00000000-0005-0000-0000-0000F9980000}"/>
    <cellStyle name="Normal 6 8 3 2 2 6 2" xfId="37021" xr:uid="{00000000-0005-0000-0000-0000FA980000}"/>
    <cellStyle name="Normal 6 8 3 2 2 7" xfId="26425" xr:uid="{00000000-0005-0000-0000-0000FB980000}"/>
    <cellStyle name="Normal 6 8 3 2 3" xfId="19881" xr:uid="{00000000-0005-0000-0000-0000FC980000}"/>
    <cellStyle name="Normal 6 8 3 2 3 2" xfId="19882" xr:uid="{00000000-0005-0000-0000-0000FD980000}"/>
    <cellStyle name="Normal 6 8 3 2 3 2 2" xfId="19883" xr:uid="{00000000-0005-0000-0000-0000FE980000}"/>
    <cellStyle name="Normal 6 8 3 2 3 2 2 2" xfId="43209" xr:uid="{00000000-0005-0000-0000-0000FF980000}"/>
    <cellStyle name="Normal 6 8 3 2 3 2 3" xfId="33191" xr:uid="{00000000-0005-0000-0000-000000990000}"/>
    <cellStyle name="Normal 6 8 3 2 3 3" xfId="19884" xr:uid="{00000000-0005-0000-0000-000001990000}"/>
    <cellStyle name="Normal 6 8 3 2 3 3 2" xfId="19885" xr:uid="{00000000-0005-0000-0000-000002990000}"/>
    <cellStyle name="Normal 6 8 3 2 3 3 2 2" xfId="43210" xr:uid="{00000000-0005-0000-0000-000003990000}"/>
    <cellStyle name="Normal 6 8 3 2 3 3 3" xfId="33192" xr:uid="{00000000-0005-0000-0000-000004990000}"/>
    <cellStyle name="Normal 6 8 3 2 3 4" xfId="19886" xr:uid="{00000000-0005-0000-0000-000005990000}"/>
    <cellStyle name="Normal 6 8 3 2 3 4 2" xfId="37024" xr:uid="{00000000-0005-0000-0000-000006990000}"/>
    <cellStyle name="Normal 6 8 3 2 3 5" xfId="26428" xr:uid="{00000000-0005-0000-0000-000007990000}"/>
    <cellStyle name="Normal 6 8 3 2 4" xfId="19887" xr:uid="{00000000-0005-0000-0000-000008990000}"/>
    <cellStyle name="Normal 6 8 3 2 4 2" xfId="19888" xr:uid="{00000000-0005-0000-0000-000009990000}"/>
    <cellStyle name="Normal 6 8 3 2 4 2 2" xfId="19889" xr:uid="{00000000-0005-0000-0000-00000A990000}"/>
    <cellStyle name="Normal 6 8 3 2 4 2 2 2" xfId="43211" xr:uid="{00000000-0005-0000-0000-00000B990000}"/>
    <cellStyle name="Normal 6 8 3 2 4 2 3" xfId="33193" xr:uid="{00000000-0005-0000-0000-00000C990000}"/>
    <cellStyle name="Normal 6 8 3 2 4 3" xfId="19890" xr:uid="{00000000-0005-0000-0000-00000D990000}"/>
    <cellStyle name="Normal 6 8 3 2 4 3 2" xfId="19891" xr:uid="{00000000-0005-0000-0000-00000E990000}"/>
    <cellStyle name="Normal 6 8 3 2 4 3 2 2" xfId="43212" xr:uid="{00000000-0005-0000-0000-00000F990000}"/>
    <cellStyle name="Normal 6 8 3 2 4 3 3" xfId="33194" xr:uid="{00000000-0005-0000-0000-000010990000}"/>
    <cellStyle name="Normal 6 8 3 2 4 4" xfId="19892" xr:uid="{00000000-0005-0000-0000-000011990000}"/>
    <cellStyle name="Normal 6 8 3 2 4 4 2" xfId="37025" xr:uid="{00000000-0005-0000-0000-000012990000}"/>
    <cellStyle name="Normal 6 8 3 2 4 5" xfId="26429" xr:uid="{00000000-0005-0000-0000-000013990000}"/>
    <cellStyle name="Normal 6 8 3 2 5" xfId="19893" xr:uid="{00000000-0005-0000-0000-000014990000}"/>
    <cellStyle name="Normal 6 8 3 2 5 2" xfId="19894" xr:uid="{00000000-0005-0000-0000-000015990000}"/>
    <cellStyle name="Normal 6 8 3 2 5 2 2" xfId="43213" xr:uid="{00000000-0005-0000-0000-000016990000}"/>
    <cellStyle name="Normal 6 8 3 2 5 3" xfId="33195" xr:uid="{00000000-0005-0000-0000-000017990000}"/>
    <cellStyle name="Normal 6 8 3 2 6" xfId="19895" xr:uid="{00000000-0005-0000-0000-000018990000}"/>
    <cellStyle name="Normal 6 8 3 2 6 2" xfId="19896" xr:uid="{00000000-0005-0000-0000-000019990000}"/>
    <cellStyle name="Normal 6 8 3 2 6 2 2" xfId="43214" xr:uid="{00000000-0005-0000-0000-00001A990000}"/>
    <cellStyle name="Normal 6 8 3 2 6 3" xfId="33196" xr:uid="{00000000-0005-0000-0000-00001B990000}"/>
    <cellStyle name="Normal 6 8 3 2 7" xfId="19897" xr:uid="{00000000-0005-0000-0000-00001C990000}"/>
    <cellStyle name="Normal 6 8 3 2 7 2" xfId="37020" xr:uid="{00000000-0005-0000-0000-00001D990000}"/>
    <cellStyle name="Normal 6 8 3 2 8" xfId="26424" xr:uid="{00000000-0005-0000-0000-00001E990000}"/>
    <cellStyle name="Normal 6 8 3 3" xfId="19898" xr:uid="{00000000-0005-0000-0000-00001F990000}"/>
    <cellStyle name="Normal 6 8 3 3 2" xfId="19899" xr:uid="{00000000-0005-0000-0000-000020990000}"/>
    <cellStyle name="Normal 6 8 3 3 2 2" xfId="19900" xr:uid="{00000000-0005-0000-0000-000021990000}"/>
    <cellStyle name="Normal 6 8 3 3 2 2 2" xfId="19901" xr:uid="{00000000-0005-0000-0000-000022990000}"/>
    <cellStyle name="Normal 6 8 3 3 2 2 2 2" xfId="19902" xr:uid="{00000000-0005-0000-0000-000023990000}"/>
    <cellStyle name="Normal 6 8 3 3 2 2 2 2 2" xfId="43215" xr:uid="{00000000-0005-0000-0000-000024990000}"/>
    <cellStyle name="Normal 6 8 3 3 2 2 2 3" xfId="33197" xr:uid="{00000000-0005-0000-0000-000025990000}"/>
    <cellStyle name="Normal 6 8 3 3 2 2 3" xfId="19903" xr:uid="{00000000-0005-0000-0000-000026990000}"/>
    <cellStyle name="Normal 6 8 3 3 2 2 3 2" xfId="19904" xr:uid="{00000000-0005-0000-0000-000027990000}"/>
    <cellStyle name="Normal 6 8 3 3 2 2 3 2 2" xfId="43216" xr:uid="{00000000-0005-0000-0000-000028990000}"/>
    <cellStyle name="Normal 6 8 3 3 2 2 3 3" xfId="33198" xr:uid="{00000000-0005-0000-0000-000029990000}"/>
    <cellStyle name="Normal 6 8 3 3 2 2 4" xfId="19905" xr:uid="{00000000-0005-0000-0000-00002A990000}"/>
    <cellStyle name="Normal 6 8 3 3 2 2 4 2" xfId="37028" xr:uid="{00000000-0005-0000-0000-00002B990000}"/>
    <cellStyle name="Normal 6 8 3 3 2 2 5" xfId="26432" xr:uid="{00000000-0005-0000-0000-00002C990000}"/>
    <cellStyle name="Normal 6 8 3 3 2 3" xfId="19906" xr:uid="{00000000-0005-0000-0000-00002D990000}"/>
    <cellStyle name="Normal 6 8 3 3 2 3 2" xfId="19907" xr:uid="{00000000-0005-0000-0000-00002E990000}"/>
    <cellStyle name="Normal 6 8 3 3 2 3 2 2" xfId="19908" xr:uid="{00000000-0005-0000-0000-00002F990000}"/>
    <cellStyle name="Normal 6 8 3 3 2 3 2 2 2" xfId="43217" xr:uid="{00000000-0005-0000-0000-000030990000}"/>
    <cellStyle name="Normal 6 8 3 3 2 3 2 3" xfId="33199" xr:uid="{00000000-0005-0000-0000-000031990000}"/>
    <cellStyle name="Normal 6 8 3 3 2 3 3" xfId="19909" xr:uid="{00000000-0005-0000-0000-000032990000}"/>
    <cellStyle name="Normal 6 8 3 3 2 3 3 2" xfId="19910" xr:uid="{00000000-0005-0000-0000-000033990000}"/>
    <cellStyle name="Normal 6 8 3 3 2 3 3 2 2" xfId="43218" xr:uid="{00000000-0005-0000-0000-000034990000}"/>
    <cellStyle name="Normal 6 8 3 3 2 3 3 3" xfId="33200" xr:uid="{00000000-0005-0000-0000-000035990000}"/>
    <cellStyle name="Normal 6 8 3 3 2 3 4" xfId="19911" xr:uid="{00000000-0005-0000-0000-000036990000}"/>
    <cellStyle name="Normal 6 8 3 3 2 3 4 2" xfId="37029" xr:uid="{00000000-0005-0000-0000-000037990000}"/>
    <cellStyle name="Normal 6 8 3 3 2 3 5" xfId="26433" xr:uid="{00000000-0005-0000-0000-000038990000}"/>
    <cellStyle name="Normal 6 8 3 3 2 4" xfId="19912" xr:uid="{00000000-0005-0000-0000-000039990000}"/>
    <cellStyle name="Normal 6 8 3 3 2 4 2" xfId="19913" xr:uid="{00000000-0005-0000-0000-00003A990000}"/>
    <cellStyle name="Normal 6 8 3 3 2 4 2 2" xfId="43219" xr:uid="{00000000-0005-0000-0000-00003B990000}"/>
    <cellStyle name="Normal 6 8 3 3 2 4 3" xfId="33201" xr:uid="{00000000-0005-0000-0000-00003C990000}"/>
    <cellStyle name="Normal 6 8 3 3 2 5" xfId="19914" xr:uid="{00000000-0005-0000-0000-00003D990000}"/>
    <cellStyle name="Normal 6 8 3 3 2 5 2" xfId="19915" xr:uid="{00000000-0005-0000-0000-00003E990000}"/>
    <cellStyle name="Normal 6 8 3 3 2 5 2 2" xfId="43220" xr:uid="{00000000-0005-0000-0000-00003F990000}"/>
    <cellStyle name="Normal 6 8 3 3 2 5 3" xfId="33202" xr:uid="{00000000-0005-0000-0000-000040990000}"/>
    <cellStyle name="Normal 6 8 3 3 2 6" xfId="19916" xr:uid="{00000000-0005-0000-0000-000041990000}"/>
    <cellStyle name="Normal 6 8 3 3 2 6 2" xfId="37027" xr:uid="{00000000-0005-0000-0000-000042990000}"/>
    <cellStyle name="Normal 6 8 3 3 2 7" xfId="26431" xr:uid="{00000000-0005-0000-0000-000043990000}"/>
    <cellStyle name="Normal 6 8 3 3 3" xfId="19917" xr:uid="{00000000-0005-0000-0000-000044990000}"/>
    <cellStyle name="Normal 6 8 3 3 3 2" xfId="19918" xr:uid="{00000000-0005-0000-0000-000045990000}"/>
    <cellStyle name="Normal 6 8 3 3 3 2 2" xfId="19919" xr:uid="{00000000-0005-0000-0000-000046990000}"/>
    <cellStyle name="Normal 6 8 3 3 3 2 2 2" xfId="43221" xr:uid="{00000000-0005-0000-0000-000047990000}"/>
    <cellStyle name="Normal 6 8 3 3 3 2 3" xfId="33203" xr:uid="{00000000-0005-0000-0000-000048990000}"/>
    <cellStyle name="Normal 6 8 3 3 3 3" xfId="19920" xr:uid="{00000000-0005-0000-0000-000049990000}"/>
    <cellStyle name="Normal 6 8 3 3 3 3 2" xfId="19921" xr:uid="{00000000-0005-0000-0000-00004A990000}"/>
    <cellStyle name="Normal 6 8 3 3 3 3 2 2" xfId="43222" xr:uid="{00000000-0005-0000-0000-00004B990000}"/>
    <cellStyle name="Normal 6 8 3 3 3 3 3" xfId="33204" xr:uid="{00000000-0005-0000-0000-00004C990000}"/>
    <cellStyle name="Normal 6 8 3 3 3 4" xfId="19922" xr:uid="{00000000-0005-0000-0000-00004D990000}"/>
    <cellStyle name="Normal 6 8 3 3 3 4 2" xfId="37030" xr:uid="{00000000-0005-0000-0000-00004E990000}"/>
    <cellStyle name="Normal 6 8 3 3 3 5" xfId="26434" xr:uid="{00000000-0005-0000-0000-00004F990000}"/>
    <cellStyle name="Normal 6 8 3 3 4" xfId="19923" xr:uid="{00000000-0005-0000-0000-000050990000}"/>
    <cellStyle name="Normal 6 8 3 3 4 2" xfId="19924" xr:uid="{00000000-0005-0000-0000-000051990000}"/>
    <cellStyle name="Normal 6 8 3 3 4 2 2" xfId="19925" xr:uid="{00000000-0005-0000-0000-000052990000}"/>
    <cellStyle name="Normal 6 8 3 3 4 2 2 2" xfId="43223" xr:uid="{00000000-0005-0000-0000-000053990000}"/>
    <cellStyle name="Normal 6 8 3 3 4 2 3" xfId="33205" xr:uid="{00000000-0005-0000-0000-000054990000}"/>
    <cellStyle name="Normal 6 8 3 3 4 3" xfId="19926" xr:uid="{00000000-0005-0000-0000-000055990000}"/>
    <cellStyle name="Normal 6 8 3 3 4 3 2" xfId="19927" xr:uid="{00000000-0005-0000-0000-000056990000}"/>
    <cellStyle name="Normal 6 8 3 3 4 3 2 2" xfId="43224" xr:uid="{00000000-0005-0000-0000-000057990000}"/>
    <cellStyle name="Normal 6 8 3 3 4 3 3" xfId="33206" xr:uid="{00000000-0005-0000-0000-000058990000}"/>
    <cellStyle name="Normal 6 8 3 3 4 4" xfId="19928" xr:uid="{00000000-0005-0000-0000-000059990000}"/>
    <cellStyle name="Normal 6 8 3 3 4 4 2" xfId="37031" xr:uid="{00000000-0005-0000-0000-00005A990000}"/>
    <cellStyle name="Normal 6 8 3 3 4 5" xfId="26435" xr:uid="{00000000-0005-0000-0000-00005B990000}"/>
    <cellStyle name="Normal 6 8 3 3 5" xfId="19929" xr:uid="{00000000-0005-0000-0000-00005C990000}"/>
    <cellStyle name="Normal 6 8 3 3 5 2" xfId="19930" xr:uid="{00000000-0005-0000-0000-00005D990000}"/>
    <cellStyle name="Normal 6 8 3 3 5 2 2" xfId="43225" xr:uid="{00000000-0005-0000-0000-00005E990000}"/>
    <cellStyle name="Normal 6 8 3 3 5 3" xfId="33207" xr:uid="{00000000-0005-0000-0000-00005F990000}"/>
    <cellStyle name="Normal 6 8 3 3 6" xfId="19931" xr:uid="{00000000-0005-0000-0000-000060990000}"/>
    <cellStyle name="Normal 6 8 3 3 6 2" xfId="19932" xr:uid="{00000000-0005-0000-0000-000061990000}"/>
    <cellStyle name="Normal 6 8 3 3 6 2 2" xfId="43226" xr:uid="{00000000-0005-0000-0000-000062990000}"/>
    <cellStyle name="Normal 6 8 3 3 6 3" xfId="33208" xr:uid="{00000000-0005-0000-0000-000063990000}"/>
    <cellStyle name="Normal 6 8 3 3 7" xfId="19933" xr:uid="{00000000-0005-0000-0000-000064990000}"/>
    <cellStyle name="Normal 6 8 3 3 7 2" xfId="37026" xr:uid="{00000000-0005-0000-0000-000065990000}"/>
    <cellStyle name="Normal 6 8 3 3 8" xfId="26430" xr:uid="{00000000-0005-0000-0000-000066990000}"/>
    <cellStyle name="Normal 6 8 3 4" xfId="19934" xr:uid="{00000000-0005-0000-0000-000067990000}"/>
    <cellStyle name="Normal 6 8 3 4 2" xfId="19935" xr:uid="{00000000-0005-0000-0000-000068990000}"/>
    <cellStyle name="Normal 6 8 3 4 2 2" xfId="19936" xr:uid="{00000000-0005-0000-0000-000069990000}"/>
    <cellStyle name="Normal 6 8 3 4 2 2 2" xfId="19937" xr:uid="{00000000-0005-0000-0000-00006A990000}"/>
    <cellStyle name="Normal 6 8 3 4 2 2 2 2" xfId="43227" xr:uid="{00000000-0005-0000-0000-00006B990000}"/>
    <cellStyle name="Normal 6 8 3 4 2 2 3" xfId="33209" xr:uid="{00000000-0005-0000-0000-00006C990000}"/>
    <cellStyle name="Normal 6 8 3 4 2 3" xfId="19938" xr:uid="{00000000-0005-0000-0000-00006D990000}"/>
    <cellStyle name="Normal 6 8 3 4 2 3 2" xfId="19939" xr:uid="{00000000-0005-0000-0000-00006E990000}"/>
    <cellStyle name="Normal 6 8 3 4 2 3 2 2" xfId="43228" xr:uid="{00000000-0005-0000-0000-00006F990000}"/>
    <cellStyle name="Normal 6 8 3 4 2 3 3" xfId="33210" xr:uid="{00000000-0005-0000-0000-000070990000}"/>
    <cellStyle name="Normal 6 8 3 4 2 4" xfId="19940" xr:uid="{00000000-0005-0000-0000-000071990000}"/>
    <cellStyle name="Normal 6 8 3 4 2 4 2" xfId="37033" xr:uid="{00000000-0005-0000-0000-000072990000}"/>
    <cellStyle name="Normal 6 8 3 4 2 5" xfId="26437" xr:uid="{00000000-0005-0000-0000-000073990000}"/>
    <cellStyle name="Normal 6 8 3 4 3" xfId="19941" xr:uid="{00000000-0005-0000-0000-000074990000}"/>
    <cellStyle name="Normal 6 8 3 4 3 2" xfId="19942" xr:uid="{00000000-0005-0000-0000-000075990000}"/>
    <cellStyle name="Normal 6 8 3 4 3 2 2" xfId="19943" xr:uid="{00000000-0005-0000-0000-000076990000}"/>
    <cellStyle name="Normal 6 8 3 4 3 2 2 2" xfId="43229" xr:uid="{00000000-0005-0000-0000-000077990000}"/>
    <cellStyle name="Normal 6 8 3 4 3 2 3" xfId="33211" xr:uid="{00000000-0005-0000-0000-000078990000}"/>
    <cellStyle name="Normal 6 8 3 4 3 3" xfId="19944" xr:uid="{00000000-0005-0000-0000-000079990000}"/>
    <cellStyle name="Normal 6 8 3 4 3 3 2" xfId="19945" xr:uid="{00000000-0005-0000-0000-00007A990000}"/>
    <cellStyle name="Normal 6 8 3 4 3 3 2 2" xfId="43230" xr:uid="{00000000-0005-0000-0000-00007B990000}"/>
    <cellStyle name="Normal 6 8 3 4 3 3 3" xfId="33212" xr:uid="{00000000-0005-0000-0000-00007C990000}"/>
    <cellStyle name="Normal 6 8 3 4 3 4" xfId="19946" xr:uid="{00000000-0005-0000-0000-00007D990000}"/>
    <cellStyle name="Normal 6 8 3 4 3 4 2" xfId="37034" xr:uid="{00000000-0005-0000-0000-00007E990000}"/>
    <cellStyle name="Normal 6 8 3 4 3 5" xfId="26438" xr:uid="{00000000-0005-0000-0000-00007F990000}"/>
    <cellStyle name="Normal 6 8 3 4 4" xfId="19947" xr:uid="{00000000-0005-0000-0000-000080990000}"/>
    <cellStyle name="Normal 6 8 3 4 4 2" xfId="19948" xr:uid="{00000000-0005-0000-0000-000081990000}"/>
    <cellStyle name="Normal 6 8 3 4 4 2 2" xfId="43231" xr:uid="{00000000-0005-0000-0000-000082990000}"/>
    <cellStyle name="Normal 6 8 3 4 4 3" xfId="33213" xr:uid="{00000000-0005-0000-0000-000083990000}"/>
    <cellStyle name="Normal 6 8 3 4 5" xfId="19949" xr:uid="{00000000-0005-0000-0000-000084990000}"/>
    <cellStyle name="Normal 6 8 3 4 5 2" xfId="19950" xr:uid="{00000000-0005-0000-0000-000085990000}"/>
    <cellStyle name="Normal 6 8 3 4 5 2 2" xfId="43232" xr:uid="{00000000-0005-0000-0000-000086990000}"/>
    <cellStyle name="Normal 6 8 3 4 5 3" xfId="33214" xr:uid="{00000000-0005-0000-0000-000087990000}"/>
    <cellStyle name="Normal 6 8 3 4 6" xfId="19951" xr:uid="{00000000-0005-0000-0000-000088990000}"/>
    <cellStyle name="Normal 6 8 3 4 6 2" xfId="37032" xr:uid="{00000000-0005-0000-0000-000089990000}"/>
    <cellStyle name="Normal 6 8 3 4 7" xfId="26436" xr:uid="{00000000-0005-0000-0000-00008A990000}"/>
    <cellStyle name="Normal 6 8 3 5" xfId="19952" xr:uid="{00000000-0005-0000-0000-00008B990000}"/>
    <cellStyle name="Normal 6 8 3 5 2" xfId="19953" xr:uid="{00000000-0005-0000-0000-00008C990000}"/>
    <cellStyle name="Normal 6 8 3 5 2 2" xfId="19954" xr:uid="{00000000-0005-0000-0000-00008D990000}"/>
    <cellStyle name="Normal 6 8 3 5 2 2 2" xfId="43233" xr:uid="{00000000-0005-0000-0000-00008E990000}"/>
    <cellStyle name="Normal 6 8 3 5 2 3" xfId="33215" xr:uid="{00000000-0005-0000-0000-00008F990000}"/>
    <cellStyle name="Normal 6 8 3 5 3" xfId="19955" xr:uid="{00000000-0005-0000-0000-000090990000}"/>
    <cellStyle name="Normal 6 8 3 5 3 2" xfId="19956" xr:uid="{00000000-0005-0000-0000-000091990000}"/>
    <cellStyle name="Normal 6 8 3 5 3 2 2" xfId="43234" xr:uid="{00000000-0005-0000-0000-000092990000}"/>
    <cellStyle name="Normal 6 8 3 5 3 3" xfId="33216" xr:uid="{00000000-0005-0000-0000-000093990000}"/>
    <cellStyle name="Normal 6 8 3 5 4" xfId="19957" xr:uid="{00000000-0005-0000-0000-000094990000}"/>
    <cellStyle name="Normal 6 8 3 5 4 2" xfId="37035" xr:uid="{00000000-0005-0000-0000-000095990000}"/>
    <cellStyle name="Normal 6 8 3 5 5" xfId="26439" xr:uid="{00000000-0005-0000-0000-000096990000}"/>
    <cellStyle name="Normal 6 8 3 6" xfId="19958" xr:uid="{00000000-0005-0000-0000-000097990000}"/>
    <cellStyle name="Normal 6 8 3 6 2" xfId="19959" xr:uid="{00000000-0005-0000-0000-000098990000}"/>
    <cellStyle name="Normal 6 8 3 6 2 2" xfId="19960" xr:uid="{00000000-0005-0000-0000-000099990000}"/>
    <cellStyle name="Normal 6 8 3 6 2 2 2" xfId="43235" xr:uid="{00000000-0005-0000-0000-00009A990000}"/>
    <cellStyle name="Normal 6 8 3 6 2 3" xfId="33217" xr:uid="{00000000-0005-0000-0000-00009B990000}"/>
    <cellStyle name="Normal 6 8 3 6 3" xfId="19961" xr:uid="{00000000-0005-0000-0000-00009C990000}"/>
    <cellStyle name="Normal 6 8 3 6 3 2" xfId="19962" xr:uid="{00000000-0005-0000-0000-00009D990000}"/>
    <cellStyle name="Normal 6 8 3 6 3 2 2" xfId="43236" xr:uid="{00000000-0005-0000-0000-00009E990000}"/>
    <cellStyle name="Normal 6 8 3 6 3 3" xfId="33218" xr:uid="{00000000-0005-0000-0000-00009F990000}"/>
    <cellStyle name="Normal 6 8 3 6 4" xfId="19963" xr:uid="{00000000-0005-0000-0000-0000A0990000}"/>
    <cellStyle name="Normal 6 8 3 6 4 2" xfId="37036" xr:uid="{00000000-0005-0000-0000-0000A1990000}"/>
    <cellStyle name="Normal 6 8 3 6 5" xfId="26440" xr:uid="{00000000-0005-0000-0000-0000A2990000}"/>
    <cellStyle name="Normal 6 8 3 7" xfId="19964" xr:uid="{00000000-0005-0000-0000-0000A3990000}"/>
    <cellStyle name="Normal 6 8 3 7 2" xfId="19965" xr:uid="{00000000-0005-0000-0000-0000A4990000}"/>
    <cellStyle name="Normal 6 8 3 7 2 2" xfId="43237" xr:uid="{00000000-0005-0000-0000-0000A5990000}"/>
    <cellStyle name="Normal 6 8 3 7 3" xfId="33219" xr:uid="{00000000-0005-0000-0000-0000A6990000}"/>
    <cellStyle name="Normal 6 8 3 8" xfId="19966" xr:uid="{00000000-0005-0000-0000-0000A7990000}"/>
    <cellStyle name="Normal 6 8 3 8 2" xfId="19967" xr:uid="{00000000-0005-0000-0000-0000A8990000}"/>
    <cellStyle name="Normal 6 8 3 8 2 2" xfId="43238" xr:uid="{00000000-0005-0000-0000-0000A9990000}"/>
    <cellStyle name="Normal 6 8 3 8 3" xfId="33220" xr:uid="{00000000-0005-0000-0000-0000AA990000}"/>
    <cellStyle name="Normal 6 8 3 9" xfId="19968" xr:uid="{00000000-0005-0000-0000-0000AB990000}"/>
    <cellStyle name="Normal 6 8 3 9 2" xfId="37019" xr:uid="{00000000-0005-0000-0000-0000AC990000}"/>
    <cellStyle name="Normal 6 8 4" xfId="19969" xr:uid="{00000000-0005-0000-0000-0000AD990000}"/>
    <cellStyle name="Normal 6 8 4 2" xfId="19970" xr:uid="{00000000-0005-0000-0000-0000AE990000}"/>
    <cellStyle name="Normal 6 8 4 2 2" xfId="19971" xr:uid="{00000000-0005-0000-0000-0000AF990000}"/>
    <cellStyle name="Normal 6 8 4 2 2 2" xfId="19972" xr:uid="{00000000-0005-0000-0000-0000B0990000}"/>
    <cellStyle name="Normal 6 8 4 2 2 2 2" xfId="19973" xr:uid="{00000000-0005-0000-0000-0000B1990000}"/>
    <cellStyle name="Normal 6 8 4 2 2 2 2 2" xfId="43239" xr:uid="{00000000-0005-0000-0000-0000B2990000}"/>
    <cellStyle name="Normal 6 8 4 2 2 2 3" xfId="33221" xr:uid="{00000000-0005-0000-0000-0000B3990000}"/>
    <cellStyle name="Normal 6 8 4 2 2 3" xfId="19974" xr:uid="{00000000-0005-0000-0000-0000B4990000}"/>
    <cellStyle name="Normal 6 8 4 2 2 3 2" xfId="19975" xr:uid="{00000000-0005-0000-0000-0000B5990000}"/>
    <cellStyle name="Normal 6 8 4 2 2 3 2 2" xfId="43240" xr:uid="{00000000-0005-0000-0000-0000B6990000}"/>
    <cellStyle name="Normal 6 8 4 2 2 3 3" xfId="33222" xr:uid="{00000000-0005-0000-0000-0000B7990000}"/>
    <cellStyle name="Normal 6 8 4 2 2 4" xfId="19976" xr:uid="{00000000-0005-0000-0000-0000B8990000}"/>
    <cellStyle name="Normal 6 8 4 2 2 4 2" xfId="37039" xr:uid="{00000000-0005-0000-0000-0000B9990000}"/>
    <cellStyle name="Normal 6 8 4 2 2 5" xfId="26443" xr:uid="{00000000-0005-0000-0000-0000BA990000}"/>
    <cellStyle name="Normal 6 8 4 2 3" xfId="19977" xr:uid="{00000000-0005-0000-0000-0000BB990000}"/>
    <cellStyle name="Normal 6 8 4 2 3 2" xfId="19978" xr:uid="{00000000-0005-0000-0000-0000BC990000}"/>
    <cellStyle name="Normal 6 8 4 2 3 2 2" xfId="19979" xr:uid="{00000000-0005-0000-0000-0000BD990000}"/>
    <cellStyle name="Normal 6 8 4 2 3 2 2 2" xfId="43241" xr:uid="{00000000-0005-0000-0000-0000BE990000}"/>
    <cellStyle name="Normal 6 8 4 2 3 2 3" xfId="33223" xr:uid="{00000000-0005-0000-0000-0000BF990000}"/>
    <cellStyle name="Normal 6 8 4 2 3 3" xfId="19980" xr:uid="{00000000-0005-0000-0000-0000C0990000}"/>
    <cellStyle name="Normal 6 8 4 2 3 3 2" xfId="19981" xr:uid="{00000000-0005-0000-0000-0000C1990000}"/>
    <cellStyle name="Normal 6 8 4 2 3 3 2 2" xfId="43242" xr:uid="{00000000-0005-0000-0000-0000C2990000}"/>
    <cellStyle name="Normal 6 8 4 2 3 3 3" xfId="33224" xr:uid="{00000000-0005-0000-0000-0000C3990000}"/>
    <cellStyle name="Normal 6 8 4 2 3 4" xfId="19982" xr:uid="{00000000-0005-0000-0000-0000C4990000}"/>
    <cellStyle name="Normal 6 8 4 2 3 4 2" xfId="37040" xr:uid="{00000000-0005-0000-0000-0000C5990000}"/>
    <cellStyle name="Normal 6 8 4 2 3 5" xfId="26444" xr:uid="{00000000-0005-0000-0000-0000C6990000}"/>
    <cellStyle name="Normal 6 8 4 2 4" xfId="19983" xr:uid="{00000000-0005-0000-0000-0000C7990000}"/>
    <cellStyle name="Normal 6 8 4 2 4 2" xfId="19984" xr:uid="{00000000-0005-0000-0000-0000C8990000}"/>
    <cellStyle name="Normal 6 8 4 2 4 2 2" xfId="43243" xr:uid="{00000000-0005-0000-0000-0000C9990000}"/>
    <cellStyle name="Normal 6 8 4 2 4 3" xfId="33225" xr:uid="{00000000-0005-0000-0000-0000CA990000}"/>
    <cellStyle name="Normal 6 8 4 2 5" xfId="19985" xr:uid="{00000000-0005-0000-0000-0000CB990000}"/>
    <cellStyle name="Normal 6 8 4 2 5 2" xfId="19986" xr:uid="{00000000-0005-0000-0000-0000CC990000}"/>
    <cellStyle name="Normal 6 8 4 2 5 2 2" xfId="43244" xr:uid="{00000000-0005-0000-0000-0000CD990000}"/>
    <cellStyle name="Normal 6 8 4 2 5 3" xfId="33226" xr:uid="{00000000-0005-0000-0000-0000CE990000}"/>
    <cellStyle name="Normal 6 8 4 2 6" xfId="19987" xr:uid="{00000000-0005-0000-0000-0000CF990000}"/>
    <cellStyle name="Normal 6 8 4 2 6 2" xfId="37038" xr:uid="{00000000-0005-0000-0000-0000D0990000}"/>
    <cellStyle name="Normal 6 8 4 2 7" xfId="26442" xr:uid="{00000000-0005-0000-0000-0000D1990000}"/>
    <cellStyle name="Normal 6 8 4 3" xfId="19988" xr:uid="{00000000-0005-0000-0000-0000D2990000}"/>
    <cellStyle name="Normal 6 8 4 3 2" xfId="19989" xr:uid="{00000000-0005-0000-0000-0000D3990000}"/>
    <cellStyle name="Normal 6 8 4 3 2 2" xfId="19990" xr:uid="{00000000-0005-0000-0000-0000D4990000}"/>
    <cellStyle name="Normal 6 8 4 3 2 2 2" xfId="43245" xr:uid="{00000000-0005-0000-0000-0000D5990000}"/>
    <cellStyle name="Normal 6 8 4 3 2 3" xfId="33227" xr:uid="{00000000-0005-0000-0000-0000D6990000}"/>
    <cellStyle name="Normal 6 8 4 3 3" xfId="19991" xr:uid="{00000000-0005-0000-0000-0000D7990000}"/>
    <cellStyle name="Normal 6 8 4 3 3 2" xfId="19992" xr:uid="{00000000-0005-0000-0000-0000D8990000}"/>
    <cellStyle name="Normal 6 8 4 3 3 2 2" xfId="43246" xr:uid="{00000000-0005-0000-0000-0000D9990000}"/>
    <cellStyle name="Normal 6 8 4 3 3 3" xfId="33228" xr:uid="{00000000-0005-0000-0000-0000DA990000}"/>
    <cellStyle name="Normal 6 8 4 3 4" xfId="19993" xr:uid="{00000000-0005-0000-0000-0000DB990000}"/>
    <cellStyle name="Normal 6 8 4 3 4 2" xfId="37041" xr:uid="{00000000-0005-0000-0000-0000DC990000}"/>
    <cellStyle name="Normal 6 8 4 3 5" xfId="26445" xr:uid="{00000000-0005-0000-0000-0000DD990000}"/>
    <cellStyle name="Normal 6 8 4 4" xfId="19994" xr:uid="{00000000-0005-0000-0000-0000DE990000}"/>
    <cellStyle name="Normal 6 8 4 4 2" xfId="19995" xr:uid="{00000000-0005-0000-0000-0000DF990000}"/>
    <cellStyle name="Normal 6 8 4 4 2 2" xfId="19996" xr:uid="{00000000-0005-0000-0000-0000E0990000}"/>
    <cellStyle name="Normal 6 8 4 4 2 2 2" xfId="43247" xr:uid="{00000000-0005-0000-0000-0000E1990000}"/>
    <cellStyle name="Normal 6 8 4 4 2 3" xfId="33229" xr:uid="{00000000-0005-0000-0000-0000E2990000}"/>
    <cellStyle name="Normal 6 8 4 4 3" xfId="19997" xr:uid="{00000000-0005-0000-0000-0000E3990000}"/>
    <cellStyle name="Normal 6 8 4 4 3 2" xfId="19998" xr:uid="{00000000-0005-0000-0000-0000E4990000}"/>
    <cellStyle name="Normal 6 8 4 4 3 2 2" xfId="43248" xr:uid="{00000000-0005-0000-0000-0000E5990000}"/>
    <cellStyle name="Normal 6 8 4 4 3 3" xfId="33230" xr:uid="{00000000-0005-0000-0000-0000E6990000}"/>
    <cellStyle name="Normal 6 8 4 4 4" xfId="19999" xr:uid="{00000000-0005-0000-0000-0000E7990000}"/>
    <cellStyle name="Normal 6 8 4 4 4 2" xfId="37042" xr:uid="{00000000-0005-0000-0000-0000E8990000}"/>
    <cellStyle name="Normal 6 8 4 4 5" xfId="26446" xr:uid="{00000000-0005-0000-0000-0000E9990000}"/>
    <cellStyle name="Normal 6 8 4 5" xfId="20000" xr:uid="{00000000-0005-0000-0000-0000EA990000}"/>
    <cellStyle name="Normal 6 8 4 5 2" xfId="20001" xr:uid="{00000000-0005-0000-0000-0000EB990000}"/>
    <cellStyle name="Normal 6 8 4 5 2 2" xfId="43249" xr:uid="{00000000-0005-0000-0000-0000EC990000}"/>
    <cellStyle name="Normal 6 8 4 5 3" xfId="33231" xr:uid="{00000000-0005-0000-0000-0000ED990000}"/>
    <cellStyle name="Normal 6 8 4 6" xfId="20002" xr:uid="{00000000-0005-0000-0000-0000EE990000}"/>
    <cellStyle name="Normal 6 8 4 6 2" xfId="20003" xr:uid="{00000000-0005-0000-0000-0000EF990000}"/>
    <cellStyle name="Normal 6 8 4 6 2 2" xfId="43250" xr:uid="{00000000-0005-0000-0000-0000F0990000}"/>
    <cellStyle name="Normal 6 8 4 6 3" xfId="33232" xr:uid="{00000000-0005-0000-0000-0000F1990000}"/>
    <cellStyle name="Normal 6 8 4 7" xfId="20004" xr:uid="{00000000-0005-0000-0000-0000F2990000}"/>
    <cellStyle name="Normal 6 8 4 7 2" xfId="37037" xr:uid="{00000000-0005-0000-0000-0000F3990000}"/>
    <cellStyle name="Normal 6 8 4 8" xfId="26441" xr:uid="{00000000-0005-0000-0000-0000F4990000}"/>
    <cellStyle name="Normal 6 8 5" xfId="20005" xr:uid="{00000000-0005-0000-0000-0000F5990000}"/>
    <cellStyle name="Normal 6 8 5 2" xfId="20006" xr:uid="{00000000-0005-0000-0000-0000F6990000}"/>
    <cellStyle name="Normal 6 8 5 2 2" xfId="20007" xr:uid="{00000000-0005-0000-0000-0000F7990000}"/>
    <cellStyle name="Normal 6 8 5 2 2 2" xfId="20008" xr:uid="{00000000-0005-0000-0000-0000F8990000}"/>
    <cellStyle name="Normal 6 8 5 2 2 2 2" xfId="20009" xr:uid="{00000000-0005-0000-0000-0000F9990000}"/>
    <cellStyle name="Normal 6 8 5 2 2 2 2 2" xfId="43251" xr:uid="{00000000-0005-0000-0000-0000FA990000}"/>
    <cellStyle name="Normal 6 8 5 2 2 2 3" xfId="33233" xr:uid="{00000000-0005-0000-0000-0000FB990000}"/>
    <cellStyle name="Normal 6 8 5 2 2 3" xfId="20010" xr:uid="{00000000-0005-0000-0000-0000FC990000}"/>
    <cellStyle name="Normal 6 8 5 2 2 3 2" xfId="20011" xr:uid="{00000000-0005-0000-0000-0000FD990000}"/>
    <cellStyle name="Normal 6 8 5 2 2 3 2 2" xfId="43252" xr:uid="{00000000-0005-0000-0000-0000FE990000}"/>
    <cellStyle name="Normal 6 8 5 2 2 3 3" xfId="33234" xr:uid="{00000000-0005-0000-0000-0000FF990000}"/>
    <cellStyle name="Normal 6 8 5 2 2 4" xfId="20012" xr:uid="{00000000-0005-0000-0000-0000009A0000}"/>
    <cellStyle name="Normal 6 8 5 2 2 4 2" xfId="37045" xr:uid="{00000000-0005-0000-0000-0000019A0000}"/>
    <cellStyle name="Normal 6 8 5 2 2 5" xfId="26449" xr:uid="{00000000-0005-0000-0000-0000029A0000}"/>
    <cellStyle name="Normal 6 8 5 2 3" xfId="20013" xr:uid="{00000000-0005-0000-0000-0000039A0000}"/>
    <cellStyle name="Normal 6 8 5 2 3 2" xfId="20014" xr:uid="{00000000-0005-0000-0000-0000049A0000}"/>
    <cellStyle name="Normal 6 8 5 2 3 2 2" xfId="20015" xr:uid="{00000000-0005-0000-0000-0000059A0000}"/>
    <cellStyle name="Normal 6 8 5 2 3 2 2 2" xfId="43253" xr:uid="{00000000-0005-0000-0000-0000069A0000}"/>
    <cellStyle name="Normal 6 8 5 2 3 2 3" xfId="33235" xr:uid="{00000000-0005-0000-0000-0000079A0000}"/>
    <cellStyle name="Normal 6 8 5 2 3 3" xfId="20016" xr:uid="{00000000-0005-0000-0000-0000089A0000}"/>
    <cellStyle name="Normal 6 8 5 2 3 3 2" xfId="20017" xr:uid="{00000000-0005-0000-0000-0000099A0000}"/>
    <cellStyle name="Normal 6 8 5 2 3 3 2 2" xfId="43254" xr:uid="{00000000-0005-0000-0000-00000A9A0000}"/>
    <cellStyle name="Normal 6 8 5 2 3 3 3" xfId="33236" xr:uid="{00000000-0005-0000-0000-00000B9A0000}"/>
    <cellStyle name="Normal 6 8 5 2 3 4" xfId="20018" xr:uid="{00000000-0005-0000-0000-00000C9A0000}"/>
    <cellStyle name="Normal 6 8 5 2 3 4 2" xfId="37046" xr:uid="{00000000-0005-0000-0000-00000D9A0000}"/>
    <cellStyle name="Normal 6 8 5 2 3 5" xfId="26450" xr:uid="{00000000-0005-0000-0000-00000E9A0000}"/>
    <cellStyle name="Normal 6 8 5 2 4" xfId="20019" xr:uid="{00000000-0005-0000-0000-00000F9A0000}"/>
    <cellStyle name="Normal 6 8 5 2 4 2" xfId="20020" xr:uid="{00000000-0005-0000-0000-0000109A0000}"/>
    <cellStyle name="Normal 6 8 5 2 4 2 2" xfId="43255" xr:uid="{00000000-0005-0000-0000-0000119A0000}"/>
    <cellStyle name="Normal 6 8 5 2 4 3" xfId="33237" xr:uid="{00000000-0005-0000-0000-0000129A0000}"/>
    <cellStyle name="Normal 6 8 5 2 5" xfId="20021" xr:uid="{00000000-0005-0000-0000-0000139A0000}"/>
    <cellStyle name="Normal 6 8 5 2 5 2" xfId="20022" xr:uid="{00000000-0005-0000-0000-0000149A0000}"/>
    <cellStyle name="Normal 6 8 5 2 5 2 2" xfId="43256" xr:uid="{00000000-0005-0000-0000-0000159A0000}"/>
    <cellStyle name="Normal 6 8 5 2 5 3" xfId="33238" xr:uid="{00000000-0005-0000-0000-0000169A0000}"/>
    <cellStyle name="Normal 6 8 5 2 6" xfId="20023" xr:uid="{00000000-0005-0000-0000-0000179A0000}"/>
    <cellStyle name="Normal 6 8 5 2 6 2" xfId="37044" xr:uid="{00000000-0005-0000-0000-0000189A0000}"/>
    <cellStyle name="Normal 6 8 5 2 7" xfId="26448" xr:uid="{00000000-0005-0000-0000-0000199A0000}"/>
    <cellStyle name="Normal 6 8 5 3" xfId="20024" xr:uid="{00000000-0005-0000-0000-00001A9A0000}"/>
    <cellStyle name="Normal 6 8 5 3 2" xfId="20025" xr:uid="{00000000-0005-0000-0000-00001B9A0000}"/>
    <cellStyle name="Normal 6 8 5 3 2 2" xfId="20026" xr:uid="{00000000-0005-0000-0000-00001C9A0000}"/>
    <cellStyle name="Normal 6 8 5 3 2 2 2" xfId="43257" xr:uid="{00000000-0005-0000-0000-00001D9A0000}"/>
    <cellStyle name="Normal 6 8 5 3 2 3" xfId="33239" xr:uid="{00000000-0005-0000-0000-00001E9A0000}"/>
    <cellStyle name="Normal 6 8 5 3 3" xfId="20027" xr:uid="{00000000-0005-0000-0000-00001F9A0000}"/>
    <cellStyle name="Normal 6 8 5 3 3 2" xfId="20028" xr:uid="{00000000-0005-0000-0000-0000209A0000}"/>
    <cellStyle name="Normal 6 8 5 3 3 2 2" xfId="43258" xr:uid="{00000000-0005-0000-0000-0000219A0000}"/>
    <cellStyle name="Normal 6 8 5 3 3 3" xfId="33240" xr:uid="{00000000-0005-0000-0000-0000229A0000}"/>
    <cellStyle name="Normal 6 8 5 3 4" xfId="20029" xr:uid="{00000000-0005-0000-0000-0000239A0000}"/>
    <cellStyle name="Normal 6 8 5 3 4 2" xfId="37047" xr:uid="{00000000-0005-0000-0000-0000249A0000}"/>
    <cellStyle name="Normal 6 8 5 3 5" xfId="26451" xr:uid="{00000000-0005-0000-0000-0000259A0000}"/>
    <cellStyle name="Normal 6 8 5 4" xfId="20030" xr:uid="{00000000-0005-0000-0000-0000269A0000}"/>
    <cellStyle name="Normal 6 8 5 4 2" xfId="20031" xr:uid="{00000000-0005-0000-0000-0000279A0000}"/>
    <cellStyle name="Normal 6 8 5 4 2 2" xfId="20032" xr:uid="{00000000-0005-0000-0000-0000289A0000}"/>
    <cellStyle name="Normal 6 8 5 4 2 2 2" xfId="43259" xr:uid="{00000000-0005-0000-0000-0000299A0000}"/>
    <cellStyle name="Normal 6 8 5 4 2 3" xfId="33241" xr:uid="{00000000-0005-0000-0000-00002A9A0000}"/>
    <cellStyle name="Normal 6 8 5 4 3" xfId="20033" xr:uid="{00000000-0005-0000-0000-00002B9A0000}"/>
    <cellStyle name="Normal 6 8 5 4 3 2" xfId="20034" xr:uid="{00000000-0005-0000-0000-00002C9A0000}"/>
    <cellStyle name="Normal 6 8 5 4 3 2 2" xfId="43260" xr:uid="{00000000-0005-0000-0000-00002D9A0000}"/>
    <cellStyle name="Normal 6 8 5 4 3 3" xfId="33242" xr:uid="{00000000-0005-0000-0000-00002E9A0000}"/>
    <cellStyle name="Normal 6 8 5 4 4" xfId="20035" xr:uid="{00000000-0005-0000-0000-00002F9A0000}"/>
    <cellStyle name="Normal 6 8 5 4 4 2" xfId="37048" xr:uid="{00000000-0005-0000-0000-0000309A0000}"/>
    <cellStyle name="Normal 6 8 5 4 5" xfId="26452" xr:uid="{00000000-0005-0000-0000-0000319A0000}"/>
    <cellStyle name="Normal 6 8 5 5" xfId="20036" xr:uid="{00000000-0005-0000-0000-0000329A0000}"/>
    <cellStyle name="Normal 6 8 5 5 2" xfId="20037" xr:uid="{00000000-0005-0000-0000-0000339A0000}"/>
    <cellStyle name="Normal 6 8 5 5 2 2" xfId="43261" xr:uid="{00000000-0005-0000-0000-0000349A0000}"/>
    <cellStyle name="Normal 6 8 5 5 3" xfId="33243" xr:uid="{00000000-0005-0000-0000-0000359A0000}"/>
    <cellStyle name="Normal 6 8 5 6" xfId="20038" xr:uid="{00000000-0005-0000-0000-0000369A0000}"/>
    <cellStyle name="Normal 6 8 5 6 2" xfId="20039" xr:uid="{00000000-0005-0000-0000-0000379A0000}"/>
    <cellStyle name="Normal 6 8 5 6 2 2" xfId="43262" xr:uid="{00000000-0005-0000-0000-0000389A0000}"/>
    <cellStyle name="Normal 6 8 5 6 3" xfId="33244" xr:uid="{00000000-0005-0000-0000-0000399A0000}"/>
    <cellStyle name="Normal 6 8 5 7" xfId="20040" xr:uid="{00000000-0005-0000-0000-00003A9A0000}"/>
    <cellStyle name="Normal 6 8 5 7 2" xfId="37043" xr:uid="{00000000-0005-0000-0000-00003B9A0000}"/>
    <cellStyle name="Normal 6 8 5 8" xfId="26447" xr:uid="{00000000-0005-0000-0000-00003C9A0000}"/>
    <cellStyle name="Normal 6 8 6" xfId="20041" xr:uid="{00000000-0005-0000-0000-00003D9A0000}"/>
    <cellStyle name="Normal 6 8 6 2" xfId="20042" xr:uid="{00000000-0005-0000-0000-00003E9A0000}"/>
    <cellStyle name="Normal 6 8 6 2 2" xfId="20043" xr:uid="{00000000-0005-0000-0000-00003F9A0000}"/>
    <cellStyle name="Normal 6 8 6 2 2 2" xfId="20044" xr:uid="{00000000-0005-0000-0000-0000409A0000}"/>
    <cellStyle name="Normal 6 8 6 2 2 2 2" xfId="20045" xr:uid="{00000000-0005-0000-0000-0000419A0000}"/>
    <cellStyle name="Normal 6 8 6 2 2 2 2 2" xfId="43263" xr:uid="{00000000-0005-0000-0000-0000429A0000}"/>
    <cellStyle name="Normal 6 8 6 2 2 2 3" xfId="33245" xr:uid="{00000000-0005-0000-0000-0000439A0000}"/>
    <cellStyle name="Normal 6 8 6 2 2 3" xfId="20046" xr:uid="{00000000-0005-0000-0000-0000449A0000}"/>
    <cellStyle name="Normal 6 8 6 2 2 3 2" xfId="20047" xr:uid="{00000000-0005-0000-0000-0000459A0000}"/>
    <cellStyle name="Normal 6 8 6 2 2 3 2 2" xfId="43264" xr:uid="{00000000-0005-0000-0000-0000469A0000}"/>
    <cellStyle name="Normal 6 8 6 2 2 3 3" xfId="33246" xr:uid="{00000000-0005-0000-0000-0000479A0000}"/>
    <cellStyle name="Normal 6 8 6 2 2 4" xfId="20048" xr:uid="{00000000-0005-0000-0000-0000489A0000}"/>
    <cellStyle name="Normal 6 8 6 2 2 4 2" xfId="37051" xr:uid="{00000000-0005-0000-0000-0000499A0000}"/>
    <cellStyle name="Normal 6 8 6 2 2 5" xfId="26455" xr:uid="{00000000-0005-0000-0000-00004A9A0000}"/>
    <cellStyle name="Normal 6 8 6 2 3" xfId="20049" xr:uid="{00000000-0005-0000-0000-00004B9A0000}"/>
    <cellStyle name="Normal 6 8 6 2 3 2" xfId="20050" xr:uid="{00000000-0005-0000-0000-00004C9A0000}"/>
    <cellStyle name="Normal 6 8 6 2 3 2 2" xfId="20051" xr:uid="{00000000-0005-0000-0000-00004D9A0000}"/>
    <cellStyle name="Normal 6 8 6 2 3 2 2 2" xfId="43265" xr:uid="{00000000-0005-0000-0000-00004E9A0000}"/>
    <cellStyle name="Normal 6 8 6 2 3 2 3" xfId="33247" xr:uid="{00000000-0005-0000-0000-00004F9A0000}"/>
    <cellStyle name="Normal 6 8 6 2 3 3" xfId="20052" xr:uid="{00000000-0005-0000-0000-0000509A0000}"/>
    <cellStyle name="Normal 6 8 6 2 3 3 2" xfId="20053" xr:uid="{00000000-0005-0000-0000-0000519A0000}"/>
    <cellStyle name="Normal 6 8 6 2 3 3 2 2" xfId="43266" xr:uid="{00000000-0005-0000-0000-0000529A0000}"/>
    <cellStyle name="Normal 6 8 6 2 3 3 3" xfId="33248" xr:uid="{00000000-0005-0000-0000-0000539A0000}"/>
    <cellStyle name="Normal 6 8 6 2 3 4" xfId="20054" xr:uid="{00000000-0005-0000-0000-0000549A0000}"/>
    <cellStyle name="Normal 6 8 6 2 3 4 2" xfId="37052" xr:uid="{00000000-0005-0000-0000-0000559A0000}"/>
    <cellStyle name="Normal 6 8 6 2 3 5" xfId="26456" xr:uid="{00000000-0005-0000-0000-0000569A0000}"/>
    <cellStyle name="Normal 6 8 6 2 4" xfId="20055" xr:uid="{00000000-0005-0000-0000-0000579A0000}"/>
    <cellStyle name="Normal 6 8 6 2 4 2" xfId="20056" xr:uid="{00000000-0005-0000-0000-0000589A0000}"/>
    <cellStyle name="Normal 6 8 6 2 4 2 2" xfId="43267" xr:uid="{00000000-0005-0000-0000-0000599A0000}"/>
    <cellStyle name="Normal 6 8 6 2 4 3" xfId="33249" xr:uid="{00000000-0005-0000-0000-00005A9A0000}"/>
    <cellStyle name="Normal 6 8 6 2 5" xfId="20057" xr:uid="{00000000-0005-0000-0000-00005B9A0000}"/>
    <cellStyle name="Normal 6 8 6 2 5 2" xfId="20058" xr:uid="{00000000-0005-0000-0000-00005C9A0000}"/>
    <cellStyle name="Normal 6 8 6 2 5 2 2" xfId="43268" xr:uid="{00000000-0005-0000-0000-00005D9A0000}"/>
    <cellStyle name="Normal 6 8 6 2 5 3" xfId="33250" xr:uid="{00000000-0005-0000-0000-00005E9A0000}"/>
    <cellStyle name="Normal 6 8 6 2 6" xfId="20059" xr:uid="{00000000-0005-0000-0000-00005F9A0000}"/>
    <cellStyle name="Normal 6 8 6 2 6 2" xfId="37050" xr:uid="{00000000-0005-0000-0000-0000609A0000}"/>
    <cellStyle name="Normal 6 8 6 2 7" xfId="26454" xr:uid="{00000000-0005-0000-0000-0000619A0000}"/>
    <cellStyle name="Normal 6 8 6 3" xfId="20060" xr:uid="{00000000-0005-0000-0000-0000629A0000}"/>
    <cellStyle name="Normal 6 8 6 3 2" xfId="20061" xr:uid="{00000000-0005-0000-0000-0000639A0000}"/>
    <cellStyle name="Normal 6 8 6 3 2 2" xfId="20062" xr:uid="{00000000-0005-0000-0000-0000649A0000}"/>
    <cellStyle name="Normal 6 8 6 3 2 2 2" xfId="43269" xr:uid="{00000000-0005-0000-0000-0000659A0000}"/>
    <cellStyle name="Normal 6 8 6 3 2 3" xfId="33251" xr:uid="{00000000-0005-0000-0000-0000669A0000}"/>
    <cellStyle name="Normal 6 8 6 3 3" xfId="20063" xr:uid="{00000000-0005-0000-0000-0000679A0000}"/>
    <cellStyle name="Normal 6 8 6 3 3 2" xfId="20064" xr:uid="{00000000-0005-0000-0000-0000689A0000}"/>
    <cellStyle name="Normal 6 8 6 3 3 2 2" xfId="43270" xr:uid="{00000000-0005-0000-0000-0000699A0000}"/>
    <cellStyle name="Normal 6 8 6 3 3 3" xfId="33252" xr:uid="{00000000-0005-0000-0000-00006A9A0000}"/>
    <cellStyle name="Normal 6 8 6 3 4" xfId="20065" xr:uid="{00000000-0005-0000-0000-00006B9A0000}"/>
    <cellStyle name="Normal 6 8 6 3 4 2" xfId="37053" xr:uid="{00000000-0005-0000-0000-00006C9A0000}"/>
    <cellStyle name="Normal 6 8 6 3 5" xfId="26457" xr:uid="{00000000-0005-0000-0000-00006D9A0000}"/>
    <cellStyle name="Normal 6 8 6 4" xfId="20066" xr:uid="{00000000-0005-0000-0000-00006E9A0000}"/>
    <cellStyle name="Normal 6 8 6 4 2" xfId="20067" xr:uid="{00000000-0005-0000-0000-00006F9A0000}"/>
    <cellStyle name="Normal 6 8 6 4 2 2" xfId="20068" xr:uid="{00000000-0005-0000-0000-0000709A0000}"/>
    <cellStyle name="Normal 6 8 6 4 2 2 2" xfId="43271" xr:uid="{00000000-0005-0000-0000-0000719A0000}"/>
    <cellStyle name="Normal 6 8 6 4 2 3" xfId="33253" xr:uid="{00000000-0005-0000-0000-0000729A0000}"/>
    <cellStyle name="Normal 6 8 6 4 3" xfId="20069" xr:uid="{00000000-0005-0000-0000-0000739A0000}"/>
    <cellStyle name="Normal 6 8 6 4 3 2" xfId="20070" xr:uid="{00000000-0005-0000-0000-0000749A0000}"/>
    <cellStyle name="Normal 6 8 6 4 3 2 2" xfId="43272" xr:uid="{00000000-0005-0000-0000-0000759A0000}"/>
    <cellStyle name="Normal 6 8 6 4 3 3" xfId="33254" xr:uid="{00000000-0005-0000-0000-0000769A0000}"/>
    <cellStyle name="Normal 6 8 6 4 4" xfId="20071" xr:uid="{00000000-0005-0000-0000-0000779A0000}"/>
    <cellStyle name="Normal 6 8 6 4 4 2" xfId="37054" xr:uid="{00000000-0005-0000-0000-0000789A0000}"/>
    <cellStyle name="Normal 6 8 6 4 5" xfId="26458" xr:uid="{00000000-0005-0000-0000-0000799A0000}"/>
    <cellStyle name="Normal 6 8 6 5" xfId="20072" xr:uid="{00000000-0005-0000-0000-00007A9A0000}"/>
    <cellStyle name="Normal 6 8 6 5 2" xfId="20073" xr:uid="{00000000-0005-0000-0000-00007B9A0000}"/>
    <cellStyle name="Normal 6 8 6 5 2 2" xfId="43273" xr:uid="{00000000-0005-0000-0000-00007C9A0000}"/>
    <cellStyle name="Normal 6 8 6 5 3" xfId="33255" xr:uid="{00000000-0005-0000-0000-00007D9A0000}"/>
    <cellStyle name="Normal 6 8 6 6" xfId="20074" xr:uid="{00000000-0005-0000-0000-00007E9A0000}"/>
    <cellStyle name="Normal 6 8 6 6 2" xfId="20075" xr:uid="{00000000-0005-0000-0000-00007F9A0000}"/>
    <cellStyle name="Normal 6 8 6 6 2 2" xfId="43274" xr:uid="{00000000-0005-0000-0000-0000809A0000}"/>
    <cellStyle name="Normal 6 8 6 6 3" xfId="33256" xr:uid="{00000000-0005-0000-0000-0000819A0000}"/>
    <cellStyle name="Normal 6 8 6 7" xfId="20076" xr:uid="{00000000-0005-0000-0000-0000829A0000}"/>
    <cellStyle name="Normal 6 8 6 7 2" xfId="37049" xr:uid="{00000000-0005-0000-0000-0000839A0000}"/>
    <cellStyle name="Normal 6 8 6 8" xfId="26453" xr:uid="{00000000-0005-0000-0000-0000849A0000}"/>
    <cellStyle name="Normal 6 8 7" xfId="20077" xr:uid="{00000000-0005-0000-0000-0000859A0000}"/>
    <cellStyle name="Normal 6 8 7 2" xfId="20078" xr:uid="{00000000-0005-0000-0000-0000869A0000}"/>
    <cellStyle name="Normal 6 8 7 2 2" xfId="20079" xr:uid="{00000000-0005-0000-0000-0000879A0000}"/>
    <cellStyle name="Normal 6 8 7 2 2 2" xfId="20080" xr:uid="{00000000-0005-0000-0000-0000889A0000}"/>
    <cellStyle name="Normal 6 8 7 2 2 2 2" xfId="43275" xr:uid="{00000000-0005-0000-0000-0000899A0000}"/>
    <cellStyle name="Normal 6 8 7 2 2 3" xfId="33257" xr:uid="{00000000-0005-0000-0000-00008A9A0000}"/>
    <cellStyle name="Normal 6 8 7 2 3" xfId="20081" xr:uid="{00000000-0005-0000-0000-00008B9A0000}"/>
    <cellStyle name="Normal 6 8 7 2 3 2" xfId="20082" xr:uid="{00000000-0005-0000-0000-00008C9A0000}"/>
    <cellStyle name="Normal 6 8 7 2 3 2 2" xfId="43276" xr:uid="{00000000-0005-0000-0000-00008D9A0000}"/>
    <cellStyle name="Normal 6 8 7 2 3 3" xfId="33258" xr:uid="{00000000-0005-0000-0000-00008E9A0000}"/>
    <cellStyle name="Normal 6 8 7 2 4" xfId="20083" xr:uid="{00000000-0005-0000-0000-00008F9A0000}"/>
    <cellStyle name="Normal 6 8 7 2 4 2" xfId="37056" xr:uid="{00000000-0005-0000-0000-0000909A0000}"/>
    <cellStyle name="Normal 6 8 7 2 5" xfId="26460" xr:uid="{00000000-0005-0000-0000-0000919A0000}"/>
    <cellStyle name="Normal 6 8 7 3" xfId="20084" xr:uid="{00000000-0005-0000-0000-0000929A0000}"/>
    <cellStyle name="Normal 6 8 7 3 2" xfId="20085" xr:uid="{00000000-0005-0000-0000-0000939A0000}"/>
    <cellStyle name="Normal 6 8 7 3 2 2" xfId="20086" xr:uid="{00000000-0005-0000-0000-0000949A0000}"/>
    <cellStyle name="Normal 6 8 7 3 2 2 2" xfId="43277" xr:uid="{00000000-0005-0000-0000-0000959A0000}"/>
    <cellStyle name="Normal 6 8 7 3 2 3" xfId="33259" xr:uid="{00000000-0005-0000-0000-0000969A0000}"/>
    <cellStyle name="Normal 6 8 7 3 3" xfId="20087" xr:uid="{00000000-0005-0000-0000-0000979A0000}"/>
    <cellStyle name="Normal 6 8 7 3 3 2" xfId="20088" xr:uid="{00000000-0005-0000-0000-0000989A0000}"/>
    <cellStyle name="Normal 6 8 7 3 3 2 2" xfId="43278" xr:uid="{00000000-0005-0000-0000-0000999A0000}"/>
    <cellStyle name="Normal 6 8 7 3 3 3" xfId="33260" xr:uid="{00000000-0005-0000-0000-00009A9A0000}"/>
    <cellStyle name="Normal 6 8 7 3 4" xfId="20089" xr:uid="{00000000-0005-0000-0000-00009B9A0000}"/>
    <cellStyle name="Normal 6 8 7 3 4 2" xfId="37057" xr:uid="{00000000-0005-0000-0000-00009C9A0000}"/>
    <cellStyle name="Normal 6 8 7 3 5" xfId="26461" xr:uid="{00000000-0005-0000-0000-00009D9A0000}"/>
    <cellStyle name="Normal 6 8 7 4" xfId="20090" xr:uid="{00000000-0005-0000-0000-00009E9A0000}"/>
    <cellStyle name="Normal 6 8 7 4 2" xfId="20091" xr:uid="{00000000-0005-0000-0000-00009F9A0000}"/>
    <cellStyle name="Normal 6 8 7 4 2 2" xfId="43279" xr:uid="{00000000-0005-0000-0000-0000A09A0000}"/>
    <cellStyle name="Normal 6 8 7 4 3" xfId="33261" xr:uid="{00000000-0005-0000-0000-0000A19A0000}"/>
    <cellStyle name="Normal 6 8 7 5" xfId="20092" xr:uid="{00000000-0005-0000-0000-0000A29A0000}"/>
    <cellStyle name="Normal 6 8 7 5 2" xfId="20093" xr:uid="{00000000-0005-0000-0000-0000A39A0000}"/>
    <cellStyle name="Normal 6 8 7 5 2 2" xfId="43280" xr:uid="{00000000-0005-0000-0000-0000A49A0000}"/>
    <cellStyle name="Normal 6 8 7 5 3" xfId="33262" xr:uid="{00000000-0005-0000-0000-0000A59A0000}"/>
    <cellStyle name="Normal 6 8 7 6" xfId="20094" xr:uid="{00000000-0005-0000-0000-0000A69A0000}"/>
    <cellStyle name="Normal 6 8 7 6 2" xfId="37055" xr:uid="{00000000-0005-0000-0000-0000A79A0000}"/>
    <cellStyle name="Normal 6 8 7 7" xfId="26459" xr:uid="{00000000-0005-0000-0000-0000A89A0000}"/>
    <cellStyle name="Normal 6 8 8" xfId="20095" xr:uid="{00000000-0005-0000-0000-0000A99A0000}"/>
    <cellStyle name="Normal 6 8 8 2" xfId="20096" xr:uid="{00000000-0005-0000-0000-0000AA9A0000}"/>
    <cellStyle name="Normal 6 8 8 2 2" xfId="20097" xr:uid="{00000000-0005-0000-0000-0000AB9A0000}"/>
    <cellStyle name="Normal 6 8 8 2 2 2" xfId="43281" xr:uid="{00000000-0005-0000-0000-0000AC9A0000}"/>
    <cellStyle name="Normal 6 8 8 2 3" xfId="33263" xr:uid="{00000000-0005-0000-0000-0000AD9A0000}"/>
    <cellStyle name="Normal 6 8 8 3" xfId="20098" xr:uid="{00000000-0005-0000-0000-0000AE9A0000}"/>
    <cellStyle name="Normal 6 8 8 3 2" xfId="20099" xr:uid="{00000000-0005-0000-0000-0000AF9A0000}"/>
    <cellStyle name="Normal 6 8 8 3 2 2" xfId="43282" xr:uid="{00000000-0005-0000-0000-0000B09A0000}"/>
    <cellStyle name="Normal 6 8 8 3 3" xfId="33264" xr:uid="{00000000-0005-0000-0000-0000B19A0000}"/>
    <cellStyle name="Normal 6 8 8 4" xfId="20100" xr:uid="{00000000-0005-0000-0000-0000B29A0000}"/>
    <cellStyle name="Normal 6 8 8 4 2" xfId="37058" xr:uid="{00000000-0005-0000-0000-0000B39A0000}"/>
    <cellStyle name="Normal 6 8 8 5" xfId="26462" xr:uid="{00000000-0005-0000-0000-0000B49A0000}"/>
    <cellStyle name="Normal 6 8 9" xfId="20101" xr:uid="{00000000-0005-0000-0000-0000B59A0000}"/>
    <cellStyle name="Normal 6 8 9 2" xfId="20102" xr:uid="{00000000-0005-0000-0000-0000B69A0000}"/>
    <cellStyle name="Normal 6 8 9 2 2" xfId="20103" xr:uid="{00000000-0005-0000-0000-0000B79A0000}"/>
    <cellStyle name="Normal 6 8 9 2 2 2" xfId="43283" xr:uid="{00000000-0005-0000-0000-0000B89A0000}"/>
    <cellStyle name="Normal 6 8 9 2 3" xfId="33265" xr:uid="{00000000-0005-0000-0000-0000B99A0000}"/>
    <cellStyle name="Normal 6 8 9 3" xfId="20104" xr:uid="{00000000-0005-0000-0000-0000BA9A0000}"/>
    <cellStyle name="Normal 6 8 9 3 2" xfId="20105" xr:uid="{00000000-0005-0000-0000-0000BB9A0000}"/>
    <cellStyle name="Normal 6 8 9 3 2 2" xfId="43284" xr:uid="{00000000-0005-0000-0000-0000BC9A0000}"/>
    <cellStyle name="Normal 6 8 9 3 3" xfId="33266" xr:uid="{00000000-0005-0000-0000-0000BD9A0000}"/>
    <cellStyle name="Normal 6 8 9 4" xfId="20106" xr:uid="{00000000-0005-0000-0000-0000BE9A0000}"/>
    <cellStyle name="Normal 6 8 9 4 2" xfId="37059" xr:uid="{00000000-0005-0000-0000-0000BF9A0000}"/>
    <cellStyle name="Normal 6 8 9 5" xfId="26463" xr:uid="{00000000-0005-0000-0000-0000C09A0000}"/>
    <cellStyle name="Normal 6 9" xfId="20107" xr:uid="{00000000-0005-0000-0000-0000C19A0000}"/>
    <cellStyle name="Normal 6 9 10" xfId="20108" xr:uid="{00000000-0005-0000-0000-0000C29A0000}"/>
    <cellStyle name="Normal 6 9 10 2" xfId="20109" xr:uid="{00000000-0005-0000-0000-0000C39A0000}"/>
    <cellStyle name="Normal 6 9 10 2 2" xfId="43285" xr:uid="{00000000-0005-0000-0000-0000C49A0000}"/>
    <cellStyle name="Normal 6 9 10 3" xfId="33267" xr:uid="{00000000-0005-0000-0000-0000C59A0000}"/>
    <cellStyle name="Normal 6 9 11" xfId="20110" xr:uid="{00000000-0005-0000-0000-0000C69A0000}"/>
    <cellStyle name="Normal 6 9 11 2" xfId="37060" xr:uid="{00000000-0005-0000-0000-0000C79A0000}"/>
    <cellStyle name="Normal 6 9 12" xfId="26464" xr:uid="{00000000-0005-0000-0000-0000C89A0000}"/>
    <cellStyle name="Normal 6 9 2" xfId="20111" xr:uid="{00000000-0005-0000-0000-0000C99A0000}"/>
    <cellStyle name="Normal 6 9 2 10" xfId="26465" xr:uid="{00000000-0005-0000-0000-0000CA9A0000}"/>
    <cellStyle name="Normal 6 9 2 2" xfId="20112" xr:uid="{00000000-0005-0000-0000-0000CB9A0000}"/>
    <cellStyle name="Normal 6 9 2 2 2" xfId="20113" xr:uid="{00000000-0005-0000-0000-0000CC9A0000}"/>
    <cellStyle name="Normal 6 9 2 2 2 2" xfId="20114" xr:uid="{00000000-0005-0000-0000-0000CD9A0000}"/>
    <cellStyle name="Normal 6 9 2 2 2 2 2" xfId="20115" xr:uid="{00000000-0005-0000-0000-0000CE9A0000}"/>
    <cellStyle name="Normal 6 9 2 2 2 2 2 2" xfId="20116" xr:uid="{00000000-0005-0000-0000-0000CF9A0000}"/>
    <cellStyle name="Normal 6 9 2 2 2 2 2 2 2" xfId="43286" xr:uid="{00000000-0005-0000-0000-0000D09A0000}"/>
    <cellStyle name="Normal 6 9 2 2 2 2 2 3" xfId="33268" xr:uid="{00000000-0005-0000-0000-0000D19A0000}"/>
    <cellStyle name="Normal 6 9 2 2 2 2 3" xfId="20117" xr:uid="{00000000-0005-0000-0000-0000D29A0000}"/>
    <cellStyle name="Normal 6 9 2 2 2 2 3 2" xfId="20118" xr:uid="{00000000-0005-0000-0000-0000D39A0000}"/>
    <cellStyle name="Normal 6 9 2 2 2 2 3 2 2" xfId="43287" xr:uid="{00000000-0005-0000-0000-0000D49A0000}"/>
    <cellStyle name="Normal 6 9 2 2 2 2 3 3" xfId="33269" xr:uid="{00000000-0005-0000-0000-0000D59A0000}"/>
    <cellStyle name="Normal 6 9 2 2 2 2 4" xfId="20119" xr:uid="{00000000-0005-0000-0000-0000D69A0000}"/>
    <cellStyle name="Normal 6 9 2 2 2 2 4 2" xfId="37064" xr:uid="{00000000-0005-0000-0000-0000D79A0000}"/>
    <cellStyle name="Normal 6 9 2 2 2 2 5" xfId="26468" xr:uid="{00000000-0005-0000-0000-0000D89A0000}"/>
    <cellStyle name="Normal 6 9 2 2 2 3" xfId="20120" xr:uid="{00000000-0005-0000-0000-0000D99A0000}"/>
    <cellStyle name="Normal 6 9 2 2 2 3 2" xfId="20121" xr:uid="{00000000-0005-0000-0000-0000DA9A0000}"/>
    <cellStyle name="Normal 6 9 2 2 2 3 2 2" xfId="20122" xr:uid="{00000000-0005-0000-0000-0000DB9A0000}"/>
    <cellStyle name="Normal 6 9 2 2 2 3 2 2 2" xfId="43288" xr:uid="{00000000-0005-0000-0000-0000DC9A0000}"/>
    <cellStyle name="Normal 6 9 2 2 2 3 2 3" xfId="33270" xr:uid="{00000000-0005-0000-0000-0000DD9A0000}"/>
    <cellStyle name="Normal 6 9 2 2 2 3 3" xfId="20123" xr:uid="{00000000-0005-0000-0000-0000DE9A0000}"/>
    <cellStyle name="Normal 6 9 2 2 2 3 3 2" xfId="20124" xr:uid="{00000000-0005-0000-0000-0000DF9A0000}"/>
    <cellStyle name="Normal 6 9 2 2 2 3 3 2 2" xfId="43289" xr:uid="{00000000-0005-0000-0000-0000E09A0000}"/>
    <cellStyle name="Normal 6 9 2 2 2 3 3 3" xfId="33271" xr:uid="{00000000-0005-0000-0000-0000E19A0000}"/>
    <cellStyle name="Normal 6 9 2 2 2 3 4" xfId="20125" xr:uid="{00000000-0005-0000-0000-0000E29A0000}"/>
    <cellStyle name="Normal 6 9 2 2 2 3 4 2" xfId="37065" xr:uid="{00000000-0005-0000-0000-0000E39A0000}"/>
    <cellStyle name="Normal 6 9 2 2 2 3 5" xfId="26469" xr:uid="{00000000-0005-0000-0000-0000E49A0000}"/>
    <cellStyle name="Normal 6 9 2 2 2 4" xfId="20126" xr:uid="{00000000-0005-0000-0000-0000E59A0000}"/>
    <cellStyle name="Normal 6 9 2 2 2 4 2" xfId="20127" xr:uid="{00000000-0005-0000-0000-0000E69A0000}"/>
    <cellStyle name="Normal 6 9 2 2 2 4 2 2" xfId="43290" xr:uid="{00000000-0005-0000-0000-0000E79A0000}"/>
    <cellStyle name="Normal 6 9 2 2 2 4 3" xfId="33272" xr:uid="{00000000-0005-0000-0000-0000E89A0000}"/>
    <cellStyle name="Normal 6 9 2 2 2 5" xfId="20128" xr:uid="{00000000-0005-0000-0000-0000E99A0000}"/>
    <cellStyle name="Normal 6 9 2 2 2 5 2" xfId="20129" xr:uid="{00000000-0005-0000-0000-0000EA9A0000}"/>
    <cellStyle name="Normal 6 9 2 2 2 5 2 2" xfId="43291" xr:uid="{00000000-0005-0000-0000-0000EB9A0000}"/>
    <cellStyle name="Normal 6 9 2 2 2 5 3" xfId="33273" xr:uid="{00000000-0005-0000-0000-0000EC9A0000}"/>
    <cellStyle name="Normal 6 9 2 2 2 6" xfId="20130" xr:uid="{00000000-0005-0000-0000-0000ED9A0000}"/>
    <cellStyle name="Normal 6 9 2 2 2 6 2" xfId="37063" xr:uid="{00000000-0005-0000-0000-0000EE9A0000}"/>
    <cellStyle name="Normal 6 9 2 2 2 7" xfId="26467" xr:uid="{00000000-0005-0000-0000-0000EF9A0000}"/>
    <cellStyle name="Normal 6 9 2 2 3" xfId="20131" xr:uid="{00000000-0005-0000-0000-0000F09A0000}"/>
    <cellStyle name="Normal 6 9 2 2 3 2" xfId="20132" xr:uid="{00000000-0005-0000-0000-0000F19A0000}"/>
    <cellStyle name="Normal 6 9 2 2 3 2 2" xfId="20133" xr:uid="{00000000-0005-0000-0000-0000F29A0000}"/>
    <cellStyle name="Normal 6 9 2 2 3 2 2 2" xfId="43292" xr:uid="{00000000-0005-0000-0000-0000F39A0000}"/>
    <cellStyle name="Normal 6 9 2 2 3 2 3" xfId="33274" xr:uid="{00000000-0005-0000-0000-0000F49A0000}"/>
    <cellStyle name="Normal 6 9 2 2 3 3" xfId="20134" xr:uid="{00000000-0005-0000-0000-0000F59A0000}"/>
    <cellStyle name="Normal 6 9 2 2 3 3 2" xfId="20135" xr:uid="{00000000-0005-0000-0000-0000F69A0000}"/>
    <cellStyle name="Normal 6 9 2 2 3 3 2 2" xfId="43293" xr:uid="{00000000-0005-0000-0000-0000F79A0000}"/>
    <cellStyle name="Normal 6 9 2 2 3 3 3" xfId="33275" xr:uid="{00000000-0005-0000-0000-0000F89A0000}"/>
    <cellStyle name="Normal 6 9 2 2 3 4" xfId="20136" xr:uid="{00000000-0005-0000-0000-0000F99A0000}"/>
    <cellStyle name="Normal 6 9 2 2 3 4 2" xfId="37066" xr:uid="{00000000-0005-0000-0000-0000FA9A0000}"/>
    <cellStyle name="Normal 6 9 2 2 3 5" xfId="26470" xr:uid="{00000000-0005-0000-0000-0000FB9A0000}"/>
    <cellStyle name="Normal 6 9 2 2 4" xfId="20137" xr:uid="{00000000-0005-0000-0000-0000FC9A0000}"/>
    <cellStyle name="Normal 6 9 2 2 4 2" xfId="20138" xr:uid="{00000000-0005-0000-0000-0000FD9A0000}"/>
    <cellStyle name="Normal 6 9 2 2 4 2 2" xfId="20139" xr:uid="{00000000-0005-0000-0000-0000FE9A0000}"/>
    <cellStyle name="Normal 6 9 2 2 4 2 2 2" xfId="43294" xr:uid="{00000000-0005-0000-0000-0000FF9A0000}"/>
    <cellStyle name="Normal 6 9 2 2 4 2 3" xfId="33276" xr:uid="{00000000-0005-0000-0000-0000009B0000}"/>
    <cellStyle name="Normal 6 9 2 2 4 3" xfId="20140" xr:uid="{00000000-0005-0000-0000-0000019B0000}"/>
    <cellStyle name="Normal 6 9 2 2 4 3 2" xfId="20141" xr:uid="{00000000-0005-0000-0000-0000029B0000}"/>
    <cellStyle name="Normal 6 9 2 2 4 3 2 2" xfId="43295" xr:uid="{00000000-0005-0000-0000-0000039B0000}"/>
    <cellStyle name="Normal 6 9 2 2 4 3 3" xfId="33277" xr:uid="{00000000-0005-0000-0000-0000049B0000}"/>
    <cellStyle name="Normal 6 9 2 2 4 4" xfId="20142" xr:uid="{00000000-0005-0000-0000-0000059B0000}"/>
    <cellStyle name="Normal 6 9 2 2 4 4 2" xfId="37067" xr:uid="{00000000-0005-0000-0000-0000069B0000}"/>
    <cellStyle name="Normal 6 9 2 2 4 5" xfId="26471" xr:uid="{00000000-0005-0000-0000-0000079B0000}"/>
    <cellStyle name="Normal 6 9 2 2 5" xfId="20143" xr:uid="{00000000-0005-0000-0000-0000089B0000}"/>
    <cellStyle name="Normal 6 9 2 2 5 2" xfId="20144" xr:uid="{00000000-0005-0000-0000-0000099B0000}"/>
    <cellStyle name="Normal 6 9 2 2 5 2 2" xfId="43296" xr:uid="{00000000-0005-0000-0000-00000A9B0000}"/>
    <cellStyle name="Normal 6 9 2 2 5 3" xfId="33278" xr:uid="{00000000-0005-0000-0000-00000B9B0000}"/>
    <cellStyle name="Normal 6 9 2 2 6" xfId="20145" xr:uid="{00000000-0005-0000-0000-00000C9B0000}"/>
    <cellStyle name="Normal 6 9 2 2 6 2" xfId="20146" xr:uid="{00000000-0005-0000-0000-00000D9B0000}"/>
    <cellStyle name="Normal 6 9 2 2 6 2 2" xfId="43297" xr:uid="{00000000-0005-0000-0000-00000E9B0000}"/>
    <cellStyle name="Normal 6 9 2 2 6 3" xfId="33279" xr:uid="{00000000-0005-0000-0000-00000F9B0000}"/>
    <cellStyle name="Normal 6 9 2 2 7" xfId="20147" xr:uid="{00000000-0005-0000-0000-0000109B0000}"/>
    <cellStyle name="Normal 6 9 2 2 7 2" xfId="37062" xr:uid="{00000000-0005-0000-0000-0000119B0000}"/>
    <cellStyle name="Normal 6 9 2 2 8" xfId="26466" xr:uid="{00000000-0005-0000-0000-0000129B0000}"/>
    <cellStyle name="Normal 6 9 2 3" xfId="20148" xr:uid="{00000000-0005-0000-0000-0000139B0000}"/>
    <cellStyle name="Normal 6 9 2 3 2" xfId="20149" xr:uid="{00000000-0005-0000-0000-0000149B0000}"/>
    <cellStyle name="Normal 6 9 2 3 2 2" xfId="20150" xr:uid="{00000000-0005-0000-0000-0000159B0000}"/>
    <cellStyle name="Normal 6 9 2 3 2 2 2" xfId="20151" xr:uid="{00000000-0005-0000-0000-0000169B0000}"/>
    <cellStyle name="Normal 6 9 2 3 2 2 2 2" xfId="20152" xr:uid="{00000000-0005-0000-0000-0000179B0000}"/>
    <cellStyle name="Normal 6 9 2 3 2 2 2 2 2" xfId="43298" xr:uid="{00000000-0005-0000-0000-0000189B0000}"/>
    <cellStyle name="Normal 6 9 2 3 2 2 2 3" xfId="33280" xr:uid="{00000000-0005-0000-0000-0000199B0000}"/>
    <cellStyle name="Normal 6 9 2 3 2 2 3" xfId="20153" xr:uid="{00000000-0005-0000-0000-00001A9B0000}"/>
    <cellStyle name="Normal 6 9 2 3 2 2 3 2" xfId="20154" xr:uid="{00000000-0005-0000-0000-00001B9B0000}"/>
    <cellStyle name="Normal 6 9 2 3 2 2 3 2 2" xfId="43299" xr:uid="{00000000-0005-0000-0000-00001C9B0000}"/>
    <cellStyle name="Normal 6 9 2 3 2 2 3 3" xfId="33281" xr:uid="{00000000-0005-0000-0000-00001D9B0000}"/>
    <cellStyle name="Normal 6 9 2 3 2 2 4" xfId="20155" xr:uid="{00000000-0005-0000-0000-00001E9B0000}"/>
    <cellStyle name="Normal 6 9 2 3 2 2 4 2" xfId="37070" xr:uid="{00000000-0005-0000-0000-00001F9B0000}"/>
    <cellStyle name="Normal 6 9 2 3 2 2 5" xfId="26474" xr:uid="{00000000-0005-0000-0000-0000209B0000}"/>
    <cellStyle name="Normal 6 9 2 3 2 3" xfId="20156" xr:uid="{00000000-0005-0000-0000-0000219B0000}"/>
    <cellStyle name="Normal 6 9 2 3 2 3 2" xfId="20157" xr:uid="{00000000-0005-0000-0000-0000229B0000}"/>
    <cellStyle name="Normal 6 9 2 3 2 3 2 2" xfId="20158" xr:uid="{00000000-0005-0000-0000-0000239B0000}"/>
    <cellStyle name="Normal 6 9 2 3 2 3 2 2 2" xfId="43300" xr:uid="{00000000-0005-0000-0000-0000249B0000}"/>
    <cellStyle name="Normal 6 9 2 3 2 3 2 3" xfId="33282" xr:uid="{00000000-0005-0000-0000-0000259B0000}"/>
    <cellStyle name="Normal 6 9 2 3 2 3 3" xfId="20159" xr:uid="{00000000-0005-0000-0000-0000269B0000}"/>
    <cellStyle name="Normal 6 9 2 3 2 3 3 2" xfId="20160" xr:uid="{00000000-0005-0000-0000-0000279B0000}"/>
    <cellStyle name="Normal 6 9 2 3 2 3 3 2 2" xfId="43301" xr:uid="{00000000-0005-0000-0000-0000289B0000}"/>
    <cellStyle name="Normal 6 9 2 3 2 3 3 3" xfId="33283" xr:uid="{00000000-0005-0000-0000-0000299B0000}"/>
    <cellStyle name="Normal 6 9 2 3 2 3 4" xfId="20161" xr:uid="{00000000-0005-0000-0000-00002A9B0000}"/>
    <cellStyle name="Normal 6 9 2 3 2 3 4 2" xfId="37071" xr:uid="{00000000-0005-0000-0000-00002B9B0000}"/>
    <cellStyle name="Normal 6 9 2 3 2 3 5" xfId="26475" xr:uid="{00000000-0005-0000-0000-00002C9B0000}"/>
    <cellStyle name="Normal 6 9 2 3 2 4" xfId="20162" xr:uid="{00000000-0005-0000-0000-00002D9B0000}"/>
    <cellStyle name="Normal 6 9 2 3 2 4 2" xfId="20163" xr:uid="{00000000-0005-0000-0000-00002E9B0000}"/>
    <cellStyle name="Normal 6 9 2 3 2 4 2 2" xfId="43302" xr:uid="{00000000-0005-0000-0000-00002F9B0000}"/>
    <cellStyle name="Normal 6 9 2 3 2 4 3" xfId="33284" xr:uid="{00000000-0005-0000-0000-0000309B0000}"/>
    <cellStyle name="Normal 6 9 2 3 2 5" xfId="20164" xr:uid="{00000000-0005-0000-0000-0000319B0000}"/>
    <cellStyle name="Normal 6 9 2 3 2 5 2" xfId="20165" xr:uid="{00000000-0005-0000-0000-0000329B0000}"/>
    <cellStyle name="Normal 6 9 2 3 2 5 2 2" xfId="43303" xr:uid="{00000000-0005-0000-0000-0000339B0000}"/>
    <cellStyle name="Normal 6 9 2 3 2 5 3" xfId="33285" xr:uid="{00000000-0005-0000-0000-0000349B0000}"/>
    <cellStyle name="Normal 6 9 2 3 2 6" xfId="20166" xr:uid="{00000000-0005-0000-0000-0000359B0000}"/>
    <cellStyle name="Normal 6 9 2 3 2 6 2" xfId="37069" xr:uid="{00000000-0005-0000-0000-0000369B0000}"/>
    <cellStyle name="Normal 6 9 2 3 2 7" xfId="26473" xr:uid="{00000000-0005-0000-0000-0000379B0000}"/>
    <cellStyle name="Normal 6 9 2 3 3" xfId="20167" xr:uid="{00000000-0005-0000-0000-0000389B0000}"/>
    <cellStyle name="Normal 6 9 2 3 3 2" xfId="20168" xr:uid="{00000000-0005-0000-0000-0000399B0000}"/>
    <cellStyle name="Normal 6 9 2 3 3 2 2" xfId="20169" xr:uid="{00000000-0005-0000-0000-00003A9B0000}"/>
    <cellStyle name="Normal 6 9 2 3 3 2 2 2" xfId="43304" xr:uid="{00000000-0005-0000-0000-00003B9B0000}"/>
    <cellStyle name="Normal 6 9 2 3 3 2 3" xfId="33286" xr:uid="{00000000-0005-0000-0000-00003C9B0000}"/>
    <cellStyle name="Normal 6 9 2 3 3 3" xfId="20170" xr:uid="{00000000-0005-0000-0000-00003D9B0000}"/>
    <cellStyle name="Normal 6 9 2 3 3 3 2" xfId="20171" xr:uid="{00000000-0005-0000-0000-00003E9B0000}"/>
    <cellStyle name="Normal 6 9 2 3 3 3 2 2" xfId="43305" xr:uid="{00000000-0005-0000-0000-00003F9B0000}"/>
    <cellStyle name="Normal 6 9 2 3 3 3 3" xfId="33287" xr:uid="{00000000-0005-0000-0000-0000409B0000}"/>
    <cellStyle name="Normal 6 9 2 3 3 4" xfId="20172" xr:uid="{00000000-0005-0000-0000-0000419B0000}"/>
    <cellStyle name="Normal 6 9 2 3 3 4 2" xfId="37072" xr:uid="{00000000-0005-0000-0000-0000429B0000}"/>
    <cellStyle name="Normal 6 9 2 3 3 5" xfId="26476" xr:uid="{00000000-0005-0000-0000-0000439B0000}"/>
    <cellStyle name="Normal 6 9 2 3 4" xfId="20173" xr:uid="{00000000-0005-0000-0000-0000449B0000}"/>
    <cellStyle name="Normal 6 9 2 3 4 2" xfId="20174" xr:uid="{00000000-0005-0000-0000-0000459B0000}"/>
    <cellStyle name="Normal 6 9 2 3 4 2 2" xfId="20175" xr:uid="{00000000-0005-0000-0000-0000469B0000}"/>
    <cellStyle name="Normal 6 9 2 3 4 2 2 2" xfId="43306" xr:uid="{00000000-0005-0000-0000-0000479B0000}"/>
    <cellStyle name="Normal 6 9 2 3 4 2 3" xfId="33288" xr:uid="{00000000-0005-0000-0000-0000489B0000}"/>
    <cellStyle name="Normal 6 9 2 3 4 3" xfId="20176" xr:uid="{00000000-0005-0000-0000-0000499B0000}"/>
    <cellStyle name="Normal 6 9 2 3 4 3 2" xfId="20177" xr:uid="{00000000-0005-0000-0000-00004A9B0000}"/>
    <cellStyle name="Normal 6 9 2 3 4 3 2 2" xfId="43307" xr:uid="{00000000-0005-0000-0000-00004B9B0000}"/>
    <cellStyle name="Normal 6 9 2 3 4 3 3" xfId="33289" xr:uid="{00000000-0005-0000-0000-00004C9B0000}"/>
    <cellStyle name="Normal 6 9 2 3 4 4" xfId="20178" xr:uid="{00000000-0005-0000-0000-00004D9B0000}"/>
    <cellStyle name="Normal 6 9 2 3 4 4 2" xfId="37073" xr:uid="{00000000-0005-0000-0000-00004E9B0000}"/>
    <cellStyle name="Normal 6 9 2 3 4 5" xfId="26477" xr:uid="{00000000-0005-0000-0000-00004F9B0000}"/>
    <cellStyle name="Normal 6 9 2 3 5" xfId="20179" xr:uid="{00000000-0005-0000-0000-0000509B0000}"/>
    <cellStyle name="Normal 6 9 2 3 5 2" xfId="20180" xr:uid="{00000000-0005-0000-0000-0000519B0000}"/>
    <cellStyle name="Normal 6 9 2 3 5 2 2" xfId="43308" xr:uid="{00000000-0005-0000-0000-0000529B0000}"/>
    <cellStyle name="Normal 6 9 2 3 5 3" xfId="33290" xr:uid="{00000000-0005-0000-0000-0000539B0000}"/>
    <cellStyle name="Normal 6 9 2 3 6" xfId="20181" xr:uid="{00000000-0005-0000-0000-0000549B0000}"/>
    <cellStyle name="Normal 6 9 2 3 6 2" xfId="20182" xr:uid="{00000000-0005-0000-0000-0000559B0000}"/>
    <cellStyle name="Normal 6 9 2 3 6 2 2" xfId="43309" xr:uid="{00000000-0005-0000-0000-0000569B0000}"/>
    <cellStyle name="Normal 6 9 2 3 6 3" xfId="33291" xr:uid="{00000000-0005-0000-0000-0000579B0000}"/>
    <cellStyle name="Normal 6 9 2 3 7" xfId="20183" xr:uid="{00000000-0005-0000-0000-0000589B0000}"/>
    <cellStyle name="Normal 6 9 2 3 7 2" xfId="37068" xr:uid="{00000000-0005-0000-0000-0000599B0000}"/>
    <cellStyle name="Normal 6 9 2 3 8" xfId="26472" xr:uid="{00000000-0005-0000-0000-00005A9B0000}"/>
    <cellStyle name="Normal 6 9 2 4" xfId="20184" xr:uid="{00000000-0005-0000-0000-00005B9B0000}"/>
    <cellStyle name="Normal 6 9 2 4 2" xfId="20185" xr:uid="{00000000-0005-0000-0000-00005C9B0000}"/>
    <cellStyle name="Normal 6 9 2 4 2 2" xfId="20186" xr:uid="{00000000-0005-0000-0000-00005D9B0000}"/>
    <cellStyle name="Normal 6 9 2 4 2 2 2" xfId="20187" xr:uid="{00000000-0005-0000-0000-00005E9B0000}"/>
    <cellStyle name="Normal 6 9 2 4 2 2 2 2" xfId="43310" xr:uid="{00000000-0005-0000-0000-00005F9B0000}"/>
    <cellStyle name="Normal 6 9 2 4 2 2 3" xfId="33292" xr:uid="{00000000-0005-0000-0000-0000609B0000}"/>
    <cellStyle name="Normal 6 9 2 4 2 3" xfId="20188" xr:uid="{00000000-0005-0000-0000-0000619B0000}"/>
    <cellStyle name="Normal 6 9 2 4 2 3 2" xfId="20189" xr:uid="{00000000-0005-0000-0000-0000629B0000}"/>
    <cellStyle name="Normal 6 9 2 4 2 3 2 2" xfId="43311" xr:uid="{00000000-0005-0000-0000-0000639B0000}"/>
    <cellStyle name="Normal 6 9 2 4 2 3 3" xfId="33293" xr:uid="{00000000-0005-0000-0000-0000649B0000}"/>
    <cellStyle name="Normal 6 9 2 4 2 4" xfId="20190" xr:uid="{00000000-0005-0000-0000-0000659B0000}"/>
    <cellStyle name="Normal 6 9 2 4 2 4 2" xfId="37075" xr:uid="{00000000-0005-0000-0000-0000669B0000}"/>
    <cellStyle name="Normal 6 9 2 4 2 5" xfId="26479" xr:uid="{00000000-0005-0000-0000-0000679B0000}"/>
    <cellStyle name="Normal 6 9 2 4 3" xfId="20191" xr:uid="{00000000-0005-0000-0000-0000689B0000}"/>
    <cellStyle name="Normal 6 9 2 4 3 2" xfId="20192" xr:uid="{00000000-0005-0000-0000-0000699B0000}"/>
    <cellStyle name="Normal 6 9 2 4 3 2 2" xfId="20193" xr:uid="{00000000-0005-0000-0000-00006A9B0000}"/>
    <cellStyle name="Normal 6 9 2 4 3 2 2 2" xfId="43312" xr:uid="{00000000-0005-0000-0000-00006B9B0000}"/>
    <cellStyle name="Normal 6 9 2 4 3 2 3" xfId="33294" xr:uid="{00000000-0005-0000-0000-00006C9B0000}"/>
    <cellStyle name="Normal 6 9 2 4 3 3" xfId="20194" xr:uid="{00000000-0005-0000-0000-00006D9B0000}"/>
    <cellStyle name="Normal 6 9 2 4 3 3 2" xfId="20195" xr:uid="{00000000-0005-0000-0000-00006E9B0000}"/>
    <cellStyle name="Normal 6 9 2 4 3 3 2 2" xfId="43313" xr:uid="{00000000-0005-0000-0000-00006F9B0000}"/>
    <cellStyle name="Normal 6 9 2 4 3 3 3" xfId="33295" xr:uid="{00000000-0005-0000-0000-0000709B0000}"/>
    <cellStyle name="Normal 6 9 2 4 3 4" xfId="20196" xr:uid="{00000000-0005-0000-0000-0000719B0000}"/>
    <cellStyle name="Normal 6 9 2 4 3 4 2" xfId="37076" xr:uid="{00000000-0005-0000-0000-0000729B0000}"/>
    <cellStyle name="Normal 6 9 2 4 3 5" xfId="26480" xr:uid="{00000000-0005-0000-0000-0000739B0000}"/>
    <cellStyle name="Normal 6 9 2 4 4" xfId="20197" xr:uid="{00000000-0005-0000-0000-0000749B0000}"/>
    <cellStyle name="Normal 6 9 2 4 4 2" xfId="20198" xr:uid="{00000000-0005-0000-0000-0000759B0000}"/>
    <cellStyle name="Normal 6 9 2 4 4 2 2" xfId="43314" xr:uid="{00000000-0005-0000-0000-0000769B0000}"/>
    <cellStyle name="Normal 6 9 2 4 4 3" xfId="33296" xr:uid="{00000000-0005-0000-0000-0000779B0000}"/>
    <cellStyle name="Normal 6 9 2 4 5" xfId="20199" xr:uid="{00000000-0005-0000-0000-0000789B0000}"/>
    <cellStyle name="Normal 6 9 2 4 5 2" xfId="20200" xr:uid="{00000000-0005-0000-0000-0000799B0000}"/>
    <cellStyle name="Normal 6 9 2 4 5 2 2" xfId="43315" xr:uid="{00000000-0005-0000-0000-00007A9B0000}"/>
    <cellStyle name="Normal 6 9 2 4 5 3" xfId="33297" xr:uid="{00000000-0005-0000-0000-00007B9B0000}"/>
    <cellStyle name="Normal 6 9 2 4 6" xfId="20201" xr:uid="{00000000-0005-0000-0000-00007C9B0000}"/>
    <cellStyle name="Normal 6 9 2 4 6 2" xfId="37074" xr:uid="{00000000-0005-0000-0000-00007D9B0000}"/>
    <cellStyle name="Normal 6 9 2 4 7" xfId="26478" xr:uid="{00000000-0005-0000-0000-00007E9B0000}"/>
    <cellStyle name="Normal 6 9 2 5" xfId="20202" xr:uid="{00000000-0005-0000-0000-00007F9B0000}"/>
    <cellStyle name="Normal 6 9 2 5 2" xfId="20203" xr:uid="{00000000-0005-0000-0000-0000809B0000}"/>
    <cellStyle name="Normal 6 9 2 5 2 2" xfId="20204" xr:uid="{00000000-0005-0000-0000-0000819B0000}"/>
    <cellStyle name="Normal 6 9 2 5 2 2 2" xfId="43316" xr:uid="{00000000-0005-0000-0000-0000829B0000}"/>
    <cellStyle name="Normal 6 9 2 5 2 3" xfId="33298" xr:uid="{00000000-0005-0000-0000-0000839B0000}"/>
    <cellStyle name="Normal 6 9 2 5 3" xfId="20205" xr:uid="{00000000-0005-0000-0000-0000849B0000}"/>
    <cellStyle name="Normal 6 9 2 5 3 2" xfId="20206" xr:uid="{00000000-0005-0000-0000-0000859B0000}"/>
    <cellStyle name="Normal 6 9 2 5 3 2 2" xfId="43317" xr:uid="{00000000-0005-0000-0000-0000869B0000}"/>
    <cellStyle name="Normal 6 9 2 5 3 3" xfId="33299" xr:uid="{00000000-0005-0000-0000-0000879B0000}"/>
    <cellStyle name="Normal 6 9 2 5 4" xfId="20207" xr:uid="{00000000-0005-0000-0000-0000889B0000}"/>
    <cellStyle name="Normal 6 9 2 5 4 2" xfId="37077" xr:uid="{00000000-0005-0000-0000-0000899B0000}"/>
    <cellStyle name="Normal 6 9 2 5 5" xfId="26481" xr:uid="{00000000-0005-0000-0000-00008A9B0000}"/>
    <cellStyle name="Normal 6 9 2 6" xfId="20208" xr:uid="{00000000-0005-0000-0000-00008B9B0000}"/>
    <cellStyle name="Normal 6 9 2 6 2" xfId="20209" xr:uid="{00000000-0005-0000-0000-00008C9B0000}"/>
    <cellStyle name="Normal 6 9 2 6 2 2" xfId="20210" xr:uid="{00000000-0005-0000-0000-00008D9B0000}"/>
    <cellStyle name="Normal 6 9 2 6 2 2 2" xfId="43318" xr:uid="{00000000-0005-0000-0000-00008E9B0000}"/>
    <cellStyle name="Normal 6 9 2 6 2 3" xfId="33300" xr:uid="{00000000-0005-0000-0000-00008F9B0000}"/>
    <cellStyle name="Normal 6 9 2 6 3" xfId="20211" xr:uid="{00000000-0005-0000-0000-0000909B0000}"/>
    <cellStyle name="Normal 6 9 2 6 3 2" xfId="20212" xr:uid="{00000000-0005-0000-0000-0000919B0000}"/>
    <cellStyle name="Normal 6 9 2 6 3 2 2" xfId="43319" xr:uid="{00000000-0005-0000-0000-0000929B0000}"/>
    <cellStyle name="Normal 6 9 2 6 3 3" xfId="33301" xr:uid="{00000000-0005-0000-0000-0000939B0000}"/>
    <cellStyle name="Normal 6 9 2 6 4" xfId="20213" xr:uid="{00000000-0005-0000-0000-0000949B0000}"/>
    <cellStyle name="Normal 6 9 2 6 4 2" xfId="37078" xr:uid="{00000000-0005-0000-0000-0000959B0000}"/>
    <cellStyle name="Normal 6 9 2 6 5" xfId="26482" xr:uid="{00000000-0005-0000-0000-0000969B0000}"/>
    <cellStyle name="Normal 6 9 2 7" xfId="20214" xr:uid="{00000000-0005-0000-0000-0000979B0000}"/>
    <cellStyle name="Normal 6 9 2 7 2" xfId="20215" xr:uid="{00000000-0005-0000-0000-0000989B0000}"/>
    <cellStyle name="Normal 6 9 2 7 2 2" xfId="43320" xr:uid="{00000000-0005-0000-0000-0000999B0000}"/>
    <cellStyle name="Normal 6 9 2 7 3" xfId="33302" xr:uid="{00000000-0005-0000-0000-00009A9B0000}"/>
    <cellStyle name="Normal 6 9 2 8" xfId="20216" xr:uid="{00000000-0005-0000-0000-00009B9B0000}"/>
    <cellStyle name="Normal 6 9 2 8 2" xfId="20217" xr:uid="{00000000-0005-0000-0000-00009C9B0000}"/>
    <cellStyle name="Normal 6 9 2 8 2 2" xfId="43321" xr:uid="{00000000-0005-0000-0000-00009D9B0000}"/>
    <cellStyle name="Normal 6 9 2 8 3" xfId="33303" xr:uid="{00000000-0005-0000-0000-00009E9B0000}"/>
    <cellStyle name="Normal 6 9 2 9" xfId="20218" xr:uid="{00000000-0005-0000-0000-00009F9B0000}"/>
    <cellStyle name="Normal 6 9 2 9 2" xfId="37061" xr:uid="{00000000-0005-0000-0000-0000A09B0000}"/>
    <cellStyle name="Normal 6 9 3" xfId="20219" xr:uid="{00000000-0005-0000-0000-0000A19B0000}"/>
    <cellStyle name="Normal 6 9 3 2" xfId="20220" xr:uid="{00000000-0005-0000-0000-0000A29B0000}"/>
    <cellStyle name="Normal 6 9 3 2 2" xfId="20221" xr:uid="{00000000-0005-0000-0000-0000A39B0000}"/>
    <cellStyle name="Normal 6 9 3 2 2 2" xfId="20222" xr:uid="{00000000-0005-0000-0000-0000A49B0000}"/>
    <cellStyle name="Normal 6 9 3 2 2 2 2" xfId="20223" xr:uid="{00000000-0005-0000-0000-0000A59B0000}"/>
    <cellStyle name="Normal 6 9 3 2 2 2 2 2" xfId="43322" xr:uid="{00000000-0005-0000-0000-0000A69B0000}"/>
    <cellStyle name="Normal 6 9 3 2 2 2 3" xfId="33304" xr:uid="{00000000-0005-0000-0000-0000A79B0000}"/>
    <cellStyle name="Normal 6 9 3 2 2 3" xfId="20224" xr:uid="{00000000-0005-0000-0000-0000A89B0000}"/>
    <cellStyle name="Normal 6 9 3 2 2 3 2" xfId="20225" xr:uid="{00000000-0005-0000-0000-0000A99B0000}"/>
    <cellStyle name="Normal 6 9 3 2 2 3 2 2" xfId="43323" xr:uid="{00000000-0005-0000-0000-0000AA9B0000}"/>
    <cellStyle name="Normal 6 9 3 2 2 3 3" xfId="33305" xr:uid="{00000000-0005-0000-0000-0000AB9B0000}"/>
    <cellStyle name="Normal 6 9 3 2 2 4" xfId="20226" xr:uid="{00000000-0005-0000-0000-0000AC9B0000}"/>
    <cellStyle name="Normal 6 9 3 2 2 4 2" xfId="37081" xr:uid="{00000000-0005-0000-0000-0000AD9B0000}"/>
    <cellStyle name="Normal 6 9 3 2 2 5" xfId="26485" xr:uid="{00000000-0005-0000-0000-0000AE9B0000}"/>
    <cellStyle name="Normal 6 9 3 2 3" xfId="20227" xr:uid="{00000000-0005-0000-0000-0000AF9B0000}"/>
    <cellStyle name="Normal 6 9 3 2 3 2" xfId="20228" xr:uid="{00000000-0005-0000-0000-0000B09B0000}"/>
    <cellStyle name="Normal 6 9 3 2 3 2 2" xfId="20229" xr:uid="{00000000-0005-0000-0000-0000B19B0000}"/>
    <cellStyle name="Normal 6 9 3 2 3 2 2 2" xfId="43324" xr:uid="{00000000-0005-0000-0000-0000B29B0000}"/>
    <cellStyle name="Normal 6 9 3 2 3 2 3" xfId="33306" xr:uid="{00000000-0005-0000-0000-0000B39B0000}"/>
    <cellStyle name="Normal 6 9 3 2 3 3" xfId="20230" xr:uid="{00000000-0005-0000-0000-0000B49B0000}"/>
    <cellStyle name="Normal 6 9 3 2 3 3 2" xfId="20231" xr:uid="{00000000-0005-0000-0000-0000B59B0000}"/>
    <cellStyle name="Normal 6 9 3 2 3 3 2 2" xfId="43325" xr:uid="{00000000-0005-0000-0000-0000B69B0000}"/>
    <cellStyle name="Normal 6 9 3 2 3 3 3" xfId="33307" xr:uid="{00000000-0005-0000-0000-0000B79B0000}"/>
    <cellStyle name="Normal 6 9 3 2 3 4" xfId="20232" xr:uid="{00000000-0005-0000-0000-0000B89B0000}"/>
    <cellStyle name="Normal 6 9 3 2 3 4 2" xfId="37082" xr:uid="{00000000-0005-0000-0000-0000B99B0000}"/>
    <cellStyle name="Normal 6 9 3 2 3 5" xfId="26486" xr:uid="{00000000-0005-0000-0000-0000BA9B0000}"/>
    <cellStyle name="Normal 6 9 3 2 4" xfId="20233" xr:uid="{00000000-0005-0000-0000-0000BB9B0000}"/>
    <cellStyle name="Normal 6 9 3 2 4 2" xfId="20234" xr:uid="{00000000-0005-0000-0000-0000BC9B0000}"/>
    <cellStyle name="Normal 6 9 3 2 4 2 2" xfId="43326" xr:uid="{00000000-0005-0000-0000-0000BD9B0000}"/>
    <cellStyle name="Normal 6 9 3 2 4 3" xfId="33308" xr:uid="{00000000-0005-0000-0000-0000BE9B0000}"/>
    <cellStyle name="Normal 6 9 3 2 5" xfId="20235" xr:uid="{00000000-0005-0000-0000-0000BF9B0000}"/>
    <cellStyle name="Normal 6 9 3 2 5 2" xfId="20236" xr:uid="{00000000-0005-0000-0000-0000C09B0000}"/>
    <cellStyle name="Normal 6 9 3 2 5 2 2" xfId="43327" xr:uid="{00000000-0005-0000-0000-0000C19B0000}"/>
    <cellStyle name="Normal 6 9 3 2 5 3" xfId="33309" xr:uid="{00000000-0005-0000-0000-0000C29B0000}"/>
    <cellStyle name="Normal 6 9 3 2 6" xfId="20237" xr:uid="{00000000-0005-0000-0000-0000C39B0000}"/>
    <cellStyle name="Normal 6 9 3 2 6 2" xfId="37080" xr:uid="{00000000-0005-0000-0000-0000C49B0000}"/>
    <cellStyle name="Normal 6 9 3 2 7" xfId="26484" xr:uid="{00000000-0005-0000-0000-0000C59B0000}"/>
    <cellStyle name="Normal 6 9 3 3" xfId="20238" xr:uid="{00000000-0005-0000-0000-0000C69B0000}"/>
    <cellStyle name="Normal 6 9 3 3 2" xfId="20239" xr:uid="{00000000-0005-0000-0000-0000C79B0000}"/>
    <cellStyle name="Normal 6 9 3 3 2 2" xfId="20240" xr:uid="{00000000-0005-0000-0000-0000C89B0000}"/>
    <cellStyle name="Normal 6 9 3 3 2 2 2" xfId="43328" xr:uid="{00000000-0005-0000-0000-0000C99B0000}"/>
    <cellStyle name="Normal 6 9 3 3 2 3" xfId="33310" xr:uid="{00000000-0005-0000-0000-0000CA9B0000}"/>
    <cellStyle name="Normal 6 9 3 3 3" xfId="20241" xr:uid="{00000000-0005-0000-0000-0000CB9B0000}"/>
    <cellStyle name="Normal 6 9 3 3 3 2" xfId="20242" xr:uid="{00000000-0005-0000-0000-0000CC9B0000}"/>
    <cellStyle name="Normal 6 9 3 3 3 2 2" xfId="43329" xr:uid="{00000000-0005-0000-0000-0000CD9B0000}"/>
    <cellStyle name="Normal 6 9 3 3 3 3" xfId="33311" xr:uid="{00000000-0005-0000-0000-0000CE9B0000}"/>
    <cellStyle name="Normal 6 9 3 3 4" xfId="20243" xr:uid="{00000000-0005-0000-0000-0000CF9B0000}"/>
    <cellStyle name="Normal 6 9 3 3 4 2" xfId="37083" xr:uid="{00000000-0005-0000-0000-0000D09B0000}"/>
    <cellStyle name="Normal 6 9 3 3 5" xfId="26487" xr:uid="{00000000-0005-0000-0000-0000D19B0000}"/>
    <cellStyle name="Normal 6 9 3 4" xfId="20244" xr:uid="{00000000-0005-0000-0000-0000D29B0000}"/>
    <cellStyle name="Normal 6 9 3 4 2" xfId="20245" xr:uid="{00000000-0005-0000-0000-0000D39B0000}"/>
    <cellStyle name="Normal 6 9 3 4 2 2" xfId="20246" xr:uid="{00000000-0005-0000-0000-0000D49B0000}"/>
    <cellStyle name="Normal 6 9 3 4 2 2 2" xfId="43330" xr:uid="{00000000-0005-0000-0000-0000D59B0000}"/>
    <cellStyle name="Normal 6 9 3 4 2 3" xfId="33312" xr:uid="{00000000-0005-0000-0000-0000D69B0000}"/>
    <cellStyle name="Normal 6 9 3 4 3" xfId="20247" xr:uid="{00000000-0005-0000-0000-0000D79B0000}"/>
    <cellStyle name="Normal 6 9 3 4 3 2" xfId="20248" xr:uid="{00000000-0005-0000-0000-0000D89B0000}"/>
    <cellStyle name="Normal 6 9 3 4 3 2 2" xfId="43331" xr:uid="{00000000-0005-0000-0000-0000D99B0000}"/>
    <cellStyle name="Normal 6 9 3 4 3 3" xfId="33313" xr:uid="{00000000-0005-0000-0000-0000DA9B0000}"/>
    <cellStyle name="Normal 6 9 3 4 4" xfId="20249" xr:uid="{00000000-0005-0000-0000-0000DB9B0000}"/>
    <cellStyle name="Normal 6 9 3 4 4 2" xfId="37084" xr:uid="{00000000-0005-0000-0000-0000DC9B0000}"/>
    <cellStyle name="Normal 6 9 3 4 5" xfId="26488" xr:uid="{00000000-0005-0000-0000-0000DD9B0000}"/>
    <cellStyle name="Normal 6 9 3 5" xfId="20250" xr:uid="{00000000-0005-0000-0000-0000DE9B0000}"/>
    <cellStyle name="Normal 6 9 3 5 2" xfId="20251" xr:uid="{00000000-0005-0000-0000-0000DF9B0000}"/>
    <cellStyle name="Normal 6 9 3 5 2 2" xfId="43332" xr:uid="{00000000-0005-0000-0000-0000E09B0000}"/>
    <cellStyle name="Normal 6 9 3 5 3" xfId="33314" xr:uid="{00000000-0005-0000-0000-0000E19B0000}"/>
    <cellStyle name="Normal 6 9 3 6" xfId="20252" xr:uid="{00000000-0005-0000-0000-0000E29B0000}"/>
    <cellStyle name="Normal 6 9 3 6 2" xfId="20253" xr:uid="{00000000-0005-0000-0000-0000E39B0000}"/>
    <cellStyle name="Normal 6 9 3 6 2 2" xfId="43333" xr:uid="{00000000-0005-0000-0000-0000E49B0000}"/>
    <cellStyle name="Normal 6 9 3 6 3" xfId="33315" xr:uid="{00000000-0005-0000-0000-0000E59B0000}"/>
    <cellStyle name="Normal 6 9 3 7" xfId="20254" xr:uid="{00000000-0005-0000-0000-0000E69B0000}"/>
    <cellStyle name="Normal 6 9 3 7 2" xfId="37079" xr:uid="{00000000-0005-0000-0000-0000E79B0000}"/>
    <cellStyle name="Normal 6 9 3 8" xfId="26483" xr:uid="{00000000-0005-0000-0000-0000E89B0000}"/>
    <cellStyle name="Normal 6 9 4" xfId="20255" xr:uid="{00000000-0005-0000-0000-0000E99B0000}"/>
    <cellStyle name="Normal 6 9 4 2" xfId="20256" xr:uid="{00000000-0005-0000-0000-0000EA9B0000}"/>
    <cellStyle name="Normal 6 9 4 2 2" xfId="20257" xr:uid="{00000000-0005-0000-0000-0000EB9B0000}"/>
    <cellStyle name="Normal 6 9 4 2 2 2" xfId="20258" xr:uid="{00000000-0005-0000-0000-0000EC9B0000}"/>
    <cellStyle name="Normal 6 9 4 2 2 2 2" xfId="20259" xr:uid="{00000000-0005-0000-0000-0000ED9B0000}"/>
    <cellStyle name="Normal 6 9 4 2 2 2 2 2" xfId="43334" xr:uid="{00000000-0005-0000-0000-0000EE9B0000}"/>
    <cellStyle name="Normal 6 9 4 2 2 2 3" xfId="33316" xr:uid="{00000000-0005-0000-0000-0000EF9B0000}"/>
    <cellStyle name="Normal 6 9 4 2 2 3" xfId="20260" xr:uid="{00000000-0005-0000-0000-0000F09B0000}"/>
    <cellStyle name="Normal 6 9 4 2 2 3 2" xfId="20261" xr:uid="{00000000-0005-0000-0000-0000F19B0000}"/>
    <cellStyle name="Normal 6 9 4 2 2 3 2 2" xfId="43335" xr:uid="{00000000-0005-0000-0000-0000F29B0000}"/>
    <cellStyle name="Normal 6 9 4 2 2 3 3" xfId="33317" xr:uid="{00000000-0005-0000-0000-0000F39B0000}"/>
    <cellStyle name="Normal 6 9 4 2 2 4" xfId="20262" xr:uid="{00000000-0005-0000-0000-0000F49B0000}"/>
    <cellStyle name="Normal 6 9 4 2 2 4 2" xfId="37087" xr:uid="{00000000-0005-0000-0000-0000F59B0000}"/>
    <cellStyle name="Normal 6 9 4 2 2 5" xfId="26491" xr:uid="{00000000-0005-0000-0000-0000F69B0000}"/>
    <cellStyle name="Normal 6 9 4 2 3" xfId="20263" xr:uid="{00000000-0005-0000-0000-0000F79B0000}"/>
    <cellStyle name="Normal 6 9 4 2 3 2" xfId="20264" xr:uid="{00000000-0005-0000-0000-0000F89B0000}"/>
    <cellStyle name="Normal 6 9 4 2 3 2 2" xfId="20265" xr:uid="{00000000-0005-0000-0000-0000F99B0000}"/>
    <cellStyle name="Normal 6 9 4 2 3 2 2 2" xfId="43336" xr:uid="{00000000-0005-0000-0000-0000FA9B0000}"/>
    <cellStyle name="Normal 6 9 4 2 3 2 3" xfId="33318" xr:uid="{00000000-0005-0000-0000-0000FB9B0000}"/>
    <cellStyle name="Normal 6 9 4 2 3 3" xfId="20266" xr:uid="{00000000-0005-0000-0000-0000FC9B0000}"/>
    <cellStyle name="Normal 6 9 4 2 3 3 2" xfId="20267" xr:uid="{00000000-0005-0000-0000-0000FD9B0000}"/>
    <cellStyle name="Normal 6 9 4 2 3 3 2 2" xfId="43337" xr:uid="{00000000-0005-0000-0000-0000FE9B0000}"/>
    <cellStyle name="Normal 6 9 4 2 3 3 3" xfId="33319" xr:uid="{00000000-0005-0000-0000-0000FF9B0000}"/>
    <cellStyle name="Normal 6 9 4 2 3 4" xfId="20268" xr:uid="{00000000-0005-0000-0000-0000009C0000}"/>
    <cellStyle name="Normal 6 9 4 2 3 4 2" xfId="37088" xr:uid="{00000000-0005-0000-0000-0000019C0000}"/>
    <cellStyle name="Normal 6 9 4 2 3 5" xfId="26492" xr:uid="{00000000-0005-0000-0000-0000029C0000}"/>
    <cellStyle name="Normal 6 9 4 2 4" xfId="20269" xr:uid="{00000000-0005-0000-0000-0000039C0000}"/>
    <cellStyle name="Normal 6 9 4 2 4 2" xfId="20270" xr:uid="{00000000-0005-0000-0000-0000049C0000}"/>
    <cellStyle name="Normal 6 9 4 2 4 2 2" xfId="43338" xr:uid="{00000000-0005-0000-0000-0000059C0000}"/>
    <cellStyle name="Normal 6 9 4 2 4 3" xfId="33320" xr:uid="{00000000-0005-0000-0000-0000069C0000}"/>
    <cellStyle name="Normal 6 9 4 2 5" xfId="20271" xr:uid="{00000000-0005-0000-0000-0000079C0000}"/>
    <cellStyle name="Normal 6 9 4 2 5 2" xfId="20272" xr:uid="{00000000-0005-0000-0000-0000089C0000}"/>
    <cellStyle name="Normal 6 9 4 2 5 2 2" xfId="43339" xr:uid="{00000000-0005-0000-0000-0000099C0000}"/>
    <cellStyle name="Normal 6 9 4 2 5 3" xfId="33321" xr:uid="{00000000-0005-0000-0000-00000A9C0000}"/>
    <cellStyle name="Normal 6 9 4 2 6" xfId="20273" xr:uid="{00000000-0005-0000-0000-00000B9C0000}"/>
    <cellStyle name="Normal 6 9 4 2 6 2" xfId="37086" xr:uid="{00000000-0005-0000-0000-00000C9C0000}"/>
    <cellStyle name="Normal 6 9 4 2 7" xfId="26490" xr:uid="{00000000-0005-0000-0000-00000D9C0000}"/>
    <cellStyle name="Normal 6 9 4 3" xfId="20274" xr:uid="{00000000-0005-0000-0000-00000E9C0000}"/>
    <cellStyle name="Normal 6 9 4 3 2" xfId="20275" xr:uid="{00000000-0005-0000-0000-00000F9C0000}"/>
    <cellStyle name="Normal 6 9 4 3 2 2" xfId="20276" xr:uid="{00000000-0005-0000-0000-0000109C0000}"/>
    <cellStyle name="Normal 6 9 4 3 2 2 2" xfId="43340" xr:uid="{00000000-0005-0000-0000-0000119C0000}"/>
    <cellStyle name="Normal 6 9 4 3 2 3" xfId="33322" xr:uid="{00000000-0005-0000-0000-0000129C0000}"/>
    <cellStyle name="Normal 6 9 4 3 3" xfId="20277" xr:uid="{00000000-0005-0000-0000-0000139C0000}"/>
    <cellStyle name="Normal 6 9 4 3 3 2" xfId="20278" xr:uid="{00000000-0005-0000-0000-0000149C0000}"/>
    <cellStyle name="Normal 6 9 4 3 3 2 2" xfId="43341" xr:uid="{00000000-0005-0000-0000-0000159C0000}"/>
    <cellStyle name="Normal 6 9 4 3 3 3" xfId="33323" xr:uid="{00000000-0005-0000-0000-0000169C0000}"/>
    <cellStyle name="Normal 6 9 4 3 4" xfId="20279" xr:uid="{00000000-0005-0000-0000-0000179C0000}"/>
    <cellStyle name="Normal 6 9 4 3 4 2" xfId="37089" xr:uid="{00000000-0005-0000-0000-0000189C0000}"/>
    <cellStyle name="Normal 6 9 4 3 5" xfId="26493" xr:uid="{00000000-0005-0000-0000-0000199C0000}"/>
    <cellStyle name="Normal 6 9 4 4" xfId="20280" xr:uid="{00000000-0005-0000-0000-00001A9C0000}"/>
    <cellStyle name="Normal 6 9 4 4 2" xfId="20281" xr:uid="{00000000-0005-0000-0000-00001B9C0000}"/>
    <cellStyle name="Normal 6 9 4 4 2 2" xfId="20282" xr:uid="{00000000-0005-0000-0000-00001C9C0000}"/>
    <cellStyle name="Normal 6 9 4 4 2 2 2" xfId="43342" xr:uid="{00000000-0005-0000-0000-00001D9C0000}"/>
    <cellStyle name="Normal 6 9 4 4 2 3" xfId="33324" xr:uid="{00000000-0005-0000-0000-00001E9C0000}"/>
    <cellStyle name="Normal 6 9 4 4 3" xfId="20283" xr:uid="{00000000-0005-0000-0000-00001F9C0000}"/>
    <cellStyle name="Normal 6 9 4 4 3 2" xfId="20284" xr:uid="{00000000-0005-0000-0000-0000209C0000}"/>
    <cellStyle name="Normal 6 9 4 4 3 2 2" xfId="43343" xr:uid="{00000000-0005-0000-0000-0000219C0000}"/>
    <cellStyle name="Normal 6 9 4 4 3 3" xfId="33325" xr:uid="{00000000-0005-0000-0000-0000229C0000}"/>
    <cellStyle name="Normal 6 9 4 4 4" xfId="20285" xr:uid="{00000000-0005-0000-0000-0000239C0000}"/>
    <cellStyle name="Normal 6 9 4 4 4 2" xfId="37090" xr:uid="{00000000-0005-0000-0000-0000249C0000}"/>
    <cellStyle name="Normal 6 9 4 4 5" xfId="26494" xr:uid="{00000000-0005-0000-0000-0000259C0000}"/>
    <cellStyle name="Normal 6 9 4 5" xfId="20286" xr:uid="{00000000-0005-0000-0000-0000269C0000}"/>
    <cellStyle name="Normal 6 9 4 5 2" xfId="20287" xr:uid="{00000000-0005-0000-0000-0000279C0000}"/>
    <cellStyle name="Normal 6 9 4 5 2 2" xfId="43344" xr:uid="{00000000-0005-0000-0000-0000289C0000}"/>
    <cellStyle name="Normal 6 9 4 5 3" xfId="33326" xr:uid="{00000000-0005-0000-0000-0000299C0000}"/>
    <cellStyle name="Normal 6 9 4 6" xfId="20288" xr:uid="{00000000-0005-0000-0000-00002A9C0000}"/>
    <cellStyle name="Normal 6 9 4 6 2" xfId="20289" xr:uid="{00000000-0005-0000-0000-00002B9C0000}"/>
    <cellStyle name="Normal 6 9 4 6 2 2" xfId="43345" xr:uid="{00000000-0005-0000-0000-00002C9C0000}"/>
    <cellStyle name="Normal 6 9 4 6 3" xfId="33327" xr:uid="{00000000-0005-0000-0000-00002D9C0000}"/>
    <cellStyle name="Normal 6 9 4 7" xfId="20290" xr:uid="{00000000-0005-0000-0000-00002E9C0000}"/>
    <cellStyle name="Normal 6 9 4 7 2" xfId="37085" xr:uid="{00000000-0005-0000-0000-00002F9C0000}"/>
    <cellStyle name="Normal 6 9 4 8" xfId="26489" xr:uid="{00000000-0005-0000-0000-0000309C0000}"/>
    <cellStyle name="Normal 6 9 5" xfId="20291" xr:uid="{00000000-0005-0000-0000-0000319C0000}"/>
    <cellStyle name="Normal 6 9 5 2" xfId="20292" xr:uid="{00000000-0005-0000-0000-0000329C0000}"/>
    <cellStyle name="Normal 6 9 5 2 2" xfId="20293" xr:uid="{00000000-0005-0000-0000-0000339C0000}"/>
    <cellStyle name="Normal 6 9 5 2 2 2" xfId="20294" xr:uid="{00000000-0005-0000-0000-0000349C0000}"/>
    <cellStyle name="Normal 6 9 5 2 2 2 2" xfId="20295" xr:uid="{00000000-0005-0000-0000-0000359C0000}"/>
    <cellStyle name="Normal 6 9 5 2 2 2 2 2" xfId="43346" xr:uid="{00000000-0005-0000-0000-0000369C0000}"/>
    <cellStyle name="Normal 6 9 5 2 2 2 3" xfId="33328" xr:uid="{00000000-0005-0000-0000-0000379C0000}"/>
    <cellStyle name="Normal 6 9 5 2 2 3" xfId="20296" xr:uid="{00000000-0005-0000-0000-0000389C0000}"/>
    <cellStyle name="Normal 6 9 5 2 2 3 2" xfId="20297" xr:uid="{00000000-0005-0000-0000-0000399C0000}"/>
    <cellStyle name="Normal 6 9 5 2 2 3 2 2" xfId="43347" xr:uid="{00000000-0005-0000-0000-00003A9C0000}"/>
    <cellStyle name="Normal 6 9 5 2 2 3 3" xfId="33329" xr:uid="{00000000-0005-0000-0000-00003B9C0000}"/>
    <cellStyle name="Normal 6 9 5 2 2 4" xfId="20298" xr:uid="{00000000-0005-0000-0000-00003C9C0000}"/>
    <cellStyle name="Normal 6 9 5 2 2 4 2" xfId="37093" xr:uid="{00000000-0005-0000-0000-00003D9C0000}"/>
    <cellStyle name="Normal 6 9 5 2 2 5" xfId="26497" xr:uid="{00000000-0005-0000-0000-00003E9C0000}"/>
    <cellStyle name="Normal 6 9 5 2 3" xfId="20299" xr:uid="{00000000-0005-0000-0000-00003F9C0000}"/>
    <cellStyle name="Normal 6 9 5 2 3 2" xfId="20300" xr:uid="{00000000-0005-0000-0000-0000409C0000}"/>
    <cellStyle name="Normal 6 9 5 2 3 2 2" xfId="20301" xr:uid="{00000000-0005-0000-0000-0000419C0000}"/>
    <cellStyle name="Normal 6 9 5 2 3 2 2 2" xfId="43348" xr:uid="{00000000-0005-0000-0000-0000429C0000}"/>
    <cellStyle name="Normal 6 9 5 2 3 2 3" xfId="33330" xr:uid="{00000000-0005-0000-0000-0000439C0000}"/>
    <cellStyle name="Normal 6 9 5 2 3 3" xfId="20302" xr:uid="{00000000-0005-0000-0000-0000449C0000}"/>
    <cellStyle name="Normal 6 9 5 2 3 3 2" xfId="20303" xr:uid="{00000000-0005-0000-0000-0000459C0000}"/>
    <cellStyle name="Normal 6 9 5 2 3 3 2 2" xfId="43349" xr:uid="{00000000-0005-0000-0000-0000469C0000}"/>
    <cellStyle name="Normal 6 9 5 2 3 3 3" xfId="33331" xr:uid="{00000000-0005-0000-0000-0000479C0000}"/>
    <cellStyle name="Normal 6 9 5 2 3 4" xfId="20304" xr:uid="{00000000-0005-0000-0000-0000489C0000}"/>
    <cellStyle name="Normal 6 9 5 2 3 4 2" xfId="37094" xr:uid="{00000000-0005-0000-0000-0000499C0000}"/>
    <cellStyle name="Normal 6 9 5 2 3 5" xfId="26498" xr:uid="{00000000-0005-0000-0000-00004A9C0000}"/>
    <cellStyle name="Normal 6 9 5 2 4" xfId="20305" xr:uid="{00000000-0005-0000-0000-00004B9C0000}"/>
    <cellStyle name="Normal 6 9 5 2 4 2" xfId="20306" xr:uid="{00000000-0005-0000-0000-00004C9C0000}"/>
    <cellStyle name="Normal 6 9 5 2 4 2 2" xfId="43350" xr:uid="{00000000-0005-0000-0000-00004D9C0000}"/>
    <cellStyle name="Normal 6 9 5 2 4 3" xfId="33332" xr:uid="{00000000-0005-0000-0000-00004E9C0000}"/>
    <cellStyle name="Normal 6 9 5 2 5" xfId="20307" xr:uid="{00000000-0005-0000-0000-00004F9C0000}"/>
    <cellStyle name="Normal 6 9 5 2 5 2" xfId="20308" xr:uid="{00000000-0005-0000-0000-0000509C0000}"/>
    <cellStyle name="Normal 6 9 5 2 5 2 2" xfId="43351" xr:uid="{00000000-0005-0000-0000-0000519C0000}"/>
    <cellStyle name="Normal 6 9 5 2 5 3" xfId="33333" xr:uid="{00000000-0005-0000-0000-0000529C0000}"/>
    <cellStyle name="Normal 6 9 5 2 6" xfId="20309" xr:uid="{00000000-0005-0000-0000-0000539C0000}"/>
    <cellStyle name="Normal 6 9 5 2 6 2" xfId="37092" xr:uid="{00000000-0005-0000-0000-0000549C0000}"/>
    <cellStyle name="Normal 6 9 5 2 7" xfId="26496" xr:uid="{00000000-0005-0000-0000-0000559C0000}"/>
    <cellStyle name="Normal 6 9 5 3" xfId="20310" xr:uid="{00000000-0005-0000-0000-0000569C0000}"/>
    <cellStyle name="Normal 6 9 5 3 2" xfId="20311" xr:uid="{00000000-0005-0000-0000-0000579C0000}"/>
    <cellStyle name="Normal 6 9 5 3 2 2" xfId="20312" xr:uid="{00000000-0005-0000-0000-0000589C0000}"/>
    <cellStyle name="Normal 6 9 5 3 2 2 2" xfId="43352" xr:uid="{00000000-0005-0000-0000-0000599C0000}"/>
    <cellStyle name="Normal 6 9 5 3 2 3" xfId="33334" xr:uid="{00000000-0005-0000-0000-00005A9C0000}"/>
    <cellStyle name="Normal 6 9 5 3 3" xfId="20313" xr:uid="{00000000-0005-0000-0000-00005B9C0000}"/>
    <cellStyle name="Normal 6 9 5 3 3 2" xfId="20314" xr:uid="{00000000-0005-0000-0000-00005C9C0000}"/>
    <cellStyle name="Normal 6 9 5 3 3 2 2" xfId="43353" xr:uid="{00000000-0005-0000-0000-00005D9C0000}"/>
    <cellStyle name="Normal 6 9 5 3 3 3" xfId="33335" xr:uid="{00000000-0005-0000-0000-00005E9C0000}"/>
    <cellStyle name="Normal 6 9 5 3 4" xfId="20315" xr:uid="{00000000-0005-0000-0000-00005F9C0000}"/>
    <cellStyle name="Normal 6 9 5 3 4 2" xfId="37095" xr:uid="{00000000-0005-0000-0000-0000609C0000}"/>
    <cellStyle name="Normal 6 9 5 3 5" xfId="26499" xr:uid="{00000000-0005-0000-0000-0000619C0000}"/>
    <cellStyle name="Normal 6 9 5 4" xfId="20316" xr:uid="{00000000-0005-0000-0000-0000629C0000}"/>
    <cellStyle name="Normal 6 9 5 4 2" xfId="20317" xr:uid="{00000000-0005-0000-0000-0000639C0000}"/>
    <cellStyle name="Normal 6 9 5 4 2 2" xfId="20318" xr:uid="{00000000-0005-0000-0000-0000649C0000}"/>
    <cellStyle name="Normal 6 9 5 4 2 2 2" xfId="43354" xr:uid="{00000000-0005-0000-0000-0000659C0000}"/>
    <cellStyle name="Normal 6 9 5 4 2 3" xfId="33336" xr:uid="{00000000-0005-0000-0000-0000669C0000}"/>
    <cellStyle name="Normal 6 9 5 4 3" xfId="20319" xr:uid="{00000000-0005-0000-0000-0000679C0000}"/>
    <cellStyle name="Normal 6 9 5 4 3 2" xfId="20320" xr:uid="{00000000-0005-0000-0000-0000689C0000}"/>
    <cellStyle name="Normal 6 9 5 4 3 2 2" xfId="43355" xr:uid="{00000000-0005-0000-0000-0000699C0000}"/>
    <cellStyle name="Normal 6 9 5 4 3 3" xfId="33337" xr:uid="{00000000-0005-0000-0000-00006A9C0000}"/>
    <cellStyle name="Normal 6 9 5 4 4" xfId="20321" xr:uid="{00000000-0005-0000-0000-00006B9C0000}"/>
    <cellStyle name="Normal 6 9 5 4 4 2" xfId="37096" xr:uid="{00000000-0005-0000-0000-00006C9C0000}"/>
    <cellStyle name="Normal 6 9 5 4 5" xfId="26500" xr:uid="{00000000-0005-0000-0000-00006D9C0000}"/>
    <cellStyle name="Normal 6 9 5 5" xfId="20322" xr:uid="{00000000-0005-0000-0000-00006E9C0000}"/>
    <cellStyle name="Normal 6 9 5 5 2" xfId="20323" xr:uid="{00000000-0005-0000-0000-00006F9C0000}"/>
    <cellStyle name="Normal 6 9 5 5 2 2" xfId="43356" xr:uid="{00000000-0005-0000-0000-0000709C0000}"/>
    <cellStyle name="Normal 6 9 5 5 3" xfId="33338" xr:uid="{00000000-0005-0000-0000-0000719C0000}"/>
    <cellStyle name="Normal 6 9 5 6" xfId="20324" xr:uid="{00000000-0005-0000-0000-0000729C0000}"/>
    <cellStyle name="Normal 6 9 5 6 2" xfId="20325" xr:uid="{00000000-0005-0000-0000-0000739C0000}"/>
    <cellStyle name="Normal 6 9 5 6 2 2" xfId="43357" xr:uid="{00000000-0005-0000-0000-0000749C0000}"/>
    <cellStyle name="Normal 6 9 5 6 3" xfId="33339" xr:uid="{00000000-0005-0000-0000-0000759C0000}"/>
    <cellStyle name="Normal 6 9 5 7" xfId="20326" xr:uid="{00000000-0005-0000-0000-0000769C0000}"/>
    <cellStyle name="Normal 6 9 5 7 2" xfId="37091" xr:uid="{00000000-0005-0000-0000-0000779C0000}"/>
    <cellStyle name="Normal 6 9 5 8" xfId="26495" xr:uid="{00000000-0005-0000-0000-0000789C0000}"/>
    <cellStyle name="Normal 6 9 6" xfId="20327" xr:uid="{00000000-0005-0000-0000-0000799C0000}"/>
    <cellStyle name="Normal 6 9 6 2" xfId="20328" xr:uid="{00000000-0005-0000-0000-00007A9C0000}"/>
    <cellStyle name="Normal 6 9 6 2 2" xfId="20329" xr:uid="{00000000-0005-0000-0000-00007B9C0000}"/>
    <cellStyle name="Normal 6 9 6 2 2 2" xfId="20330" xr:uid="{00000000-0005-0000-0000-00007C9C0000}"/>
    <cellStyle name="Normal 6 9 6 2 2 2 2" xfId="43358" xr:uid="{00000000-0005-0000-0000-00007D9C0000}"/>
    <cellStyle name="Normal 6 9 6 2 2 3" xfId="33340" xr:uid="{00000000-0005-0000-0000-00007E9C0000}"/>
    <cellStyle name="Normal 6 9 6 2 3" xfId="20331" xr:uid="{00000000-0005-0000-0000-00007F9C0000}"/>
    <cellStyle name="Normal 6 9 6 2 3 2" xfId="20332" xr:uid="{00000000-0005-0000-0000-0000809C0000}"/>
    <cellStyle name="Normal 6 9 6 2 3 2 2" xfId="43359" xr:uid="{00000000-0005-0000-0000-0000819C0000}"/>
    <cellStyle name="Normal 6 9 6 2 3 3" xfId="33341" xr:uid="{00000000-0005-0000-0000-0000829C0000}"/>
    <cellStyle name="Normal 6 9 6 2 4" xfId="20333" xr:uid="{00000000-0005-0000-0000-0000839C0000}"/>
    <cellStyle name="Normal 6 9 6 2 4 2" xfId="37098" xr:uid="{00000000-0005-0000-0000-0000849C0000}"/>
    <cellStyle name="Normal 6 9 6 2 5" xfId="26502" xr:uid="{00000000-0005-0000-0000-0000859C0000}"/>
    <cellStyle name="Normal 6 9 6 3" xfId="20334" xr:uid="{00000000-0005-0000-0000-0000869C0000}"/>
    <cellStyle name="Normal 6 9 6 3 2" xfId="20335" xr:uid="{00000000-0005-0000-0000-0000879C0000}"/>
    <cellStyle name="Normal 6 9 6 3 2 2" xfId="20336" xr:uid="{00000000-0005-0000-0000-0000889C0000}"/>
    <cellStyle name="Normal 6 9 6 3 2 2 2" xfId="43360" xr:uid="{00000000-0005-0000-0000-0000899C0000}"/>
    <cellStyle name="Normal 6 9 6 3 2 3" xfId="33342" xr:uid="{00000000-0005-0000-0000-00008A9C0000}"/>
    <cellStyle name="Normal 6 9 6 3 3" xfId="20337" xr:uid="{00000000-0005-0000-0000-00008B9C0000}"/>
    <cellStyle name="Normal 6 9 6 3 3 2" xfId="20338" xr:uid="{00000000-0005-0000-0000-00008C9C0000}"/>
    <cellStyle name="Normal 6 9 6 3 3 2 2" xfId="43361" xr:uid="{00000000-0005-0000-0000-00008D9C0000}"/>
    <cellStyle name="Normal 6 9 6 3 3 3" xfId="33343" xr:uid="{00000000-0005-0000-0000-00008E9C0000}"/>
    <cellStyle name="Normal 6 9 6 3 4" xfId="20339" xr:uid="{00000000-0005-0000-0000-00008F9C0000}"/>
    <cellStyle name="Normal 6 9 6 3 4 2" xfId="37099" xr:uid="{00000000-0005-0000-0000-0000909C0000}"/>
    <cellStyle name="Normal 6 9 6 3 5" xfId="26503" xr:uid="{00000000-0005-0000-0000-0000919C0000}"/>
    <cellStyle name="Normal 6 9 6 4" xfId="20340" xr:uid="{00000000-0005-0000-0000-0000929C0000}"/>
    <cellStyle name="Normal 6 9 6 4 2" xfId="20341" xr:uid="{00000000-0005-0000-0000-0000939C0000}"/>
    <cellStyle name="Normal 6 9 6 4 2 2" xfId="43362" xr:uid="{00000000-0005-0000-0000-0000949C0000}"/>
    <cellStyle name="Normal 6 9 6 4 3" xfId="33344" xr:uid="{00000000-0005-0000-0000-0000959C0000}"/>
    <cellStyle name="Normal 6 9 6 5" xfId="20342" xr:uid="{00000000-0005-0000-0000-0000969C0000}"/>
    <cellStyle name="Normal 6 9 6 5 2" xfId="20343" xr:uid="{00000000-0005-0000-0000-0000979C0000}"/>
    <cellStyle name="Normal 6 9 6 5 2 2" xfId="43363" xr:uid="{00000000-0005-0000-0000-0000989C0000}"/>
    <cellStyle name="Normal 6 9 6 5 3" xfId="33345" xr:uid="{00000000-0005-0000-0000-0000999C0000}"/>
    <cellStyle name="Normal 6 9 6 6" xfId="20344" xr:uid="{00000000-0005-0000-0000-00009A9C0000}"/>
    <cellStyle name="Normal 6 9 6 6 2" xfId="37097" xr:uid="{00000000-0005-0000-0000-00009B9C0000}"/>
    <cellStyle name="Normal 6 9 6 7" xfId="26501" xr:uid="{00000000-0005-0000-0000-00009C9C0000}"/>
    <cellStyle name="Normal 6 9 7" xfId="20345" xr:uid="{00000000-0005-0000-0000-00009D9C0000}"/>
    <cellStyle name="Normal 6 9 7 2" xfId="20346" xr:uid="{00000000-0005-0000-0000-00009E9C0000}"/>
    <cellStyle name="Normal 6 9 7 2 2" xfId="20347" xr:uid="{00000000-0005-0000-0000-00009F9C0000}"/>
    <cellStyle name="Normal 6 9 7 2 2 2" xfId="43364" xr:uid="{00000000-0005-0000-0000-0000A09C0000}"/>
    <cellStyle name="Normal 6 9 7 2 3" xfId="33346" xr:uid="{00000000-0005-0000-0000-0000A19C0000}"/>
    <cellStyle name="Normal 6 9 7 3" xfId="20348" xr:uid="{00000000-0005-0000-0000-0000A29C0000}"/>
    <cellStyle name="Normal 6 9 7 3 2" xfId="20349" xr:uid="{00000000-0005-0000-0000-0000A39C0000}"/>
    <cellStyle name="Normal 6 9 7 3 2 2" xfId="43365" xr:uid="{00000000-0005-0000-0000-0000A49C0000}"/>
    <cellStyle name="Normal 6 9 7 3 3" xfId="33347" xr:uid="{00000000-0005-0000-0000-0000A59C0000}"/>
    <cellStyle name="Normal 6 9 7 4" xfId="20350" xr:uid="{00000000-0005-0000-0000-0000A69C0000}"/>
    <cellStyle name="Normal 6 9 7 4 2" xfId="37100" xr:uid="{00000000-0005-0000-0000-0000A79C0000}"/>
    <cellStyle name="Normal 6 9 7 5" xfId="26504" xr:uid="{00000000-0005-0000-0000-0000A89C0000}"/>
    <cellStyle name="Normal 6 9 8" xfId="20351" xr:uid="{00000000-0005-0000-0000-0000A99C0000}"/>
    <cellStyle name="Normal 6 9 8 2" xfId="20352" xr:uid="{00000000-0005-0000-0000-0000AA9C0000}"/>
    <cellStyle name="Normal 6 9 8 2 2" xfId="20353" xr:uid="{00000000-0005-0000-0000-0000AB9C0000}"/>
    <cellStyle name="Normal 6 9 8 2 2 2" xfId="43366" xr:uid="{00000000-0005-0000-0000-0000AC9C0000}"/>
    <cellStyle name="Normal 6 9 8 2 3" xfId="33348" xr:uid="{00000000-0005-0000-0000-0000AD9C0000}"/>
    <cellStyle name="Normal 6 9 8 3" xfId="20354" xr:uid="{00000000-0005-0000-0000-0000AE9C0000}"/>
    <cellStyle name="Normal 6 9 8 3 2" xfId="20355" xr:uid="{00000000-0005-0000-0000-0000AF9C0000}"/>
    <cellStyle name="Normal 6 9 8 3 2 2" xfId="43367" xr:uid="{00000000-0005-0000-0000-0000B09C0000}"/>
    <cellStyle name="Normal 6 9 8 3 3" xfId="33349" xr:uid="{00000000-0005-0000-0000-0000B19C0000}"/>
    <cellStyle name="Normal 6 9 8 4" xfId="20356" xr:uid="{00000000-0005-0000-0000-0000B29C0000}"/>
    <cellStyle name="Normal 6 9 8 4 2" xfId="37101" xr:uid="{00000000-0005-0000-0000-0000B39C0000}"/>
    <cellStyle name="Normal 6 9 8 5" xfId="26505" xr:uid="{00000000-0005-0000-0000-0000B49C0000}"/>
    <cellStyle name="Normal 6 9 9" xfId="20357" xr:uid="{00000000-0005-0000-0000-0000B59C0000}"/>
    <cellStyle name="Normal 6 9 9 2" xfId="20358" xr:uid="{00000000-0005-0000-0000-0000B69C0000}"/>
    <cellStyle name="Normal 6 9 9 2 2" xfId="43368" xr:uid="{00000000-0005-0000-0000-0000B79C0000}"/>
    <cellStyle name="Normal 6 9 9 3" xfId="33350" xr:uid="{00000000-0005-0000-0000-0000B89C0000}"/>
    <cellStyle name="Normal 60" xfId="20359" xr:uid="{00000000-0005-0000-0000-0000B99C0000}"/>
    <cellStyle name="Normal 60 2" xfId="23338" xr:uid="{00000000-0005-0000-0000-0000BA9C0000}"/>
    <cellStyle name="Normal 61" xfId="20360" xr:uid="{00000000-0005-0000-0000-0000BB9C0000}"/>
    <cellStyle name="Normal 61 2" xfId="23339" xr:uid="{00000000-0005-0000-0000-0000BC9C0000}"/>
    <cellStyle name="Normal 62" xfId="20361" xr:uid="{00000000-0005-0000-0000-0000BD9C0000}"/>
    <cellStyle name="Normal 62 2" xfId="23340" xr:uid="{00000000-0005-0000-0000-0000BE9C0000}"/>
    <cellStyle name="Normal 63" xfId="20362" xr:uid="{00000000-0005-0000-0000-0000BF9C0000}"/>
    <cellStyle name="Normal 63 2" xfId="23341" xr:uid="{00000000-0005-0000-0000-0000C09C0000}"/>
    <cellStyle name="Normal 64" xfId="20363" xr:uid="{00000000-0005-0000-0000-0000C19C0000}"/>
    <cellStyle name="Normal 64 2" xfId="23342" xr:uid="{00000000-0005-0000-0000-0000C29C0000}"/>
    <cellStyle name="Normal 65" xfId="20364" xr:uid="{00000000-0005-0000-0000-0000C39C0000}"/>
    <cellStyle name="Normal 65 2" xfId="20365" xr:uid="{00000000-0005-0000-0000-0000C49C0000}"/>
    <cellStyle name="Normal 65 2 2" xfId="33958" xr:uid="{00000000-0005-0000-0000-0000C59C0000}"/>
    <cellStyle name="Normal 65 3" xfId="23287" xr:uid="{00000000-0005-0000-0000-0000C69C0000}"/>
    <cellStyle name="Normal 66" xfId="20366" xr:uid="{00000000-0005-0000-0000-0000C79C0000}"/>
    <cellStyle name="Normal 66 2" xfId="20367" xr:uid="{00000000-0005-0000-0000-0000C89C0000}"/>
    <cellStyle name="Normal 66 2 2" xfId="34007" xr:uid="{00000000-0005-0000-0000-0000C99C0000}"/>
    <cellStyle name="Normal 66 3" xfId="23358" xr:uid="{00000000-0005-0000-0000-0000CA9C0000}"/>
    <cellStyle name="Normal 67" xfId="20368" xr:uid="{00000000-0005-0000-0000-0000CB9C0000}"/>
    <cellStyle name="Normal 67 2" xfId="23343" xr:uid="{00000000-0005-0000-0000-0000CC9C0000}"/>
    <cellStyle name="Normal 68" xfId="20369" xr:uid="{00000000-0005-0000-0000-0000CD9C0000}"/>
    <cellStyle name="Normal 68 2" xfId="20370" xr:uid="{00000000-0005-0000-0000-0000CE9C0000}"/>
    <cellStyle name="Normal 68 2 2" xfId="34008" xr:uid="{00000000-0005-0000-0000-0000CF9C0000}"/>
    <cellStyle name="Normal 68 3" xfId="23379" xr:uid="{00000000-0005-0000-0000-0000D09C0000}"/>
    <cellStyle name="Normal 69" xfId="20371" xr:uid="{00000000-0005-0000-0000-0000D19C0000}"/>
    <cellStyle name="Normal 69 2" xfId="20372" xr:uid="{00000000-0005-0000-0000-0000D29C0000}"/>
    <cellStyle name="Normal 69 2 2" xfId="34009" xr:uid="{00000000-0005-0000-0000-0000D39C0000}"/>
    <cellStyle name="Normal 69 3" xfId="23380" xr:uid="{00000000-0005-0000-0000-0000D49C0000}"/>
    <cellStyle name="Normal 7" xfId="20373" xr:uid="{00000000-0005-0000-0000-0000D59C0000}"/>
    <cellStyle name="Normal 7 10" xfId="20374" xr:uid="{00000000-0005-0000-0000-0000D69C0000}"/>
    <cellStyle name="Normal 7 10 2" xfId="20375" xr:uid="{00000000-0005-0000-0000-0000D79C0000}"/>
    <cellStyle name="Normal 7 10 2 2" xfId="26508" xr:uid="{00000000-0005-0000-0000-0000D89C0000}"/>
    <cellStyle name="Normal 7 10 3" xfId="26507" xr:uid="{00000000-0005-0000-0000-0000D99C0000}"/>
    <cellStyle name="Normal 7 11" xfId="20376" xr:uid="{00000000-0005-0000-0000-0000DA9C0000}"/>
    <cellStyle name="Normal 7 11 2" xfId="20377" xr:uid="{00000000-0005-0000-0000-0000DB9C0000}"/>
    <cellStyle name="Normal 7 11 2 2" xfId="20378" xr:uid="{00000000-0005-0000-0000-0000DC9C0000}"/>
    <cellStyle name="Normal 7 11 2 2 2" xfId="20379" xr:uid="{00000000-0005-0000-0000-0000DD9C0000}"/>
    <cellStyle name="Normal 7 11 2 2 2 2" xfId="43369" xr:uid="{00000000-0005-0000-0000-0000DE9C0000}"/>
    <cellStyle name="Normal 7 11 2 2 3" xfId="33351" xr:uid="{00000000-0005-0000-0000-0000DF9C0000}"/>
    <cellStyle name="Normal 7 11 2 3" xfId="20380" xr:uid="{00000000-0005-0000-0000-0000E09C0000}"/>
    <cellStyle name="Normal 7 11 2 3 2" xfId="20381" xr:uid="{00000000-0005-0000-0000-0000E19C0000}"/>
    <cellStyle name="Normal 7 11 2 3 2 2" xfId="43370" xr:uid="{00000000-0005-0000-0000-0000E29C0000}"/>
    <cellStyle name="Normal 7 11 2 3 3" xfId="33352" xr:uid="{00000000-0005-0000-0000-0000E39C0000}"/>
    <cellStyle name="Normal 7 11 2 4" xfId="20382" xr:uid="{00000000-0005-0000-0000-0000E49C0000}"/>
    <cellStyle name="Normal 7 11 2 4 2" xfId="37104" xr:uid="{00000000-0005-0000-0000-0000E59C0000}"/>
    <cellStyle name="Normal 7 11 2 5" xfId="26510" xr:uid="{00000000-0005-0000-0000-0000E69C0000}"/>
    <cellStyle name="Normal 7 11 3" xfId="20383" xr:uid="{00000000-0005-0000-0000-0000E79C0000}"/>
    <cellStyle name="Normal 7 11 3 2" xfId="20384" xr:uid="{00000000-0005-0000-0000-0000E89C0000}"/>
    <cellStyle name="Normal 7 11 3 2 2" xfId="43371" xr:uid="{00000000-0005-0000-0000-0000E99C0000}"/>
    <cellStyle name="Normal 7 11 3 3" xfId="33353" xr:uid="{00000000-0005-0000-0000-0000EA9C0000}"/>
    <cellStyle name="Normal 7 11 4" xfId="20385" xr:uid="{00000000-0005-0000-0000-0000EB9C0000}"/>
    <cellStyle name="Normal 7 11 4 2" xfId="20386" xr:uid="{00000000-0005-0000-0000-0000EC9C0000}"/>
    <cellStyle name="Normal 7 11 4 2 2" xfId="43372" xr:uid="{00000000-0005-0000-0000-0000ED9C0000}"/>
    <cellStyle name="Normal 7 11 4 3" xfId="33354" xr:uid="{00000000-0005-0000-0000-0000EE9C0000}"/>
    <cellStyle name="Normal 7 11 5" xfId="20387" xr:uid="{00000000-0005-0000-0000-0000EF9C0000}"/>
    <cellStyle name="Normal 7 11 5 2" xfId="37103" xr:uid="{00000000-0005-0000-0000-0000F09C0000}"/>
    <cellStyle name="Normal 7 11 6" xfId="26509" xr:uid="{00000000-0005-0000-0000-0000F19C0000}"/>
    <cellStyle name="Normal 7 12" xfId="20388" xr:uid="{00000000-0005-0000-0000-0000F29C0000}"/>
    <cellStyle name="Normal 7 12 2" xfId="20389" xr:uid="{00000000-0005-0000-0000-0000F39C0000}"/>
    <cellStyle name="Normal 7 12 2 2" xfId="37102" xr:uid="{00000000-0005-0000-0000-0000F49C0000}"/>
    <cellStyle name="Normal 7 12 3" xfId="26506" xr:uid="{00000000-0005-0000-0000-0000F59C0000}"/>
    <cellStyle name="Normal 7 13" xfId="20390" xr:uid="{00000000-0005-0000-0000-0000F69C0000}"/>
    <cellStyle name="Normal 7 13 2" xfId="20391" xr:uid="{00000000-0005-0000-0000-0000F79C0000}"/>
    <cellStyle name="Normal 7 13 2 2" xfId="43373" xr:uid="{00000000-0005-0000-0000-0000F89C0000}"/>
    <cellStyle name="Normal 7 13 3" xfId="33355" xr:uid="{00000000-0005-0000-0000-0000F99C0000}"/>
    <cellStyle name="Normal 7 14" xfId="20392" xr:uid="{00000000-0005-0000-0000-0000FA9C0000}"/>
    <cellStyle name="Normal 7 14 2" xfId="20393" xr:uid="{00000000-0005-0000-0000-0000FB9C0000}"/>
    <cellStyle name="Normal 7 14 2 2" xfId="43374" xr:uid="{00000000-0005-0000-0000-0000FC9C0000}"/>
    <cellStyle name="Normal 7 14 3" xfId="33356" xr:uid="{00000000-0005-0000-0000-0000FD9C0000}"/>
    <cellStyle name="Normal 7 15" xfId="20394" xr:uid="{00000000-0005-0000-0000-0000FE9C0000}"/>
    <cellStyle name="Normal 7 15 2" xfId="20395" xr:uid="{00000000-0005-0000-0000-0000FF9C0000}"/>
    <cellStyle name="Normal 7 15 2 2" xfId="43809" xr:uid="{00000000-0005-0000-0000-0000009D0000}"/>
    <cellStyle name="Normal 7 15 3" xfId="33793" xr:uid="{00000000-0005-0000-0000-0000019D0000}"/>
    <cellStyle name="Normal 7 16" xfId="20396" xr:uid="{00000000-0005-0000-0000-0000029D0000}"/>
    <cellStyle name="Normal 7 16 2" xfId="43901" xr:uid="{00000000-0005-0000-0000-0000039D0000}"/>
    <cellStyle name="Normal 7 17" xfId="20397" xr:uid="{00000000-0005-0000-0000-0000049D0000}"/>
    <cellStyle name="Normal 7 18" xfId="23145" xr:uid="{00000000-0005-0000-0000-0000059D0000}"/>
    <cellStyle name="Normal 7 19" xfId="23269" xr:uid="{00000000-0005-0000-0000-0000069D0000}"/>
    <cellStyle name="Normal 7 2" xfId="20398" xr:uid="{00000000-0005-0000-0000-0000079D0000}"/>
    <cellStyle name="Normal 7 2 10" xfId="20399" xr:uid="{00000000-0005-0000-0000-0000089D0000}"/>
    <cellStyle name="Normal 7 2 10 2" xfId="20400" xr:uid="{00000000-0005-0000-0000-0000099D0000}"/>
    <cellStyle name="Normal 7 2 10 2 2" xfId="37105" xr:uid="{00000000-0005-0000-0000-00000A9D0000}"/>
    <cellStyle name="Normal 7 2 10 3" xfId="26511" xr:uid="{00000000-0005-0000-0000-00000B9D0000}"/>
    <cellStyle name="Normal 7 2 11" xfId="20401" xr:uid="{00000000-0005-0000-0000-00000C9D0000}"/>
    <cellStyle name="Normal 7 2 11 2" xfId="20402" xr:uid="{00000000-0005-0000-0000-00000D9D0000}"/>
    <cellStyle name="Normal 7 2 11 2 2" xfId="43375" xr:uid="{00000000-0005-0000-0000-00000E9D0000}"/>
    <cellStyle name="Normal 7 2 11 3" xfId="33357" xr:uid="{00000000-0005-0000-0000-00000F9D0000}"/>
    <cellStyle name="Normal 7 2 12" xfId="20403" xr:uid="{00000000-0005-0000-0000-0000109D0000}"/>
    <cellStyle name="Normal 7 2 12 2" xfId="20404" xr:uid="{00000000-0005-0000-0000-0000119D0000}"/>
    <cellStyle name="Normal 7 2 12 2 2" xfId="43376" xr:uid="{00000000-0005-0000-0000-0000129D0000}"/>
    <cellStyle name="Normal 7 2 12 3" xfId="33358" xr:uid="{00000000-0005-0000-0000-0000139D0000}"/>
    <cellStyle name="Normal 7 2 13" xfId="20405" xr:uid="{00000000-0005-0000-0000-0000149D0000}"/>
    <cellStyle name="Normal 7 2 13 2" xfId="20406" xr:uid="{00000000-0005-0000-0000-0000159D0000}"/>
    <cellStyle name="Normal 7 2 13 2 2" xfId="43821" xr:uid="{00000000-0005-0000-0000-0000169D0000}"/>
    <cellStyle name="Normal 7 2 13 3" xfId="33805" xr:uid="{00000000-0005-0000-0000-0000179D0000}"/>
    <cellStyle name="Normal 7 2 14" xfId="20407" xr:uid="{00000000-0005-0000-0000-0000189D0000}"/>
    <cellStyle name="Normal 7 2 14 2" xfId="33892" xr:uid="{00000000-0005-0000-0000-0000199D0000}"/>
    <cellStyle name="Normal 7 2 15" xfId="23270" xr:uid="{00000000-0005-0000-0000-00001A9D0000}"/>
    <cellStyle name="Normal 7 2 16" xfId="44076" xr:uid="{00000000-0005-0000-0000-00001B9D0000}"/>
    <cellStyle name="Normal 7 2 2" xfId="20408" xr:uid="{00000000-0005-0000-0000-00001C9D0000}"/>
    <cellStyle name="Normal 7 2 2 10" xfId="20409" xr:uid="{00000000-0005-0000-0000-00001D9D0000}"/>
    <cellStyle name="Normal 7 2 2 10 2" xfId="20410" xr:uid="{00000000-0005-0000-0000-00001E9D0000}"/>
    <cellStyle name="Normal 7 2 2 10 2 2" xfId="43377" xr:uid="{00000000-0005-0000-0000-00001F9D0000}"/>
    <cellStyle name="Normal 7 2 2 10 3" xfId="33359" xr:uid="{00000000-0005-0000-0000-0000209D0000}"/>
    <cellStyle name="Normal 7 2 2 11" xfId="20411" xr:uid="{00000000-0005-0000-0000-0000219D0000}"/>
    <cellStyle name="Normal 7 2 2 11 2" xfId="20412" xr:uid="{00000000-0005-0000-0000-0000229D0000}"/>
    <cellStyle name="Normal 7 2 2 11 2 2" xfId="43378" xr:uid="{00000000-0005-0000-0000-0000239D0000}"/>
    <cellStyle name="Normal 7 2 2 11 3" xfId="33360" xr:uid="{00000000-0005-0000-0000-0000249D0000}"/>
    <cellStyle name="Normal 7 2 2 2" xfId="20413" xr:uid="{00000000-0005-0000-0000-0000259D0000}"/>
    <cellStyle name="Normal 7 2 2 2 10" xfId="26513" xr:uid="{00000000-0005-0000-0000-0000269D0000}"/>
    <cellStyle name="Normal 7 2 2 2 11" xfId="44366" xr:uid="{00000000-0005-0000-0000-0000279D0000}"/>
    <cellStyle name="Normal 7 2 2 2 2" xfId="20414" xr:uid="{00000000-0005-0000-0000-0000289D0000}"/>
    <cellStyle name="Normal 7 2 2 2 2 2" xfId="20415" xr:uid="{00000000-0005-0000-0000-0000299D0000}"/>
    <cellStyle name="Normal 7 2 2 2 2 2 2" xfId="20416" xr:uid="{00000000-0005-0000-0000-00002A9D0000}"/>
    <cellStyle name="Normal 7 2 2 2 2 2 2 2" xfId="20417" xr:uid="{00000000-0005-0000-0000-00002B9D0000}"/>
    <cellStyle name="Normal 7 2 2 2 2 2 2 2 2" xfId="20418" xr:uid="{00000000-0005-0000-0000-00002C9D0000}"/>
    <cellStyle name="Normal 7 2 2 2 2 2 2 2 2 2" xfId="43379" xr:uid="{00000000-0005-0000-0000-00002D9D0000}"/>
    <cellStyle name="Normal 7 2 2 2 2 2 2 2 3" xfId="33361" xr:uid="{00000000-0005-0000-0000-00002E9D0000}"/>
    <cellStyle name="Normal 7 2 2 2 2 2 2 3" xfId="20419" xr:uid="{00000000-0005-0000-0000-00002F9D0000}"/>
    <cellStyle name="Normal 7 2 2 2 2 2 2 3 2" xfId="20420" xr:uid="{00000000-0005-0000-0000-0000309D0000}"/>
    <cellStyle name="Normal 7 2 2 2 2 2 2 3 2 2" xfId="43380" xr:uid="{00000000-0005-0000-0000-0000319D0000}"/>
    <cellStyle name="Normal 7 2 2 2 2 2 2 3 3" xfId="33362" xr:uid="{00000000-0005-0000-0000-0000329D0000}"/>
    <cellStyle name="Normal 7 2 2 2 2 2 2 4" xfId="20421" xr:uid="{00000000-0005-0000-0000-0000339D0000}"/>
    <cellStyle name="Normal 7 2 2 2 2 2 2 4 2" xfId="37110" xr:uid="{00000000-0005-0000-0000-0000349D0000}"/>
    <cellStyle name="Normal 7 2 2 2 2 2 2 5" xfId="26516" xr:uid="{00000000-0005-0000-0000-0000359D0000}"/>
    <cellStyle name="Normal 7 2 2 2 2 2 3" xfId="20422" xr:uid="{00000000-0005-0000-0000-0000369D0000}"/>
    <cellStyle name="Normal 7 2 2 2 2 2 3 2" xfId="20423" xr:uid="{00000000-0005-0000-0000-0000379D0000}"/>
    <cellStyle name="Normal 7 2 2 2 2 2 3 2 2" xfId="20424" xr:uid="{00000000-0005-0000-0000-0000389D0000}"/>
    <cellStyle name="Normal 7 2 2 2 2 2 3 2 2 2" xfId="43381" xr:uid="{00000000-0005-0000-0000-0000399D0000}"/>
    <cellStyle name="Normal 7 2 2 2 2 2 3 2 3" xfId="33363" xr:uid="{00000000-0005-0000-0000-00003A9D0000}"/>
    <cellStyle name="Normal 7 2 2 2 2 2 3 3" xfId="20425" xr:uid="{00000000-0005-0000-0000-00003B9D0000}"/>
    <cellStyle name="Normal 7 2 2 2 2 2 3 3 2" xfId="20426" xr:uid="{00000000-0005-0000-0000-00003C9D0000}"/>
    <cellStyle name="Normal 7 2 2 2 2 2 3 3 2 2" xfId="43382" xr:uid="{00000000-0005-0000-0000-00003D9D0000}"/>
    <cellStyle name="Normal 7 2 2 2 2 2 3 3 3" xfId="33364" xr:uid="{00000000-0005-0000-0000-00003E9D0000}"/>
    <cellStyle name="Normal 7 2 2 2 2 2 3 4" xfId="20427" xr:uid="{00000000-0005-0000-0000-00003F9D0000}"/>
    <cellStyle name="Normal 7 2 2 2 2 2 3 4 2" xfId="37111" xr:uid="{00000000-0005-0000-0000-0000409D0000}"/>
    <cellStyle name="Normal 7 2 2 2 2 2 3 5" xfId="26517" xr:uid="{00000000-0005-0000-0000-0000419D0000}"/>
    <cellStyle name="Normal 7 2 2 2 2 2 4" xfId="20428" xr:uid="{00000000-0005-0000-0000-0000429D0000}"/>
    <cellStyle name="Normal 7 2 2 2 2 2 4 2" xfId="20429" xr:uid="{00000000-0005-0000-0000-0000439D0000}"/>
    <cellStyle name="Normal 7 2 2 2 2 2 4 2 2" xfId="43383" xr:uid="{00000000-0005-0000-0000-0000449D0000}"/>
    <cellStyle name="Normal 7 2 2 2 2 2 4 3" xfId="33365" xr:uid="{00000000-0005-0000-0000-0000459D0000}"/>
    <cellStyle name="Normal 7 2 2 2 2 2 5" xfId="20430" xr:uid="{00000000-0005-0000-0000-0000469D0000}"/>
    <cellStyle name="Normal 7 2 2 2 2 2 5 2" xfId="20431" xr:uid="{00000000-0005-0000-0000-0000479D0000}"/>
    <cellStyle name="Normal 7 2 2 2 2 2 5 2 2" xfId="43384" xr:uid="{00000000-0005-0000-0000-0000489D0000}"/>
    <cellStyle name="Normal 7 2 2 2 2 2 5 3" xfId="33366" xr:uid="{00000000-0005-0000-0000-0000499D0000}"/>
    <cellStyle name="Normal 7 2 2 2 2 2 6" xfId="20432" xr:uid="{00000000-0005-0000-0000-00004A9D0000}"/>
    <cellStyle name="Normal 7 2 2 2 2 2 6 2" xfId="37109" xr:uid="{00000000-0005-0000-0000-00004B9D0000}"/>
    <cellStyle name="Normal 7 2 2 2 2 2 7" xfId="26515" xr:uid="{00000000-0005-0000-0000-00004C9D0000}"/>
    <cellStyle name="Normal 7 2 2 2 2 3" xfId="20433" xr:uid="{00000000-0005-0000-0000-00004D9D0000}"/>
    <cellStyle name="Normal 7 2 2 2 2 3 2" xfId="20434" xr:uid="{00000000-0005-0000-0000-00004E9D0000}"/>
    <cellStyle name="Normal 7 2 2 2 2 3 2 2" xfId="20435" xr:uid="{00000000-0005-0000-0000-00004F9D0000}"/>
    <cellStyle name="Normal 7 2 2 2 2 3 2 2 2" xfId="43385" xr:uid="{00000000-0005-0000-0000-0000509D0000}"/>
    <cellStyle name="Normal 7 2 2 2 2 3 2 3" xfId="33367" xr:uid="{00000000-0005-0000-0000-0000519D0000}"/>
    <cellStyle name="Normal 7 2 2 2 2 3 3" xfId="20436" xr:uid="{00000000-0005-0000-0000-0000529D0000}"/>
    <cellStyle name="Normal 7 2 2 2 2 3 3 2" xfId="20437" xr:uid="{00000000-0005-0000-0000-0000539D0000}"/>
    <cellStyle name="Normal 7 2 2 2 2 3 3 2 2" xfId="43386" xr:uid="{00000000-0005-0000-0000-0000549D0000}"/>
    <cellStyle name="Normal 7 2 2 2 2 3 3 3" xfId="33368" xr:uid="{00000000-0005-0000-0000-0000559D0000}"/>
    <cellStyle name="Normal 7 2 2 2 2 3 4" xfId="20438" xr:uid="{00000000-0005-0000-0000-0000569D0000}"/>
    <cellStyle name="Normal 7 2 2 2 2 3 4 2" xfId="37112" xr:uid="{00000000-0005-0000-0000-0000579D0000}"/>
    <cellStyle name="Normal 7 2 2 2 2 3 5" xfId="26518" xr:uid="{00000000-0005-0000-0000-0000589D0000}"/>
    <cellStyle name="Normal 7 2 2 2 2 4" xfId="20439" xr:uid="{00000000-0005-0000-0000-0000599D0000}"/>
    <cellStyle name="Normal 7 2 2 2 2 4 2" xfId="20440" xr:uid="{00000000-0005-0000-0000-00005A9D0000}"/>
    <cellStyle name="Normal 7 2 2 2 2 4 2 2" xfId="20441" xr:uid="{00000000-0005-0000-0000-00005B9D0000}"/>
    <cellStyle name="Normal 7 2 2 2 2 4 2 2 2" xfId="43387" xr:uid="{00000000-0005-0000-0000-00005C9D0000}"/>
    <cellStyle name="Normal 7 2 2 2 2 4 2 3" xfId="33369" xr:uid="{00000000-0005-0000-0000-00005D9D0000}"/>
    <cellStyle name="Normal 7 2 2 2 2 4 3" xfId="20442" xr:uid="{00000000-0005-0000-0000-00005E9D0000}"/>
    <cellStyle name="Normal 7 2 2 2 2 4 3 2" xfId="20443" xr:uid="{00000000-0005-0000-0000-00005F9D0000}"/>
    <cellStyle name="Normal 7 2 2 2 2 4 3 2 2" xfId="43388" xr:uid="{00000000-0005-0000-0000-0000609D0000}"/>
    <cellStyle name="Normal 7 2 2 2 2 4 3 3" xfId="33370" xr:uid="{00000000-0005-0000-0000-0000619D0000}"/>
    <cellStyle name="Normal 7 2 2 2 2 4 4" xfId="20444" xr:uid="{00000000-0005-0000-0000-0000629D0000}"/>
    <cellStyle name="Normal 7 2 2 2 2 4 4 2" xfId="37113" xr:uid="{00000000-0005-0000-0000-0000639D0000}"/>
    <cellStyle name="Normal 7 2 2 2 2 4 5" xfId="26519" xr:uid="{00000000-0005-0000-0000-0000649D0000}"/>
    <cellStyle name="Normal 7 2 2 2 2 5" xfId="20445" xr:uid="{00000000-0005-0000-0000-0000659D0000}"/>
    <cellStyle name="Normal 7 2 2 2 2 5 2" xfId="20446" xr:uid="{00000000-0005-0000-0000-0000669D0000}"/>
    <cellStyle name="Normal 7 2 2 2 2 5 2 2" xfId="43389" xr:uid="{00000000-0005-0000-0000-0000679D0000}"/>
    <cellStyle name="Normal 7 2 2 2 2 5 3" xfId="33371" xr:uid="{00000000-0005-0000-0000-0000689D0000}"/>
    <cellStyle name="Normal 7 2 2 2 2 6" xfId="20447" xr:uid="{00000000-0005-0000-0000-0000699D0000}"/>
    <cellStyle name="Normal 7 2 2 2 2 6 2" xfId="20448" xr:uid="{00000000-0005-0000-0000-00006A9D0000}"/>
    <cellStyle name="Normal 7 2 2 2 2 6 2 2" xfId="43390" xr:uid="{00000000-0005-0000-0000-00006B9D0000}"/>
    <cellStyle name="Normal 7 2 2 2 2 6 3" xfId="33372" xr:uid="{00000000-0005-0000-0000-00006C9D0000}"/>
    <cellStyle name="Normal 7 2 2 2 2 7" xfId="20449" xr:uid="{00000000-0005-0000-0000-00006D9D0000}"/>
    <cellStyle name="Normal 7 2 2 2 2 7 2" xfId="37108" xr:uid="{00000000-0005-0000-0000-00006E9D0000}"/>
    <cellStyle name="Normal 7 2 2 2 2 8" xfId="26514" xr:uid="{00000000-0005-0000-0000-00006F9D0000}"/>
    <cellStyle name="Normal 7 2 2 2 3" xfId="20450" xr:uid="{00000000-0005-0000-0000-0000709D0000}"/>
    <cellStyle name="Normal 7 2 2 2 3 2" xfId="20451" xr:uid="{00000000-0005-0000-0000-0000719D0000}"/>
    <cellStyle name="Normal 7 2 2 2 3 2 2" xfId="20452" xr:uid="{00000000-0005-0000-0000-0000729D0000}"/>
    <cellStyle name="Normal 7 2 2 2 3 2 2 2" xfId="20453" xr:uid="{00000000-0005-0000-0000-0000739D0000}"/>
    <cellStyle name="Normal 7 2 2 2 3 2 2 2 2" xfId="20454" xr:uid="{00000000-0005-0000-0000-0000749D0000}"/>
    <cellStyle name="Normal 7 2 2 2 3 2 2 2 2 2" xfId="43391" xr:uid="{00000000-0005-0000-0000-0000759D0000}"/>
    <cellStyle name="Normal 7 2 2 2 3 2 2 2 3" xfId="33373" xr:uid="{00000000-0005-0000-0000-0000769D0000}"/>
    <cellStyle name="Normal 7 2 2 2 3 2 2 3" xfId="20455" xr:uid="{00000000-0005-0000-0000-0000779D0000}"/>
    <cellStyle name="Normal 7 2 2 2 3 2 2 3 2" xfId="20456" xr:uid="{00000000-0005-0000-0000-0000789D0000}"/>
    <cellStyle name="Normal 7 2 2 2 3 2 2 3 2 2" xfId="43392" xr:uid="{00000000-0005-0000-0000-0000799D0000}"/>
    <cellStyle name="Normal 7 2 2 2 3 2 2 3 3" xfId="33374" xr:uid="{00000000-0005-0000-0000-00007A9D0000}"/>
    <cellStyle name="Normal 7 2 2 2 3 2 2 4" xfId="20457" xr:uid="{00000000-0005-0000-0000-00007B9D0000}"/>
    <cellStyle name="Normal 7 2 2 2 3 2 2 4 2" xfId="37116" xr:uid="{00000000-0005-0000-0000-00007C9D0000}"/>
    <cellStyle name="Normal 7 2 2 2 3 2 2 5" xfId="26522" xr:uid="{00000000-0005-0000-0000-00007D9D0000}"/>
    <cellStyle name="Normal 7 2 2 2 3 2 3" xfId="20458" xr:uid="{00000000-0005-0000-0000-00007E9D0000}"/>
    <cellStyle name="Normal 7 2 2 2 3 2 3 2" xfId="20459" xr:uid="{00000000-0005-0000-0000-00007F9D0000}"/>
    <cellStyle name="Normal 7 2 2 2 3 2 3 2 2" xfId="20460" xr:uid="{00000000-0005-0000-0000-0000809D0000}"/>
    <cellStyle name="Normal 7 2 2 2 3 2 3 2 2 2" xfId="43393" xr:uid="{00000000-0005-0000-0000-0000819D0000}"/>
    <cellStyle name="Normal 7 2 2 2 3 2 3 2 3" xfId="33375" xr:uid="{00000000-0005-0000-0000-0000829D0000}"/>
    <cellStyle name="Normal 7 2 2 2 3 2 3 3" xfId="20461" xr:uid="{00000000-0005-0000-0000-0000839D0000}"/>
    <cellStyle name="Normal 7 2 2 2 3 2 3 3 2" xfId="20462" xr:uid="{00000000-0005-0000-0000-0000849D0000}"/>
    <cellStyle name="Normal 7 2 2 2 3 2 3 3 2 2" xfId="43394" xr:uid="{00000000-0005-0000-0000-0000859D0000}"/>
    <cellStyle name="Normal 7 2 2 2 3 2 3 3 3" xfId="33376" xr:uid="{00000000-0005-0000-0000-0000869D0000}"/>
    <cellStyle name="Normal 7 2 2 2 3 2 3 4" xfId="20463" xr:uid="{00000000-0005-0000-0000-0000879D0000}"/>
    <cellStyle name="Normal 7 2 2 2 3 2 3 4 2" xfId="37117" xr:uid="{00000000-0005-0000-0000-0000889D0000}"/>
    <cellStyle name="Normal 7 2 2 2 3 2 3 5" xfId="26523" xr:uid="{00000000-0005-0000-0000-0000899D0000}"/>
    <cellStyle name="Normal 7 2 2 2 3 2 4" xfId="20464" xr:uid="{00000000-0005-0000-0000-00008A9D0000}"/>
    <cellStyle name="Normal 7 2 2 2 3 2 4 2" xfId="20465" xr:uid="{00000000-0005-0000-0000-00008B9D0000}"/>
    <cellStyle name="Normal 7 2 2 2 3 2 4 2 2" xfId="43395" xr:uid="{00000000-0005-0000-0000-00008C9D0000}"/>
    <cellStyle name="Normal 7 2 2 2 3 2 4 3" xfId="33377" xr:uid="{00000000-0005-0000-0000-00008D9D0000}"/>
    <cellStyle name="Normal 7 2 2 2 3 2 5" xfId="20466" xr:uid="{00000000-0005-0000-0000-00008E9D0000}"/>
    <cellStyle name="Normal 7 2 2 2 3 2 5 2" xfId="20467" xr:uid="{00000000-0005-0000-0000-00008F9D0000}"/>
    <cellStyle name="Normal 7 2 2 2 3 2 5 2 2" xfId="43396" xr:uid="{00000000-0005-0000-0000-0000909D0000}"/>
    <cellStyle name="Normal 7 2 2 2 3 2 5 3" xfId="33378" xr:uid="{00000000-0005-0000-0000-0000919D0000}"/>
    <cellStyle name="Normal 7 2 2 2 3 2 6" xfId="20468" xr:uid="{00000000-0005-0000-0000-0000929D0000}"/>
    <cellStyle name="Normal 7 2 2 2 3 2 6 2" xfId="37115" xr:uid="{00000000-0005-0000-0000-0000939D0000}"/>
    <cellStyle name="Normal 7 2 2 2 3 2 7" xfId="26521" xr:uid="{00000000-0005-0000-0000-0000949D0000}"/>
    <cellStyle name="Normal 7 2 2 2 3 3" xfId="20469" xr:uid="{00000000-0005-0000-0000-0000959D0000}"/>
    <cellStyle name="Normal 7 2 2 2 3 3 2" xfId="20470" xr:uid="{00000000-0005-0000-0000-0000969D0000}"/>
    <cellStyle name="Normal 7 2 2 2 3 3 2 2" xfId="20471" xr:uid="{00000000-0005-0000-0000-0000979D0000}"/>
    <cellStyle name="Normal 7 2 2 2 3 3 2 2 2" xfId="43397" xr:uid="{00000000-0005-0000-0000-0000989D0000}"/>
    <cellStyle name="Normal 7 2 2 2 3 3 2 3" xfId="33379" xr:uid="{00000000-0005-0000-0000-0000999D0000}"/>
    <cellStyle name="Normal 7 2 2 2 3 3 3" xfId="20472" xr:uid="{00000000-0005-0000-0000-00009A9D0000}"/>
    <cellStyle name="Normal 7 2 2 2 3 3 3 2" xfId="20473" xr:uid="{00000000-0005-0000-0000-00009B9D0000}"/>
    <cellStyle name="Normal 7 2 2 2 3 3 3 2 2" xfId="43398" xr:uid="{00000000-0005-0000-0000-00009C9D0000}"/>
    <cellStyle name="Normal 7 2 2 2 3 3 3 3" xfId="33380" xr:uid="{00000000-0005-0000-0000-00009D9D0000}"/>
    <cellStyle name="Normal 7 2 2 2 3 3 4" xfId="20474" xr:uid="{00000000-0005-0000-0000-00009E9D0000}"/>
    <cellStyle name="Normal 7 2 2 2 3 3 4 2" xfId="37118" xr:uid="{00000000-0005-0000-0000-00009F9D0000}"/>
    <cellStyle name="Normal 7 2 2 2 3 3 5" xfId="26524" xr:uid="{00000000-0005-0000-0000-0000A09D0000}"/>
    <cellStyle name="Normal 7 2 2 2 3 4" xfId="20475" xr:uid="{00000000-0005-0000-0000-0000A19D0000}"/>
    <cellStyle name="Normal 7 2 2 2 3 4 2" xfId="20476" xr:uid="{00000000-0005-0000-0000-0000A29D0000}"/>
    <cellStyle name="Normal 7 2 2 2 3 4 2 2" xfId="20477" xr:uid="{00000000-0005-0000-0000-0000A39D0000}"/>
    <cellStyle name="Normal 7 2 2 2 3 4 2 2 2" xfId="43399" xr:uid="{00000000-0005-0000-0000-0000A49D0000}"/>
    <cellStyle name="Normal 7 2 2 2 3 4 2 3" xfId="33381" xr:uid="{00000000-0005-0000-0000-0000A59D0000}"/>
    <cellStyle name="Normal 7 2 2 2 3 4 3" xfId="20478" xr:uid="{00000000-0005-0000-0000-0000A69D0000}"/>
    <cellStyle name="Normal 7 2 2 2 3 4 3 2" xfId="20479" xr:uid="{00000000-0005-0000-0000-0000A79D0000}"/>
    <cellStyle name="Normal 7 2 2 2 3 4 3 2 2" xfId="43400" xr:uid="{00000000-0005-0000-0000-0000A89D0000}"/>
    <cellStyle name="Normal 7 2 2 2 3 4 3 3" xfId="33382" xr:uid="{00000000-0005-0000-0000-0000A99D0000}"/>
    <cellStyle name="Normal 7 2 2 2 3 4 4" xfId="20480" xr:uid="{00000000-0005-0000-0000-0000AA9D0000}"/>
    <cellStyle name="Normal 7 2 2 2 3 4 4 2" xfId="37119" xr:uid="{00000000-0005-0000-0000-0000AB9D0000}"/>
    <cellStyle name="Normal 7 2 2 2 3 4 5" xfId="26525" xr:uid="{00000000-0005-0000-0000-0000AC9D0000}"/>
    <cellStyle name="Normal 7 2 2 2 3 5" xfId="20481" xr:uid="{00000000-0005-0000-0000-0000AD9D0000}"/>
    <cellStyle name="Normal 7 2 2 2 3 5 2" xfId="20482" xr:uid="{00000000-0005-0000-0000-0000AE9D0000}"/>
    <cellStyle name="Normal 7 2 2 2 3 5 2 2" xfId="43401" xr:uid="{00000000-0005-0000-0000-0000AF9D0000}"/>
    <cellStyle name="Normal 7 2 2 2 3 5 3" xfId="33383" xr:uid="{00000000-0005-0000-0000-0000B09D0000}"/>
    <cellStyle name="Normal 7 2 2 2 3 6" xfId="20483" xr:uid="{00000000-0005-0000-0000-0000B19D0000}"/>
    <cellStyle name="Normal 7 2 2 2 3 6 2" xfId="20484" xr:uid="{00000000-0005-0000-0000-0000B29D0000}"/>
    <cellStyle name="Normal 7 2 2 2 3 6 2 2" xfId="43402" xr:uid="{00000000-0005-0000-0000-0000B39D0000}"/>
    <cellStyle name="Normal 7 2 2 2 3 6 3" xfId="33384" xr:uid="{00000000-0005-0000-0000-0000B49D0000}"/>
    <cellStyle name="Normal 7 2 2 2 3 7" xfId="20485" xr:uid="{00000000-0005-0000-0000-0000B59D0000}"/>
    <cellStyle name="Normal 7 2 2 2 3 7 2" xfId="37114" xr:uid="{00000000-0005-0000-0000-0000B69D0000}"/>
    <cellStyle name="Normal 7 2 2 2 3 8" xfId="26520" xr:uid="{00000000-0005-0000-0000-0000B79D0000}"/>
    <cellStyle name="Normal 7 2 2 2 4" xfId="20486" xr:uid="{00000000-0005-0000-0000-0000B89D0000}"/>
    <cellStyle name="Normal 7 2 2 2 4 2" xfId="20487" xr:uid="{00000000-0005-0000-0000-0000B99D0000}"/>
    <cellStyle name="Normal 7 2 2 2 4 2 2" xfId="20488" xr:uid="{00000000-0005-0000-0000-0000BA9D0000}"/>
    <cellStyle name="Normal 7 2 2 2 4 2 2 2" xfId="20489" xr:uid="{00000000-0005-0000-0000-0000BB9D0000}"/>
    <cellStyle name="Normal 7 2 2 2 4 2 2 2 2" xfId="43403" xr:uid="{00000000-0005-0000-0000-0000BC9D0000}"/>
    <cellStyle name="Normal 7 2 2 2 4 2 2 3" xfId="33385" xr:uid="{00000000-0005-0000-0000-0000BD9D0000}"/>
    <cellStyle name="Normal 7 2 2 2 4 2 3" xfId="20490" xr:uid="{00000000-0005-0000-0000-0000BE9D0000}"/>
    <cellStyle name="Normal 7 2 2 2 4 2 3 2" xfId="20491" xr:uid="{00000000-0005-0000-0000-0000BF9D0000}"/>
    <cellStyle name="Normal 7 2 2 2 4 2 3 2 2" xfId="43404" xr:uid="{00000000-0005-0000-0000-0000C09D0000}"/>
    <cellStyle name="Normal 7 2 2 2 4 2 3 3" xfId="33386" xr:uid="{00000000-0005-0000-0000-0000C19D0000}"/>
    <cellStyle name="Normal 7 2 2 2 4 2 4" xfId="20492" xr:uid="{00000000-0005-0000-0000-0000C29D0000}"/>
    <cellStyle name="Normal 7 2 2 2 4 2 4 2" xfId="37121" xr:uid="{00000000-0005-0000-0000-0000C39D0000}"/>
    <cellStyle name="Normal 7 2 2 2 4 2 5" xfId="26527" xr:uid="{00000000-0005-0000-0000-0000C49D0000}"/>
    <cellStyle name="Normal 7 2 2 2 4 3" xfId="20493" xr:uid="{00000000-0005-0000-0000-0000C59D0000}"/>
    <cellStyle name="Normal 7 2 2 2 4 3 2" xfId="20494" xr:uid="{00000000-0005-0000-0000-0000C69D0000}"/>
    <cellStyle name="Normal 7 2 2 2 4 3 2 2" xfId="20495" xr:uid="{00000000-0005-0000-0000-0000C79D0000}"/>
    <cellStyle name="Normal 7 2 2 2 4 3 2 2 2" xfId="43405" xr:uid="{00000000-0005-0000-0000-0000C89D0000}"/>
    <cellStyle name="Normal 7 2 2 2 4 3 2 3" xfId="33387" xr:uid="{00000000-0005-0000-0000-0000C99D0000}"/>
    <cellStyle name="Normal 7 2 2 2 4 3 3" xfId="20496" xr:uid="{00000000-0005-0000-0000-0000CA9D0000}"/>
    <cellStyle name="Normal 7 2 2 2 4 3 3 2" xfId="20497" xr:uid="{00000000-0005-0000-0000-0000CB9D0000}"/>
    <cellStyle name="Normal 7 2 2 2 4 3 3 2 2" xfId="43406" xr:uid="{00000000-0005-0000-0000-0000CC9D0000}"/>
    <cellStyle name="Normal 7 2 2 2 4 3 3 3" xfId="33388" xr:uid="{00000000-0005-0000-0000-0000CD9D0000}"/>
    <cellStyle name="Normal 7 2 2 2 4 3 4" xfId="20498" xr:uid="{00000000-0005-0000-0000-0000CE9D0000}"/>
    <cellStyle name="Normal 7 2 2 2 4 3 4 2" xfId="37122" xr:uid="{00000000-0005-0000-0000-0000CF9D0000}"/>
    <cellStyle name="Normal 7 2 2 2 4 3 5" xfId="26528" xr:uid="{00000000-0005-0000-0000-0000D09D0000}"/>
    <cellStyle name="Normal 7 2 2 2 4 4" xfId="20499" xr:uid="{00000000-0005-0000-0000-0000D19D0000}"/>
    <cellStyle name="Normal 7 2 2 2 4 4 2" xfId="20500" xr:uid="{00000000-0005-0000-0000-0000D29D0000}"/>
    <cellStyle name="Normal 7 2 2 2 4 4 2 2" xfId="43407" xr:uid="{00000000-0005-0000-0000-0000D39D0000}"/>
    <cellStyle name="Normal 7 2 2 2 4 4 3" xfId="33389" xr:uid="{00000000-0005-0000-0000-0000D49D0000}"/>
    <cellStyle name="Normal 7 2 2 2 4 5" xfId="20501" xr:uid="{00000000-0005-0000-0000-0000D59D0000}"/>
    <cellStyle name="Normal 7 2 2 2 4 5 2" xfId="20502" xr:uid="{00000000-0005-0000-0000-0000D69D0000}"/>
    <cellStyle name="Normal 7 2 2 2 4 5 2 2" xfId="43408" xr:uid="{00000000-0005-0000-0000-0000D79D0000}"/>
    <cellStyle name="Normal 7 2 2 2 4 5 3" xfId="33390" xr:uid="{00000000-0005-0000-0000-0000D89D0000}"/>
    <cellStyle name="Normal 7 2 2 2 4 6" xfId="20503" xr:uid="{00000000-0005-0000-0000-0000D99D0000}"/>
    <cellStyle name="Normal 7 2 2 2 4 6 2" xfId="37120" xr:uid="{00000000-0005-0000-0000-0000DA9D0000}"/>
    <cellStyle name="Normal 7 2 2 2 4 7" xfId="26526" xr:uid="{00000000-0005-0000-0000-0000DB9D0000}"/>
    <cellStyle name="Normal 7 2 2 2 5" xfId="20504" xr:uid="{00000000-0005-0000-0000-0000DC9D0000}"/>
    <cellStyle name="Normal 7 2 2 2 5 2" xfId="20505" xr:uid="{00000000-0005-0000-0000-0000DD9D0000}"/>
    <cellStyle name="Normal 7 2 2 2 5 2 2" xfId="20506" xr:uid="{00000000-0005-0000-0000-0000DE9D0000}"/>
    <cellStyle name="Normal 7 2 2 2 5 2 2 2" xfId="43409" xr:uid="{00000000-0005-0000-0000-0000DF9D0000}"/>
    <cellStyle name="Normal 7 2 2 2 5 2 3" xfId="33391" xr:uid="{00000000-0005-0000-0000-0000E09D0000}"/>
    <cellStyle name="Normal 7 2 2 2 5 3" xfId="20507" xr:uid="{00000000-0005-0000-0000-0000E19D0000}"/>
    <cellStyle name="Normal 7 2 2 2 5 3 2" xfId="20508" xr:uid="{00000000-0005-0000-0000-0000E29D0000}"/>
    <cellStyle name="Normal 7 2 2 2 5 3 2 2" xfId="43410" xr:uid="{00000000-0005-0000-0000-0000E39D0000}"/>
    <cellStyle name="Normal 7 2 2 2 5 3 3" xfId="33392" xr:uid="{00000000-0005-0000-0000-0000E49D0000}"/>
    <cellStyle name="Normal 7 2 2 2 5 4" xfId="20509" xr:uid="{00000000-0005-0000-0000-0000E59D0000}"/>
    <cellStyle name="Normal 7 2 2 2 5 4 2" xfId="37123" xr:uid="{00000000-0005-0000-0000-0000E69D0000}"/>
    <cellStyle name="Normal 7 2 2 2 5 5" xfId="26529" xr:uid="{00000000-0005-0000-0000-0000E79D0000}"/>
    <cellStyle name="Normal 7 2 2 2 6" xfId="20510" xr:uid="{00000000-0005-0000-0000-0000E89D0000}"/>
    <cellStyle name="Normal 7 2 2 2 6 2" xfId="20511" xr:uid="{00000000-0005-0000-0000-0000E99D0000}"/>
    <cellStyle name="Normal 7 2 2 2 6 2 2" xfId="20512" xr:uid="{00000000-0005-0000-0000-0000EA9D0000}"/>
    <cellStyle name="Normal 7 2 2 2 6 2 2 2" xfId="43411" xr:uid="{00000000-0005-0000-0000-0000EB9D0000}"/>
    <cellStyle name="Normal 7 2 2 2 6 2 3" xfId="33393" xr:uid="{00000000-0005-0000-0000-0000EC9D0000}"/>
    <cellStyle name="Normal 7 2 2 2 6 3" xfId="20513" xr:uid="{00000000-0005-0000-0000-0000ED9D0000}"/>
    <cellStyle name="Normal 7 2 2 2 6 3 2" xfId="20514" xr:uid="{00000000-0005-0000-0000-0000EE9D0000}"/>
    <cellStyle name="Normal 7 2 2 2 6 3 2 2" xfId="43412" xr:uid="{00000000-0005-0000-0000-0000EF9D0000}"/>
    <cellStyle name="Normal 7 2 2 2 6 3 3" xfId="33394" xr:uid="{00000000-0005-0000-0000-0000F09D0000}"/>
    <cellStyle name="Normal 7 2 2 2 6 4" xfId="20515" xr:uid="{00000000-0005-0000-0000-0000F19D0000}"/>
    <cellStyle name="Normal 7 2 2 2 6 4 2" xfId="37124" xr:uid="{00000000-0005-0000-0000-0000F29D0000}"/>
    <cellStyle name="Normal 7 2 2 2 6 5" xfId="26530" xr:uid="{00000000-0005-0000-0000-0000F39D0000}"/>
    <cellStyle name="Normal 7 2 2 2 7" xfId="20516" xr:uid="{00000000-0005-0000-0000-0000F49D0000}"/>
    <cellStyle name="Normal 7 2 2 2 7 2" xfId="20517" xr:uid="{00000000-0005-0000-0000-0000F59D0000}"/>
    <cellStyle name="Normal 7 2 2 2 7 2 2" xfId="43413" xr:uid="{00000000-0005-0000-0000-0000F69D0000}"/>
    <cellStyle name="Normal 7 2 2 2 7 3" xfId="33395" xr:uid="{00000000-0005-0000-0000-0000F79D0000}"/>
    <cellStyle name="Normal 7 2 2 2 8" xfId="20518" xr:uid="{00000000-0005-0000-0000-0000F89D0000}"/>
    <cellStyle name="Normal 7 2 2 2 8 2" xfId="20519" xr:uid="{00000000-0005-0000-0000-0000F99D0000}"/>
    <cellStyle name="Normal 7 2 2 2 8 2 2" xfId="43414" xr:uid="{00000000-0005-0000-0000-0000FA9D0000}"/>
    <cellStyle name="Normal 7 2 2 2 8 3" xfId="33396" xr:uid="{00000000-0005-0000-0000-0000FB9D0000}"/>
    <cellStyle name="Normal 7 2 2 2 9" xfId="20520" xr:uid="{00000000-0005-0000-0000-0000FC9D0000}"/>
    <cellStyle name="Normal 7 2 2 2 9 2" xfId="37107" xr:uid="{00000000-0005-0000-0000-0000FD9D0000}"/>
    <cellStyle name="Normal 7 2 2 3" xfId="20521" xr:uid="{00000000-0005-0000-0000-0000FE9D0000}"/>
    <cellStyle name="Normal 7 2 2 3 2" xfId="20522" xr:uid="{00000000-0005-0000-0000-0000FF9D0000}"/>
    <cellStyle name="Normal 7 2 2 3 2 2" xfId="20523" xr:uid="{00000000-0005-0000-0000-0000009E0000}"/>
    <cellStyle name="Normal 7 2 2 3 2 2 2" xfId="20524" xr:uid="{00000000-0005-0000-0000-0000019E0000}"/>
    <cellStyle name="Normal 7 2 2 3 2 2 2 2" xfId="20525" xr:uid="{00000000-0005-0000-0000-0000029E0000}"/>
    <cellStyle name="Normal 7 2 2 3 2 2 2 2 2" xfId="43415" xr:uid="{00000000-0005-0000-0000-0000039E0000}"/>
    <cellStyle name="Normal 7 2 2 3 2 2 2 3" xfId="33397" xr:uid="{00000000-0005-0000-0000-0000049E0000}"/>
    <cellStyle name="Normal 7 2 2 3 2 2 3" xfId="20526" xr:uid="{00000000-0005-0000-0000-0000059E0000}"/>
    <cellStyle name="Normal 7 2 2 3 2 2 3 2" xfId="20527" xr:uid="{00000000-0005-0000-0000-0000069E0000}"/>
    <cellStyle name="Normal 7 2 2 3 2 2 3 2 2" xfId="43416" xr:uid="{00000000-0005-0000-0000-0000079E0000}"/>
    <cellStyle name="Normal 7 2 2 3 2 2 3 3" xfId="33398" xr:uid="{00000000-0005-0000-0000-0000089E0000}"/>
    <cellStyle name="Normal 7 2 2 3 2 2 4" xfId="20528" xr:uid="{00000000-0005-0000-0000-0000099E0000}"/>
    <cellStyle name="Normal 7 2 2 3 2 2 4 2" xfId="37127" xr:uid="{00000000-0005-0000-0000-00000A9E0000}"/>
    <cellStyle name="Normal 7 2 2 3 2 2 5" xfId="26533" xr:uid="{00000000-0005-0000-0000-00000B9E0000}"/>
    <cellStyle name="Normal 7 2 2 3 2 3" xfId="20529" xr:uid="{00000000-0005-0000-0000-00000C9E0000}"/>
    <cellStyle name="Normal 7 2 2 3 2 3 2" xfId="20530" xr:uid="{00000000-0005-0000-0000-00000D9E0000}"/>
    <cellStyle name="Normal 7 2 2 3 2 3 2 2" xfId="20531" xr:uid="{00000000-0005-0000-0000-00000E9E0000}"/>
    <cellStyle name="Normal 7 2 2 3 2 3 2 2 2" xfId="43417" xr:uid="{00000000-0005-0000-0000-00000F9E0000}"/>
    <cellStyle name="Normal 7 2 2 3 2 3 2 3" xfId="33399" xr:uid="{00000000-0005-0000-0000-0000109E0000}"/>
    <cellStyle name="Normal 7 2 2 3 2 3 3" xfId="20532" xr:uid="{00000000-0005-0000-0000-0000119E0000}"/>
    <cellStyle name="Normal 7 2 2 3 2 3 3 2" xfId="20533" xr:uid="{00000000-0005-0000-0000-0000129E0000}"/>
    <cellStyle name="Normal 7 2 2 3 2 3 3 2 2" xfId="43418" xr:uid="{00000000-0005-0000-0000-0000139E0000}"/>
    <cellStyle name="Normal 7 2 2 3 2 3 3 3" xfId="33400" xr:uid="{00000000-0005-0000-0000-0000149E0000}"/>
    <cellStyle name="Normal 7 2 2 3 2 3 4" xfId="20534" xr:uid="{00000000-0005-0000-0000-0000159E0000}"/>
    <cellStyle name="Normal 7 2 2 3 2 3 4 2" xfId="37128" xr:uid="{00000000-0005-0000-0000-0000169E0000}"/>
    <cellStyle name="Normal 7 2 2 3 2 3 5" xfId="26534" xr:uid="{00000000-0005-0000-0000-0000179E0000}"/>
    <cellStyle name="Normal 7 2 2 3 2 4" xfId="20535" xr:uid="{00000000-0005-0000-0000-0000189E0000}"/>
    <cellStyle name="Normal 7 2 2 3 2 4 2" xfId="20536" xr:uid="{00000000-0005-0000-0000-0000199E0000}"/>
    <cellStyle name="Normal 7 2 2 3 2 4 2 2" xfId="43419" xr:uid="{00000000-0005-0000-0000-00001A9E0000}"/>
    <cellStyle name="Normal 7 2 2 3 2 4 3" xfId="33401" xr:uid="{00000000-0005-0000-0000-00001B9E0000}"/>
    <cellStyle name="Normal 7 2 2 3 2 5" xfId="20537" xr:uid="{00000000-0005-0000-0000-00001C9E0000}"/>
    <cellStyle name="Normal 7 2 2 3 2 5 2" xfId="20538" xr:uid="{00000000-0005-0000-0000-00001D9E0000}"/>
    <cellStyle name="Normal 7 2 2 3 2 5 2 2" xfId="43420" xr:uid="{00000000-0005-0000-0000-00001E9E0000}"/>
    <cellStyle name="Normal 7 2 2 3 2 5 3" xfId="33402" xr:uid="{00000000-0005-0000-0000-00001F9E0000}"/>
    <cellStyle name="Normal 7 2 2 3 2 6" xfId="20539" xr:uid="{00000000-0005-0000-0000-0000209E0000}"/>
    <cellStyle name="Normal 7 2 2 3 2 6 2" xfId="37126" xr:uid="{00000000-0005-0000-0000-0000219E0000}"/>
    <cellStyle name="Normal 7 2 2 3 2 7" xfId="26532" xr:uid="{00000000-0005-0000-0000-0000229E0000}"/>
    <cellStyle name="Normal 7 2 2 3 3" xfId="20540" xr:uid="{00000000-0005-0000-0000-0000239E0000}"/>
    <cellStyle name="Normal 7 2 2 3 3 2" xfId="20541" xr:uid="{00000000-0005-0000-0000-0000249E0000}"/>
    <cellStyle name="Normal 7 2 2 3 3 2 2" xfId="20542" xr:uid="{00000000-0005-0000-0000-0000259E0000}"/>
    <cellStyle name="Normal 7 2 2 3 3 2 2 2" xfId="43421" xr:uid="{00000000-0005-0000-0000-0000269E0000}"/>
    <cellStyle name="Normal 7 2 2 3 3 2 3" xfId="33403" xr:uid="{00000000-0005-0000-0000-0000279E0000}"/>
    <cellStyle name="Normal 7 2 2 3 3 3" xfId="20543" xr:uid="{00000000-0005-0000-0000-0000289E0000}"/>
    <cellStyle name="Normal 7 2 2 3 3 3 2" xfId="20544" xr:uid="{00000000-0005-0000-0000-0000299E0000}"/>
    <cellStyle name="Normal 7 2 2 3 3 3 2 2" xfId="43422" xr:uid="{00000000-0005-0000-0000-00002A9E0000}"/>
    <cellStyle name="Normal 7 2 2 3 3 3 3" xfId="33404" xr:uid="{00000000-0005-0000-0000-00002B9E0000}"/>
    <cellStyle name="Normal 7 2 2 3 3 4" xfId="20545" xr:uid="{00000000-0005-0000-0000-00002C9E0000}"/>
    <cellStyle name="Normal 7 2 2 3 3 4 2" xfId="37129" xr:uid="{00000000-0005-0000-0000-00002D9E0000}"/>
    <cellStyle name="Normal 7 2 2 3 3 5" xfId="26535" xr:uid="{00000000-0005-0000-0000-00002E9E0000}"/>
    <cellStyle name="Normal 7 2 2 3 4" xfId="20546" xr:uid="{00000000-0005-0000-0000-00002F9E0000}"/>
    <cellStyle name="Normal 7 2 2 3 4 2" xfId="20547" xr:uid="{00000000-0005-0000-0000-0000309E0000}"/>
    <cellStyle name="Normal 7 2 2 3 4 2 2" xfId="20548" xr:uid="{00000000-0005-0000-0000-0000319E0000}"/>
    <cellStyle name="Normal 7 2 2 3 4 2 2 2" xfId="43423" xr:uid="{00000000-0005-0000-0000-0000329E0000}"/>
    <cellStyle name="Normal 7 2 2 3 4 2 3" xfId="33405" xr:uid="{00000000-0005-0000-0000-0000339E0000}"/>
    <cellStyle name="Normal 7 2 2 3 4 3" xfId="20549" xr:uid="{00000000-0005-0000-0000-0000349E0000}"/>
    <cellStyle name="Normal 7 2 2 3 4 3 2" xfId="20550" xr:uid="{00000000-0005-0000-0000-0000359E0000}"/>
    <cellStyle name="Normal 7 2 2 3 4 3 2 2" xfId="43424" xr:uid="{00000000-0005-0000-0000-0000369E0000}"/>
    <cellStyle name="Normal 7 2 2 3 4 3 3" xfId="33406" xr:uid="{00000000-0005-0000-0000-0000379E0000}"/>
    <cellStyle name="Normal 7 2 2 3 4 4" xfId="20551" xr:uid="{00000000-0005-0000-0000-0000389E0000}"/>
    <cellStyle name="Normal 7 2 2 3 4 4 2" xfId="37130" xr:uid="{00000000-0005-0000-0000-0000399E0000}"/>
    <cellStyle name="Normal 7 2 2 3 4 5" xfId="26536" xr:uid="{00000000-0005-0000-0000-00003A9E0000}"/>
    <cellStyle name="Normal 7 2 2 3 5" xfId="20552" xr:uid="{00000000-0005-0000-0000-00003B9E0000}"/>
    <cellStyle name="Normal 7 2 2 3 5 2" xfId="20553" xr:uid="{00000000-0005-0000-0000-00003C9E0000}"/>
    <cellStyle name="Normal 7 2 2 3 5 2 2" xfId="43425" xr:uid="{00000000-0005-0000-0000-00003D9E0000}"/>
    <cellStyle name="Normal 7 2 2 3 5 3" xfId="33407" xr:uid="{00000000-0005-0000-0000-00003E9E0000}"/>
    <cellStyle name="Normal 7 2 2 3 6" xfId="20554" xr:uid="{00000000-0005-0000-0000-00003F9E0000}"/>
    <cellStyle name="Normal 7 2 2 3 6 2" xfId="20555" xr:uid="{00000000-0005-0000-0000-0000409E0000}"/>
    <cellStyle name="Normal 7 2 2 3 6 2 2" xfId="43426" xr:uid="{00000000-0005-0000-0000-0000419E0000}"/>
    <cellStyle name="Normal 7 2 2 3 6 3" xfId="33408" xr:uid="{00000000-0005-0000-0000-0000429E0000}"/>
    <cellStyle name="Normal 7 2 2 3 7" xfId="20556" xr:uid="{00000000-0005-0000-0000-0000439E0000}"/>
    <cellStyle name="Normal 7 2 2 3 7 2" xfId="37125" xr:uid="{00000000-0005-0000-0000-0000449E0000}"/>
    <cellStyle name="Normal 7 2 2 3 8" xfId="26531" xr:uid="{00000000-0005-0000-0000-0000459E0000}"/>
    <cellStyle name="Normal 7 2 2 4" xfId="20557" xr:uid="{00000000-0005-0000-0000-0000469E0000}"/>
    <cellStyle name="Normal 7 2 2 4 2" xfId="20558" xr:uid="{00000000-0005-0000-0000-0000479E0000}"/>
    <cellStyle name="Normal 7 2 2 4 2 2" xfId="20559" xr:uid="{00000000-0005-0000-0000-0000489E0000}"/>
    <cellStyle name="Normal 7 2 2 4 2 2 2" xfId="20560" xr:uid="{00000000-0005-0000-0000-0000499E0000}"/>
    <cellStyle name="Normal 7 2 2 4 2 2 2 2" xfId="20561" xr:uid="{00000000-0005-0000-0000-00004A9E0000}"/>
    <cellStyle name="Normal 7 2 2 4 2 2 2 2 2" xfId="43427" xr:uid="{00000000-0005-0000-0000-00004B9E0000}"/>
    <cellStyle name="Normal 7 2 2 4 2 2 2 3" xfId="33409" xr:uid="{00000000-0005-0000-0000-00004C9E0000}"/>
    <cellStyle name="Normal 7 2 2 4 2 2 3" xfId="20562" xr:uid="{00000000-0005-0000-0000-00004D9E0000}"/>
    <cellStyle name="Normal 7 2 2 4 2 2 3 2" xfId="20563" xr:uid="{00000000-0005-0000-0000-00004E9E0000}"/>
    <cellStyle name="Normal 7 2 2 4 2 2 3 2 2" xfId="43428" xr:uid="{00000000-0005-0000-0000-00004F9E0000}"/>
    <cellStyle name="Normal 7 2 2 4 2 2 3 3" xfId="33410" xr:uid="{00000000-0005-0000-0000-0000509E0000}"/>
    <cellStyle name="Normal 7 2 2 4 2 2 4" xfId="20564" xr:uid="{00000000-0005-0000-0000-0000519E0000}"/>
    <cellStyle name="Normal 7 2 2 4 2 2 4 2" xfId="37133" xr:uid="{00000000-0005-0000-0000-0000529E0000}"/>
    <cellStyle name="Normal 7 2 2 4 2 2 5" xfId="26539" xr:uid="{00000000-0005-0000-0000-0000539E0000}"/>
    <cellStyle name="Normal 7 2 2 4 2 3" xfId="20565" xr:uid="{00000000-0005-0000-0000-0000549E0000}"/>
    <cellStyle name="Normal 7 2 2 4 2 3 2" xfId="20566" xr:uid="{00000000-0005-0000-0000-0000559E0000}"/>
    <cellStyle name="Normal 7 2 2 4 2 3 2 2" xfId="20567" xr:uid="{00000000-0005-0000-0000-0000569E0000}"/>
    <cellStyle name="Normal 7 2 2 4 2 3 2 2 2" xfId="43429" xr:uid="{00000000-0005-0000-0000-0000579E0000}"/>
    <cellStyle name="Normal 7 2 2 4 2 3 2 3" xfId="33411" xr:uid="{00000000-0005-0000-0000-0000589E0000}"/>
    <cellStyle name="Normal 7 2 2 4 2 3 3" xfId="20568" xr:uid="{00000000-0005-0000-0000-0000599E0000}"/>
    <cellStyle name="Normal 7 2 2 4 2 3 3 2" xfId="20569" xr:uid="{00000000-0005-0000-0000-00005A9E0000}"/>
    <cellStyle name="Normal 7 2 2 4 2 3 3 2 2" xfId="43430" xr:uid="{00000000-0005-0000-0000-00005B9E0000}"/>
    <cellStyle name="Normal 7 2 2 4 2 3 3 3" xfId="33412" xr:uid="{00000000-0005-0000-0000-00005C9E0000}"/>
    <cellStyle name="Normal 7 2 2 4 2 3 4" xfId="20570" xr:uid="{00000000-0005-0000-0000-00005D9E0000}"/>
    <cellStyle name="Normal 7 2 2 4 2 3 4 2" xfId="37134" xr:uid="{00000000-0005-0000-0000-00005E9E0000}"/>
    <cellStyle name="Normal 7 2 2 4 2 3 5" xfId="26540" xr:uid="{00000000-0005-0000-0000-00005F9E0000}"/>
    <cellStyle name="Normal 7 2 2 4 2 4" xfId="20571" xr:uid="{00000000-0005-0000-0000-0000609E0000}"/>
    <cellStyle name="Normal 7 2 2 4 2 4 2" xfId="20572" xr:uid="{00000000-0005-0000-0000-0000619E0000}"/>
    <cellStyle name="Normal 7 2 2 4 2 4 2 2" xfId="43431" xr:uid="{00000000-0005-0000-0000-0000629E0000}"/>
    <cellStyle name="Normal 7 2 2 4 2 4 3" xfId="33413" xr:uid="{00000000-0005-0000-0000-0000639E0000}"/>
    <cellStyle name="Normal 7 2 2 4 2 5" xfId="20573" xr:uid="{00000000-0005-0000-0000-0000649E0000}"/>
    <cellStyle name="Normal 7 2 2 4 2 5 2" xfId="20574" xr:uid="{00000000-0005-0000-0000-0000659E0000}"/>
    <cellStyle name="Normal 7 2 2 4 2 5 2 2" xfId="43432" xr:uid="{00000000-0005-0000-0000-0000669E0000}"/>
    <cellStyle name="Normal 7 2 2 4 2 5 3" xfId="33414" xr:uid="{00000000-0005-0000-0000-0000679E0000}"/>
    <cellStyle name="Normal 7 2 2 4 2 6" xfId="20575" xr:uid="{00000000-0005-0000-0000-0000689E0000}"/>
    <cellStyle name="Normal 7 2 2 4 2 6 2" xfId="37132" xr:uid="{00000000-0005-0000-0000-0000699E0000}"/>
    <cellStyle name="Normal 7 2 2 4 2 7" xfId="26538" xr:uid="{00000000-0005-0000-0000-00006A9E0000}"/>
    <cellStyle name="Normal 7 2 2 4 3" xfId="20576" xr:uid="{00000000-0005-0000-0000-00006B9E0000}"/>
    <cellStyle name="Normal 7 2 2 4 3 2" xfId="20577" xr:uid="{00000000-0005-0000-0000-00006C9E0000}"/>
    <cellStyle name="Normal 7 2 2 4 3 2 2" xfId="20578" xr:uid="{00000000-0005-0000-0000-00006D9E0000}"/>
    <cellStyle name="Normal 7 2 2 4 3 2 2 2" xfId="43433" xr:uid="{00000000-0005-0000-0000-00006E9E0000}"/>
    <cellStyle name="Normal 7 2 2 4 3 2 3" xfId="33415" xr:uid="{00000000-0005-0000-0000-00006F9E0000}"/>
    <cellStyle name="Normal 7 2 2 4 3 3" xfId="20579" xr:uid="{00000000-0005-0000-0000-0000709E0000}"/>
    <cellStyle name="Normal 7 2 2 4 3 3 2" xfId="20580" xr:uid="{00000000-0005-0000-0000-0000719E0000}"/>
    <cellStyle name="Normal 7 2 2 4 3 3 2 2" xfId="43434" xr:uid="{00000000-0005-0000-0000-0000729E0000}"/>
    <cellStyle name="Normal 7 2 2 4 3 3 3" xfId="33416" xr:uid="{00000000-0005-0000-0000-0000739E0000}"/>
    <cellStyle name="Normal 7 2 2 4 3 4" xfId="20581" xr:uid="{00000000-0005-0000-0000-0000749E0000}"/>
    <cellStyle name="Normal 7 2 2 4 3 4 2" xfId="37135" xr:uid="{00000000-0005-0000-0000-0000759E0000}"/>
    <cellStyle name="Normal 7 2 2 4 3 5" xfId="26541" xr:uid="{00000000-0005-0000-0000-0000769E0000}"/>
    <cellStyle name="Normal 7 2 2 4 4" xfId="20582" xr:uid="{00000000-0005-0000-0000-0000779E0000}"/>
    <cellStyle name="Normal 7 2 2 4 4 2" xfId="20583" xr:uid="{00000000-0005-0000-0000-0000789E0000}"/>
    <cellStyle name="Normal 7 2 2 4 4 2 2" xfId="20584" xr:uid="{00000000-0005-0000-0000-0000799E0000}"/>
    <cellStyle name="Normal 7 2 2 4 4 2 2 2" xfId="43435" xr:uid="{00000000-0005-0000-0000-00007A9E0000}"/>
    <cellStyle name="Normal 7 2 2 4 4 2 3" xfId="33417" xr:uid="{00000000-0005-0000-0000-00007B9E0000}"/>
    <cellStyle name="Normal 7 2 2 4 4 3" xfId="20585" xr:uid="{00000000-0005-0000-0000-00007C9E0000}"/>
    <cellStyle name="Normal 7 2 2 4 4 3 2" xfId="20586" xr:uid="{00000000-0005-0000-0000-00007D9E0000}"/>
    <cellStyle name="Normal 7 2 2 4 4 3 2 2" xfId="43436" xr:uid="{00000000-0005-0000-0000-00007E9E0000}"/>
    <cellStyle name="Normal 7 2 2 4 4 3 3" xfId="33418" xr:uid="{00000000-0005-0000-0000-00007F9E0000}"/>
    <cellStyle name="Normal 7 2 2 4 4 4" xfId="20587" xr:uid="{00000000-0005-0000-0000-0000809E0000}"/>
    <cellStyle name="Normal 7 2 2 4 4 4 2" xfId="37136" xr:uid="{00000000-0005-0000-0000-0000819E0000}"/>
    <cellStyle name="Normal 7 2 2 4 4 5" xfId="26542" xr:uid="{00000000-0005-0000-0000-0000829E0000}"/>
    <cellStyle name="Normal 7 2 2 4 5" xfId="20588" xr:uid="{00000000-0005-0000-0000-0000839E0000}"/>
    <cellStyle name="Normal 7 2 2 4 5 2" xfId="20589" xr:uid="{00000000-0005-0000-0000-0000849E0000}"/>
    <cellStyle name="Normal 7 2 2 4 5 2 2" xfId="43437" xr:uid="{00000000-0005-0000-0000-0000859E0000}"/>
    <cellStyle name="Normal 7 2 2 4 5 3" xfId="33419" xr:uid="{00000000-0005-0000-0000-0000869E0000}"/>
    <cellStyle name="Normal 7 2 2 4 6" xfId="20590" xr:uid="{00000000-0005-0000-0000-0000879E0000}"/>
    <cellStyle name="Normal 7 2 2 4 6 2" xfId="20591" xr:uid="{00000000-0005-0000-0000-0000889E0000}"/>
    <cellStyle name="Normal 7 2 2 4 6 2 2" xfId="43438" xr:uid="{00000000-0005-0000-0000-0000899E0000}"/>
    <cellStyle name="Normal 7 2 2 4 6 3" xfId="33420" xr:uid="{00000000-0005-0000-0000-00008A9E0000}"/>
    <cellStyle name="Normal 7 2 2 4 7" xfId="20592" xr:uid="{00000000-0005-0000-0000-00008B9E0000}"/>
    <cellStyle name="Normal 7 2 2 4 7 2" xfId="37131" xr:uid="{00000000-0005-0000-0000-00008C9E0000}"/>
    <cellStyle name="Normal 7 2 2 4 8" xfId="26537" xr:uid="{00000000-0005-0000-0000-00008D9E0000}"/>
    <cellStyle name="Normal 7 2 2 5" xfId="20593" xr:uid="{00000000-0005-0000-0000-00008E9E0000}"/>
    <cellStyle name="Normal 7 2 2 5 2" xfId="20594" xr:uid="{00000000-0005-0000-0000-00008F9E0000}"/>
    <cellStyle name="Normal 7 2 2 5 2 2" xfId="20595" xr:uid="{00000000-0005-0000-0000-0000909E0000}"/>
    <cellStyle name="Normal 7 2 2 5 2 2 2" xfId="20596" xr:uid="{00000000-0005-0000-0000-0000919E0000}"/>
    <cellStyle name="Normal 7 2 2 5 2 2 2 2" xfId="20597" xr:uid="{00000000-0005-0000-0000-0000929E0000}"/>
    <cellStyle name="Normal 7 2 2 5 2 2 2 2 2" xfId="43439" xr:uid="{00000000-0005-0000-0000-0000939E0000}"/>
    <cellStyle name="Normal 7 2 2 5 2 2 2 3" xfId="33421" xr:uid="{00000000-0005-0000-0000-0000949E0000}"/>
    <cellStyle name="Normal 7 2 2 5 2 2 3" xfId="20598" xr:uid="{00000000-0005-0000-0000-0000959E0000}"/>
    <cellStyle name="Normal 7 2 2 5 2 2 3 2" xfId="20599" xr:uid="{00000000-0005-0000-0000-0000969E0000}"/>
    <cellStyle name="Normal 7 2 2 5 2 2 3 2 2" xfId="43440" xr:uid="{00000000-0005-0000-0000-0000979E0000}"/>
    <cellStyle name="Normal 7 2 2 5 2 2 3 3" xfId="33422" xr:uid="{00000000-0005-0000-0000-0000989E0000}"/>
    <cellStyle name="Normal 7 2 2 5 2 2 4" xfId="20600" xr:uid="{00000000-0005-0000-0000-0000999E0000}"/>
    <cellStyle name="Normal 7 2 2 5 2 2 4 2" xfId="37139" xr:uid="{00000000-0005-0000-0000-00009A9E0000}"/>
    <cellStyle name="Normal 7 2 2 5 2 2 5" xfId="26545" xr:uid="{00000000-0005-0000-0000-00009B9E0000}"/>
    <cellStyle name="Normal 7 2 2 5 2 3" xfId="20601" xr:uid="{00000000-0005-0000-0000-00009C9E0000}"/>
    <cellStyle name="Normal 7 2 2 5 2 3 2" xfId="20602" xr:uid="{00000000-0005-0000-0000-00009D9E0000}"/>
    <cellStyle name="Normal 7 2 2 5 2 3 2 2" xfId="20603" xr:uid="{00000000-0005-0000-0000-00009E9E0000}"/>
    <cellStyle name="Normal 7 2 2 5 2 3 2 2 2" xfId="43441" xr:uid="{00000000-0005-0000-0000-00009F9E0000}"/>
    <cellStyle name="Normal 7 2 2 5 2 3 2 3" xfId="33423" xr:uid="{00000000-0005-0000-0000-0000A09E0000}"/>
    <cellStyle name="Normal 7 2 2 5 2 3 3" xfId="20604" xr:uid="{00000000-0005-0000-0000-0000A19E0000}"/>
    <cellStyle name="Normal 7 2 2 5 2 3 3 2" xfId="20605" xr:uid="{00000000-0005-0000-0000-0000A29E0000}"/>
    <cellStyle name="Normal 7 2 2 5 2 3 3 2 2" xfId="43442" xr:uid="{00000000-0005-0000-0000-0000A39E0000}"/>
    <cellStyle name="Normal 7 2 2 5 2 3 3 3" xfId="33424" xr:uid="{00000000-0005-0000-0000-0000A49E0000}"/>
    <cellStyle name="Normal 7 2 2 5 2 3 4" xfId="20606" xr:uid="{00000000-0005-0000-0000-0000A59E0000}"/>
    <cellStyle name="Normal 7 2 2 5 2 3 4 2" xfId="37140" xr:uid="{00000000-0005-0000-0000-0000A69E0000}"/>
    <cellStyle name="Normal 7 2 2 5 2 3 5" xfId="26546" xr:uid="{00000000-0005-0000-0000-0000A79E0000}"/>
    <cellStyle name="Normal 7 2 2 5 2 4" xfId="20607" xr:uid="{00000000-0005-0000-0000-0000A89E0000}"/>
    <cellStyle name="Normal 7 2 2 5 2 4 2" xfId="20608" xr:uid="{00000000-0005-0000-0000-0000A99E0000}"/>
    <cellStyle name="Normal 7 2 2 5 2 4 2 2" xfId="43443" xr:uid="{00000000-0005-0000-0000-0000AA9E0000}"/>
    <cellStyle name="Normal 7 2 2 5 2 4 3" xfId="33425" xr:uid="{00000000-0005-0000-0000-0000AB9E0000}"/>
    <cellStyle name="Normal 7 2 2 5 2 5" xfId="20609" xr:uid="{00000000-0005-0000-0000-0000AC9E0000}"/>
    <cellStyle name="Normal 7 2 2 5 2 5 2" xfId="20610" xr:uid="{00000000-0005-0000-0000-0000AD9E0000}"/>
    <cellStyle name="Normal 7 2 2 5 2 5 2 2" xfId="43444" xr:uid="{00000000-0005-0000-0000-0000AE9E0000}"/>
    <cellStyle name="Normal 7 2 2 5 2 5 3" xfId="33426" xr:uid="{00000000-0005-0000-0000-0000AF9E0000}"/>
    <cellStyle name="Normal 7 2 2 5 2 6" xfId="20611" xr:uid="{00000000-0005-0000-0000-0000B09E0000}"/>
    <cellStyle name="Normal 7 2 2 5 2 6 2" xfId="37138" xr:uid="{00000000-0005-0000-0000-0000B19E0000}"/>
    <cellStyle name="Normal 7 2 2 5 2 7" xfId="26544" xr:uid="{00000000-0005-0000-0000-0000B29E0000}"/>
    <cellStyle name="Normal 7 2 2 5 3" xfId="20612" xr:uid="{00000000-0005-0000-0000-0000B39E0000}"/>
    <cellStyle name="Normal 7 2 2 5 3 2" xfId="20613" xr:uid="{00000000-0005-0000-0000-0000B49E0000}"/>
    <cellStyle name="Normal 7 2 2 5 3 2 2" xfId="20614" xr:uid="{00000000-0005-0000-0000-0000B59E0000}"/>
    <cellStyle name="Normal 7 2 2 5 3 2 2 2" xfId="43445" xr:uid="{00000000-0005-0000-0000-0000B69E0000}"/>
    <cellStyle name="Normal 7 2 2 5 3 2 3" xfId="33427" xr:uid="{00000000-0005-0000-0000-0000B79E0000}"/>
    <cellStyle name="Normal 7 2 2 5 3 3" xfId="20615" xr:uid="{00000000-0005-0000-0000-0000B89E0000}"/>
    <cellStyle name="Normal 7 2 2 5 3 3 2" xfId="20616" xr:uid="{00000000-0005-0000-0000-0000B99E0000}"/>
    <cellStyle name="Normal 7 2 2 5 3 3 2 2" xfId="43446" xr:uid="{00000000-0005-0000-0000-0000BA9E0000}"/>
    <cellStyle name="Normal 7 2 2 5 3 3 3" xfId="33428" xr:uid="{00000000-0005-0000-0000-0000BB9E0000}"/>
    <cellStyle name="Normal 7 2 2 5 3 4" xfId="20617" xr:uid="{00000000-0005-0000-0000-0000BC9E0000}"/>
    <cellStyle name="Normal 7 2 2 5 3 4 2" xfId="37141" xr:uid="{00000000-0005-0000-0000-0000BD9E0000}"/>
    <cellStyle name="Normal 7 2 2 5 3 5" xfId="26547" xr:uid="{00000000-0005-0000-0000-0000BE9E0000}"/>
    <cellStyle name="Normal 7 2 2 5 4" xfId="20618" xr:uid="{00000000-0005-0000-0000-0000BF9E0000}"/>
    <cellStyle name="Normal 7 2 2 5 4 2" xfId="20619" xr:uid="{00000000-0005-0000-0000-0000C09E0000}"/>
    <cellStyle name="Normal 7 2 2 5 4 2 2" xfId="20620" xr:uid="{00000000-0005-0000-0000-0000C19E0000}"/>
    <cellStyle name="Normal 7 2 2 5 4 2 2 2" xfId="43447" xr:uid="{00000000-0005-0000-0000-0000C29E0000}"/>
    <cellStyle name="Normal 7 2 2 5 4 2 3" xfId="33429" xr:uid="{00000000-0005-0000-0000-0000C39E0000}"/>
    <cellStyle name="Normal 7 2 2 5 4 3" xfId="20621" xr:uid="{00000000-0005-0000-0000-0000C49E0000}"/>
    <cellStyle name="Normal 7 2 2 5 4 3 2" xfId="20622" xr:uid="{00000000-0005-0000-0000-0000C59E0000}"/>
    <cellStyle name="Normal 7 2 2 5 4 3 2 2" xfId="43448" xr:uid="{00000000-0005-0000-0000-0000C69E0000}"/>
    <cellStyle name="Normal 7 2 2 5 4 3 3" xfId="33430" xr:uid="{00000000-0005-0000-0000-0000C79E0000}"/>
    <cellStyle name="Normal 7 2 2 5 4 4" xfId="20623" xr:uid="{00000000-0005-0000-0000-0000C89E0000}"/>
    <cellStyle name="Normal 7 2 2 5 4 4 2" xfId="37142" xr:uid="{00000000-0005-0000-0000-0000C99E0000}"/>
    <cellStyle name="Normal 7 2 2 5 4 5" xfId="26548" xr:uid="{00000000-0005-0000-0000-0000CA9E0000}"/>
    <cellStyle name="Normal 7 2 2 5 5" xfId="20624" xr:uid="{00000000-0005-0000-0000-0000CB9E0000}"/>
    <cellStyle name="Normal 7 2 2 5 5 2" xfId="20625" xr:uid="{00000000-0005-0000-0000-0000CC9E0000}"/>
    <cellStyle name="Normal 7 2 2 5 5 2 2" xfId="43449" xr:uid="{00000000-0005-0000-0000-0000CD9E0000}"/>
    <cellStyle name="Normal 7 2 2 5 5 3" xfId="33431" xr:uid="{00000000-0005-0000-0000-0000CE9E0000}"/>
    <cellStyle name="Normal 7 2 2 5 6" xfId="20626" xr:uid="{00000000-0005-0000-0000-0000CF9E0000}"/>
    <cellStyle name="Normal 7 2 2 5 6 2" xfId="20627" xr:uid="{00000000-0005-0000-0000-0000D09E0000}"/>
    <cellStyle name="Normal 7 2 2 5 6 2 2" xfId="43450" xr:uid="{00000000-0005-0000-0000-0000D19E0000}"/>
    <cellStyle name="Normal 7 2 2 5 6 3" xfId="33432" xr:uid="{00000000-0005-0000-0000-0000D29E0000}"/>
    <cellStyle name="Normal 7 2 2 5 7" xfId="20628" xr:uid="{00000000-0005-0000-0000-0000D39E0000}"/>
    <cellStyle name="Normal 7 2 2 5 7 2" xfId="37137" xr:uid="{00000000-0005-0000-0000-0000D49E0000}"/>
    <cellStyle name="Normal 7 2 2 5 8" xfId="26543" xr:uid="{00000000-0005-0000-0000-0000D59E0000}"/>
    <cellStyle name="Normal 7 2 2 6" xfId="20629" xr:uid="{00000000-0005-0000-0000-0000D69E0000}"/>
    <cellStyle name="Normal 7 2 2 6 2" xfId="20630" xr:uid="{00000000-0005-0000-0000-0000D79E0000}"/>
    <cellStyle name="Normal 7 2 2 6 2 2" xfId="20631" xr:uid="{00000000-0005-0000-0000-0000D89E0000}"/>
    <cellStyle name="Normal 7 2 2 6 2 2 2" xfId="20632" xr:uid="{00000000-0005-0000-0000-0000D99E0000}"/>
    <cellStyle name="Normal 7 2 2 6 2 2 2 2" xfId="43451" xr:uid="{00000000-0005-0000-0000-0000DA9E0000}"/>
    <cellStyle name="Normal 7 2 2 6 2 2 3" xfId="33433" xr:uid="{00000000-0005-0000-0000-0000DB9E0000}"/>
    <cellStyle name="Normal 7 2 2 6 2 3" xfId="20633" xr:uid="{00000000-0005-0000-0000-0000DC9E0000}"/>
    <cellStyle name="Normal 7 2 2 6 2 3 2" xfId="20634" xr:uid="{00000000-0005-0000-0000-0000DD9E0000}"/>
    <cellStyle name="Normal 7 2 2 6 2 3 2 2" xfId="43452" xr:uid="{00000000-0005-0000-0000-0000DE9E0000}"/>
    <cellStyle name="Normal 7 2 2 6 2 3 3" xfId="33434" xr:uid="{00000000-0005-0000-0000-0000DF9E0000}"/>
    <cellStyle name="Normal 7 2 2 6 2 4" xfId="20635" xr:uid="{00000000-0005-0000-0000-0000E09E0000}"/>
    <cellStyle name="Normal 7 2 2 6 2 4 2" xfId="37144" xr:uid="{00000000-0005-0000-0000-0000E19E0000}"/>
    <cellStyle name="Normal 7 2 2 6 2 5" xfId="26550" xr:uid="{00000000-0005-0000-0000-0000E29E0000}"/>
    <cellStyle name="Normal 7 2 2 6 3" xfId="20636" xr:uid="{00000000-0005-0000-0000-0000E39E0000}"/>
    <cellStyle name="Normal 7 2 2 6 3 2" xfId="20637" xr:uid="{00000000-0005-0000-0000-0000E49E0000}"/>
    <cellStyle name="Normal 7 2 2 6 3 2 2" xfId="20638" xr:uid="{00000000-0005-0000-0000-0000E59E0000}"/>
    <cellStyle name="Normal 7 2 2 6 3 2 2 2" xfId="43453" xr:uid="{00000000-0005-0000-0000-0000E69E0000}"/>
    <cellStyle name="Normal 7 2 2 6 3 2 3" xfId="33435" xr:uid="{00000000-0005-0000-0000-0000E79E0000}"/>
    <cellStyle name="Normal 7 2 2 6 3 3" xfId="20639" xr:uid="{00000000-0005-0000-0000-0000E89E0000}"/>
    <cellStyle name="Normal 7 2 2 6 3 3 2" xfId="20640" xr:uid="{00000000-0005-0000-0000-0000E99E0000}"/>
    <cellStyle name="Normal 7 2 2 6 3 3 2 2" xfId="43454" xr:uid="{00000000-0005-0000-0000-0000EA9E0000}"/>
    <cellStyle name="Normal 7 2 2 6 3 3 3" xfId="33436" xr:uid="{00000000-0005-0000-0000-0000EB9E0000}"/>
    <cellStyle name="Normal 7 2 2 6 3 4" xfId="20641" xr:uid="{00000000-0005-0000-0000-0000EC9E0000}"/>
    <cellStyle name="Normal 7 2 2 6 3 4 2" xfId="37145" xr:uid="{00000000-0005-0000-0000-0000ED9E0000}"/>
    <cellStyle name="Normal 7 2 2 6 3 5" xfId="26551" xr:uid="{00000000-0005-0000-0000-0000EE9E0000}"/>
    <cellStyle name="Normal 7 2 2 6 4" xfId="20642" xr:uid="{00000000-0005-0000-0000-0000EF9E0000}"/>
    <cellStyle name="Normal 7 2 2 6 4 2" xfId="20643" xr:uid="{00000000-0005-0000-0000-0000F09E0000}"/>
    <cellStyle name="Normal 7 2 2 6 4 2 2" xfId="43455" xr:uid="{00000000-0005-0000-0000-0000F19E0000}"/>
    <cellStyle name="Normal 7 2 2 6 4 3" xfId="33437" xr:uid="{00000000-0005-0000-0000-0000F29E0000}"/>
    <cellStyle name="Normal 7 2 2 6 5" xfId="20644" xr:uid="{00000000-0005-0000-0000-0000F39E0000}"/>
    <cellStyle name="Normal 7 2 2 6 5 2" xfId="20645" xr:uid="{00000000-0005-0000-0000-0000F49E0000}"/>
    <cellStyle name="Normal 7 2 2 6 5 2 2" xfId="43456" xr:uid="{00000000-0005-0000-0000-0000F59E0000}"/>
    <cellStyle name="Normal 7 2 2 6 5 3" xfId="33438" xr:uid="{00000000-0005-0000-0000-0000F69E0000}"/>
    <cellStyle name="Normal 7 2 2 6 6" xfId="20646" xr:uid="{00000000-0005-0000-0000-0000F79E0000}"/>
    <cellStyle name="Normal 7 2 2 6 6 2" xfId="37143" xr:uid="{00000000-0005-0000-0000-0000F89E0000}"/>
    <cellStyle name="Normal 7 2 2 6 7" xfId="26549" xr:uid="{00000000-0005-0000-0000-0000F99E0000}"/>
    <cellStyle name="Normal 7 2 2 7" xfId="20647" xr:uid="{00000000-0005-0000-0000-0000FA9E0000}"/>
    <cellStyle name="Normal 7 2 2 7 2" xfId="20648" xr:uid="{00000000-0005-0000-0000-0000FB9E0000}"/>
    <cellStyle name="Normal 7 2 2 7 2 2" xfId="20649" xr:uid="{00000000-0005-0000-0000-0000FC9E0000}"/>
    <cellStyle name="Normal 7 2 2 7 2 2 2" xfId="43457" xr:uid="{00000000-0005-0000-0000-0000FD9E0000}"/>
    <cellStyle name="Normal 7 2 2 7 2 3" xfId="33439" xr:uid="{00000000-0005-0000-0000-0000FE9E0000}"/>
    <cellStyle name="Normal 7 2 2 7 3" xfId="20650" xr:uid="{00000000-0005-0000-0000-0000FF9E0000}"/>
    <cellStyle name="Normal 7 2 2 7 3 2" xfId="20651" xr:uid="{00000000-0005-0000-0000-0000009F0000}"/>
    <cellStyle name="Normal 7 2 2 7 3 2 2" xfId="43458" xr:uid="{00000000-0005-0000-0000-0000019F0000}"/>
    <cellStyle name="Normal 7 2 2 7 3 3" xfId="33440" xr:uid="{00000000-0005-0000-0000-0000029F0000}"/>
    <cellStyle name="Normal 7 2 2 7 4" xfId="20652" xr:uid="{00000000-0005-0000-0000-0000039F0000}"/>
    <cellStyle name="Normal 7 2 2 7 4 2" xfId="37146" xr:uid="{00000000-0005-0000-0000-0000049F0000}"/>
    <cellStyle name="Normal 7 2 2 7 5" xfId="26552" xr:uid="{00000000-0005-0000-0000-0000059F0000}"/>
    <cellStyle name="Normal 7 2 2 8" xfId="20653" xr:uid="{00000000-0005-0000-0000-0000069F0000}"/>
    <cellStyle name="Normal 7 2 2 8 2" xfId="20654" xr:uid="{00000000-0005-0000-0000-0000079F0000}"/>
    <cellStyle name="Normal 7 2 2 8 2 2" xfId="20655" xr:uid="{00000000-0005-0000-0000-0000089F0000}"/>
    <cellStyle name="Normal 7 2 2 8 2 2 2" xfId="43459" xr:uid="{00000000-0005-0000-0000-0000099F0000}"/>
    <cellStyle name="Normal 7 2 2 8 2 3" xfId="33441" xr:uid="{00000000-0005-0000-0000-00000A9F0000}"/>
    <cellStyle name="Normal 7 2 2 8 3" xfId="20656" xr:uid="{00000000-0005-0000-0000-00000B9F0000}"/>
    <cellStyle name="Normal 7 2 2 8 3 2" xfId="20657" xr:uid="{00000000-0005-0000-0000-00000C9F0000}"/>
    <cellStyle name="Normal 7 2 2 8 3 2 2" xfId="43460" xr:uid="{00000000-0005-0000-0000-00000D9F0000}"/>
    <cellStyle name="Normal 7 2 2 8 3 3" xfId="33442" xr:uid="{00000000-0005-0000-0000-00000E9F0000}"/>
    <cellStyle name="Normal 7 2 2 8 4" xfId="20658" xr:uid="{00000000-0005-0000-0000-00000F9F0000}"/>
    <cellStyle name="Normal 7 2 2 8 4 2" xfId="37147" xr:uid="{00000000-0005-0000-0000-0000109F0000}"/>
    <cellStyle name="Normal 7 2 2 8 5" xfId="26553" xr:uid="{00000000-0005-0000-0000-0000119F0000}"/>
    <cellStyle name="Normal 7 2 2 9" xfId="20659" xr:uid="{00000000-0005-0000-0000-0000129F0000}"/>
    <cellStyle name="Normal 7 2 2 9 2" xfId="20660" xr:uid="{00000000-0005-0000-0000-0000139F0000}"/>
    <cellStyle name="Normal 7 2 2 9 2 2" xfId="37106" xr:uid="{00000000-0005-0000-0000-0000149F0000}"/>
    <cellStyle name="Normal 7 2 2 9 3" xfId="26512" xr:uid="{00000000-0005-0000-0000-0000159F0000}"/>
    <cellStyle name="Normal 7 2 3" xfId="20661" xr:uid="{00000000-0005-0000-0000-0000169F0000}"/>
    <cellStyle name="Normal 7 2 3 10" xfId="23344" xr:uid="{00000000-0005-0000-0000-0000179F0000}"/>
    <cellStyle name="Normal 7 2 3 2" xfId="20662" xr:uid="{00000000-0005-0000-0000-0000189F0000}"/>
    <cellStyle name="Normal 7 2 3 2 2" xfId="20663" xr:uid="{00000000-0005-0000-0000-0000199F0000}"/>
    <cellStyle name="Normal 7 2 3 2 2 2" xfId="20664" xr:uid="{00000000-0005-0000-0000-00001A9F0000}"/>
    <cellStyle name="Normal 7 2 3 2 2 2 2" xfId="20665" xr:uid="{00000000-0005-0000-0000-00001B9F0000}"/>
    <cellStyle name="Normal 7 2 3 2 2 2 2 2" xfId="20666" xr:uid="{00000000-0005-0000-0000-00001C9F0000}"/>
    <cellStyle name="Normal 7 2 3 2 2 2 2 2 2" xfId="43461" xr:uid="{00000000-0005-0000-0000-00001D9F0000}"/>
    <cellStyle name="Normal 7 2 3 2 2 2 2 3" xfId="33443" xr:uid="{00000000-0005-0000-0000-00001E9F0000}"/>
    <cellStyle name="Normal 7 2 3 2 2 2 3" xfId="20667" xr:uid="{00000000-0005-0000-0000-00001F9F0000}"/>
    <cellStyle name="Normal 7 2 3 2 2 2 3 2" xfId="20668" xr:uid="{00000000-0005-0000-0000-0000209F0000}"/>
    <cellStyle name="Normal 7 2 3 2 2 2 3 2 2" xfId="43462" xr:uid="{00000000-0005-0000-0000-0000219F0000}"/>
    <cellStyle name="Normal 7 2 3 2 2 2 3 3" xfId="33444" xr:uid="{00000000-0005-0000-0000-0000229F0000}"/>
    <cellStyle name="Normal 7 2 3 2 2 2 4" xfId="20669" xr:uid="{00000000-0005-0000-0000-0000239F0000}"/>
    <cellStyle name="Normal 7 2 3 2 2 2 4 2" xfId="37151" xr:uid="{00000000-0005-0000-0000-0000249F0000}"/>
    <cellStyle name="Normal 7 2 3 2 2 2 5" xfId="26557" xr:uid="{00000000-0005-0000-0000-0000259F0000}"/>
    <cellStyle name="Normal 7 2 3 2 2 3" xfId="20670" xr:uid="{00000000-0005-0000-0000-0000269F0000}"/>
    <cellStyle name="Normal 7 2 3 2 2 3 2" xfId="20671" xr:uid="{00000000-0005-0000-0000-0000279F0000}"/>
    <cellStyle name="Normal 7 2 3 2 2 3 2 2" xfId="20672" xr:uid="{00000000-0005-0000-0000-0000289F0000}"/>
    <cellStyle name="Normal 7 2 3 2 2 3 2 2 2" xfId="43463" xr:uid="{00000000-0005-0000-0000-0000299F0000}"/>
    <cellStyle name="Normal 7 2 3 2 2 3 2 3" xfId="33445" xr:uid="{00000000-0005-0000-0000-00002A9F0000}"/>
    <cellStyle name="Normal 7 2 3 2 2 3 3" xfId="20673" xr:uid="{00000000-0005-0000-0000-00002B9F0000}"/>
    <cellStyle name="Normal 7 2 3 2 2 3 3 2" xfId="20674" xr:uid="{00000000-0005-0000-0000-00002C9F0000}"/>
    <cellStyle name="Normal 7 2 3 2 2 3 3 2 2" xfId="43464" xr:uid="{00000000-0005-0000-0000-00002D9F0000}"/>
    <cellStyle name="Normal 7 2 3 2 2 3 3 3" xfId="33446" xr:uid="{00000000-0005-0000-0000-00002E9F0000}"/>
    <cellStyle name="Normal 7 2 3 2 2 3 4" xfId="20675" xr:uid="{00000000-0005-0000-0000-00002F9F0000}"/>
    <cellStyle name="Normal 7 2 3 2 2 3 4 2" xfId="37152" xr:uid="{00000000-0005-0000-0000-0000309F0000}"/>
    <cellStyle name="Normal 7 2 3 2 2 3 5" xfId="26558" xr:uid="{00000000-0005-0000-0000-0000319F0000}"/>
    <cellStyle name="Normal 7 2 3 2 2 4" xfId="20676" xr:uid="{00000000-0005-0000-0000-0000329F0000}"/>
    <cellStyle name="Normal 7 2 3 2 2 4 2" xfId="20677" xr:uid="{00000000-0005-0000-0000-0000339F0000}"/>
    <cellStyle name="Normal 7 2 3 2 2 4 2 2" xfId="43465" xr:uid="{00000000-0005-0000-0000-0000349F0000}"/>
    <cellStyle name="Normal 7 2 3 2 2 4 3" xfId="33447" xr:uid="{00000000-0005-0000-0000-0000359F0000}"/>
    <cellStyle name="Normal 7 2 3 2 2 5" xfId="20678" xr:uid="{00000000-0005-0000-0000-0000369F0000}"/>
    <cellStyle name="Normal 7 2 3 2 2 5 2" xfId="20679" xr:uid="{00000000-0005-0000-0000-0000379F0000}"/>
    <cellStyle name="Normal 7 2 3 2 2 5 2 2" xfId="43466" xr:uid="{00000000-0005-0000-0000-0000389F0000}"/>
    <cellStyle name="Normal 7 2 3 2 2 5 3" xfId="33448" xr:uid="{00000000-0005-0000-0000-0000399F0000}"/>
    <cellStyle name="Normal 7 2 3 2 2 6" xfId="20680" xr:uid="{00000000-0005-0000-0000-00003A9F0000}"/>
    <cellStyle name="Normal 7 2 3 2 2 6 2" xfId="37150" xr:uid="{00000000-0005-0000-0000-00003B9F0000}"/>
    <cellStyle name="Normal 7 2 3 2 2 7" xfId="26556" xr:uid="{00000000-0005-0000-0000-00003C9F0000}"/>
    <cellStyle name="Normal 7 2 3 2 3" xfId="20681" xr:uid="{00000000-0005-0000-0000-00003D9F0000}"/>
    <cellStyle name="Normal 7 2 3 2 3 2" xfId="20682" xr:uid="{00000000-0005-0000-0000-00003E9F0000}"/>
    <cellStyle name="Normal 7 2 3 2 3 2 2" xfId="20683" xr:uid="{00000000-0005-0000-0000-00003F9F0000}"/>
    <cellStyle name="Normal 7 2 3 2 3 2 2 2" xfId="43467" xr:uid="{00000000-0005-0000-0000-0000409F0000}"/>
    <cellStyle name="Normal 7 2 3 2 3 2 3" xfId="33449" xr:uid="{00000000-0005-0000-0000-0000419F0000}"/>
    <cellStyle name="Normal 7 2 3 2 3 3" xfId="20684" xr:uid="{00000000-0005-0000-0000-0000429F0000}"/>
    <cellStyle name="Normal 7 2 3 2 3 3 2" xfId="20685" xr:uid="{00000000-0005-0000-0000-0000439F0000}"/>
    <cellStyle name="Normal 7 2 3 2 3 3 2 2" xfId="43468" xr:uid="{00000000-0005-0000-0000-0000449F0000}"/>
    <cellStyle name="Normal 7 2 3 2 3 3 3" xfId="33450" xr:uid="{00000000-0005-0000-0000-0000459F0000}"/>
    <cellStyle name="Normal 7 2 3 2 3 4" xfId="20686" xr:uid="{00000000-0005-0000-0000-0000469F0000}"/>
    <cellStyle name="Normal 7 2 3 2 3 4 2" xfId="37153" xr:uid="{00000000-0005-0000-0000-0000479F0000}"/>
    <cellStyle name="Normal 7 2 3 2 3 5" xfId="26559" xr:uid="{00000000-0005-0000-0000-0000489F0000}"/>
    <cellStyle name="Normal 7 2 3 2 4" xfId="20687" xr:uid="{00000000-0005-0000-0000-0000499F0000}"/>
    <cellStyle name="Normal 7 2 3 2 4 2" xfId="20688" xr:uid="{00000000-0005-0000-0000-00004A9F0000}"/>
    <cellStyle name="Normal 7 2 3 2 4 2 2" xfId="20689" xr:uid="{00000000-0005-0000-0000-00004B9F0000}"/>
    <cellStyle name="Normal 7 2 3 2 4 2 2 2" xfId="43469" xr:uid="{00000000-0005-0000-0000-00004C9F0000}"/>
    <cellStyle name="Normal 7 2 3 2 4 2 3" xfId="33451" xr:uid="{00000000-0005-0000-0000-00004D9F0000}"/>
    <cellStyle name="Normal 7 2 3 2 4 3" xfId="20690" xr:uid="{00000000-0005-0000-0000-00004E9F0000}"/>
    <cellStyle name="Normal 7 2 3 2 4 3 2" xfId="20691" xr:uid="{00000000-0005-0000-0000-00004F9F0000}"/>
    <cellStyle name="Normal 7 2 3 2 4 3 2 2" xfId="43470" xr:uid="{00000000-0005-0000-0000-0000509F0000}"/>
    <cellStyle name="Normal 7 2 3 2 4 3 3" xfId="33452" xr:uid="{00000000-0005-0000-0000-0000519F0000}"/>
    <cellStyle name="Normal 7 2 3 2 4 4" xfId="20692" xr:uid="{00000000-0005-0000-0000-0000529F0000}"/>
    <cellStyle name="Normal 7 2 3 2 4 4 2" xfId="37154" xr:uid="{00000000-0005-0000-0000-0000539F0000}"/>
    <cellStyle name="Normal 7 2 3 2 4 5" xfId="26560" xr:uid="{00000000-0005-0000-0000-0000549F0000}"/>
    <cellStyle name="Normal 7 2 3 2 5" xfId="20693" xr:uid="{00000000-0005-0000-0000-0000559F0000}"/>
    <cellStyle name="Normal 7 2 3 2 5 2" xfId="20694" xr:uid="{00000000-0005-0000-0000-0000569F0000}"/>
    <cellStyle name="Normal 7 2 3 2 5 2 2" xfId="43471" xr:uid="{00000000-0005-0000-0000-0000579F0000}"/>
    <cellStyle name="Normal 7 2 3 2 5 3" xfId="33453" xr:uid="{00000000-0005-0000-0000-0000589F0000}"/>
    <cellStyle name="Normal 7 2 3 2 6" xfId="20695" xr:uid="{00000000-0005-0000-0000-0000599F0000}"/>
    <cellStyle name="Normal 7 2 3 2 6 2" xfId="20696" xr:uid="{00000000-0005-0000-0000-00005A9F0000}"/>
    <cellStyle name="Normal 7 2 3 2 6 2 2" xfId="43472" xr:uid="{00000000-0005-0000-0000-00005B9F0000}"/>
    <cellStyle name="Normal 7 2 3 2 6 3" xfId="33454" xr:uid="{00000000-0005-0000-0000-00005C9F0000}"/>
    <cellStyle name="Normal 7 2 3 2 7" xfId="20697" xr:uid="{00000000-0005-0000-0000-00005D9F0000}"/>
    <cellStyle name="Normal 7 2 3 2 7 2" xfId="37149" xr:uid="{00000000-0005-0000-0000-00005E9F0000}"/>
    <cellStyle name="Normal 7 2 3 2 8" xfId="26555" xr:uid="{00000000-0005-0000-0000-00005F9F0000}"/>
    <cellStyle name="Normal 7 2 3 3" xfId="20698" xr:uid="{00000000-0005-0000-0000-0000609F0000}"/>
    <cellStyle name="Normal 7 2 3 3 2" xfId="20699" xr:uid="{00000000-0005-0000-0000-0000619F0000}"/>
    <cellStyle name="Normal 7 2 3 3 2 2" xfId="20700" xr:uid="{00000000-0005-0000-0000-0000629F0000}"/>
    <cellStyle name="Normal 7 2 3 3 2 2 2" xfId="20701" xr:uid="{00000000-0005-0000-0000-0000639F0000}"/>
    <cellStyle name="Normal 7 2 3 3 2 2 2 2" xfId="20702" xr:uid="{00000000-0005-0000-0000-0000649F0000}"/>
    <cellStyle name="Normal 7 2 3 3 2 2 2 2 2" xfId="43473" xr:uid="{00000000-0005-0000-0000-0000659F0000}"/>
    <cellStyle name="Normal 7 2 3 3 2 2 2 3" xfId="33455" xr:uid="{00000000-0005-0000-0000-0000669F0000}"/>
    <cellStyle name="Normal 7 2 3 3 2 2 3" xfId="20703" xr:uid="{00000000-0005-0000-0000-0000679F0000}"/>
    <cellStyle name="Normal 7 2 3 3 2 2 3 2" xfId="20704" xr:uid="{00000000-0005-0000-0000-0000689F0000}"/>
    <cellStyle name="Normal 7 2 3 3 2 2 3 2 2" xfId="43474" xr:uid="{00000000-0005-0000-0000-0000699F0000}"/>
    <cellStyle name="Normal 7 2 3 3 2 2 3 3" xfId="33456" xr:uid="{00000000-0005-0000-0000-00006A9F0000}"/>
    <cellStyle name="Normal 7 2 3 3 2 2 4" xfId="20705" xr:uid="{00000000-0005-0000-0000-00006B9F0000}"/>
    <cellStyle name="Normal 7 2 3 3 2 2 4 2" xfId="37157" xr:uid="{00000000-0005-0000-0000-00006C9F0000}"/>
    <cellStyle name="Normal 7 2 3 3 2 2 5" xfId="26563" xr:uid="{00000000-0005-0000-0000-00006D9F0000}"/>
    <cellStyle name="Normal 7 2 3 3 2 3" xfId="20706" xr:uid="{00000000-0005-0000-0000-00006E9F0000}"/>
    <cellStyle name="Normal 7 2 3 3 2 3 2" xfId="20707" xr:uid="{00000000-0005-0000-0000-00006F9F0000}"/>
    <cellStyle name="Normal 7 2 3 3 2 3 2 2" xfId="20708" xr:uid="{00000000-0005-0000-0000-0000709F0000}"/>
    <cellStyle name="Normal 7 2 3 3 2 3 2 2 2" xfId="43475" xr:uid="{00000000-0005-0000-0000-0000719F0000}"/>
    <cellStyle name="Normal 7 2 3 3 2 3 2 3" xfId="33457" xr:uid="{00000000-0005-0000-0000-0000729F0000}"/>
    <cellStyle name="Normal 7 2 3 3 2 3 3" xfId="20709" xr:uid="{00000000-0005-0000-0000-0000739F0000}"/>
    <cellStyle name="Normal 7 2 3 3 2 3 3 2" xfId="20710" xr:uid="{00000000-0005-0000-0000-0000749F0000}"/>
    <cellStyle name="Normal 7 2 3 3 2 3 3 2 2" xfId="43476" xr:uid="{00000000-0005-0000-0000-0000759F0000}"/>
    <cellStyle name="Normal 7 2 3 3 2 3 3 3" xfId="33458" xr:uid="{00000000-0005-0000-0000-0000769F0000}"/>
    <cellStyle name="Normal 7 2 3 3 2 3 4" xfId="20711" xr:uid="{00000000-0005-0000-0000-0000779F0000}"/>
    <cellStyle name="Normal 7 2 3 3 2 3 4 2" xfId="37158" xr:uid="{00000000-0005-0000-0000-0000789F0000}"/>
    <cellStyle name="Normal 7 2 3 3 2 3 5" xfId="26564" xr:uid="{00000000-0005-0000-0000-0000799F0000}"/>
    <cellStyle name="Normal 7 2 3 3 2 4" xfId="20712" xr:uid="{00000000-0005-0000-0000-00007A9F0000}"/>
    <cellStyle name="Normal 7 2 3 3 2 4 2" xfId="20713" xr:uid="{00000000-0005-0000-0000-00007B9F0000}"/>
    <cellStyle name="Normal 7 2 3 3 2 4 2 2" xfId="43477" xr:uid="{00000000-0005-0000-0000-00007C9F0000}"/>
    <cellStyle name="Normal 7 2 3 3 2 4 3" xfId="33459" xr:uid="{00000000-0005-0000-0000-00007D9F0000}"/>
    <cellStyle name="Normal 7 2 3 3 2 5" xfId="20714" xr:uid="{00000000-0005-0000-0000-00007E9F0000}"/>
    <cellStyle name="Normal 7 2 3 3 2 5 2" xfId="20715" xr:uid="{00000000-0005-0000-0000-00007F9F0000}"/>
    <cellStyle name="Normal 7 2 3 3 2 5 2 2" xfId="43478" xr:uid="{00000000-0005-0000-0000-0000809F0000}"/>
    <cellStyle name="Normal 7 2 3 3 2 5 3" xfId="33460" xr:uid="{00000000-0005-0000-0000-0000819F0000}"/>
    <cellStyle name="Normal 7 2 3 3 2 6" xfId="20716" xr:uid="{00000000-0005-0000-0000-0000829F0000}"/>
    <cellStyle name="Normal 7 2 3 3 2 6 2" xfId="37156" xr:uid="{00000000-0005-0000-0000-0000839F0000}"/>
    <cellStyle name="Normal 7 2 3 3 2 7" xfId="26562" xr:uid="{00000000-0005-0000-0000-0000849F0000}"/>
    <cellStyle name="Normal 7 2 3 3 3" xfId="20717" xr:uid="{00000000-0005-0000-0000-0000859F0000}"/>
    <cellStyle name="Normal 7 2 3 3 3 2" xfId="20718" xr:uid="{00000000-0005-0000-0000-0000869F0000}"/>
    <cellStyle name="Normal 7 2 3 3 3 2 2" xfId="20719" xr:uid="{00000000-0005-0000-0000-0000879F0000}"/>
    <cellStyle name="Normal 7 2 3 3 3 2 2 2" xfId="43479" xr:uid="{00000000-0005-0000-0000-0000889F0000}"/>
    <cellStyle name="Normal 7 2 3 3 3 2 3" xfId="33461" xr:uid="{00000000-0005-0000-0000-0000899F0000}"/>
    <cellStyle name="Normal 7 2 3 3 3 3" xfId="20720" xr:uid="{00000000-0005-0000-0000-00008A9F0000}"/>
    <cellStyle name="Normal 7 2 3 3 3 3 2" xfId="20721" xr:uid="{00000000-0005-0000-0000-00008B9F0000}"/>
    <cellStyle name="Normal 7 2 3 3 3 3 2 2" xfId="43480" xr:uid="{00000000-0005-0000-0000-00008C9F0000}"/>
    <cellStyle name="Normal 7 2 3 3 3 3 3" xfId="33462" xr:uid="{00000000-0005-0000-0000-00008D9F0000}"/>
    <cellStyle name="Normal 7 2 3 3 3 4" xfId="20722" xr:uid="{00000000-0005-0000-0000-00008E9F0000}"/>
    <cellStyle name="Normal 7 2 3 3 3 4 2" xfId="37159" xr:uid="{00000000-0005-0000-0000-00008F9F0000}"/>
    <cellStyle name="Normal 7 2 3 3 3 5" xfId="26565" xr:uid="{00000000-0005-0000-0000-0000909F0000}"/>
    <cellStyle name="Normal 7 2 3 3 4" xfId="20723" xr:uid="{00000000-0005-0000-0000-0000919F0000}"/>
    <cellStyle name="Normal 7 2 3 3 4 2" xfId="20724" xr:uid="{00000000-0005-0000-0000-0000929F0000}"/>
    <cellStyle name="Normal 7 2 3 3 4 2 2" xfId="20725" xr:uid="{00000000-0005-0000-0000-0000939F0000}"/>
    <cellStyle name="Normal 7 2 3 3 4 2 2 2" xfId="43481" xr:uid="{00000000-0005-0000-0000-0000949F0000}"/>
    <cellStyle name="Normal 7 2 3 3 4 2 3" xfId="33463" xr:uid="{00000000-0005-0000-0000-0000959F0000}"/>
    <cellStyle name="Normal 7 2 3 3 4 3" xfId="20726" xr:uid="{00000000-0005-0000-0000-0000969F0000}"/>
    <cellStyle name="Normal 7 2 3 3 4 3 2" xfId="20727" xr:uid="{00000000-0005-0000-0000-0000979F0000}"/>
    <cellStyle name="Normal 7 2 3 3 4 3 2 2" xfId="43482" xr:uid="{00000000-0005-0000-0000-0000989F0000}"/>
    <cellStyle name="Normal 7 2 3 3 4 3 3" xfId="33464" xr:uid="{00000000-0005-0000-0000-0000999F0000}"/>
    <cellStyle name="Normal 7 2 3 3 4 4" xfId="20728" xr:uid="{00000000-0005-0000-0000-00009A9F0000}"/>
    <cellStyle name="Normal 7 2 3 3 4 4 2" xfId="37160" xr:uid="{00000000-0005-0000-0000-00009B9F0000}"/>
    <cellStyle name="Normal 7 2 3 3 4 5" xfId="26566" xr:uid="{00000000-0005-0000-0000-00009C9F0000}"/>
    <cellStyle name="Normal 7 2 3 3 5" xfId="20729" xr:uid="{00000000-0005-0000-0000-00009D9F0000}"/>
    <cellStyle name="Normal 7 2 3 3 5 2" xfId="20730" xr:uid="{00000000-0005-0000-0000-00009E9F0000}"/>
    <cellStyle name="Normal 7 2 3 3 5 2 2" xfId="43483" xr:uid="{00000000-0005-0000-0000-00009F9F0000}"/>
    <cellStyle name="Normal 7 2 3 3 5 3" xfId="33465" xr:uid="{00000000-0005-0000-0000-0000A09F0000}"/>
    <cellStyle name="Normal 7 2 3 3 6" xfId="20731" xr:uid="{00000000-0005-0000-0000-0000A19F0000}"/>
    <cellStyle name="Normal 7 2 3 3 6 2" xfId="20732" xr:uid="{00000000-0005-0000-0000-0000A29F0000}"/>
    <cellStyle name="Normal 7 2 3 3 6 2 2" xfId="43484" xr:uid="{00000000-0005-0000-0000-0000A39F0000}"/>
    <cellStyle name="Normal 7 2 3 3 6 3" xfId="33466" xr:uid="{00000000-0005-0000-0000-0000A49F0000}"/>
    <cellStyle name="Normal 7 2 3 3 7" xfId="20733" xr:uid="{00000000-0005-0000-0000-0000A59F0000}"/>
    <cellStyle name="Normal 7 2 3 3 7 2" xfId="37155" xr:uid="{00000000-0005-0000-0000-0000A69F0000}"/>
    <cellStyle name="Normal 7 2 3 3 8" xfId="26561" xr:uid="{00000000-0005-0000-0000-0000A79F0000}"/>
    <cellStyle name="Normal 7 2 3 4" xfId="20734" xr:uid="{00000000-0005-0000-0000-0000A89F0000}"/>
    <cellStyle name="Normal 7 2 3 4 2" xfId="20735" xr:uid="{00000000-0005-0000-0000-0000A99F0000}"/>
    <cellStyle name="Normal 7 2 3 4 2 2" xfId="20736" xr:uid="{00000000-0005-0000-0000-0000AA9F0000}"/>
    <cellStyle name="Normal 7 2 3 4 2 2 2" xfId="20737" xr:uid="{00000000-0005-0000-0000-0000AB9F0000}"/>
    <cellStyle name="Normal 7 2 3 4 2 2 2 2" xfId="43485" xr:uid="{00000000-0005-0000-0000-0000AC9F0000}"/>
    <cellStyle name="Normal 7 2 3 4 2 2 3" xfId="33467" xr:uid="{00000000-0005-0000-0000-0000AD9F0000}"/>
    <cellStyle name="Normal 7 2 3 4 2 3" xfId="20738" xr:uid="{00000000-0005-0000-0000-0000AE9F0000}"/>
    <cellStyle name="Normal 7 2 3 4 2 3 2" xfId="20739" xr:uid="{00000000-0005-0000-0000-0000AF9F0000}"/>
    <cellStyle name="Normal 7 2 3 4 2 3 2 2" xfId="43486" xr:uid="{00000000-0005-0000-0000-0000B09F0000}"/>
    <cellStyle name="Normal 7 2 3 4 2 3 3" xfId="33468" xr:uid="{00000000-0005-0000-0000-0000B19F0000}"/>
    <cellStyle name="Normal 7 2 3 4 2 4" xfId="20740" xr:uid="{00000000-0005-0000-0000-0000B29F0000}"/>
    <cellStyle name="Normal 7 2 3 4 2 4 2" xfId="37162" xr:uid="{00000000-0005-0000-0000-0000B39F0000}"/>
    <cellStyle name="Normal 7 2 3 4 2 5" xfId="26568" xr:uid="{00000000-0005-0000-0000-0000B49F0000}"/>
    <cellStyle name="Normal 7 2 3 4 3" xfId="20741" xr:uid="{00000000-0005-0000-0000-0000B59F0000}"/>
    <cellStyle name="Normal 7 2 3 4 3 2" xfId="20742" xr:uid="{00000000-0005-0000-0000-0000B69F0000}"/>
    <cellStyle name="Normal 7 2 3 4 3 2 2" xfId="20743" xr:uid="{00000000-0005-0000-0000-0000B79F0000}"/>
    <cellStyle name="Normal 7 2 3 4 3 2 2 2" xfId="43487" xr:uid="{00000000-0005-0000-0000-0000B89F0000}"/>
    <cellStyle name="Normal 7 2 3 4 3 2 3" xfId="33469" xr:uid="{00000000-0005-0000-0000-0000B99F0000}"/>
    <cellStyle name="Normal 7 2 3 4 3 3" xfId="20744" xr:uid="{00000000-0005-0000-0000-0000BA9F0000}"/>
    <cellStyle name="Normal 7 2 3 4 3 3 2" xfId="20745" xr:uid="{00000000-0005-0000-0000-0000BB9F0000}"/>
    <cellStyle name="Normal 7 2 3 4 3 3 2 2" xfId="43488" xr:uid="{00000000-0005-0000-0000-0000BC9F0000}"/>
    <cellStyle name="Normal 7 2 3 4 3 3 3" xfId="33470" xr:uid="{00000000-0005-0000-0000-0000BD9F0000}"/>
    <cellStyle name="Normal 7 2 3 4 3 4" xfId="20746" xr:uid="{00000000-0005-0000-0000-0000BE9F0000}"/>
    <cellStyle name="Normal 7 2 3 4 3 4 2" xfId="37163" xr:uid="{00000000-0005-0000-0000-0000BF9F0000}"/>
    <cellStyle name="Normal 7 2 3 4 3 5" xfId="26569" xr:uid="{00000000-0005-0000-0000-0000C09F0000}"/>
    <cellStyle name="Normal 7 2 3 4 4" xfId="20747" xr:uid="{00000000-0005-0000-0000-0000C19F0000}"/>
    <cellStyle name="Normal 7 2 3 4 4 2" xfId="20748" xr:uid="{00000000-0005-0000-0000-0000C29F0000}"/>
    <cellStyle name="Normal 7 2 3 4 4 2 2" xfId="43489" xr:uid="{00000000-0005-0000-0000-0000C39F0000}"/>
    <cellStyle name="Normal 7 2 3 4 4 3" xfId="33471" xr:uid="{00000000-0005-0000-0000-0000C49F0000}"/>
    <cellStyle name="Normal 7 2 3 4 5" xfId="20749" xr:uid="{00000000-0005-0000-0000-0000C59F0000}"/>
    <cellStyle name="Normal 7 2 3 4 5 2" xfId="20750" xr:uid="{00000000-0005-0000-0000-0000C69F0000}"/>
    <cellStyle name="Normal 7 2 3 4 5 2 2" xfId="43490" xr:uid="{00000000-0005-0000-0000-0000C79F0000}"/>
    <cellStyle name="Normal 7 2 3 4 5 3" xfId="33472" xr:uid="{00000000-0005-0000-0000-0000C89F0000}"/>
    <cellStyle name="Normal 7 2 3 4 6" xfId="20751" xr:uid="{00000000-0005-0000-0000-0000C99F0000}"/>
    <cellStyle name="Normal 7 2 3 4 6 2" xfId="37161" xr:uid="{00000000-0005-0000-0000-0000CA9F0000}"/>
    <cellStyle name="Normal 7 2 3 4 7" xfId="26567" xr:uid="{00000000-0005-0000-0000-0000CB9F0000}"/>
    <cellStyle name="Normal 7 2 3 5" xfId="20752" xr:uid="{00000000-0005-0000-0000-0000CC9F0000}"/>
    <cellStyle name="Normal 7 2 3 5 2" xfId="20753" xr:uid="{00000000-0005-0000-0000-0000CD9F0000}"/>
    <cellStyle name="Normal 7 2 3 5 2 2" xfId="20754" xr:uid="{00000000-0005-0000-0000-0000CE9F0000}"/>
    <cellStyle name="Normal 7 2 3 5 2 2 2" xfId="43491" xr:uid="{00000000-0005-0000-0000-0000CF9F0000}"/>
    <cellStyle name="Normal 7 2 3 5 2 3" xfId="33473" xr:uid="{00000000-0005-0000-0000-0000D09F0000}"/>
    <cellStyle name="Normal 7 2 3 5 3" xfId="20755" xr:uid="{00000000-0005-0000-0000-0000D19F0000}"/>
    <cellStyle name="Normal 7 2 3 5 3 2" xfId="20756" xr:uid="{00000000-0005-0000-0000-0000D29F0000}"/>
    <cellStyle name="Normal 7 2 3 5 3 2 2" xfId="43492" xr:uid="{00000000-0005-0000-0000-0000D39F0000}"/>
    <cellStyle name="Normal 7 2 3 5 3 3" xfId="33474" xr:uid="{00000000-0005-0000-0000-0000D49F0000}"/>
    <cellStyle name="Normal 7 2 3 5 4" xfId="20757" xr:uid="{00000000-0005-0000-0000-0000D59F0000}"/>
    <cellStyle name="Normal 7 2 3 5 4 2" xfId="37164" xr:uid="{00000000-0005-0000-0000-0000D69F0000}"/>
    <cellStyle name="Normal 7 2 3 5 5" xfId="26570" xr:uid="{00000000-0005-0000-0000-0000D79F0000}"/>
    <cellStyle name="Normal 7 2 3 6" xfId="20758" xr:uid="{00000000-0005-0000-0000-0000D89F0000}"/>
    <cellStyle name="Normal 7 2 3 6 2" xfId="20759" xr:uid="{00000000-0005-0000-0000-0000D99F0000}"/>
    <cellStyle name="Normal 7 2 3 6 2 2" xfId="20760" xr:uid="{00000000-0005-0000-0000-0000DA9F0000}"/>
    <cellStyle name="Normal 7 2 3 6 2 2 2" xfId="43493" xr:uid="{00000000-0005-0000-0000-0000DB9F0000}"/>
    <cellStyle name="Normal 7 2 3 6 2 3" xfId="33475" xr:uid="{00000000-0005-0000-0000-0000DC9F0000}"/>
    <cellStyle name="Normal 7 2 3 6 3" xfId="20761" xr:uid="{00000000-0005-0000-0000-0000DD9F0000}"/>
    <cellStyle name="Normal 7 2 3 6 3 2" xfId="20762" xr:uid="{00000000-0005-0000-0000-0000DE9F0000}"/>
    <cellStyle name="Normal 7 2 3 6 3 2 2" xfId="43494" xr:uid="{00000000-0005-0000-0000-0000DF9F0000}"/>
    <cellStyle name="Normal 7 2 3 6 3 3" xfId="33476" xr:uid="{00000000-0005-0000-0000-0000E09F0000}"/>
    <cellStyle name="Normal 7 2 3 6 4" xfId="20763" xr:uid="{00000000-0005-0000-0000-0000E19F0000}"/>
    <cellStyle name="Normal 7 2 3 6 4 2" xfId="37165" xr:uid="{00000000-0005-0000-0000-0000E29F0000}"/>
    <cellStyle name="Normal 7 2 3 6 5" xfId="26571" xr:uid="{00000000-0005-0000-0000-0000E39F0000}"/>
    <cellStyle name="Normal 7 2 3 7" xfId="20764" xr:uid="{00000000-0005-0000-0000-0000E49F0000}"/>
    <cellStyle name="Normal 7 2 3 7 2" xfId="20765" xr:uid="{00000000-0005-0000-0000-0000E59F0000}"/>
    <cellStyle name="Normal 7 2 3 7 2 2" xfId="37148" xr:uid="{00000000-0005-0000-0000-0000E69F0000}"/>
    <cellStyle name="Normal 7 2 3 7 3" xfId="26554" xr:uid="{00000000-0005-0000-0000-0000E79F0000}"/>
    <cellStyle name="Normal 7 2 3 8" xfId="20766" xr:uid="{00000000-0005-0000-0000-0000E89F0000}"/>
    <cellStyle name="Normal 7 2 3 8 2" xfId="20767" xr:uid="{00000000-0005-0000-0000-0000E99F0000}"/>
    <cellStyle name="Normal 7 2 3 8 2 2" xfId="43495" xr:uid="{00000000-0005-0000-0000-0000EA9F0000}"/>
    <cellStyle name="Normal 7 2 3 8 3" xfId="33477" xr:uid="{00000000-0005-0000-0000-0000EB9F0000}"/>
    <cellStyle name="Normal 7 2 3 9" xfId="20768" xr:uid="{00000000-0005-0000-0000-0000EC9F0000}"/>
    <cellStyle name="Normal 7 2 3 9 2" xfId="20769" xr:uid="{00000000-0005-0000-0000-0000ED9F0000}"/>
    <cellStyle name="Normal 7 2 3 9 2 2" xfId="43496" xr:uid="{00000000-0005-0000-0000-0000EE9F0000}"/>
    <cellStyle name="Normal 7 2 3 9 3" xfId="33478" xr:uid="{00000000-0005-0000-0000-0000EF9F0000}"/>
    <cellStyle name="Normal 7 2 4" xfId="20770" xr:uid="{00000000-0005-0000-0000-0000F09F0000}"/>
    <cellStyle name="Normal 7 2 4 2" xfId="20771" xr:uid="{00000000-0005-0000-0000-0000F19F0000}"/>
    <cellStyle name="Normal 7 2 4 2 2" xfId="20772" xr:uid="{00000000-0005-0000-0000-0000F29F0000}"/>
    <cellStyle name="Normal 7 2 4 2 2 2" xfId="20773" xr:uid="{00000000-0005-0000-0000-0000F39F0000}"/>
    <cellStyle name="Normal 7 2 4 2 2 2 2" xfId="20774" xr:uid="{00000000-0005-0000-0000-0000F49F0000}"/>
    <cellStyle name="Normal 7 2 4 2 2 2 2 2" xfId="43497" xr:uid="{00000000-0005-0000-0000-0000F59F0000}"/>
    <cellStyle name="Normal 7 2 4 2 2 2 3" xfId="33479" xr:uid="{00000000-0005-0000-0000-0000F69F0000}"/>
    <cellStyle name="Normal 7 2 4 2 2 3" xfId="20775" xr:uid="{00000000-0005-0000-0000-0000F79F0000}"/>
    <cellStyle name="Normal 7 2 4 2 2 3 2" xfId="20776" xr:uid="{00000000-0005-0000-0000-0000F89F0000}"/>
    <cellStyle name="Normal 7 2 4 2 2 3 2 2" xfId="43498" xr:uid="{00000000-0005-0000-0000-0000F99F0000}"/>
    <cellStyle name="Normal 7 2 4 2 2 3 3" xfId="33480" xr:uid="{00000000-0005-0000-0000-0000FA9F0000}"/>
    <cellStyle name="Normal 7 2 4 2 2 4" xfId="20777" xr:uid="{00000000-0005-0000-0000-0000FB9F0000}"/>
    <cellStyle name="Normal 7 2 4 2 2 4 2" xfId="37168" xr:uid="{00000000-0005-0000-0000-0000FC9F0000}"/>
    <cellStyle name="Normal 7 2 4 2 2 5" xfId="26574" xr:uid="{00000000-0005-0000-0000-0000FD9F0000}"/>
    <cellStyle name="Normal 7 2 4 2 3" xfId="20778" xr:uid="{00000000-0005-0000-0000-0000FE9F0000}"/>
    <cellStyle name="Normal 7 2 4 2 3 2" xfId="20779" xr:uid="{00000000-0005-0000-0000-0000FF9F0000}"/>
    <cellStyle name="Normal 7 2 4 2 3 2 2" xfId="20780" xr:uid="{00000000-0005-0000-0000-000000A00000}"/>
    <cellStyle name="Normal 7 2 4 2 3 2 2 2" xfId="43499" xr:uid="{00000000-0005-0000-0000-000001A00000}"/>
    <cellStyle name="Normal 7 2 4 2 3 2 3" xfId="33481" xr:uid="{00000000-0005-0000-0000-000002A00000}"/>
    <cellStyle name="Normal 7 2 4 2 3 3" xfId="20781" xr:uid="{00000000-0005-0000-0000-000003A00000}"/>
    <cellStyle name="Normal 7 2 4 2 3 3 2" xfId="20782" xr:uid="{00000000-0005-0000-0000-000004A00000}"/>
    <cellStyle name="Normal 7 2 4 2 3 3 2 2" xfId="43500" xr:uid="{00000000-0005-0000-0000-000005A00000}"/>
    <cellStyle name="Normal 7 2 4 2 3 3 3" xfId="33482" xr:uid="{00000000-0005-0000-0000-000006A00000}"/>
    <cellStyle name="Normal 7 2 4 2 3 4" xfId="20783" xr:uid="{00000000-0005-0000-0000-000007A00000}"/>
    <cellStyle name="Normal 7 2 4 2 3 4 2" xfId="37169" xr:uid="{00000000-0005-0000-0000-000008A00000}"/>
    <cellStyle name="Normal 7 2 4 2 3 5" xfId="26575" xr:uid="{00000000-0005-0000-0000-000009A00000}"/>
    <cellStyle name="Normal 7 2 4 2 4" xfId="20784" xr:uid="{00000000-0005-0000-0000-00000AA00000}"/>
    <cellStyle name="Normal 7 2 4 2 4 2" xfId="20785" xr:uid="{00000000-0005-0000-0000-00000BA00000}"/>
    <cellStyle name="Normal 7 2 4 2 4 2 2" xfId="43501" xr:uid="{00000000-0005-0000-0000-00000CA00000}"/>
    <cellStyle name="Normal 7 2 4 2 4 3" xfId="33483" xr:uid="{00000000-0005-0000-0000-00000DA00000}"/>
    <cellStyle name="Normal 7 2 4 2 5" xfId="20786" xr:uid="{00000000-0005-0000-0000-00000EA00000}"/>
    <cellStyle name="Normal 7 2 4 2 5 2" xfId="20787" xr:uid="{00000000-0005-0000-0000-00000FA00000}"/>
    <cellStyle name="Normal 7 2 4 2 5 2 2" xfId="43502" xr:uid="{00000000-0005-0000-0000-000010A00000}"/>
    <cellStyle name="Normal 7 2 4 2 5 3" xfId="33484" xr:uid="{00000000-0005-0000-0000-000011A00000}"/>
    <cellStyle name="Normal 7 2 4 2 6" xfId="20788" xr:uid="{00000000-0005-0000-0000-000012A00000}"/>
    <cellStyle name="Normal 7 2 4 2 6 2" xfId="37167" xr:uid="{00000000-0005-0000-0000-000013A00000}"/>
    <cellStyle name="Normal 7 2 4 2 7" xfId="26573" xr:uid="{00000000-0005-0000-0000-000014A00000}"/>
    <cellStyle name="Normal 7 2 4 3" xfId="20789" xr:uid="{00000000-0005-0000-0000-000015A00000}"/>
    <cellStyle name="Normal 7 2 4 3 2" xfId="20790" xr:uid="{00000000-0005-0000-0000-000016A00000}"/>
    <cellStyle name="Normal 7 2 4 3 2 2" xfId="20791" xr:uid="{00000000-0005-0000-0000-000017A00000}"/>
    <cellStyle name="Normal 7 2 4 3 2 2 2" xfId="43503" xr:uid="{00000000-0005-0000-0000-000018A00000}"/>
    <cellStyle name="Normal 7 2 4 3 2 3" xfId="33485" xr:uid="{00000000-0005-0000-0000-000019A00000}"/>
    <cellStyle name="Normal 7 2 4 3 3" xfId="20792" xr:uid="{00000000-0005-0000-0000-00001AA00000}"/>
    <cellStyle name="Normal 7 2 4 3 3 2" xfId="20793" xr:uid="{00000000-0005-0000-0000-00001BA00000}"/>
    <cellStyle name="Normal 7 2 4 3 3 2 2" xfId="43504" xr:uid="{00000000-0005-0000-0000-00001CA00000}"/>
    <cellStyle name="Normal 7 2 4 3 3 3" xfId="33486" xr:uid="{00000000-0005-0000-0000-00001DA00000}"/>
    <cellStyle name="Normal 7 2 4 3 4" xfId="20794" xr:uid="{00000000-0005-0000-0000-00001EA00000}"/>
    <cellStyle name="Normal 7 2 4 3 4 2" xfId="37170" xr:uid="{00000000-0005-0000-0000-00001FA00000}"/>
    <cellStyle name="Normal 7 2 4 3 5" xfId="26576" xr:uid="{00000000-0005-0000-0000-000020A00000}"/>
    <cellStyle name="Normal 7 2 4 4" xfId="20795" xr:uid="{00000000-0005-0000-0000-000021A00000}"/>
    <cellStyle name="Normal 7 2 4 4 2" xfId="20796" xr:uid="{00000000-0005-0000-0000-000022A00000}"/>
    <cellStyle name="Normal 7 2 4 4 2 2" xfId="20797" xr:uid="{00000000-0005-0000-0000-000023A00000}"/>
    <cellStyle name="Normal 7 2 4 4 2 2 2" xfId="43505" xr:uid="{00000000-0005-0000-0000-000024A00000}"/>
    <cellStyle name="Normal 7 2 4 4 2 3" xfId="33487" xr:uid="{00000000-0005-0000-0000-000025A00000}"/>
    <cellStyle name="Normal 7 2 4 4 3" xfId="20798" xr:uid="{00000000-0005-0000-0000-000026A00000}"/>
    <cellStyle name="Normal 7 2 4 4 3 2" xfId="20799" xr:uid="{00000000-0005-0000-0000-000027A00000}"/>
    <cellStyle name="Normal 7 2 4 4 3 2 2" xfId="43506" xr:uid="{00000000-0005-0000-0000-000028A00000}"/>
    <cellStyle name="Normal 7 2 4 4 3 3" xfId="33488" xr:uid="{00000000-0005-0000-0000-000029A00000}"/>
    <cellStyle name="Normal 7 2 4 4 4" xfId="20800" xr:uid="{00000000-0005-0000-0000-00002AA00000}"/>
    <cellStyle name="Normal 7 2 4 4 4 2" xfId="37171" xr:uid="{00000000-0005-0000-0000-00002BA00000}"/>
    <cellStyle name="Normal 7 2 4 4 5" xfId="26577" xr:uid="{00000000-0005-0000-0000-00002CA00000}"/>
    <cellStyle name="Normal 7 2 4 5" xfId="20801" xr:uid="{00000000-0005-0000-0000-00002DA00000}"/>
    <cellStyle name="Normal 7 2 4 5 2" xfId="20802" xr:uid="{00000000-0005-0000-0000-00002EA00000}"/>
    <cellStyle name="Normal 7 2 4 5 2 2" xfId="37166" xr:uid="{00000000-0005-0000-0000-00002FA00000}"/>
    <cellStyle name="Normal 7 2 4 5 3" xfId="26572" xr:uid="{00000000-0005-0000-0000-000030A00000}"/>
    <cellStyle name="Normal 7 2 4 6" xfId="20803" xr:uid="{00000000-0005-0000-0000-000031A00000}"/>
    <cellStyle name="Normal 7 2 4 6 2" xfId="20804" xr:uid="{00000000-0005-0000-0000-000032A00000}"/>
    <cellStyle name="Normal 7 2 4 6 2 2" xfId="43507" xr:uid="{00000000-0005-0000-0000-000033A00000}"/>
    <cellStyle name="Normal 7 2 4 6 3" xfId="33489" xr:uid="{00000000-0005-0000-0000-000034A00000}"/>
    <cellStyle name="Normal 7 2 4 7" xfId="20805" xr:uid="{00000000-0005-0000-0000-000035A00000}"/>
    <cellStyle name="Normal 7 2 4 7 2" xfId="20806" xr:uid="{00000000-0005-0000-0000-000036A00000}"/>
    <cellStyle name="Normal 7 2 4 7 2 2" xfId="43508" xr:uid="{00000000-0005-0000-0000-000037A00000}"/>
    <cellStyle name="Normal 7 2 4 7 3" xfId="33490" xr:uid="{00000000-0005-0000-0000-000038A00000}"/>
    <cellStyle name="Normal 7 2 4 8" xfId="23480" xr:uid="{00000000-0005-0000-0000-000039A00000}"/>
    <cellStyle name="Normal 7 2 5" xfId="20807" xr:uid="{00000000-0005-0000-0000-00003AA00000}"/>
    <cellStyle name="Normal 7 2 5 2" xfId="20808" xr:uid="{00000000-0005-0000-0000-00003BA00000}"/>
    <cellStyle name="Normal 7 2 5 2 2" xfId="20809" xr:uid="{00000000-0005-0000-0000-00003CA00000}"/>
    <cellStyle name="Normal 7 2 5 2 2 2" xfId="20810" xr:uid="{00000000-0005-0000-0000-00003DA00000}"/>
    <cellStyle name="Normal 7 2 5 2 2 2 2" xfId="20811" xr:uid="{00000000-0005-0000-0000-00003EA00000}"/>
    <cellStyle name="Normal 7 2 5 2 2 2 2 2" xfId="43509" xr:uid="{00000000-0005-0000-0000-00003FA00000}"/>
    <cellStyle name="Normal 7 2 5 2 2 2 3" xfId="33491" xr:uid="{00000000-0005-0000-0000-000040A00000}"/>
    <cellStyle name="Normal 7 2 5 2 2 3" xfId="20812" xr:uid="{00000000-0005-0000-0000-000041A00000}"/>
    <cellStyle name="Normal 7 2 5 2 2 3 2" xfId="20813" xr:uid="{00000000-0005-0000-0000-000042A00000}"/>
    <cellStyle name="Normal 7 2 5 2 2 3 2 2" xfId="43510" xr:uid="{00000000-0005-0000-0000-000043A00000}"/>
    <cellStyle name="Normal 7 2 5 2 2 3 3" xfId="33492" xr:uid="{00000000-0005-0000-0000-000044A00000}"/>
    <cellStyle name="Normal 7 2 5 2 2 4" xfId="20814" xr:uid="{00000000-0005-0000-0000-000045A00000}"/>
    <cellStyle name="Normal 7 2 5 2 2 4 2" xfId="37174" xr:uid="{00000000-0005-0000-0000-000046A00000}"/>
    <cellStyle name="Normal 7 2 5 2 2 5" xfId="26580" xr:uid="{00000000-0005-0000-0000-000047A00000}"/>
    <cellStyle name="Normal 7 2 5 2 3" xfId="20815" xr:uid="{00000000-0005-0000-0000-000048A00000}"/>
    <cellStyle name="Normal 7 2 5 2 3 2" xfId="20816" xr:uid="{00000000-0005-0000-0000-000049A00000}"/>
    <cellStyle name="Normal 7 2 5 2 3 2 2" xfId="20817" xr:uid="{00000000-0005-0000-0000-00004AA00000}"/>
    <cellStyle name="Normal 7 2 5 2 3 2 2 2" xfId="43511" xr:uid="{00000000-0005-0000-0000-00004BA00000}"/>
    <cellStyle name="Normal 7 2 5 2 3 2 3" xfId="33493" xr:uid="{00000000-0005-0000-0000-00004CA00000}"/>
    <cellStyle name="Normal 7 2 5 2 3 3" xfId="20818" xr:uid="{00000000-0005-0000-0000-00004DA00000}"/>
    <cellStyle name="Normal 7 2 5 2 3 3 2" xfId="20819" xr:uid="{00000000-0005-0000-0000-00004EA00000}"/>
    <cellStyle name="Normal 7 2 5 2 3 3 2 2" xfId="43512" xr:uid="{00000000-0005-0000-0000-00004FA00000}"/>
    <cellStyle name="Normal 7 2 5 2 3 3 3" xfId="33494" xr:uid="{00000000-0005-0000-0000-000050A00000}"/>
    <cellStyle name="Normal 7 2 5 2 3 4" xfId="20820" xr:uid="{00000000-0005-0000-0000-000051A00000}"/>
    <cellStyle name="Normal 7 2 5 2 3 4 2" xfId="37175" xr:uid="{00000000-0005-0000-0000-000052A00000}"/>
    <cellStyle name="Normal 7 2 5 2 3 5" xfId="26581" xr:uid="{00000000-0005-0000-0000-000053A00000}"/>
    <cellStyle name="Normal 7 2 5 2 4" xfId="20821" xr:uid="{00000000-0005-0000-0000-000054A00000}"/>
    <cellStyle name="Normal 7 2 5 2 4 2" xfId="20822" xr:uid="{00000000-0005-0000-0000-000055A00000}"/>
    <cellStyle name="Normal 7 2 5 2 4 2 2" xfId="43513" xr:uid="{00000000-0005-0000-0000-000056A00000}"/>
    <cellStyle name="Normal 7 2 5 2 4 3" xfId="33495" xr:uid="{00000000-0005-0000-0000-000057A00000}"/>
    <cellStyle name="Normal 7 2 5 2 5" xfId="20823" xr:uid="{00000000-0005-0000-0000-000058A00000}"/>
    <cellStyle name="Normal 7 2 5 2 5 2" xfId="20824" xr:uid="{00000000-0005-0000-0000-000059A00000}"/>
    <cellStyle name="Normal 7 2 5 2 5 2 2" xfId="43514" xr:uid="{00000000-0005-0000-0000-00005AA00000}"/>
    <cellStyle name="Normal 7 2 5 2 5 3" xfId="33496" xr:uid="{00000000-0005-0000-0000-00005BA00000}"/>
    <cellStyle name="Normal 7 2 5 2 6" xfId="20825" xr:uid="{00000000-0005-0000-0000-00005CA00000}"/>
    <cellStyle name="Normal 7 2 5 2 6 2" xfId="37173" xr:uid="{00000000-0005-0000-0000-00005DA00000}"/>
    <cellStyle name="Normal 7 2 5 2 7" xfId="26579" xr:uid="{00000000-0005-0000-0000-00005EA00000}"/>
    <cellStyle name="Normal 7 2 5 3" xfId="20826" xr:uid="{00000000-0005-0000-0000-00005FA00000}"/>
    <cellStyle name="Normal 7 2 5 3 2" xfId="20827" xr:uid="{00000000-0005-0000-0000-000060A00000}"/>
    <cellStyle name="Normal 7 2 5 3 2 2" xfId="20828" xr:uid="{00000000-0005-0000-0000-000061A00000}"/>
    <cellStyle name="Normal 7 2 5 3 2 2 2" xfId="43515" xr:uid="{00000000-0005-0000-0000-000062A00000}"/>
    <cellStyle name="Normal 7 2 5 3 2 3" xfId="33497" xr:uid="{00000000-0005-0000-0000-000063A00000}"/>
    <cellStyle name="Normal 7 2 5 3 3" xfId="20829" xr:uid="{00000000-0005-0000-0000-000064A00000}"/>
    <cellStyle name="Normal 7 2 5 3 3 2" xfId="20830" xr:uid="{00000000-0005-0000-0000-000065A00000}"/>
    <cellStyle name="Normal 7 2 5 3 3 2 2" xfId="43516" xr:uid="{00000000-0005-0000-0000-000066A00000}"/>
    <cellStyle name="Normal 7 2 5 3 3 3" xfId="33498" xr:uid="{00000000-0005-0000-0000-000067A00000}"/>
    <cellStyle name="Normal 7 2 5 3 4" xfId="20831" xr:uid="{00000000-0005-0000-0000-000068A00000}"/>
    <cellStyle name="Normal 7 2 5 3 4 2" xfId="37176" xr:uid="{00000000-0005-0000-0000-000069A00000}"/>
    <cellStyle name="Normal 7 2 5 3 5" xfId="26582" xr:uid="{00000000-0005-0000-0000-00006AA00000}"/>
    <cellStyle name="Normal 7 2 5 4" xfId="20832" xr:uid="{00000000-0005-0000-0000-00006BA00000}"/>
    <cellStyle name="Normal 7 2 5 4 2" xfId="20833" xr:uid="{00000000-0005-0000-0000-00006CA00000}"/>
    <cellStyle name="Normal 7 2 5 4 2 2" xfId="20834" xr:uid="{00000000-0005-0000-0000-00006DA00000}"/>
    <cellStyle name="Normal 7 2 5 4 2 2 2" xfId="43517" xr:uid="{00000000-0005-0000-0000-00006EA00000}"/>
    <cellStyle name="Normal 7 2 5 4 2 3" xfId="33499" xr:uid="{00000000-0005-0000-0000-00006FA00000}"/>
    <cellStyle name="Normal 7 2 5 4 3" xfId="20835" xr:uid="{00000000-0005-0000-0000-000070A00000}"/>
    <cellStyle name="Normal 7 2 5 4 3 2" xfId="20836" xr:uid="{00000000-0005-0000-0000-000071A00000}"/>
    <cellStyle name="Normal 7 2 5 4 3 2 2" xfId="43518" xr:uid="{00000000-0005-0000-0000-000072A00000}"/>
    <cellStyle name="Normal 7 2 5 4 3 3" xfId="33500" xr:uid="{00000000-0005-0000-0000-000073A00000}"/>
    <cellStyle name="Normal 7 2 5 4 4" xfId="20837" xr:uid="{00000000-0005-0000-0000-000074A00000}"/>
    <cellStyle name="Normal 7 2 5 4 4 2" xfId="37177" xr:uid="{00000000-0005-0000-0000-000075A00000}"/>
    <cellStyle name="Normal 7 2 5 4 5" xfId="26583" xr:uid="{00000000-0005-0000-0000-000076A00000}"/>
    <cellStyle name="Normal 7 2 5 5" xfId="20838" xr:uid="{00000000-0005-0000-0000-000077A00000}"/>
    <cellStyle name="Normal 7 2 5 5 2" xfId="20839" xr:uid="{00000000-0005-0000-0000-000078A00000}"/>
    <cellStyle name="Normal 7 2 5 5 2 2" xfId="43519" xr:uid="{00000000-0005-0000-0000-000079A00000}"/>
    <cellStyle name="Normal 7 2 5 5 3" xfId="33501" xr:uid="{00000000-0005-0000-0000-00007AA00000}"/>
    <cellStyle name="Normal 7 2 5 6" xfId="20840" xr:uid="{00000000-0005-0000-0000-00007BA00000}"/>
    <cellStyle name="Normal 7 2 5 6 2" xfId="20841" xr:uid="{00000000-0005-0000-0000-00007CA00000}"/>
    <cellStyle name="Normal 7 2 5 6 2 2" xfId="43520" xr:uid="{00000000-0005-0000-0000-00007DA00000}"/>
    <cellStyle name="Normal 7 2 5 6 3" xfId="33502" xr:uid="{00000000-0005-0000-0000-00007EA00000}"/>
    <cellStyle name="Normal 7 2 5 7" xfId="20842" xr:uid="{00000000-0005-0000-0000-00007FA00000}"/>
    <cellStyle name="Normal 7 2 5 7 2" xfId="37172" xr:uid="{00000000-0005-0000-0000-000080A00000}"/>
    <cellStyle name="Normal 7 2 5 8" xfId="26578" xr:uid="{00000000-0005-0000-0000-000081A00000}"/>
    <cellStyle name="Normal 7 2 5 9" xfId="45289" xr:uid="{00000000-0005-0000-0000-000082A00000}"/>
    <cellStyle name="Normal 7 2 6" xfId="20843" xr:uid="{00000000-0005-0000-0000-000083A00000}"/>
    <cellStyle name="Normal 7 2 6 2" xfId="20844" xr:uid="{00000000-0005-0000-0000-000084A00000}"/>
    <cellStyle name="Normal 7 2 6 2 2" xfId="20845" xr:uid="{00000000-0005-0000-0000-000085A00000}"/>
    <cellStyle name="Normal 7 2 6 2 2 2" xfId="20846" xr:uid="{00000000-0005-0000-0000-000086A00000}"/>
    <cellStyle name="Normal 7 2 6 2 2 2 2" xfId="20847" xr:uid="{00000000-0005-0000-0000-000087A00000}"/>
    <cellStyle name="Normal 7 2 6 2 2 2 2 2" xfId="43521" xr:uid="{00000000-0005-0000-0000-000088A00000}"/>
    <cellStyle name="Normal 7 2 6 2 2 2 3" xfId="33503" xr:uid="{00000000-0005-0000-0000-000089A00000}"/>
    <cellStyle name="Normal 7 2 6 2 2 3" xfId="20848" xr:uid="{00000000-0005-0000-0000-00008AA00000}"/>
    <cellStyle name="Normal 7 2 6 2 2 3 2" xfId="20849" xr:uid="{00000000-0005-0000-0000-00008BA00000}"/>
    <cellStyle name="Normal 7 2 6 2 2 3 2 2" xfId="43522" xr:uid="{00000000-0005-0000-0000-00008CA00000}"/>
    <cellStyle name="Normal 7 2 6 2 2 3 3" xfId="33504" xr:uid="{00000000-0005-0000-0000-00008DA00000}"/>
    <cellStyle name="Normal 7 2 6 2 2 4" xfId="20850" xr:uid="{00000000-0005-0000-0000-00008EA00000}"/>
    <cellStyle name="Normal 7 2 6 2 2 4 2" xfId="37180" xr:uid="{00000000-0005-0000-0000-00008FA00000}"/>
    <cellStyle name="Normal 7 2 6 2 2 5" xfId="26586" xr:uid="{00000000-0005-0000-0000-000090A00000}"/>
    <cellStyle name="Normal 7 2 6 2 3" xfId="20851" xr:uid="{00000000-0005-0000-0000-000091A00000}"/>
    <cellStyle name="Normal 7 2 6 2 3 2" xfId="20852" xr:uid="{00000000-0005-0000-0000-000092A00000}"/>
    <cellStyle name="Normal 7 2 6 2 3 2 2" xfId="20853" xr:uid="{00000000-0005-0000-0000-000093A00000}"/>
    <cellStyle name="Normal 7 2 6 2 3 2 2 2" xfId="43523" xr:uid="{00000000-0005-0000-0000-000094A00000}"/>
    <cellStyle name="Normal 7 2 6 2 3 2 3" xfId="33505" xr:uid="{00000000-0005-0000-0000-000095A00000}"/>
    <cellStyle name="Normal 7 2 6 2 3 3" xfId="20854" xr:uid="{00000000-0005-0000-0000-000096A00000}"/>
    <cellStyle name="Normal 7 2 6 2 3 3 2" xfId="20855" xr:uid="{00000000-0005-0000-0000-000097A00000}"/>
    <cellStyle name="Normal 7 2 6 2 3 3 2 2" xfId="43524" xr:uid="{00000000-0005-0000-0000-000098A00000}"/>
    <cellStyle name="Normal 7 2 6 2 3 3 3" xfId="33506" xr:uid="{00000000-0005-0000-0000-000099A00000}"/>
    <cellStyle name="Normal 7 2 6 2 3 4" xfId="20856" xr:uid="{00000000-0005-0000-0000-00009AA00000}"/>
    <cellStyle name="Normal 7 2 6 2 3 4 2" xfId="37181" xr:uid="{00000000-0005-0000-0000-00009BA00000}"/>
    <cellStyle name="Normal 7 2 6 2 3 5" xfId="26587" xr:uid="{00000000-0005-0000-0000-00009CA00000}"/>
    <cellStyle name="Normal 7 2 6 2 4" xfId="20857" xr:uid="{00000000-0005-0000-0000-00009DA00000}"/>
    <cellStyle name="Normal 7 2 6 2 4 2" xfId="20858" xr:uid="{00000000-0005-0000-0000-00009EA00000}"/>
    <cellStyle name="Normal 7 2 6 2 4 2 2" xfId="43525" xr:uid="{00000000-0005-0000-0000-00009FA00000}"/>
    <cellStyle name="Normal 7 2 6 2 4 3" xfId="33507" xr:uid="{00000000-0005-0000-0000-0000A0A00000}"/>
    <cellStyle name="Normal 7 2 6 2 5" xfId="20859" xr:uid="{00000000-0005-0000-0000-0000A1A00000}"/>
    <cellStyle name="Normal 7 2 6 2 5 2" xfId="20860" xr:uid="{00000000-0005-0000-0000-0000A2A00000}"/>
    <cellStyle name="Normal 7 2 6 2 5 2 2" xfId="43526" xr:uid="{00000000-0005-0000-0000-0000A3A00000}"/>
    <cellStyle name="Normal 7 2 6 2 5 3" xfId="33508" xr:uid="{00000000-0005-0000-0000-0000A4A00000}"/>
    <cellStyle name="Normal 7 2 6 2 6" xfId="20861" xr:uid="{00000000-0005-0000-0000-0000A5A00000}"/>
    <cellStyle name="Normal 7 2 6 2 6 2" xfId="37179" xr:uid="{00000000-0005-0000-0000-0000A6A00000}"/>
    <cellStyle name="Normal 7 2 6 2 7" xfId="26585" xr:uid="{00000000-0005-0000-0000-0000A7A00000}"/>
    <cellStyle name="Normal 7 2 6 3" xfId="20862" xr:uid="{00000000-0005-0000-0000-0000A8A00000}"/>
    <cellStyle name="Normal 7 2 6 3 2" xfId="20863" xr:uid="{00000000-0005-0000-0000-0000A9A00000}"/>
    <cellStyle name="Normal 7 2 6 3 2 2" xfId="20864" xr:uid="{00000000-0005-0000-0000-0000AAA00000}"/>
    <cellStyle name="Normal 7 2 6 3 2 2 2" xfId="43527" xr:uid="{00000000-0005-0000-0000-0000ABA00000}"/>
    <cellStyle name="Normal 7 2 6 3 2 3" xfId="33509" xr:uid="{00000000-0005-0000-0000-0000ACA00000}"/>
    <cellStyle name="Normal 7 2 6 3 3" xfId="20865" xr:uid="{00000000-0005-0000-0000-0000ADA00000}"/>
    <cellStyle name="Normal 7 2 6 3 3 2" xfId="20866" xr:uid="{00000000-0005-0000-0000-0000AEA00000}"/>
    <cellStyle name="Normal 7 2 6 3 3 2 2" xfId="43528" xr:uid="{00000000-0005-0000-0000-0000AFA00000}"/>
    <cellStyle name="Normal 7 2 6 3 3 3" xfId="33510" xr:uid="{00000000-0005-0000-0000-0000B0A00000}"/>
    <cellStyle name="Normal 7 2 6 3 4" xfId="20867" xr:uid="{00000000-0005-0000-0000-0000B1A00000}"/>
    <cellStyle name="Normal 7 2 6 3 4 2" xfId="37182" xr:uid="{00000000-0005-0000-0000-0000B2A00000}"/>
    <cellStyle name="Normal 7 2 6 3 5" xfId="26588" xr:uid="{00000000-0005-0000-0000-0000B3A00000}"/>
    <cellStyle name="Normal 7 2 6 4" xfId="20868" xr:uid="{00000000-0005-0000-0000-0000B4A00000}"/>
    <cellStyle name="Normal 7 2 6 4 2" xfId="20869" xr:uid="{00000000-0005-0000-0000-0000B5A00000}"/>
    <cellStyle name="Normal 7 2 6 4 2 2" xfId="20870" xr:uid="{00000000-0005-0000-0000-0000B6A00000}"/>
    <cellStyle name="Normal 7 2 6 4 2 2 2" xfId="43529" xr:uid="{00000000-0005-0000-0000-0000B7A00000}"/>
    <cellStyle name="Normal 7 2 6 4 2 3" xfId="33511" xr:uid="{00000000-0005-0000-0000-0000B8A00000}"/>
    <cellStyle name="Normal 7 2 6 4 3" xfId="20871" xr:uid="{00000000-0005-0000-0000-0000B9A00000}"/>
    <cellStyle name="Normal 7 2 6 4 3 2" xfId="20872" xr:uid="{00000000-0005-0000-0000-0000BAA00000}"/>
    <cellStyle name="Normal 7 2 6 4 3 2 2" xfId="43530" xr:uid="{00000000-0005-0000-0000-0000BBA00000}"/>
    <cellStyle name="Normal 7 2 6 4 3 3" xfId="33512" xr:uid="{00000000-0005-0000-0000-0000BCA00000}"/>
    <cellStyle name="Normal 7 2 6 4 4" xfId="20873" xr:uid="{00000000-0005-0000-0000-0000BDA00000}"/>
    <cellStyle name="Normal 7 2 6 4 4 2" xfId="37183" xr:uid="{00000000-0005-0000-0000-0000BEA00000}"/>
    <cellStyle name="Normal 7 2 6 4 5" xfId="26589" xr:uid="{00000000-0005-0000-0000-0000BFA00000}"/>
    <cellStyle name="Normal 7 2 6 5" xfId="20874" xr:uid="{00000000-0005-0000-0000-0000C0A00000}"/>
    <cellStyle name="Normal 7 2 6 5 2" xfId="20875" xr:uid="{00000000-0005-0000-0000-0000C1A00000}"/>
    <cellStyle name="Normal 7 2 6 5 2 2" xfId="43531" xr:uid="{00000000-0005-0000-0000-0000C2A00000}"/>
    <cellStyle name="Normal 7 2 6 5 3" xfId="33513" xr:uid="{00000000-0005-0000-0000-0000C3A00000}"/>
    <cellStyle name="Normal 7 2 6 6" xfId="20876" xr:uid="{00000000-0005-0000-0000-0000C4A00000}"/>
    <cellStyle name="Normal 7 2 6 6 2" xfId="20877" xr:uid="{00000000-0005-0000-0000-0000C5A00000}"/>
    <cellStyle name="Normal 7 2 6 6 2 2" xfId="43532" xr:uid="{00000000-0005-0000-0000-0000C6A00000}"/>
    <cellStyle name="Normal 7 2 6 6 3" xfId="33514" xr:uid="{00000000-0005-0000-0000-0000C7A00000}"/>
    <cellStyle name="Normal 7 2 6 7" xfId="20878" xr:uid="{00000000-0005-0000-0000-0000C8A00000}"/>
    <cellStyle name="Normal 7 2 6 7 2" xfId="37178" xr:uid="{00000000-0005-0000-0000-0000C9A00000}"/>
    <cellStyle name="Normal 7 2 6 8" xfId="26584" xr:uid="{00000000-0005-0000-0000-0000CAA00000}"/>
    <cellStyle name="Normal 7 2 6 9" xfId="46414" xr:uid="{00000000-0005-0000-0000-0000CBA00000}"/>
    <cellStyle name="Normal 7 2 7" xfId="20879" xr:uid="{00000000-0005-0000-0000-0000CCA00000}"/>
    <cellStyle name="Normal 7 2 7 2" xfId="20880" xr:uid="{00000000-0005-0000-0000-0000CDA00000}"/>
    <cellStyle name="Normal 7 2 7 2 2" xfId="20881" xr:uid="{00000000-0005-0000-0000-0000CEA00000}"/>
    <cellStyle name="Normal 7 2 7 2 2 2" xfId="20882" xr:uid="{00000000-0005-0000-0000-0000CFA00000}"/>
    <cellStyle name="Normal 7 2 7 2 2 2 2" xfId="43533" xr:uid="{00000000-0005-0000-0000-0000D0A00000}"/>
    <cellStyle name="Normal 7 2 7 2 2 3" xfId="33515" xr:uid="{00000000-0005-0000-0000-0000D1A00000}"/>
    <cellStyle name="Normal 7 2 7 2 3" xfId="20883" xr:uid="{00000000-0005-0000-0000-0000D2A00000}"/>
    <cellStyle name="Normal 7 2 7 2 3 2" xfId="20884" xr:uid="{00000000-0005-0000-0000-0000D3A00000}"/>
    <cellStyle name="Normal 7 2 7 2 3 2 2" xfId="43534" xr:uid="{00000000-0005-0000-0000-0000D4A00000}"/>
    <cellStyle name="Normal 7 2 7 2 3 3" xfId="33516" xr:uid="{00000000-0005-0000-0000-0000D5A00000}"/>
    <cellStyle name="Normal 7 2 7 2 4" xfId="20885" xr:uid="{00000000-0005-0000-0000-0000D6A00000}"/>
    <cellStyle name="Normal 7 2 7 2 4 2" xfId="37185" xr:uid="{00000000-0005-0000-0000-0000D7A00000}"/>
    <cellStyle name="Normal 7 2 7 2 5" xfId="26591" xr:uid="{00000000-0005-0000-0000-0000D8A00000}"/>
    <cellStyle name="Normal 7 2 7 3" xfId="20886" xr:uid="{00000000-0005-0000-0000-0000D9A00000}"/>
    <cellStyle name="Normal 7 2 7 3 2" xfId="20887" xr:uid="{00000000-0005-0000-0000-0000DAA00000}"/>
    <cellStyle name="Normal 7 2 7 3 2 2" xfId="20888" xr:uid="{00000000-0005-0000-0000-0000DBA00000}"/>
    <cellStyle name="Normal 7 2 7 3 2 2 2" xfId="43535" xr:uid="{00000000-0005-0000-0000-0000DCA00000}"/>
    <cellStyle name="Normal 7 2 7 3 2 3" xfId="33517" xr:uid="{00000000-0005-0000-0000-0000DDA00000}"/>
    <cellStyle name="Normal 7 2 7 3 3" xfId="20889" xr:uid="{00000000-0005-0000-0000-0000DEA00000}"/>
    <cellStyle name="Normal 7 2 7 3 3 2" xfId="20890" xr:uid="{00000000-0005-0000-0000-0000DFA00000}"/>
    <cellStyle name="Normal 7 2 7 3 3 2 2" xfId="43536" xr:uid="{00000000-0005-0000-0000-0000E0A00000}"/>
    <cellStyle name="Normal 7 2 7 3 3 3" xfId="33518" xr:uid="{00000000-0005-0000-0000-0000E1A00000}"/>
    <cellStyle name="Normal 7 2 7 3 4" xfId="20891" xr:uid="{00000000-0005-0000-0000-0000E2A00000}"/>
    <cellStyle name="Normal 7 2 7 3 4 2" xfId="37186" xr:uid="{00000000-0005-0000-0000-0000E3A00000}"/>
    <cellStyle name="Normal 7 2 7 3 5" xfId="26592" xr:uid="{00000000-0005-0000-0000-0000E4A00000}"/>
    <cellStyle name="Normal 7 2 7 4" xfId="20892" xr:uid="{00000000-0005-0000-0000-0000E5A00000}"/>
    <cellStyle name="Normal 7 2 7 4 2" xfId="20893" xr:uid="{00000000-0005-0000-0000-0000E6A00000}"/>
    <cellStyle name="Normal 7 2 7 4 2 2" xfId="43537" xr:uid="{00000000-0005-0000-0000-0000E7A00000}"/>
    <cellStyle name="Normal 7 2 7 4 3" xfId="33519" xr:uid="{00000000-0005-0000-0000-0000E8A00000}"/>
    <cellStyle name="Normal 7 2 7 5" xfId="20894" xr:uid="{00000000-0005-0000-0000-0000E9A00000}"/>
    <cellStyle name="Normal 7 2 7 5 2" xfId="20895" xr:uid="{00000000-0005-0000-0000-0000EAA00000}"/>
    <cellStyle name="Normal 7 2 7 5 2 2" xfId="43538" xr:uid="{00000000-0005-0000-0000-0000EBA00000}"/>
    <cellStyle name="Normal 7 2 7 5 3" xfId="33520" xr:uid="{00000000-0005-0000-0000-0000ECA00000}"/>
    <cellStyle name="Normal 7 2 7 6" xfId="20896" xr:uid="{00000000-0005-0000-0000-0000EDA00000}"/>
    <cellStyle name="Normal 7 2 7 6 2" xfId="37184" xr:uid="{00000000-0005-0000-0000-0000EEA00000}"/>
    <cellStyle name="Normal 7 2 7 7" xfId="26590" xr:uid="{00000000-0005-0000-0000-0000EFA00000}"/>
    <cellStyle name="Normal 7 2 8" xfId="20897" xr:uid="{00000000-0005-0000-0000-0000F0A00000}"/>
    <cellStyle name="Normal 7 2 8 2" xfId="20898" xr:uid="{00000000-0005-0000-0000-0000F1A00000}"/>
    <cellStyle name="Normal 7 2 8 2 2" xfId="20899" xr:uid="{00000000-0005-0000-0000-0000F2A00000}"/>
    <cellStyle name="Normal 7 2 8 2 2 2" xfId="43539" xr:uid="{00000000-0005-0000-0000-0000F3A00000}"/>
    <cellStyle name="Normal 7 2 8 2 3" xfId="33521" xr:uid="{00000000-0005-0000-0000-0000F4A00000}"/>
    <cellStyle name="Normal 7 2 8 3" xfId="20900" xr:uid="{00000000-0005-0000-0000-0000F5A00000}"/>
    <cellStyle name="Normal 7 2 8 3 2" xfId="20901" xr:uid="{00000000-0005-0000-0000-0000F6A00000}"/>
    <cellStyle name="Normal 7 2 8 3 2 2" xfId="43540" xr:uid="{00000000-0005-0000-0000-0000F7A00000}"/>
    <cellStyle name="Normal 7 2 8 3 3" xfId="33522" xr:uid="{00000000-0005-0000-0000-0000F8A00000}"/>
    <cellStyle name="Normal 7 2 8 4" xfId="20902" xr:uid="{00000000-0005-0000-0000-0000F9A00000}"/>
    <cellStyle name="Normal 7 2 8 4 2" xfId="37187" xr:uid="{00000000-0005-0000-0000-0000FAA00000}"/>
    <cellStyle name="Normal 7 2 8 5" xfId="26593" xr:uid="{00000000-0005-0000-0000-0000FBA00000}"/>
    <cellStyle name="Normal 7 2 9" xfId="20903" xr:uid="{00000000-0005-0000-0000-0000FCA00000}"/>
    <cellStyle name="Normal 7 2 9 2" xfId="20904" xr:uid="{00000000-0005-0000-0000-0000FDA00000}"/>
    <cellStyle name="Normal 7 2 9 2 2" xfId="20905" xr:uid="{00000000-0005-0000-0000-0000FEA00000}"/>
    <cellStyle name="Normal 7 2 9 2 2 2" xfId="43541" xr:uid="{00000000-0005-0000-0000-0000FFA00000}"/>
    <cellStyle name="Normal 7 2 9 2 3" xfId="33523" xr:uid="{00000000-0005-0000-0000-000000A10000}"/>
    <cellStyle name="Normal 7 2 9 3" xfId="20906" xr:uid="{00000000-0005-0000-0000-000001A10000}"/>
    <cellStyle name="Normal 7 2 9 3 2" xfId="20907" xr:uid="{00000000-0005-0000-0000-000002A10000}"/>
    <cellStyle name="Normal 7 2 9 3 2 2" xfId="43542" xr:uid="{00000000-0005-0000-0000-000003A10000}"/>
    <cellStyle name="Normal 7 2 9 3 3" xfId="33524" xr:uid="{00000000-0005-0000-0000-000004A10000}"/>
    <cellStyle name="Normal 7 2 9 4" xfId="20908" xr:uid="{00000000-0005-0000-0000-000005A10000}"/>
    <cellStyle name="Normal 7 2 9 4 2" xfId="37188" xr:uid="{00000000-0005-0000-0000-000006A10000}"/>
    <cellStyle name="Normal 7 2 9 5" xfId="26594" xr:uid="{00000000-0005-0000-0000-000007A10000}"/>
    <cellStyle name="Normal 7 20" xfId="44035" xr:uid="{00000000-0005-0000-0000-000008A10000}"/>
    <cellStyle name="Normal 7 3" xfId="20909" xr:uid="{00000000-0005-0000-0000-000009A10000}"/>
    <cellStyle name="Normal 7 3 10" xfId="20910" xr:uid="{00000000-0005-0000-0000-00000AA10000}"/>
    <cellStyle name="Normal 7 3 10 2" xfId="20911" xr:uid="{00000000-0005-0000-0000-00000BA10000}"/>
    <cellStyle name="Normal 7 3 10 2 2" xfId="43543" xr:uid="{00000000-0005-0000-0000-00000CA10000}"/>
    <cellStyle name="Normal 7 3 10 3" xfId="33525" xr:uid="{00000000-0005-0000-0000-00000DA10000}"/>
    <cellStyle name="Normal 7 3 11" xfId="20912" xr:uid="{00000000-0005-0000-0000-00000EA10000}"/>
    <cellStyle name="Normal 7 3 11 2" xfId="20913" xr:uid="{00000000-0005-0000-0000-00000FA10000}"/>
    <cellStyle name="Normal 7 3 11 2 2" xfId="43544" xr:uid="{00000000-0005-0000-0000-000010A10000}"/>
    <cellStyle name="Normal 7 3 11 3" xfId="33526" xr:uid="{00000000-0005-0000-0000-000011A10000}"/>
    <cellStyle name="Normal 7 3 12" xfId="23345" xr:uid="{00000000-0005-0000-0000-000012A10000}"/>
    <cellStyle name="Normal 7 3 13" xfId="44055" xr:uid="{00000000-0005-0000-0000-000013A10000}"/>
    <cellStyle name="Normal 7 3 2" xfId="20914" xr:uid="{00000000-0005-0000-0000-000014A10000}"/>
    <cellStyle name="Normal 7 3 2 10" xfId="20915" xr:uid="{00000000-0005-0000-0000-000015A10000}"/>
    <cellStyle name="Normal 7 3 2 10 2" xfId="34099" xr:uid="{00000000-0005-0000-0000-000016A10000}"/>
    <cellStyle name="Normal 7 3 2 11" xfId="23497" xr:uid="{00000000-0005-0000-0000-000017A10000}"/>
    <cellStyle name="Normal 7 3 2 12" xfId="44365" xr:uid="{00000000-0005-0000-0000-000018A10000}"/>
    <cellStyle name="Normal 7 3 2 2" xfId="20916" xr:uid="{00000000-0005-0000-0000-000019A10000}"/>
    <cellStyle name="Normal 7 3 2 2 2" xfId="20917" xr:uid="{00000000-0005-0000-0000-00001AA10000}"/>
    <cellStyle name="Normal 7 3 2 2 2 2" xfId="20918" xr:uid="{00000000-0005-0000-0000-00001BA10000}"/>
    <cellStyle name="Normal 7 3 2 2 2 2 2" xfId="20919" xr:uid="{00000000-0005-0000-0000-00001CA10000}"/>
    <cellStyle name="Normal 7 3 2 2 2 2 2 2" xfId="20920" xr:uid="{00000000-0005-0000-0000-00001DA10000}"/>
    <cellStyle name="Normal 7 3 2 2 2 2 2 2 2" xfId="43545" xr:uid="{00000000-0005-0000-0000-00001EA10000}"/>
    <cellStyle name="Normal 7 3 2 2 2 2 2 3" xfId="33527" xr:uid="{00000000-0005-0000-0000-00001FA10000}"/>
    <cellStyle name="Normal 7 3 2 2 2 2 3" xfId="20921" xr:uid="{00000000-0005-0000-0000-000020A10000}"/>
    <cellStyle name="Normal 7 3 2 2 2 2 3 2" xfId="20922" xr:uid="{00000000-0005-0000-0000-000021A10000}"/>
    <cellStyle name="Normal 7 3 2 2 2 2 3 2 2" xfId="43546" xr:uid="{00000000-0005-0000-0000-000022A10000}"/>
    <cellStyle name="Normal 7 3 2 2 2 2 3 3" xfId="33528" xr:uid="{00000000-0005-0000-0000-000023A10000}"/>
    <cellStyle name="Normal 7 3 2 2 2 2 4" xfId="20923" xr:uid="{00000000-0005-0000-0000-000024A10000}"/>
    <cellStyle name="Normal 7 3 2 2 2 2 4 2" xfId="37193" xr:uid="{00000000-0005-0000-0000-000025A10000}"/>
    <cellStyle name="Normal 7 3 2 2 2 2 5" xfId="26599" xr:uid="{00000000-0005-0000-0000-000026A10000}"/>
    <cellStyle name="Normal 7 3 2 2 2 3" xfId="20924" xr:uid="{00000000-0005-0000-0000-000027A10000}"/>
    <cellStyle name="Normal 7 3 2 2 2 3 2" xfId="20925" xr:uid="{00000000-0005-0000-0000-000028A10000}"/>
    <cellStyle name="Normal 7 3 2 2 2 3 2 2" xfId="20926" xr:uid="{00000000-0005-0000-0000-000029A10000}"/>
    <cellStyle name="Normal 7 3 2 2 2 3 2 2 2" xfId="43547" xr:uid="{00000000-0005-0000-0000-00002AA10000}"/>
    <cellStyle name="Normal 7 3 2 2 2 3 2 3" xfId="33529" xr:uid="{00000000-0005-0000-0000-00002BA10000}"/>
    <cellStyle name="Normal 7 3 2 2 2 3 3" xfId="20927" xr:uid="{00000000-0005-0000-0000-00002CA10000}"/>
    <cellStyle name="Normal 7 3 2 2 2 3 3 2" xfId="20928" xr:uid="{00000000-0005-0000-0000-00002DA10000}"/>
    <cellStyle name="Normal 7 3 2 2 2 3 3 2 2" xfId="43548" xr:uid="{00000000-0005-0000-0000-00002EA10000}"/>
    <cellStyle name="Normal 7 3 2 2 2 3 3 3" xfId="33530" xr:uid="{00000000-0005-0000-0000-00002FA10000}"/>
    <cellStyle name="Normal 7 3 2 2 2 3 4" xfId="20929" xr:uid="{00000000-0005-0000-0000-000030A10000}"/>
    <cellStyle name="Normal 7 3 2 2 2 3 4 2" xfId="37194" xr:uid="{00000000-0005-0000-0000-000031A10000}"/>
    <cellStyle name="Normal 7 3 2 2 2 3 5" xfId="26600" xr:uid="{00000000-0005-0000-0000-000032A10000}"/>
    <cellStyle name="Normal 7 3 2 2 2 4" xfId="20930" xr:uid="{00000000-0005-0000-0000-000033A10000}"/>
    <cellStyle name="Normal 7 3 2 2 2 4 2" xfId="20931" xr:uid="{00000000-0005-0000-0000-000034A10000}"/>
    <cellStyle name="Normal 7 3 2 2 2 4 2 2" xfId="43549" xr:uid="{00000000-0005-0000-0000-000035A10000}"/>
    <cellStyle name="Normal 7 3 2 2 2 4 3" xfId="33531" xr:uid="{00000000-0005-0000-0000-000036A10000}"/>
    <cellStyle name="Normal 7 3 2 2 2 5" xfId="20932" xr:uid="{00000000-0005-0000-0000-000037A10000}"/>
    <cellStyle name="Normal 7 3 2 2 2 5 2" xfId="20933" xr:uid="{00000000-0005-0000-0000-000038A10000}"/>
    <cellStyle name="Normal 7 3 2 2 2 5 2 2" xfId="43550" xr:uid="{00000000-0005-0000-0000-000039A10000}"/>
    <cellStyle name="Normal 7 3 2 2 2 5 3" xfId="33532" xr:uid="{00000000-0005-0000-0000-00003AA10000}"/>
    <cellStyle name="Normal 7 3 2 2 2 6" xfId="20934" xr:uid="{00000000-0005-0000-0000-00003BA10000}"/>
    <cellStyle name="Normal 7 3 2 2 2 6 2" xfId="37192" xr:uid="{00000000-0005-0000-0000-00003CA10000}"/>
    <cellStyle name="Normal 7 3 2 2 2 7" xfId="26598" xr:uid="{00000000-0005-0000-0000-00003DA10000}"/>
    <cellStyle name="Normal 7 3 2 2 3" xfId="20935" xr:uid="{00000000-0005-0000-0000-00003EA10000}"/>
    <cellStyle name="Normal 7 3 2 2 3 2" xfId="20936" xr:uid="{00000000-0005-0000-0000-00003FA10000}"/>
    <cellStyle name="Normal 7 3 2 2 3 2 2" xfId="20937" xr:uid="{00000000-0005-0000-0000-000040A10000}"/>
    <cellStyle name="Normal 7 3 2 2 3 2 2 2" xfId="43551" xr:uid="{00000000-0005-0000-0000-000041A10000}"/>
    <cellStyle name="Normal 7 3 2 2 3 2 3" xfId="33533" xr:uid="{00000000-0005-0000-0000-000042A10000}"/>
    <cellStyle name="Normal 7 3 2 2 3 3" xfId="20938" xr:uid="{00000000-0005-0000-0000-000043A10000}"/>
    <cellStyle name="Normal 7 3 2 2 3 3 2" xfId="20939" xr:uid="{00000000-0005-0000-0000-000044A10000}"/>
    <cellStyle name="Normal 7 3 2 2 3 3 2 2" xfId="43552" xr:uid="{00000000-0005-0000-0000-000045A10000}"/>
    <cellStyle name="Normal 7 3 2 2 3 3 3" xfId="33534" xr:uid="{00000000-0005-0000-0000-000046A10000}"/>
    <cellStyle name="Normal 7 3 2 2 3 4" xfId="20940" xr:uid="{00000000-0005-0000-0000-000047A10000}"/>
    <cellStyle name="Normal 7 3 2 2 3 4 2" xfId="37195" xr:uid="{00000000-0005-0000-0000-000048A10000}"/>
    <cellStyle name="Normal 7 3 2 2 3 5" xfId="26601" xr:uid="{00000000-0005-0000-0000-000049A10000}"/>
    <cellStyle name="Normal 7 3 2 2 4" xfId="20941" xr:uid="{00000000-0005-0000-0000-00004AA10000}"/>
    <cellStyle name="Normal 7 3 2 2 4 2" xfId="20942" xr:uid="{00000000-0005-0000-0000-00004BA10000}"/>
    <cellStyle name="Normal 7 3 2 2 4 2 2" xfId="20943" xr:uid="{00000000-0005-0000-0000-00004CA10000}"/>
    <cellStyle name="Normal 7 3 2 2 4 2 2 2" xfId="43553" xr:uid="{00000000-0005-0000-0000-00004DA10000}"/>
    <cellStyle name="Normal 7 3 2 2 4 2 3" xfId="33535" xr:uid="{00000000-0005-0000-0000-00004EA10000}"/>
    <cellStyle name="Normal 7 3 2 2 4 3" xfId="20944" xr:uid="{00000000-0005-0000-0000-00004FA10000}"/>
    <cellStyle name="Normal 7 3 2 2 4 3 2" xfId="20945" xr:uid="{00000000-0005-0000-0000-000050A10000}"/>
    <cellStyle name="Normal 7 3 2 2 4 3 2 2" xfId="43554" xr:uid="{00000000-0005-0000-0000-000051A10000}"/>
    <cellStyle name="Normal 7 3 2 2 4 3 3" xfId="33536" xr:uid="{00000000-0005-0000-0000-000052A10000}"/>
    <cellStyle name="Normal 7 3 2 2 4 4" xfId="20946" xr:uid="{00000000-0005-0000-0000-000053A10000}"/>
    <cellStyle name="Normal 7 3 2 2 4 4 2" xfId="37196" xr:uid="{00000000-0005-0000-0000-000054A10000}"/>
    <cellStyle name="Normal 7 3 2 2 4 5" xfId="26602" xr:uid="{00000000-0005-0000-0000-000055A10000}"/>
    <cellStyle name="Normal 7 3 2 2 5" xfId="20947" xr:uid="{00000000-0005-0000-0000-000056A10000}"/>
    <cellStyle name="Normal 7 3 2 2 5 2" xfId="20948" xr:uid="{00000000-0005-0000-0000-000057A10000}"/>
    <cellStyle name="Normal 7 3 2 2 5 2 2" xfId="43555" xr:uid="{00000000-0005-0000-0000-000058A10000}"/>
    <cellStyle name="Normal 7 3 2 2 5 3" xfId="33537" xr:uid="{00000000-0005-0000-0000-000059A10000}"/>
    <cellStyle name="Normal 7 3 2 2 6" xfId="20949" xr:uid="{00000000-0005-0000-0000-00005AA10000}"/>
    <cellStyle name="Normal 7 3 2 2 6 2" xfId="20950" xr:uid="{00000000-0005-0000-0000-00005BA10000}"/>
    <cellStyle name="Normal 7 3 2 2 6 2 2" xfId="43556" xr:uid="{00000000-0005-0000-0000-00005CA10000}"/>
    <cellStyle name="Normal 7 3 2 2 6 3" xfId="33538" xr:uid="{00000000-0005-0000-0000-00005DA10000}"/>
    <cellStyle name="Normal 7 3 2 2 7" xfId="20951" xr:uid="{00000000-0005-0000-0000-00005EA10000}"/>
    <cellStyle name="Normal 7 3 2 2 7 2" xfId="37191" xr:uid="{00000000-0005-0000-0000-00005FA10000}"/>
    <cellStyle name="Normal 7 3 2 2 8" xfId="26597" xr:uid="{00000000-0005-0000-0000-000060A10000}"/>
    <cellStyle name="Normal 7 3 2 3" xfId="20952" xr:uid="{00000000-0005-0000-0000-000061A10000}"/>
    <cellStyle name="Normal 7 3 2 3 2" xfId="20953" xr:uid="{00000000-0005-0000-0000-000062A10000}"/>
    <cellStyle name="Normal 7 3 2 3 2 2" xfId="20954" xr:uid="{00000000-0005-0000-0000-000063A10000}"/>
    <cellStyle name="Normal 7 3 2 3 2 2 2" xfId="20955" xr:uid="{00000000-0005-0000-0000-000064A10000}"/>
    <cellStyle name="Normal 7 3 2 3 2 2 2 2" xfId="20956" xr:uid="{00000000-0005-0000-0000-000065A10000}"/>
    <cellStyle name="Normal 7 3 2 3 2 2 2 2 2" xfId="43557" xr:uid="{00000000-0005-0000-0000-000066A10000}"/>
    <cellStyle name="Normal 7 3 2 3 2 2 2 3" xfId="33539" xr:uid="{00000000-0005-0000-0000-000067A10000}"/>
    <cellStyle name="Normal 7 3 2 3 2 2 3" xfId="20957" xr:uid="{00000000-0005-0000-0000-000068A10000}"/>
    <cellStyle name="Normal 7 3 2 3 2 2 3 2" xfId="20958" xr:uid="{00000000-0005-0000-0000-000069A10000}"/>
    <cellStyle name="Normal 7 3 2 3 2 2 3 2 2" xfId="43558" xr:uid="{00000000-0005-0000-0000-00006AA10000}"/>
    <cellStyle name="Normal 7 3 2 3 2 2 3 3" xfId="33540" xr:uid="{00000000-0005-0000-0000-00006BA10000}"/>
    <cellStyle name="Normal 7 3 2 3 2 2 4" xfId="20959" xr:uid="{00000000-0005-0000-0000-00006CA10000}"/>
    <cellStyle name="Normal 7 3 2 3 2 2 4 2" xfId="37199" xr:uid="{00000000-0005-0000-0000-00006DA10000}"/>
    <cellStyle name="Normal 7 3 2 3 2 2 5" xfId="26605" xr:uid="{00000000-0005-0000-0000-00006EA10000}"/>
    <cellStyle name="Normal 7 3 2 3 2 3" xfId="20960" xr:uid="{00000000-0005-0000-0000-00006FA10000}"/>
    <cellStyle name="Normal 7 3 2 3 2 3 2" xfId="20961" xr:uid="{00000000-0005-0000-0000-000070A10000}"/>
    <cellStyle name="Normal 7 3 2 3 2 3 2 2" xfId="20962" xr:uid="{00000000-0005-0000-0000-000071A10000}"/>
    <cellStyle name="Normal 7 3 2 3 2 3 2 2 2" xfId="43559" xr:uid="{00000000-0005-0000-0000-000072A10000}"/>
    <cellStyle name="Normal 7 3 2 3 2 3 2 3" xfId="33541" xr:uid="{00000000-0005-0000-0000-000073A10000}"/>
    <cellStyle name="Normal 7 3 2 3 2 3 3" xfId="20963" xr:uid="{00000000-0005-0000-0000-000074A10000}"/>
    <cellStyle name="Normal 7 3 2 3 2 3 3 2" xfId="20964" xr:uid="{00000000-0005-0000-0000-000075A10000}"/>
    <cellStyle name="Normal 7 3 2 3 2 3 3 2 2" xfId="43560" xr:uid="{00000000-0005-0000-0000-000076A10000}"/>
    <cellStyle name="Normal 7 3 2 3 2 3 3 3" xfId="33542" xr:uid="{00000000-0005-0000-0000-000077A10000}"/>
    <cellStyle name="Normal 7 3 2 3 2 3 4" xfId="20965" xr:uid="{00000000-0005-0000-0000-000078A10000}"/>
    <cellStyle name="Normal 7 3 2 3 2 3 4 2" xfId="37200" xr:uid="{00000000-0005-0000-0000-000079A10000}"/>
    <cellStyle name="Normal 7 3 2 3 2 3 5" xfId="26606" xr:uid="{00000000-0005-0000-0000-00007AA10000}"/>
    <cellStyle name="Normal 7 3 2 3 2 4" xfId="20966" xr:uid="{00000000-0005-0000-0000-00007BA10000}"/>
    <cellStyle name="Normal 7 3 2 3 2 4 2" xfId="20967" xr:uid="{00000000-0005-0000-0000-00007CA10000}"/>
    <cellStyle name="Normal 7 3 2 3 2 4 2 2" xfId="43561" xr:uid="{00000000-0005-0000-0000-00007DA10000}"/>
    <cellStyle name="Normal 7 3 2 3 2 4 3" xfId="33543" xr:uid="{00000000-0005-0000-0000-00007EA10000}"/>
    <cellStyle name="Normal 7 3 2 3 2 5" xfId="20968" xr:uid="{00000000-0005-0000-0000-00007FA10000}"/>
    <cellStyle name="Normal 7 3 2 3 2 5 2" xfId="20969" xr:uid="{00000000-0005-0000-0000-000080A10000}"/>
    <cellStyle name="Normal 7 3 2 3 2 5 2 2" xfId="43562" xr:uid="{00000000-0005-0000-0000-000081A10000}"/>
    <cellStyle name="Normal 7 3 2 3 2 5 3" xfId="33544" xr:uid="{00000000-0005-0000-0000-000082A10000}"/>
    <cellStyle name="Normal 7 3 2 3 2 6" xfId="20970" xr:uid="{00000000-0005-0000-0000-000083A10000}"/>
    <cellStyle name="Normal 7 3 2 3 2 6 2" xfId="37198" xr:uid="{00000000-0005-0000-0000-000084A10000}"/>
    <cellStyle name="Normal 7 3 2 3 2 7" xfId="26604" xr:uid="{00000000-0005-0000-0000-000085A10000}"/>
    <cellStyle name="Normal 7 3 2 3 3" xfId="20971" xr:uid="{00000000-0005-0000-0000-000086A10000}"/>
    <cellStyle name="Normal 7 3 2 3 3 2" xfId="20972" xr:uid="{00000000-0005-0000-0000-000087A10000}"/>
    <cellStyle name="Normal 7 3 2 3 3 2 2" xfId="20973" xr:uid="{00000000-0005-0000-0000-000088A10000}"/>
    <cellStyle name="Normal 7 3 2 3 3 2 2 2" xfId="43563" xr:uid="{00000000-0005-0000-0000-000089A10000}"/>
    <cellStyle name="Normal 7 3 2 3 3 2 3" xfId="33545" xr:uid="{00000000-0005-0000-0000-00008AA10000}"/>
    <cellStyle name="Normal 7 3 2 3 3 3" xfId="20974" xr:uid="{00000000-0005-0000-0000-00008BA10000}"/>
    <cellStyle name="Normal 7 3 2 3 3 3 2" xfId="20975" xr:uid="{00000000-0005-0000-0000-00008CA10000}"/>
    <cellStyle name="Normal 7 3 2 3 3 3 2 2" xfId="43564" xr:uid="{00000000-0005-0000-0000-00008DA10000}"/>
    <cellStyle name="Normal 7 3 2 3 3 3 3" xfId="33546" xr:uid="{00000000-0005-0000-0000-00008EA10000}"/>
    <cellStyle name="Normal 7 3 2 3 3 4" xfId="20976" xr:uid="{00000000-0005-0000-0000-00008FA10000}"/>
    <cellStyle name="Normal 7 3 2 3 3 4 2" xfId="37201" xr:uid="{00000000-0005-0000-0000-000090A10000}"/>
    <cellStyle name="Normal 7 3 2 3 3 5" xfId="26607" xr:uid="{00000000-0005-0000-0000-000091A10000}"/>
    <cellStyle name="Normal 7 3 2 3 4" xfId="20977" xr:uid="{00000000-0005-0000-0000-000092A10000}"/>
    <cellStyle name="Normal 7 3 2 3 4 2" xfId="20978" xr:uid="{00000000-0005-0000-0000-000093A10000}"/>
    <cellStyle name="Normal 7 3 2 3 4 2 2" xfId="20979" xr:uid="{00000000-0005-0000-0000-000094A10000}"/>
    <cellStyle name="Normal 7 3 2 3 4 2 2 2" xfId="43565" xr:uid="{00000000-0005-0000-0000-000095A10000}"/>
    <cellStyle name="Normal 7 3 2 3 4 2 3" xfId="33547" xr:uid="{00000000-0005-0000-0000-000096A10000}"/>
    <cellStyle name="Normal 7 3 2 3 4 3" xfId="20980" xr:uid="{00000000-0005-0000-0000-000097A10000}"/>
    <cellStyle name="Normal 7 3 2 3 4 3 2" xfId="20981" xr:uid="{00000000-0005-0000-0000-000098A10000}"/>
    <cellStyle name="Normal 7 3 2 3 4 3 2 2" xfId="43566" xr:uid="{00000000-0005-0000-0000-000099A10000}"/>
    <cellStyle name="Normal 7 3 2 3 4 3 3" xfId="33548" xr:uid="{00000000-0005-0000-0000-00009AA10000}"/>
    <cellStyle name="Normal 7 3 2 3 4 4" xfId="20982" xr:uid="{00000000-0005-0000-0000-00009BA10000}"/>
    <cellStyle name="Normal 7 3 2 3 4 4 2" xfId="37202" xr:uid="{00000000-0005-0000-0000-00009CA10000}"/>
    <cellStyle name="Normal 7 3 2 3 4 5" xfId="26608" xr:uid="{00000000-0005-0000-0000-00009DA10000}"/>
    <cellStyle name="Normal 7 3 2 3 5" xfId="20983" xr:uid="{00000000-0005-0000-0000-00009EA10000}"/>
    <cellStyle name="Normal 7 3 2 3 5 2" xfId="20984" xr:uid="{00000000-0005-0000-0000-00009FA10000}"/>
    <cellStyle name="Normal 7 3 2 3 5 2 2" xfId="43567" xr:uid="{00000000-0005-0000-0000-0000A0A10000}"/>
    <cellStyle name="Normal 7 3 2 3 5 3" xfId="33549" xr:uid="{00000000-0005-0000-0000-0000A1A10000}"/>
    <cellStyle name="Normal 7 3 2 3 6" xfId="20985" xr:uid="{00000000-0005-0000-0000-0000A2A10000}"/>
    <cellStyle name="Normal 7 3 2 3 6 2" xfId="20986" xr:uid="{00000000-0005-0000-0000-0000A3A10000}"/>
    <cellStyle name="Normal 7 3 2 3 6 2 2" xfId="43568" xr:uid="{00000000-0005-0000-0000-0000A4A10000}"/>
    <cellStyle name="Normal 7 3 2 3 6 3" xfId="33550" xr:uid="{00000000-0005-0000-0000-0000A5A10000}"/>
    <cellStyle name="Normal 7 3 2 3 7" xfId="20987" xr:uid="{00000000-0005-0000-0000-0000A6A10000}"/>
    <cellStyle name="Normal 7 3 2 3 7 2" xfId="37197" xr:uid="{00000000-0005-0000-0000-0000A7A10000}"/>
    <cellStyle name="Normal 7 3 2 3 8" xfId="26603" xr:uid="{00000000-0005-0000-0000-0000A8A10000}"/>
    <cellStyle name="Normal 7 3 2 4" xfId="20988" xr:uid="{00000000-0005-0000-0000-0000A9A10000}"/>
    <cellStyle name="Normal 7 3 2 4 2" xfId="20989" xr:uid="{00000000-0005-0000-0000-0000AAA10000}"/>
    <cellStyle name="Normal 7 3 2 4 2 2" xfId="20990" xr:uid="{00000000-0005-0000-0000-0000ABA10000}"/>
    <cellStyle name="Normal 7 3 2 4 2 2 2" xfId="20991" xr:uid="{00000000-0005-0000-0000-0000ACA10000}"/>
    <cellStyle name="Normal 7 3 2 4 2 2 2 2" xfId="43569" xr:uid="{00000000-0005-0000-0000-0000ADA10000}"/>
    <cellStyle name="Normal 7 3 2 4 2 2 3" xfId="33551" xr:uid="{00000000-0005-0000-0000-0000AEA10000}"/>
    <cellStyle name="Normal 7 3 2 4 2 3" xfId="20992" xr:uid="{00000000-0005-0000-0000-0000AFA10000}"/>
    <cellStyle name="Normal 7 3 2 4 2 3 2" xfId="20993" xr:uid="{00000000-0005-0000-0000-0000B0A10000}"/>
    <cellStyle name="Normal 7 3 2 4 2 3 2 2" xfId="43570" xr:uid="{00000000-0005-0000-0000-0000B1A10000}"/>
    <cellStyle name="Normal 7 3 2 4 2 3 3" xfId="33552" xr:uid="{00000000-0005-0000-0000-0000B2A10000}"/>
    <cellStyle name="Normal 7 3 2 4 2 4" xfId="20994" xr:uid="{00000000-0005-0000-0000-0000B3A10000}"/>
    <cellStyle name="Normal 7 3 2 4 2 4 2" xfId="37204" xr:uid="{00000000-0005-0000-0000-0000B4A10000}"/>
    <cellStyle name="Normal 7 3 2 4 2 5" xfId="26610" xr:uid="{00000000-0005-0000-0000-0000B5A10000}"/>
    <cellStyle name="Normal 7 3 2 4 3" xfId="20995" xr:uid="{00000000-0005-0000-0000-0000B6A10000}"/>
    <cellStyle name="Normal 7 3 2 4 3 2" xfId="20996" xr:uid="{00000000-0005-0000-0000-0000B7A10000}"/>
    <cellStyle name="Normal 7 3 2 4 3 2 2" xfId="20997" xr:uid="{00000000-0005-0000-0000-0000B8A10000}"/>
    <cellStyle name="Normal 7 3 2 4 3 2 2 2" xfId="43571" xr:uid="{00000000-0005-0000-0000-0000B9A10000}"/>
    <cellStyle name="Normal 7 3 2 4 3 2 3" xfId="33553" xr:uid="{00000000-0005-0000-0000-0000BAA10000}"/>
    <cellStyle name="Normal 7 3 2 4 3 3" xfId="20998" xr:uid="{00000000-0005-0000-0000-0000BBA10000}"/>
    <cellStyle name="Normal 7 3 2 4 3 3 2" xfId="20999" xr:uid="{00000000-0005-0000-0000-0000BCA10000}"/>
    <cellStyle name="Normal 7 3 2 4 3 3 2 2" xfId="43572" xr:uid="{00000000-0005-0000-0000-0000BDA10000}"/>
    <cellStyle name="Normal 7 3 2 4 3 3 3" xfId="33554" xr:uid="{00000000-0005-0000-0000-0000BEA10000}"/>
    <cellStyle name="Normal 7 3 2 4 3 4" xfId="21000" xr:uid="{00000000-0005-0000-0000-0000BFA10000}"/>
    <cellStyle name="Normal 7 3 2 4 3 4 2" xfId="37205" xr:uid="{00000000-0005-0000-0000-0000C0A10000}"/>
    <cellStyle name="Normal 7 3 2 4 3 5" xfId="26611" xr:uid="{00000000-0005-0000-0000-0000C1A10000}"/>
    <cellStyle name="Normal 7 3 2 4 4" xfId="21001" xr:uid="{00000000-0005-0000-0000-0000C2A10000}"/>
    <cellStyle name="Normal 7 3 2 4 4 2" xfId="21002" xr:uid="{00000000-0005-0000-0000-0000C3A10000}"/>
    <cellStyle name="Normal 7 3 2 4 4 2 2" xfId="43573" xr:uid="{00000000-0005-0000-0000-0000C4A10000}"/>
    <cellStyle name="Normal 7 3 2 4 4 3" xfId="33555" xr:uid="{00000000-0005-0000-0000-0000C5A10000}"/>
    <cellStyle name="Normal 7 3 2 4 5" xfId="21003" xr:uid="{00000000-0005-0000-0000-0000C6A10000}"/>
    <cellStyle name="Normal 7 3 2 4 5 2" xfId="21004" xr:uid="{00000000-0005-0000-0000-0000C7A10000}"/>
    <cellStyle name="Normal 7 3 2 4 5 2 2" xfId="43574" xr:uid="{00000000-0005-0000-0000-0000C8A10000}"/>
    <cellStyle name="Normal 7 3 2 4 5 3" xfId="33556" xr:uid="{00000000-0005-0000-0000-0000C9A10000}"/>
    <cellStyle name="Normal 7 3 2 4 6" xfId="21005" xr:uid="{00000000-0005-0000-0000-0000CAA10000}"/>
    <cellStyle name="Normal 7 3 2 4 6 2" xfId="37203" xr:uid="{00000000-0005-0000-0000-0000CBA10000}"/>
    <cellStyle name="Normal 7 3 2 4 7" xfId="26609" xr:uid="{00000000-0005-0000-0000-0000CCA10000}"/>
    <cellStyle name="Normal 7 3 2 5" xfId="21006" xr:uid="{00000000-0005-0000-0000-0000CDA10000}"/>
    <cellStyle name="Normal 7 3 2 5 2" xfId="21007" xr:uid="{00000000-0005-0000-0000-0000CEA10000}"/>
    <cellStyle name="Normal 7 3 2 5 2 2" xfId="21008" xr:uid="{00000000-0005-0000-0000-0000CFA10000}"/>
    <cellStyle name="Normal 7 3 2 5 2 2 2" xfId="43575" xr:uid="{00000000-0005-0000-0000-0000D0A10000}"/>
    <cellStyle name="Normal 7 3 2 5 2 3" xfId="33557" xr:uid="{00000000-0005-0000-0000-0000D1A10000}"/>
    <cellStyle name="Normal 7 3 2 5 3" xfId="21009" xr:uid="{00000000-0005-0000-0000-0000D2A10000}"/>
    <cellStyle name="Normal 7 3 2 5 3 2" xfId="21010" xr:uid="{00000000-0005-0000-0000-0000D3A10000}"/>
    <cellStyle name="Normal 7 3 2 5 3 2 2" xfId="43576" xr:uid="{00000000-0005-0000-0000-0000D4A10000}"/>
    <cellStyle name="Normal 7 3 2 5 3 3" xfId="33558" xr:uid="{00000000-0005-0000-0000-0000D5A10000}"/>
    <cellStyle name="Normal 7 3 2 5 4" xfId="21011" xr:uid="{00000000-0005-0000-0000-0000D6A10000}"/>
    <cellStyle name="Normal 7 3 2 5 4 2" xfId="37206" xr:uid="{00000000-0005-0000-0000-0000D7A10000}"/>
    <cellStyle name="Normal 7 3 2 5 5" xfId="26612" xr:uid="{00000000-0005-0000-0000-0000D8A10000}"/>
    <cellStyle name="Normal 7 3 2 6" xfId="21012" xr:uid="{00000000-0005-0000-0000-0000D9A10000}"/>
    <cellStyle name="Normal 7 3 2 6 2" xfId="21013" xr:uid="{00000000-0005-0000-0000-0000DAA10000}"/>
    <cellStyle name="Normal 7 3 2 6 2 2" xfId="21014" xr:uid="{00000000-0005-0000-0000-0000DBA10000}"/>
    <cellStyle name="Normal 7 3 2 6 2 2 2" xfId="43577" xr:uid="{00000000-0005-0000-0000-0000DCA10000}"/>
    <cellStyle name="Normal 7 3 2 6 2 3" xfId="33559" xr:uid="{00000000-0005-0000-0000-0000DDA10000}"/>
    <cellStyle name="Normal 7 3 2 6 3" xfId="21015" xr:uid="{00000000-0005-0000-0000-0000DEA10000}"/>
    <cellStyle name="Normal 7 3 2 6 3 2" xfId="21016" xr:uid="{00000000-0005-0000-0000-0000DFA10000}"/>
    <cellStyle name="Normal 7 3 2 6 3 2 2" xfId="43578" xr:uid="{00000000-0005-0000-0000-0000E0A10000}"/>
    <cellStyle name="Normal 7 3 2 6 3 3" xfId="33560" xr:uid="{00000000-0005-0000-0000-0000E1A10000}"/>
    <cellStyle name="Normal 7 3 2 6 4" xfId="21017" xr:uid="{00000000-0005-0000-0000-0000E2A10000}"/>
    <cellStyle name="Normal 7 3 2 6 4 2" xfId="37207" xr:uid="{00000000-0005-0000-0000-0000E3A10000}"/>
    <cellStyle name="Normal 7 3 2 6 5" xfId="26613" xr:uid="{00000000-0005-0000-0000-0000E4A10000}"/>
    <cellStyle name="Normal 7 3 2 7" xfId="21018" xr:uid="{00000000-0005-0000-0000-0000E5A10000}"/>
    <cellStyle name="Normal 7 3 2 7 2" xfId="21019" xr:uid="{00000000-0005-0000-0000-0000E6A10000}"/>
    <cellStyle name="Normal 7 3 2 7 2 2" xfId="37190" xr:uid="{00000000-0005-0000-0000-0000E7A10000}"/>
    <cellStyle name="Normal 7 3 2 7 3" xfId="26596" xr:uid="{00000000-0005-0000-0000-0000E8A10000}"/>
    <cellStyle name="Normal 7 3 2 8" xfId="21020" xr:uid="{00000000-0005-0000-0000-0000E9A10000}"/>
    <cellStyle name="Normal 7 3 2 8 2" xfId="21021" xr:uid="{00000000-0005-0000-0000-0000EAA10000}"/>
    <cellStyle name="Normal 7 3 2 8 2 2" xfId="43579" xr:uid="{00000000-0005-0000-0000-0000EBA10000}"/>
    <cellStyle name="Normal 7 3 2 8 3" xfId="33561" xr:uid="{00000000-0005-0000-0000-0000ECA10000}"/>
    <cellStyle name="Normal 7 3 2 9" xfId="21022" xr:uid="{00000000-0005-0000-0000-0000EDA10000}"/>
    <cellStyle name="Normal 7 3 2 9 2" xfId="21023" xr:uid="{00000000-0005-0000-0000-0000EEA10000}"/>
    <cellStyle name="Normal 7 3 2 9 2 2" xfId="43580" xr:uid="{00000000-0005-0000-0000-0000EFA10000}"/>
    <cellStyle name="Normal 7 3 2 9 3" xfId="33562" xr:uid="{00000000-0005-0000-0000-0000F0A10000}"/>
    <cellStyle name="Normal 7 3 3" xfId="21024" xr:uid="{00000000-0005-0000-0000-0000F1A10000}"/>
    <cellStyle name="Normal 7 3 3 2" xfId="21025" xr:uid="{00000000-0005-0000-0000-0000F2A10000}"/>
    <cellStyle name="Normal 7 3 3 2 2" xfId="21026" xr:uid="{00000000-0005-0000-0000-0000F3A10000}"/>
    <cellStyle name="Normal 7 3 3 2 2 2" xfId="21027" xr:uid="{00000000-0005-0000-0000-0000F4A10000}"/>
    <cellStyle name="Normal 7 3 3 2 2 2 2" xfId="21028" xr:uid="{00000000-0005-0000-0000-0000F5A10000}"/>
    <cellStyle name="Normal 7 3 3 2 2 2 2 2" xfId="43581" xr:uid="{00000000-0005-0000-0000-0000F6A10000}"/>
    <cellStyle name="Normal 7 3 3 2 2 2 3" xfId="33563" xr:uid="{00000000-0005-0000-0000-0000F7A10000}"/>
    <cellStyle name="Normal 7 3 3 2 2 3" xfId="21029" xr:uid="{00000000-0005-0000-0000-0000F8A10000}"/>
    <cellStyle name="Normal 7 3 3 2 2 3 2" xfId="21030" xr:uid="{00000000-0005-0000-0000-0000F9A10000}"/>
    <cellStyle name="Normal 7 3 3 2 2 3 2 2" xfId="43582" xr:uid="{00000000-0005-0000-0000-0000FAA10000}"/>
    <cellStyle name="Normal 7 3 3 2 2 3 3" xfId="33564" xr:uid="{00000000-0005-0000-0000-0000FBA10000}"/>
    <cellStyle name="Normal 7 3 3 2 2 4" xfId="21031" xr:uid="{00000000-0005-0000-0000-0000FCA10000}"/>
    <cellStyle name="Normal 7 3 3 2 2 4 2" xfId="37210" xr:uid="{00000000-0005-0000-0000-0000FDA10000}"/>
    <cellStyle name="Normal 7 3 3 2 2 5" xfId="26616" xr:uid="{00000000-0005-0000-0000-0000FEA10000}"/>
    <cellStyle name="Normal 7 3 3 2 3" xfId="21032" xr:uid="{00000000-0005-0000-0000-0000FFA10000}"/>
    <cellStyle name="Normal 7 3 3 2 3 2" xfId="21033" xr:uid="{00000000-0005-0000-0000-000000A20000}"/>
    <cellStyle name="Normal 7 3 3 2 3 2 2" xfId="21034" xr:uid="{00000000-0005-0000-0000-000001A20000}"/>
    <cellStyle name="Normal 7 3 3 2 3 2 2 2" xfId="43583" xr:uid="{00000000-0005-0000-0000-000002A20000}"/>
    <cellStyle name="Normal 7 3 3 2 3 2 3" xfId="33565" xr:uid="{00000000-0005-0000-0000-000003A20000}"/>
    <cellStyle name="Normal 7 3 3 2 3 3" xfId="21035" xr:uid="{00000000-0005-0000-0000-000004A20000}"/>
    <cellStyle name="Normal 7 3 3 2 3 3 2" xfId="21036" xr:uid="{00000000-0005-0000-0000-000005A20000}"/>
    <cellStyle name="Normal 7 3 3 2 3 3 2 2" xfId="43584" xr:uid="{00000000-0005-0000-0000-000006A20000}"/>
    <cellStyle name="Normal 7 3 3 2 3 3 3" xfId="33566" xr:uid="{00000000-0005-0000-0000-000007A20000}"/>
    <cellStyle name="Normal 7 3 3 2 3 4" xfId="21037" xr:uid="{00000000-0005-0000-0000-000008A20000}"/>
    <cellStyle name="Normal 7 3 3 2 3 4 2" xfId="37211" xr:uid="{00000000-0005-0000-0000-000009A20000}"/>
    <cellStyle name="Normal 7 3 3 2 3 5" xfId="26617" xr:uid="{00000000-0005-0000-0000-00000AA20000}"/>
    <cellStyle name="Normal 7 3 3 2 4" xfId="21038" xr:uid="{00000000-0005-0000-0000-00000BA20000}"/>
    <cellStyle name="Normal 7 3 3 2 4 2" xfId="21039" xr:uid="{00000000-0005-0000-0000-00000CA20000}"/>
    <cellStyle name="Normal 7 3 3 2 4 2 2" xfId="43585" xr:uid="{00000000-0005-0000-0000-00000DA20000}"/>
    <cellStyle name="Normal 7 3 3 2 4 3" xfId="33567" xr:uid="{00000000-0005-0000-0000-00000EA20000}"/>
    <cellStyle name="Normal 7 3 3 2 5" xfId="21040" xr:uid="{00000000-0005-0000-0000-00000FA20000}"/>
    <cellStyle name="Normal 7 3 3 2 5 2" xfId="21041" xr:uid="{00000000-0005-0000-0000-000010A20000}"/>
    <cellStyle name="Normal 7 3 3 2 5 2 2" xfId="43586" xr:uid="{00000000-0005-0000-0000-000011A20000}"/>
    <cellStyle name="Normal 7 3 3 2 5 3" xfId="33568" xr:uid="{00000000-0005-0000-0000-000012A20000}"/>
    <cellStyle name="Normal 7 3 3 2 6" xfId="21042" xr:uid="{00000000-0005-0000-0000-000013A20000}"/>
    <cellStyle name="Normal 7 3 3 2 6 2" xfId="37209" xr:uid="{00000000-0005-0000-0000-000014A20000}"/>
    <cellStyle name="Normal 7 3 3 2 7" xfId="26615" xr:uid="{00000000-0005-0000-0000-000015A20000}"/>
    <cellStyle name="Normal 7 3 3 3" xfId="21043" xr:uid="{00000000-0005-0000-0000-000016A20000}"/>
    <cellStyle name="Normal 7 3 3 3 2" xfId="21044" xr:uid="{00000000-0005-0000-0000-000017A20000}"/>
    <cellStyle name="Normal 7 3 3 3 2 2" xfId="21045" xr:uid="{00000000-0005-0000-0000-000018A20000}"/>
    <cellStyle name="Normal 7 3 3 3 2 2 2" xfId="43587" xr:uid="{00000000-0005-0000-0000-000019A20000}"/>
    <cellStyle name="Normal 7 3 3 3 2 3" xfId="33569" xr:uid="{00000000-0005-0000-0000-00001AA20000}"/>
    <cellStyle name="Normal 7 3 3 3 3" xfId="21046" xr:uid="{00000000-0005-0000-0000-00001BA20000}"/>
    <cellStyle name="Normal 7 3 3 3 3 2" xfId="21047" xr:uid="{00000000-0005-0000-0000-00001CA20000}"/>
    <cellStyle name="Normal 7 3 3 3 3 2 2" xfId="43588" xr:uid="{00000000-0005-0000-0000-00001DA20000}"/>
    <cellStyle name="Normal 7 3 3 3 3 3" xfId="33570" xr:uid="{00000000-0005-0000-0000-00001EA20000}"/>
    <cellStyle name="Normal 7 3 3 3 4" xfId="21048" xr:uid="{00000000-0005-0000-0000-00001FA20000}"/>
    <cellStyle name="Normal 7 3 3 3 4 2" xfId="37212" xr:uid="{00000000-0005-0000-0000-000020A20000}"/>
    <cellStyle name="Normal 7 3 3 3 5" xfId="26618" xr:uid="{00000000-0005-0000-0000-000021A20000}"/>
    <cellStyle name="Normal 7 3 3 4" xfId="21049" xr:uid="{00000000-0005-0000-0000-000022A20000}"/>
    <cellStyle name="Normal 7 3 3 4 2" xfId="21050" xr:uid="{00000000-0005-0000-0000-000023A20000}"/>
    <cellStyle name="Normal 7 3 3 4 2 2" xfId="21051" xr:uid="{00000000-0005-0000-0000-000024A20000}"/>
    <cellStyle name="Normal 7 3 3 4 2 2 2" xfId="43589" xr:uid="{00000000-0005-0000-0000-000025A20000}"/>
    <cellStyle name="Normal 7 3 3 4 2 3" xfId="33571" xr:uid="{00000000-0005-0000-0000-000026A20000}"/>
    <cellStyle name="Normal 7 3 3 4 3" xfId="21052" xr:uid="{00000000-0005-0000-0000-000027A20000}"/>
    <cellStyle name="Normal 7 3 3 4 3 2" xfId="21053" xr:uid="{00000000-0005-0000-0000-000028A20000}"/>
    <cellStyle name="Normal 7 3 3 4 3 2 2" xfId="43590" xr:uid="{00000000-0005-0000-0000-000029A20000}"/>
    <cellStyle name="Normal 7 3 3 4 3 3" xfId="33572" xr:uid="{00000000-0005-0000-0000-00002AA20000}"/>
    <cellStyle name="Normal 7 3 3 4 4" xfId="21054" xr:uid="{00000000-0005-0000-0000-00002BA20000}"/>
    <cellStyle name="Normal 7 3 3 4 4 2" xfId="37213" xr:uid="{00000000-0005-0000-0000-00002CA20000}"/>
    <cellStyle name="Normal 7 3 3 4 5" xfId="26619" xr:uid="{00000000-0005-0000-0000-00002DA20000}"/>
    <cellStyle name="Normal 7 3 3 5" xfId="21055" xr:uid="{00000000-0005-0000-0000-00002EA20000}"/>
    <cellStyle name="Normal 7 3 3 5 2" xfId="21056" xr:uid="{00000000-0005-0000-0000-00002FA20000}"/>
    <cellStyle name="Normal 7 3 3 5 2 2" xfId="43591" xr:uid="{00000000-0005-0000-0000-000030A20000}"/>
    <cellStyle name="Normal 7 3 3 5 3" xfId="33573" xr:uid="{00000000-0005-0000-0000-000031A20000}"/>
    <cellStyle name="Normal 7 3 3 6" xfId="21057" xr:uid="{00000000-0005-0000-0000-000032A20000}"/>
    <cellStyle name="Normal 7 3 3 6 2" xfId="21058" xr:uid="{00000000-0005-0000-0000-000033A20000}"/>
    <cellStyle name="Normal 7 3 3 6 2 2" xfId="43592" xr:uid="{00000000-0005-0000-0000-000034A20000}"/>
    <cellStyle name="Normal 7 3 3 6 3" xfId="33574" xr:uid="{00000000-0005-0000-0000-000035A20000}"/>
    <cellStyle name="Normal 7 3 3 7" xfId="21059" xr:uid="{00000000-0005-0000-0000-000036A20000}"/>
    <cellStyle name="Normal 7 3 3 7 2" xfId="37208" xr:uid="{00000000-0005-0000-0000-000037A20000}"/>
    <cellStyle name="Normal 7 3 3 8" xfId="26614" xr:uid="{00000000-0005-0000-0000-000038A20000}"/>
    <cellStyle name="Normal 7 3 3 9" xfId="45290" xr:uid="{00000000-0005-0000-0000-000039A20000}"/>
    <cellStyle name="Normal 7 3 4" xfId="21060" xr:uid="{00000000-0005-0000-0000-00003AA20000}"/>
    <cellStyle name="Normal 7 3 4 2" xfId="21061" xr:uid="{00000000-0005-0000-0000-00003BA20000}"/>
    <cellStyle name="Normal 7 3 4 2 2" xfId="21062" xr:uid="{00000000-0005-0000-0000-00003CA20000}"/>
    <cellStyle name="Normal 7 3 4 2 2 2" xfId="21063" xr:uid="{00000000-0005-0000-0000-00003DA20000}"/>
    <cellStyle name="Normal 7 3 4 2 2 2 2" xfId="21064" xr:uid="{00000000-0005-0000-0000-00003EA20000}"/>
    <cellStyle name="Normal 7 3 4 2 2 2 2 2" xfId="43593" xr:uid="{00000000-0005-0000-0000-00003FA20000}"/>
    <cellStyle name="Normal 7 3 4 2 2 2 3" xfId="33575" xr:uid="{00000000-0005-0000-0000-000040A20000}"/>
    <cellStyle name="Normal 7 3 4 2 2 3" xfId="21065" xr:uid="{00000000-0005-0000-0000-000041A20000}"/>
    <cellStyle name="Normal 7 3 4 2 2 3 2" xfId="21066" xr:uid="{00000000-0005-0000-0000-000042A20000}"/>
    <cellStyle name="Normal 7 3 4 2 2 3 2 2" xfId="43594" xr:uid="{00000000-0005-0000-0000-000043A20000}"/>
    <cellStyle name="Normal 7 3 4 2 2 3 3" xfId="33576" xr:uid="{00000000-0005-0000-0000-000044A20000}"/>
    <cellStyle name="Normal 7 3 4 2 2 4" xfId="21067" xr:uid="{00000000-0005-0000-0000-000045A20000}"/>
    <cellStyle name="Normal 7 3 4 2 2 4 2" xfId="37216" xr:uid="{00000000-0005-0000-0000-000046A20000}"/>
    <cellStyle name="Normal 7 3 4 2 2 5" xfId="26622" xr:uid="{00000000-0005-0000-0000-000047A20000}"/>
    <cellStyle name="Normal 7 3 4 2 3" xfId="21068" xr:uid="{00000000-0005-0000-0000-000048A20000}"/>
    <cellStyle name="Normal 7 3 4 2 3 2" xfId="21069" xr:uid="{00000000-0005-0000-0000-000049A20000}"/>
    <cellStyle name="Normal 7 3 4 2 3 2 2" xfId="21070" xr:uid="{00000000-0005-0000-0000-00004AA20000}"/>
    <cellStyle name="Normal 7 3 4 2 3 2 2 2" xfId="43595" xr:uid="{00000000-0005-0000-0000-00004BA20000}"/>
    <cellStyle name="Normal 7 3 4 2 3 2 3" xfId="33577" xr:uid="{00000000-0005-0000-0000-00004CA20000}"/>
    <cellStyle name="Normal 7 3 4 2 3 3" xfId="21071" xr:uid="{00000000-0005-0000-0000-00004DA20000}"/>
    <cellStyle name="Normal 7 3 4 2 3 3 2" xfId="21072" xr:uid="{00000000-0005-0000-0000-00004EA20000}"/>
    <cellStyle name="Normal 7 3 4 2 3 3 2 2" xfId="43596" xr:uid="{00000000-0005-0000-0000-00004FA20000}"/>
    <cellStyle name="Normal 7 3 4 2 3 3 3" xfId="33578" xr:uid="{00000000-0005-0000-0000-000050A20000}"/>
    <cellStyle name="Normal 7 3 4 2 3 4" xfId="21073" xr:uid="{00000000-0005-0000-0000-000051A20000}"/>
    <cellStyle name="Normal 7 3 4 2 3 4 2" xfId="37217" xr:uid="{00000000-0005-0000-0000-000052A20000}"/>
    <cellStyle name="Normal 7 3 4 2 3 5" xfId="26623" xr:uid="{00000000-0005-0000-0000-000053A20000}"/>
    <cellStyle name="Normal 7 3 4 2 4" xfId="21074" xr:uid="{00000000-0005-0000-0000-000054A20000}"/>
    <cellStyle name="Normal 7 3 4 2 4 2" xfId="21075" xr:uid="{00000000-0005-0000-0000-000055A20000}"/>
    <cellStyle name="Normal 7 3 4 2 4 2 2" xfId="43597" xr:uid="{00000000-0005-0000-0000-000056A20000}"/>
    <cellStyle name="Normal 7 3 4 2 4 3" xfId="33579" xr:uid="{00000000-0005-0000-0000-000057A20000}"/>
    <cellStyle name="Normal 7 3 4 2 5" xfId="21076" xr:uid="{00000000-0005-0000-0000-000058A20000}"/>
    <cellStyle name="Normal 7 3 4 2 5 2" xfId="21077" xr:uid="{00000000-0005-0000-0000-000059A20000}"/>
    <cellStyle name="Normal 7 3 4 2 5 2 2" xfId="43598" xr:uid="{00000000-0005-0000-0000-00005AA20000}"/>
    <cellStyle name="Normal 7 3 4 2 5 3" xfId="33580" xr:uid="{00000000-0005-0000-0000-00005BA20000}"/>
    <cellStyle name="Normal 7 3 4 2 6" xfId="21078" xr:uid="{00000000-0005-0000-0000-00005CA20000}"/>
    <cellStyle name="Normal 7 3 4 2 6 2" xfId="37215" xr:uid="{00000000-0005-0000-0000-00005DA20000}"/>
    <cellStyle name="Normal 7 3 4 2 7" xfId="26621" xr:uid="{00000000-0005-0000-0000-00005EA20000}"/>
    <cellStyle name="Normal 7 3 4 3" xfId="21079" xr:uid="{00000000-0005-0000-0000-00005FA20000}"/>
    <cellStyle name="Normal 7 3 4 3 2" xfId="21080" xr:uid="{00000000-0005-0000-0000-000060A20000}"/>
    <cellStyle name="Normal 7 3 4 3 2 2" xfId="21081" xr:uid="{00000000-0005-0000-0000-000061A20000}"/>
    <cellStyle name="Normal 7 3 4 3 2 2 2" xfId="43599" xr:uid="{00000000-0005-0000-0000-000062A20000}"/>
    <cellStyle name="Normal 7 3 4 3 2 3" xfId="33581" xr:uid="{00000000-0005-0000-0000-000063A20000}"/>
    <cellStyle name="Normal 7 3 4 3 3" xfId="21082" xr:uid="{00000000-0005-0000-0000-000064A20000}"/>
    <cellStyle name="Normal 7 3 4 3 3 2" xfId="21083" xr:uid="{00000000-0005-0000-0000-000065A20000}"/>
    <cellStyle name="Normal 7 3 4 3 3 2 2" xfId="43600" xr:uid="{00000000-0005-0000-0000-000066A20000}"/>
    <cellStyle name="Normal 7 3 4 3 3 3" xfId="33582" xr:uid="{00000000-0005-0000-0000-000067A20000}"/>
    <cellStyle name="Normal 7 3 4 3 4" xfId="21084" xr:uid="{00000000-0005-0000-0000-000068A20000}"/>
    <cellStyle name="Normal 7 3 4 3 4 2" xfId="37218" xr:uid="{00000000-0005-0000-0000-000069A20000}"/>
    <cellStyle name="Normal 7 3 4 3 5" xfId="26624" xr:uid="{00000000-0005-0000-0000-00006AA20000}"/>
    <cellStyle name="Normal 7 3 4 4" xfId="21085" xr:uid="{00000000-0005-0000-0000-00006BA20000}"/>
    <cellStyle name="Normal 7 3 4 4 2" xfId="21086" xr:uid="{00000000-0005-0000-0000-00006CA20000}"/>
    <cellStyle name="Normal 7 3 4 4 2 2" xfId="21087" xr:uid="{00000000-0005-0000-0000-00006DA20000}"/>
    <cellStyle name="Normal 7 3 4 4 2 2 2" xfId="43601" xr:uid="{00000000-0005-0000-0000-00006EA20000}"/>
    <cellStyle name="Normal 7 3 4 4 2 3" xfId="33583" xr:uid="{00000000-0005-0000-0000-00006FA20000}"/>
    <cellStyle name="Normal 7 3 4 4 3" xfId="21088" xr:uid="{00000000-0005-0000-0000-000070A20000}"/>
    <cellStyle name="Normal 7 3 4 4 3 2" xfId="21089" xr:uid="{00000000-0005-0000-0000-000071A20000}"/>
    <cellStyle name="Normal 7 3 4 4 3 2 2" xfId="43602" xr:uid="{00000000-0005-0000-0000-000072A20000}"/>
    <cellStyle name="Normal 7 3 4 4 3 3" xfId="33584" xr:uid="{00000000-0005-0000-0000-000073A20000}"/>
    <cellStyle name="Normal 7 3 4 4 4" xfId="21090" xr:uid="{00000000-0005-0000-0000-000074A20000}"/>
    <cellStyle name="Normal 7 3 4 4 4 2" xfId="37219" xr:uid="{00000000-0005-0000-0000-000075A20000}"/>
    <cellStyle name="Normal 7 3 4 4 5" xfId="26625" xr:uid="{00000000-0005-0000-0000-000076A20000}"/>
    <cellStyle name="Normal 7 3 4 5" xfId="21091" xr:uid="{00000000-0005-0000-0000-000077A20000}"/>
    <cellStyle name="Normal 7 3 4 5 2" xfId="21092" xr:uid="{00000000-0005-0000-0000-000078A20000}"/>
    <cellStyle name="Normal 7 3 4 5 2 2" xfId="43603" xr:uid="{00000000-0005-0000-0000-000079A20000}"/>
    <cellStyle name="Normal 7 3 4 5 3" xfId="33585" xr:uid="{00000000-0005-0000-0000-00007AA20000}"/>
    <cellStyle name="Normal 7 3 4 6" xfId="21093" xr:uid="{00000000-0005-0000-0000-00007BA20000}"/>
    <cellStyle name="Normal 7 3 4 6 2" xfId="21094" xr:uid="{00000000-0005-0000-0000-00007CA20000}"/>
    <cellStyle name="Normal 7 3 4 6 2 2" xfId="43604" xr:uid="{00000000-0005-0000-0000-00007DA20000}"/>
    <cellStyle name="Normal 7 3 4 6 3" xfId="33586" xr:uid="{00000000-0005-0000-0000-00007EA20000}"/>
    <cellStyle name="Normal 7 3 4 7" xfId="21095" xr:uid="{00000000-0005-0000-0000-00007FA20000}"/>
    <cellStyle name="Normal 7 3 4 7 2" xfId="37214" xr:uid="{00000000-0005-0000-0000-000080A20000}"/>
    <cellStyle name="Normal 7 3 4 8" xfId="26620" xr:uid="{00000000-0005-0000-0000-000081A20000}"/>
    <cellStyle name="Normal 7 3 5" xfId="21096" xr:uid="{00000000-0005-0000-0000-000082A20000}"/>
    <cellStyle name="Normal 7 3 5 2" xfId="21097" xr:uid="{00000000-0005-0000-0000-000083A20000}"/>
    <cellStyle name="Normal 7 3 5 2 2" xfId="21098" xr:uid="{00000000-0005-0000-0000-000084A20000}"/>
    <cellStyle name="Normal 7 3 5 2 2 2" xfId="21099" xr:uid="{00000000-0005-0000-0000-000085A20000}"/>
    <cellStyle name="Normal 7 3 5 2 2 2 2" xfId="21100" xr:uid="{00000000-0005-0000-0000-000086A20000}"/>
    <cellStyle name="Normal 7 3 5 2 2 2 2 2" xfId="43605" xr:uid="{00000000-0005-0000-0000-000087A20000}"/>
    <cellStyle name="Normal 7 3 5 2 2 2 3" xfId="33587" xr:uid="{00000000-0005-0000-0000-000088A20000}"/>
    <cellStyle name="Normal 7 3 5 2 2 3" xfId="21101" xr:uid="{00000000-0005-0000-0000-000089A20000}"/>
    <cellStyle name="Normal 7 3 5 2 2 3 2" xfId="21102" xr:uid="{00000000-0005-0000-0000-00008AA20000}"/>
    <cellStyle name="Normal 7 3 5 2 2 3 2 2" xfId="43606" xr:uid="{00000000-0005-0000-0000-00008BA20000}"/>
    <cellStyle name="Normal 7 3 5 2 2 3 3" xfId="33588" xr:uid="{00000000-0005-0000-0000-00008CA20000}"/>
    <cellStyle name="Normal 7 3 5 2 2 4" xfId="21103" xr:uid="{00000000-0005-0000-0000-00008DA20000}"/>
    <cellStyle name="Normal 7 3 5 2 2 4 2" xfId="37222" xr:uid="{00000000-0005-0000-0000-00008EA20000}"/>
    <cellStyle name="Normal 7 3 5 2 2 5" xfId="26628" xr:uid="{00000000-0005-0000-0000-00008FA20000}"/>
    <cellStyle name="Normal 7 3 5 2 3" xfId="21104" xr:uid="{00000000-0005-0000-0000-000090A20000}"/>
    <cellStyle name="Normal 7 3 5 2 3 2" xfId="21105" xr:uid="{00000000-0005-0000-0000-000091A20000}"/>
    <cellStyle name="Normal 7 3 5 2 3 2 2" xfId="21106" xr:uid="{00000000-0005-0000-0000-000092A20000}"/>
    <cellStyle name="Normal 7 3 5 2 3 2 2 2" xfId="43607" xr:uid="{00000000-0005-0000-0000-000093A20000}"/>
    <cellStyle name="Normal 7 3 5 2 3 2 3" xfId="33589" xr:uid="{00000000-0005-0000-0000-000094A20000}"/>
    <cellStyle name="Normal 7 3 5 2 3 3" xfId="21107" xr:uid="{00000000-0005-0000-0000-000095A20000}"/>
    <cellStyle name="Normal 7 3 5 2 3 3 2" xfId="21108" xr:uid="{00000000-0005-0000-0000-000096A20000}"/>
    <cellStyle name="Normal 7 3 5 2 3 3 2 2" xfId="43608" xr:uid="{00000000-0005-0000-0000-000097A20000}"/>
    <cellStyle name="Normal 7 3 5 2 3 3 3" xfId="33590" xr:uid="{00000000-0005-0000-0000-000098A20000}"/>
    <cellStyle name="Normal 7 3 5 2 3 4" xfId="21109" xr:uid="{00000000-0005-0000-0000-000099A20000}"/>
    <cellStyle name="Normal 7 3 5 2 3 4 2" xfId="37223" xr:uid="{00000000-0005-0000-0000-00009AA20000}"/>
    <cellStyle name="Normal 7 3 5 2 3 5" xfId="26629" xr:uid="{00000000-0005-0000-0000-00009BA20000}"/>
    <cellStyle name="Normal 7 3 5 2 4" xfId="21110" xr:uid="{00000000-0005-0000-0000-00009CA20000}"/>
    <cellStyle name="Normal 7 3 5 2 4 2" xfId="21111" xr:uid="{00000000-0005-0000-0000-00009DA20000}"/>
    <cellStyle name="Normal 7 3 5 2 4 2 2" xfId="43609" xr:uid="{00000000-0005-0000-0000-00009EA20000}"/>
    <cellStyle name="Normal 7 3 5 2 4 3" xfId="33591" xr:uid="{00000000-0005-0000-0000-00009FA20000}"/>
    <cellStyle name="Normal 7 3 5 2 5" xfId="21112" xr:uid="{00000000-0005-0000-0000-0000A0A20000}"/>
    <cellStyle name="Normal 7 3 5 2 5 2" xfId="21113" xr:uid="{00000000-0005-0000-0000-0000A1A20000}"/>
    <cellStyle name="Normal 7 3 5 2 5 2 2" xfId="43610" xr:uid="{00000000-0005-0000-0000-0000A2A20000}"/>
    <cellStyle name="Normal 7 3 5 2 5 3" xfId="33592" xr:uid="{00000000-0005-0000-0000-0000A3A20000}"/>
    <cellStyle name="Normal 7 3 5 2 6" xfId="21114" xr:uid="{00000000-0005-0000-0000-0000A4A20000}"/>
    <cellStyle name="Normal 7 3 5 2 6 2" xfId="37221" xr:uid="{00000000-0005-0000-0000-0000A5A20000}"/>
    <cellStyle name="Normal 7 3 5 2 7" xfId="26627" xr:uid="{00000000-0005-0000-0000-0000A6A20000}"/>
    <cellStyle name="Normal 7 3 5 3" xfId="21115" xr:uid="{00000000-0005-0000-0000-0000A7A20000}"/>
    <cellStyle name="Normal 7 3 5 3 2" xfId="21116" xr:uid="{00000000-0005-0000-0000-0000A8A20000}"/>
    <cellStyle name="Normal 7 3 5 3 2 2" xfId="21117" xr:uid="{00000000-0005-0000-0000-0000A9A20000}"/>
    <cellStyle name="Normal 7 3 5 3 2 2 2" xfId="43611" xr:uid="{00000000-0005-0000-0000-0000AAA20000}"/>
    <cellStyle name="Normal 7 3 5 3 2 3" xfId="33593" xr:uid="{00000000-0005-0000-0000-0000ABA20000}"/>
    <cellStyle name="Normal 7 3 5 3 3" xfId="21118" xr:uid="{00000000-0005-0000-0000-0000ACA20000}"/>
    <cellStyle name="Normal 7 3 5 3 3 2" xfId="21119" xr:uid="{00000000-0005-0000-0000-0000ADA20000}"/>
    <cellStyle name="Normal 7 3 5 3 3 2 2" xfId="43612" xr:uid="{00000000-0005-0000-0000-0000AEA20000}"/>
    <cellStyle name="Normal 7 3 5 3 3 3" xfId="33594" xr:uid="{00000000-0005-0000-0000-0000AFA20000}"/>
    <cellStyle name="Normal 7 3 5 3 4" xfId="21120" xr:uid="{00000000-0005-0000-0000-0000B0A20000}"/>
    <cellStyle name="Normal 7 3 5 3 4 2" xfId="37224" xr:uid="{00000000-0005-0000-0000-0000B1A20000}"/>
    <cellStyle name="Normal 7 3 5 3 5" xfId="26630" xr:uid="{00000000-0005-0000-0000-0000B2A20000}"/>
    <cellStyle name="Normal 7 3 5 4" xfId="21121" xr:uid="{00000000-0005-0000-0000-0000B3A20000}"/>
    <cellStyle name="Normal 7 3 5 4 2" xfId="21122" xr:uid="{00000000-0005-0000-0000-0000B4A20000}"/>
    <cellStyle name="Normal 7 3 5 4 2 2" xfId="21123" xr:uid="{00000000-0005-0000-0000-0000B5A20000}"/>
    <cellStyle name="Normal 7 3 5 4 2 2 2" xfId="43613" xr:uid="{00000000-0005-0000-0000-0000B6A20000}"/>
    <cellStyle name="Normal 7 3 5 4 2 3" xfId="33595" xr:uid="{00000000-0005-0000-0000-0000B7A20000}"/>
    <cellStyle name="Normal 7 3 5 4 3" xfId="21124" xr:uid="{00000000-0005-0000-0000-0000B8A20000}"/>
    <cellStyle name="Normal 7 3 5 4 3 2" xfId="21125" xr:uid="{00000000-0005-0000-0000-0000B9A20000}"/>
    <cellStyle name="Normal 7 3 5 4 3 2 2" xfId="43614" xr:uid="{00000000-0005-0000-0000-0000BAA20000}"/>
    <cellStyle name="Normal 7 3 5 4 3 3" xfId="33596" xr:uid="{00000000-0005-0000-0000-0000BBA20000}"/>
    <cellStyle name="Normal 7 3 5 4 4" xfId="21126" xr:uid="{00000000-0005-0000-0000-0000BCA20000}"/>
    <cellStyle name="Normal 7 3 5 4 4 2" xfId="37225" xr:uid="{00000000-0005-0000-0000-0000BDA20000}"/>
    <cellStyle name="Normal 7 3 5 4 5" xfId="26631" xr:uid="{00000000-0005-0000-0000-0000BEA20000}"/>
    <cellStyle name="Normal 7 3 5 5" xfId="21127" xr:uid="{00000000-0005-0000-0000-0000BFA20000}"/>
    <cellStyle name="Normal 7 3 5 5 2" xfId="21128" xr:uid="{00000000-0005-0000-0000-0000C0A20000}"/>
    <cellStyle name="Normal 7 3 5 5 2 2" xfId="43615" xr:uid="{00000000-0005-0000-0000-0000C1A20000}"/>
    <cellStyle name="Normal 7 3 5 5 3" xfId="33597" xr:uid="{00000000-0005-0000-0000-0000C2A20000}"/>
    <cellStyle name="Normal 7 3 5 6" xfId="21129" xr:uid="{00000000-0005-0000-0000-0000C3A20000}"/>
    <cellStyle name="Normal 7 3 5 6 2" xfId="21130" xr:uid="{00000000-0005-0000-0000-0000C4A20000}"/>
    <cellStyle name="Normal 7 3 5 6 2 2" xfId="43616" xr:uid="{00000000-0005-0000-0000-0000C5A20000}"/>
    <cellStyle name="Normal 7 3 5 6 3" xfId="33598" xr:uid="{00000000-0005-0000-0000-0000C6A20000}"/>
    <cellStyle name="Normal 7 3 5 7" xfId="21131" xr:uid="{00000000-0005-0000-0000-0000C7A20000}"/>
    <cellStyle name="Normal 7 3 5 7 2" xfId="37220" xr:uid="{00000000-0005-0000-0000-0000C8A20000}"/>
    <cellStyle name="Normal 7 3 5 8" xfId="26626" xr:uid="{00000000-0005-0000-0000-0000C9A20000}"/>
    <cellStyle name="Normal 7 3 6" xfId="21132" xr:uid="{00000000-0005-0000-0000-0000CAA20000}"/>
    <cellStyle name="Normal 7 3 6 2" xfId="21133" xr:uid="{00000000-0005-0000-0000-0000CBA20000}"/>
    <cellStyle name="Normal 7 3 6 2 2" xfId="21134" xr:uid="{00000000-0005-0000-0000-0000CCA20000}"/>
    <cellStyle name="Normal 7 3 6 2 2 2" xfId="21135" xr:uid="{00000000-0005-0000-0000-0000CDA20000}"/>
    <cellStyle name="Normal 7 3 6 2 2 2 2" xfId="43617" xr:uid="{00000000-0005-0000-0000-0000CEA20000}"/>
    <cellStyle name="Normal 7 3 6 2 2 3" xfId="33599" xr:uid="{00000000-0005-0000-0000-0000CFA20000}"/>
    <cellStyle name="Normal 7 3 6 2 3" xfId="21136" xr:uid="{00000000-0005-0000-0000-0000D0A20000}"/>
    <cellStyle name="Normal 7 3 6 2 3 2" xfId="21137" xr:uid="{00000000-0005-0000-0000-0000D1A20000}"/>
    <cellStyle name="Normal 7 3 6 2 3 2 2" xfId="43618" xr:uid="{00000000-0005-0000-0000-0000D2A20000}"/>
    <cellStyle name="Normal 7 3 6 2 3 3" xfId="33600" xr:uid="{00000000-0005-0000-0000-0000D3A20000}"/>
    <cellStyle name="Normal 7 3 6 2 4" xfId="21138" xr:uid="{00000000-0005-0000-0000-0000D4A20000}"/>
    <cellStyle name="Normal 7 3 6 2 4 2" xfId="37227" xr:uid="{00000000-0005-0000-0000-0000D5A20000}"/>
    <cellStyle name="Normal 7 3 6 2 5" xfId="26633" xr:uid="{00000000-0005-0000-0000-0000D6A20000}"/>
    <cellStyle name="Normal 7 3 6 3" xfId="21139" xr:uid="{00000000-0005-0000-0000-0000D7A20000}"/>
    <cellStyle name="Normal 7 3 6 3 2" xfId="21140" xr:uid="{00000000-0005-0000-0000-0000D8A20000}"/>
    <cellStyle name="Normal 7 3 6 3 2 2" xfId="21141" xr:uid="{00000000-0005-0000-0000-0000D9A20000}"/>
    <cellStyle name="Normal 7 3 6 3 2 2 2" xfId="43619" xr:uid="{00000000-0005-0000-0000-0000DAA20000}"/>
    <cellStyle name="Normal 7 3 6 3 2 3" xfId="33601" xr:uid="{00000000-0005-0000-0000-0000DBA20000}"/>
    <cellStyle name="Normal 7 3 6 3 3" xfId="21142" xr:uid="{00000000-0005-0000-0000-0000DCA20000}"/>
    <cellStyle name="Normal 7 3 6 3 3 2" xfId="21143" xr:uid="{00000000-0005-0000-0000-0000DDA20000}"/>
    <cellStyle name="Normal 7 3 6 3 3 2 2" xfId="43620" xr:uid="{00000000-0005-0000-0000-0000DEA20000}"/>
    <cellStyle name="Normal 7 3 6 3 3 3" xfId="33602" xr:uid="{00000000-0005-0000-0000-0000DFA20000}"/>
    <cellStyle name="Normal 7 3 6 3 4" xfId="21144" xr:uid="{00000000-0005-0000-0000-0000E0A20000}"/>
    <cellStyle name="Normal 7 3 6 3 4 2" xfId="37228" xr:uid="{00000000-0005-0000-0000-0000E1A20000}"/>
    <cellStyle name="Normal 7 3 6 3 5" xfId="26634" xr:uid="{00000000-0005-0000-0000-0000E2A20000}"/>
    <cellStyle name="Normal 7 3 6 4" xfId="21145" xr:uid="{00000000-0005-0000-0000-0000E3A20000}"/>
    <cellStyle name="Normal 7 3 6 4 2" xfId="21146" xr:uid="{00000000-0005-0000-0000-0000E4A20000}"/>
    <cellStyle name="Normal 7 3 6 4 2 2" xfId="43621" xr:uid="{00000000-0005-0000-0000-0000E5A20000}"/>
    <cellStyle name="Normal 7 3 6 4 3" xfId="33603" xr:uid="{00000000-0005-0000-0000-0000E6A20000}"/>
    <cellStyle name="Normal 7 3 6 5" xfId="21147" xr:uid="{00000000-0005-0000-0000-0000E7A20000}"/>
    <cellStyle name="Normal 7 3 6 5 2" xfId="21148" xr:uid="{00000000-0005-0000-0000-0000E8A20000}"/>
    <cellStyle name="Normal 7 3 6 5 2 2" xfId="43622" xr:uid="{00000000-0005-0000-0000-0000E9A20000}"/>
    <cellStyle name="Normal 7 3 6 5 3" xfId="33604" xr:uid="{00000000-0005-0000-0000-0000EAA20000}"/>
    <cellStyle name="Normal 7 3 6 6" xfId="21149" xr:uid="{00000000-0005-0000-0000-0000EBA20000}"/>
    <cellStyle name="Normal 7 3 6 6 2" xfId="37226" xr:uid="{00000000-0005-0000-0000-0000ECA20000}"/>
    <cellStyle name="Normal 7 3 6 7" xfId="26632" xr:uid="{00000000-0005-0000-0000-0000EDA20000}"/>
    <cellStyle name="Normal 7 3 7" xfId="21150" xr:uid="{00000000-0005-0000-0000-0000EEA20000}"/>
    <cellStyle name="Normal 7 3 7 2" xfId="21151" xr:uid="{00000000-0005-0000-0000-0000EFA20000}"/>
    <cellStyle name="Normal 7 3 7 2 2" xfId="21152" xr:uid="{00000000-0005-0000-0000-0000F0A20000}"/>
    <cellStyle name="Normal 7 3 7 2 2 2" xfId="43623" xr:uid="{00000000-0005-0000-0000-0000F1A20000}"/>
    <cellStyle name="Normal 7 3 7 2 3" xfId="33605" xr:uid="{00000000-0005-0000-0000-0000F2A20000}"/>
    <cellStyle name="Normal 7 3 7 3" xfId="21153" xr:uid="{00000000-0005-0000-0000-0000F3A20000}"/>
    <cellStyle name="Normal 7 3 7 3 2" xfId="21154" xr:uid="{00000000-0005-0000-0000-0000F4A20000}"/>
    <cellStyle name="Normal 7 3 7 3 2 2" xfId="43624" xr:uid="{00000000-0005-0000-0000-0000F5A20000}"/>
    <cellStyle name="Normal 7 3 7 3 3" xfId="33606" xr:uid="{00000000-0005-0000-0000-0000F6A20000}"/>
    <cellStyle name="Normal 7 3 7 4" xfId="21155" xr:uid="{00000000-0005-0000-0000-0000F7A20000}"/>
    <cellStyle name="Normal 7 3 7 4 2" xfId="37229" xr:uid="{00000000-0005-0000-0000-0000F8A20000}"/>
    <cellStyle name="Normal 7 3 7 5" xfId="26635" xr:uid="{00000000-0005-0000-0000-0000F9A20000}"/>
    <cellStyle name="Normal 7 3 8" xfId="21156" xr:uid="{00000000-0005-0000-0000-0000FAA20000}"/>
    <cellStyle name="Normal 7 3 8 2" xfId="21157" xr:uid="{00000000-0005-0000-0000-0000FBA20000}"/>
    <cellStyle name="Normal 7 3 8 2 2" xfId="21158" xr:uid="{00000000-0005-0000-0000-0000FCA20000}"/>
    <cellStyle name="Normal 7 3 8 2 2 2" xfId="43625" xr:uid="{00000000-0005-0000-0000-0000FDA20000}"/>
    <cellStyle name="Normal 7 3 8 2 3" xfId="33607" xr:uid="{00000000-0005-0000-0000-0000FEA20000}"/>
    <cellStyle name="Normal 7 3 8 3" xfId="21159" xr:uid="{00000000-0005-0000-0000-0000FFA20000}"/>
    <cellStyle name="Normal 7 3 8 3 2" xfId="21160" xr:uid="{00000000-0005-0000-0000-000000A30000}"/>
    <cellStyle name="Normal 7 3 8 3 2 2" xfId="43626" xr:uid="{00000000-0005-0000-0000-000001A30000}"/>
    <cellStyle name="Normal 7 3 8 3 3" xfId="33608" xr:uid="{00000000-0005-0000-0000-000002A30000}"/>
    <cellStyle name="Normal 7 3 8 4" xfId="21161" xr:uid="{00000000-0005-0000-0000-000003A30000}"/>
    <cellStyle name="Normal 7 3 8 4 2" xfId="37230" xr:uid="{00000000-0005-0000-0000-000004A30000}"/>
    <cellStyle name="Normal 7 3 8 5" xfId="26636" xr:uid="{00000000-0005-0000-0000-000005A30000}"/>
    <cellStyle name="Normal 7 3 9" xfId="21162" xr:uid="{00000000-0005-0000-0000-000006A30000}"/>
    <cellStyle name="Normal 7 3 9 2" xfId="21163" xr:uid="{00000000-0005-0000-0000-000007A30000}"/>
    <cellStyle name="Normal 7 3 9 2 2" xfId="37189" xr:uid="{00000000-0005-0000-0000-000008A30000}"/>
    <cellStyle name="Normal 7 3 9 3" xfId="26595" xr:uid="{00000000-0005-0000-0000-000009A30000}"/>
    <cellStyle name="Normal 7 4" xfId="21164" xr:uid="{00000000-0005-0000-0000-00000AA30000}"/>
    <cellStyle name="Normal 7 4 10" xfId="21165" xr:uid="{00000000-0005-0000-0000-00000BA30000}"/>
    <cellStyle name="Normal 7 4 10 2" xfId="21166" xr:uid="{00000000-0005-0000-0000-00000CA30000}"/>
    <cellStyle name="Normal 7 4 10 2 2" xfId="43627" xr:uid="{00000000-0005-0000-0000-00000DA30000}"/>
    <cellStyle name="Normal 7 4 10 3" xfId="33609" xr:uid="{00000000-0005-0000-0000-00000EA30000}"/>
    <cellStyle name="Normal 7 4 11" xfId="21167" xr:uid="{00000000-0005-0000-0000-00000FA30000}"/>
    <cellStyle name="Normal 7 4 11 2" xfId="33866" xr:uid="{00000000-0005-0000-0000-000010A30000}"/>
    <cellStyle name="Normal 7 4 12" xfId="21168" xr:uid="{00000000-0005-0000-0000-000011A30000}"/>
    <cellStyle name="Normal 7 4 12 2" xfId="34079" xr:uid="{00000000-0005-0000-0000-000012A30000}"/>
    <cellStyle name="Normal 7 4 13" xfId="23476" xr:uid="{00000000-0005-0000-0000-000013A30000}"/>
    <cellStyle name="Normal 7 4 14" xfId="44252" xr:uid="{00000000-0005-0000-0000-000014A30000}"/>
    <cellStyle name="Normal 7 4 2" xfId="21169" xr:uid="{00000000-0005-0000-0000-000015A30000}"/>
    <cellStyle name="Normal 7 4 2 10" xfId="26638" xr:uid="{00000000-0005-0000-0000-000016A30000}"/>
    <cellStyle name="Normal 7 4 2 2" xfId="21170" xr:uid="{00000000-0005-0000-0000-000017A30000}"/>
    <cellStyle name="Normal 7 4 2 2 2" xfId="21171" xr:uid="{00000000-0005-0000-0000-000018A30000}"/>
    <cellStyle name="Normal 7 4 2 2 2 2" xfId="21172" xr:uid="{00000000-0005-0000-0000-000019A30000}"/>
    <cellStyle name="Normal 7 4 2 2 2 2 2" xfId="21173" xr:uid="{00000000-0005-0000-0000-00001AA30000}"/>
    <cellStyle name="Normal 7 4 2 2 2 2 2 2" xfId="21174" xr:uid="{00000000-0005-0000-0000-00001BA30000}"/>
    <cellStyle name="Normal 7 4 2 2 2 2 2 2 2" xfId="43628" xr:uid="{00000000-0005-0000-0000-00001CA30000}"/>
    <cellStyle name="Normal 7 4 2 2 2 2 2 3" xfId="33610" xr:uid="{00000000-0005-0000-0000-00001DA30000}"/>
    <cellStyle name="Normal 7 4 2 2 2 2 3" xfId="21175" xr:uid="{00000000-0005-0000-0000-00001EA30000}"/>
    <cellStyle name="Normal 7 4 2 2 2 2 3 2" xfId="21176" xr:uid="{00000000-0005-0000-0000-00001FA30000}"/>
    <cellStyle name="Normal 7 4 2 2 2 2 3 2 2" xfId="43629" xr:uid="{00000000-0005-0000-0000-000020A30000}"/>
    <cellStyle name="Normal 7 4 2 2 2 2 3 3" xfId="33611" xr:uid="{00000000-0005-0000-0000-000021A30000}"/>
    <cellStyle name="Normal 7 4 2 2 2 2 4" xfId="21177" xr:uid="{00000000-0005-0000-0000-000022A30000}"/>
    <cellStyle name="Normal 7 4 2 2 2 2 4 2" xfId="37235" xr:uid="{00000000-0005-0000-0000-000023A30000}"/>
    <cellStyle name="Normal 7 4 2 2 2 2 5" xfId="26641" xr:uid="{00000000-0005-0000-0000-000024A30000}"/>
    <cellStyle name="Normal 7 4 2 2 2 3" xfId="21178" xr:uid="{00000000-0005-0000-0000-000025A30000}"/>
    <cellStyle name="Normal 7 4 2 2 2 3 2" xfId="21179" xr:uid="{00000000-0005-0000-0000-000026A30000}"/>
    <cellStyle name="Normal 7 4 2 2 2 3 2 2" xfId="21180" xr:uid="{00000000-0005-0000-0000-000027A30000}"/>
    <cellStyle name="Normal 7 4 2 2 2 3 2 2 2" xfId="43630" xr:uid="{00000000-0005-0000-0000-000028A30000}"/>
    <cellStyle name="Normal 7 4 2 2 2 3 2 3" xfId="33612" xr:uid="{00000000-0005-0000-0000-000029A30000}"/>
    <cellStyle name="Normal 7 4 2 2 2 3 3" xfId="21181" xr:uid="{00000000-0005-0000-0000-00002AA30000}"/>
    <cellStyle name="Normal 7 4 2 2 2 3 3 2" xfId="21182" xr:uid="{00000000-0005-0000-0000-00002BA30000}"/>
    <cellStyle name="Normal 7 4 2 2 2 3 3 2 2" xfId="43631" xr:uid="{00000000-0005-0000-0000-00002CA30000}"/>
    <cellStyle name="Normal 7 4 2 2 2 3 3 3" xfId="33613" xr:uid="{00000000-0005-0000-0000-00002DA30000}"/>
    <cellStyle name="Normal 7 4 2 2 2 3 4" xfId="21183" xr:uid="{00000000-0005-0000-0000-00002EA30000}"/>
    <cellStyle name="Normal 7 4 2 2 2 3 4 2" xfId="37236" xr:uid="{00000000-0005-0000-0000-00002FA30000}"/>
    <cellStyle name="Normal 7 4 2 2 2 3 5" xfId="26642" xr:uid="{00000000-0005-0000-0000-000030A30000}"/>
    <cellStyle name="Normal 7 4 2 2 2 4" xfId="21184" xr:uid="{00000000-0005-0000-0000-000031A30000}"/>
    <cellStyle name="Normal 7 4 2 2 2 4 2" xfId="21185" xr:uid="{00000000-0005-0000-0000-000032A30000}"/>
    <cellStyle name="Normal 7 4 2 2 2 4 2 2" xfId="43632" xr:uid="{00000000-0005-0000-0000-000033A30000}"/>
    <cellStyle name="Normal 7 4 2 2 2 4 3" xfId="33614" xr:uid="{00000000-0005-0000-0000-000034A30000}"/>
    <cellStyle name="Normal 7 4 2 2 2 5" xfId="21186" xr:uid="{00000000-0005-0000-0000-000035A30000}"/>
    <cellStyle name="Normal 7 4 2 2 2 5 2" xfId="21187" xr:uid="{00000000-0005-0000-0000-000036A30000}"/>
    <cellStyle name="Normal 7 4 2 2 2 5 2 2" xfId="43633" xr:uid="{00000000-0005-0000-0000-000037A30000}"/>
    <cellStyle name="Normal 7 4 2 2 2 5 3" xfId="33615" xr:uid="{00000000-0005-0000-0000-000038A30000}"/>
    <cellStyle name="Normal 7 4 2 2 2 6" xfId="21188" xr:uid="{00000000-0005-0000-0000-000039A30000}"/>
    <cellStyle name="Normal 7 4 2 2 2 6 2" xfId="37234" xr:uid="{00000000-0005-0000-0000-00003AA30000}"/>
    <cellStyle name="Normal 7 4 2 2 2 7" xfId="26640" xr:uid="{00000000-0005-0000-0000-00003BA30000}"/>
    <cellStyle name="Normal 7 4 2 2 3" xfId="21189" xr:uid="{00000000-0005-0000-0000-00003CA30000}"/>
    <cellStyle name="Normal 7 4 2 2 3 2" xfId="21190" xr:uid="{00000000-0005-0000-0000-00003DA30000}"/>
    <cellStyle name="Normal 7 4 2 2 3 2 2" xfId="21191" xr:uid="{00000000-0005-0000-0000-00003EA30000}"/>
    <cellStyle name="Normal 7 4 2 2 3 2 2 2" xfId="43634" xr:uid="{00000000-0005-0000-0000-00003FA30000}"/>
    <cellStyle name="Normal 7 4 2 2 3 2 3" xfId="33616" xr:uid="{00000000-0005-0000-0000-000040A30000}"/>
    <cellStyle name="Normal 7 4 2 2 3 3" xfId="21192" xr:uid="{00000000-0005-0000-0000-000041A30000}"/>
    <cellStyle name="Normal 7 4 2 2 3 3 2" xfId="21193" xr:uid="{00000000-0005-0000-0000-000042A30000}"/>
    <cellStyle name="Normal 7 4 2 2 3 3 2 2" xfId="43635" xr:uid="{00000000-0005-0000-0000-000043A30000}"/>
    <cellStyle name="Normal 7 4 2 2 3 3 3" xfId="33617" xr:uid="{00000000-0005-0000-0000-000044A30000}"/>
    <cellStyle name="Normal 7 4 2 2 3 4" xfId="21194" xr:uid="{00000000-0005-0000-0000-000045A30000}"/>
    <cellStyle name="Normal 7 4 2 2 3 4 2" xfId="37237" xr:uid="{00000000-0005-0000-0000-000046A30000}"/>
    <cellStyle name="Normal 7 4 2 2 3 5" xfId="26643" xr:uid="{00000000-0005-0000-0000-000047A30000}"/>
    <cellStyle name="Normal 7 4 2 2 4" xfId="21195" xr:uid="{00000000-0005-0000-0000-000048A30000}"/>
    <cellStyle name="Normal 7 4 2 2 4 2" xfId="21196" xr:uid="{00000000-0005-0000-0000-000049A30000}"/>
    <cellStyle name="Normal 7 4 2 2 4 2 2" xfId="21197" xr:uid="{00000000-0005-0000-0000-00004AA30000}"/>
    <cellStyle name="Normal 7 4 2 2 4 2 2 2" xfId="43636" xr:uid="{00000000-0005-0000-0000-00004BA30000}"/>
    <cellStyle name="Normal 7 4 2 2 4 2 3" xfId="33618" xr:uid="{00000000-0005-0000-0000-00004CA30000}"/>
    <cellStyle name="Normal 7 4 2 2 4 3" xfId="21198" xr:uid="{00000000-0005-0000-0000-00004DA30000}"/>
    <cellStyle name="Normal 7 4 2 2 4 3 2" xfId="21199" xr:uid="{00000000-0005-0000-0000-00004EA30000}"/>
    <cellStyle name="Normal 7 4 2 2 4 3 2 2" xfId="43637" xr:uid="{00000000-0005-0000-0000-00004FA30000}"/>
    <cellStyle name="Normal 7 4 2 2 4 3 3" xfId="33619" xr:uid="{00000000-0005-0000-0000-000050A30000}"/>
    <cellStyle name="Normal 7 4 2 2 4 4" xfId="21200" xr:uid="{00000000-0005-0000-0000-000051A30000}"/>
    <cellStyle name="Normal 7 4 2 2 4 4 2" xfId="37238" xr:uid="{00000000-0005-0000-0000-000052A30000}"/>
    <cellStyle name="Normal 7 4 2 2 4 5" xfId="26644" xr:uid="{00000000-0005-0000-0000-000053A30000}"/>
    <cellStyle name="Normal 7 4 2 2 5" xfId="21201" xr:uid="{00000000-0005-0000-0000-000054A30000}"/>
    <cellStyle name="Normal 7 4 2 2 5 2" xfId="21202" xr:uid="{00000000-0005-0000-0000-000055A30000}"/>
    <cellStyle name="Normal 7 4 2 2 5 2 2" xfId="43638" xr:uid="{00000000-0005-0000-0000-000056A30000}"/>
    <cellStyle name="Normal 7 4 2 2 5 3" xfId="33620" xr:uid="{00000000-0005-0000-0000-000057A30000}"/>
    <cellStyle name="Normal 7 4 2 2 6" xfId="21203" xr:uid="{00000000-0005-0000-0000-000058A30000}"/>
    <cellStyle name="Normal 7 4 2 2 6 2" xfId="21204" xr:uid="{00000000-0005-0000-0000-000059A30000}"/>
    <cellStyle name="Normal 7 4 2 2 6 2 2" xfId="43639" xr:uid="{00000000-0005-0000-0000-00005AA30000}"/>
    <cellStyle name="Normal 7 4 2 2 6 3" xfId="33621" xr:uid="{00000000-0005-0000-0000-00005BA30000}"/>
    <cellStyle name="Normal 7 4 2 2 7" xfId="21205" xr:uid="{00000000-0005-0000-0000-00005CA30000}"/>
    <cellStyle name="Normal 7 4 2 2 7 2" xfId="37233" xr:uid="{00000000-0005-0000-0000-00005DA30000}"/>
    <cellStyle name="Normal 7 4 2 2 8" xfId="26639" xr:uid="{00000000-0005-0000-0000-00005EA30000}"/>
    <cellStyle name="Normal 7 4 2 3" xfId="21206" xr:uid="{00000000-0005-0000-0000-00005FA30000}"/>
    <cellStyle name="Normal 7 4 2 3 2" xfId="21207" xr:uid="{00000000-0005-0000-0000-000060A30000}"/>
    <cellStyle name="Normal 7 4 2 3 2 2" xfId="21208" xr:uid="{00000000-0005-0000-0000-000061A30000}"/>
    <cellStyle name="Normal 7 4 2 3 2 2 2" xfId="21209" xr:uid="{00000000-0005-0000-0000-000062A30000}"/>
    <cellStyle name="Normal 7 4 2 3 2 2 2 2" xfId="21210" xr:uid="{00000000-0005-0000-0000-000063A30000}"/>
    <cellStyle name="Normal 7 4 2 3 2 2 2 2 2" xfId="43640" xr:uid="{00000000-0005-0000-0000-000064A30000}"/>
    <cellStyle name="Normal 7 4 2 3 2 2 2 3" xfId="33622" xr:uid="{00000000-0005-0000-0000-000065A30000}"/>
    <cellStyle name="Normal 7 4 2 3 2 2 3" xfId="21211" xr:uid="{00000000-0005-0000-0000-000066A30000}"/>
    <cellStyle name="Normal 7 4 2 3 2 2 3 2" xfId="21212" xr:uid="{00000000-0005-0000-0000-000067A30000}"/>
    <cellStyle name="Normal 7 4 2 3 2 2 3 2 2" xfId="43641" xr:uid="{00000000-0005-0000-0000-000068A30000}"/>
    <cellStyle name="Normal 7 4 2 3 2 2 3 3" xfId="33623" xr:uid="{00000000-0005-0000-0000-000069A30000}"/>
    <cellStyle name="Normal 7 4 2 3 2 2 4" xfId="21213" xr:uid="{00000000-0005-0000-0000-00006AA30000}"/>
    <cellStyle name="Normal 7 4 2 3 2 2 4 2" xfId="37241" xr:uid="{00000000-0005-0000-0000-00006BA30000}"/>
    <cellStyle name="Normal 7 4 2 3 2 2 5" xfId="26647" xr:uid="{00000000-0005-0000-0000-00006CA30000}"/>
    <cellStyle name="Normal 7 4 2 3 2 3" xfId="21214" xr:uid="{00000000-0005-0000-0000-00006DA30000}"/>
    <cellStyle name="Normal 7 4 2 3 2 3 2" xfId="21215" xr:uid="{00000000-0005-0000-0000-00006EA30000}"/>
    <cellStyle name="Normal 7 4 2 3 2 3 2 2" xfId="21216" xr:uid="{00000000-0005-0000-0000-00006FA30000}"/>
    <cellStyle name="Normal 7 4 2 3 2 3 2 2 2" xfId="43642" xr:uid="{00000000-0005-0000-0000-000070A30000}"/>
    <cellStyle name="Normal 7 4 2 3 2 3 2 3" xfId="33624" xr:uid="{00000000-0005-0000-0000-000071A30000}"/>
    <cellStyle name="Normal 7 4 2 3 2 3 3" xfId="21217" xr:uid="{00000000-0005-0000-0000-000072A30000}"/>
    <cellStyle name="Normal 7 4 2 3 2 3 3 2" xfId="21218" xr:uid="{00000000-0005-0000-0000-000073A30000}"/>
    <cellStyle name="Normal 7 4 2 3 2 3 3 2 2" xfId="43643" xr:uid="{00000000-0005-0000-0000-000074A30000}"/>
    <cellStyle name="Normal 7 4 2 3 2 3 3 3" xfId="33625" xr:uid="{00000000-0005-0000-0000-000075A30000}"/>
    <cellStyle name="Normal 7 4 2 3 2 3 4" xfId="21219" xr:uid="{00000000-0005-0000-0000-000076A30000}"/>
    <cellStyle name="Normal 7 4 2 3 2 3 4 2" xfId="37242" xr:uid="{00000000-0005-0000-0000-000077A30000}"/>
    <cellStyle name="Normal 7 4 2 3 2 3 5" xfId="26648" xr:uid="{00000000-0005-0000-0000-000078A30000}"/>
    <cellStyle name="Normal 7 4 2 3 2 4" xfId="21220" xr:uid="{00000000-0005-0000-0000-000079A30000}"/>
    <cellStyle name="Normal 7 4 2 3 2 4 2" xfId="21221" xr:uid="{00000000-0005-0000-0000-00007AA30000}"/>
    <cellStyle name="Normal 7 4 2 3 2 4 2 2" xfId="43644" xr:uid="{00000000-0005-0000-0000-00007BA30000}"/>
    <cellStyle name="Normal 7 4 2 3 2 4 3" xfId="33626" xr:uid="{00000000-0005-0000-0000-00007CA30000}"/>
    <cellStyle name="Normal 7 4 2 3 2 5" xfId="21222" xr:uid="{00000000-0005-0000-0000-00007DA30000}"/>
    <cellStyle name="Normal 7 4 2 3 2 5 2" xfId="21223" xr:uid="{00000000-0005-0000-0000-00007EA30000}"/>
    <cellStyle name="Normal 7 4 2 3 2 5 2 2" xfId="43645" xr:uid="{00000000-0005-0000-0000-00007FA30000}"/>
    <cellStyle name="Normal 7 4 2 3 2 5 3" xfId="33627" xr:uid="{00000000-0005-0000-0000-000080A30000}"/>
    <cellStyle name="Normal 7 4 2 3 2 6" xfId="21224" xr:uid="{00000000-0005-0000-0000-000081A30000}"/>
    <cellStyle name="Normal 7 4 2 3 2 6 2" xfId="37240" xr:uid="{00000000-0005-0000-0000-000082A30000}"/>
    <cellStyle name="Normal 7 4 2 3 2 7" xfId="26646" xr:uid="{00000000-0005-0000-0000-000083A30000}"/>
    <cellStyle name="Normal 7 4 2 3 3" xfId="21225" xr:uid="{00000000-0005-0000-0000-000084A30000}"/>
    <cellStyle name="Normal 7 4 2 3 3 2" xfId="21226" xr:uid="{00000000-0005-0000-0000-000085A30000}"/>
    <cellStyle name="Normal 7 4 2 3 3 2 2" xfId="21227" xr:uid="{00000000-0005-0000-0000-000086A30000}"/>
    <cellStyle name="Normal 7 4 2 3 3 2 2 2" xfId="43646" xr:uid="{00000000-0005-0000-0000-000087A30000}"/>
    <cellStyle name="Normal 7 4 2 3 3 2 3" xfId="33628" xr:uid="{00000000-0005-0000-0000-000088A30000}"/>
    <cellStyle name="Normal 7 4 2 3 3 3" xfId="21228" xr:uid="{00000000-0005-0000-0000-000089A30000}"/>
    <cellStyle name="Normal 7 4 2 3 3 3 2" xfId="21229" xr:uid="{00000000-0005-0000-0000-00008AA30000}"/>
    <cellStyle name="Normal 7 4 2 3 3 3 2 2" xfId="43647" xr:uid="{00000000-0005-0000-0000-00008BA30000}"/>
    <cellStyle name="Normal 7 4 2 3 3 3 3" xfId="33629" xr:uid="{00000000-0005-0000-0000-00008CA30000}"/>
    <cellStyle name="Normal 7 4 2 3 3 4" xfId="21230" xr:uid="{00000000-0005-0000-0000-00008DA30000}"/>
    <cellStyle name="Normal 7 4 2 3 3 4 2" xfId="37243" xr:uid="{00000000-0005-0000-0000-00008EA30000}"/>
    <cellStyle name="Normal 7 4 2 3 3 5" xfId="26649" xr:uid="{00000000-0005-0000-0000-00008FA30000}"/>
    <cellStyle name="Normal 7 4 2 3 4" xfId="21231" xr:uid="{00000000-0005-0000-0000-000090A30000}"/>
    <cellStyle name="Normal 7 4 2 3 4 2" xfId="21232" xr:uid="{00000000-0005-0000-0000-000091A30000}"/>
    <cellStyle name="Normal 7 4 2 3 4 2 2" xfId="21233" xr:uid="{00000000-0005-0000-0000-000092A30000}"/>
    <cellStyle name="Normal 7 4 2 3 4 2 2 2" xfId="43648" xr:uid="{00000000-0005-0000-0000-000093A30000}"/>
    <cellStyle name="Normal 7 4 2 3 4 2 3" xfId="33630" xr:uid="{00000000-0005-0000-0000-000094A30000}"/>
    <cellStyle name="Normal 7 4 2 3 4 3" xfId="21234" xr:uid="{00000000-0005-0000-0000-000095A30000}"/>
    <cellStyle name="Normal 7 4 2 3 4 3 2" xfId="21235" xr:uid="{00000000-0005-0000-0000-000096A30000}"/>
    <cellStyle name="Normal 7 4 2 3 4 3 2 2" xfId="43649" xr:uid="{00000000-0005-0000-0000-000097A30000}"/>
    <cellStyle name="Normal 7 4 2 3 4 3 3" xfId="33631" xr:uid="{00000000-0005-0000-0000-000098A30000}"/>
    <cellStyle name="Normal 7 4 2 3 4 4" xfId="21236" xr:uid="{00000000-0005-0000-0000-000099A30000}"/>
    <cellStyle name="Normal 7 4 2 3 4 4 2" xfId="37244" xr:uid="{00000000-0005-0000-0000-00009AA30000}"/>
    <cellStyle name="Normal 7 4 2 3 4 5" xfId="26650" xr:uid="{00000000-0005-0000-0000-00009BA30000}"/>
    <cellStyle name="Normal 7 4 2 3 5" xfId="21237" xr:uid="{00000000-0005-0000-0000-00009CA30000}"/>
    <cellStyle name="Normal 7 4 2 3 5 2" xfId="21238" xr:uid="{00000000-0005-0000-0000-00009DA30000}"/>
    <cellStyle name="Normal 7 4 2 3 5 2 2" xfId="43650" xr:uid="{00000000-0005-0000-0000-00009EA30000}"/>
    <cellStyle name="Normal 7 4 2 3 5 3" xfId="33632" xr:uid="{00000000-0005-0000-0000-00009FA30000}"/>
    <cellStyle name="Normal 7 4 2 3 6" xfId="21239" xr:uid="{00000000-0005-0000-0000-0000A0A30000}"/>
    <cellStyle name="Normal 7 4 2 3 6 2" xfId="21240" xr:uid="{00000000-0005-0000-0000-0000A1A30000}"/>
    <cellStyle name="Normal 7 4 2 3 6 2 2" xfId="43651" xr:uid="{00000000-0005-0000-0000-0000A2A30000}"/>
    <cellStyle name="Normal 7 4 2 3 6 3" xfId="33633" xr:uid="{00000000-0005-0000-0000-0000A3A30000}"/>
    <cellStyle name="Normal 7 4 2 3 7" xfId="21241" xr:uid="{00000000-0005-0000-0000-0000A4A30000}"/>
    <cellStyle name="Normal 7 4 2 3 7 2" xfId="37239" xr:uid="{00000000-0005-0000-0000-0000A5A30000}"/>
    <cellStyle name="Normal 7 4 2 3 8" xfId="26645" xr:uid="{00000000-0005-0000-0000-0000A6A30000}"/>
    <cellStyle name="Normal 7 4 2 4" xfId="21242" xr:uid="{00000000-0005-0000-0000-0000A7A30000}"/>
    <cellStyle name="Normal 7 4 2 4 2" xfId="21243" xr:uid="{00000000-0005-0000-0000-0000A8A30000}"/>
    <cellStyle name="Normal 7 4 2 4 2 2" xfId="21244" xr:uid="{00000000-0005-0000-0000-0000A9A30000}"/>
    <cellStyle name="Normal 7 4 2 4 2 2 2" xfId="21245" xr:uid="{00000000-0005-0000-0000-0000AAA30000}"/>
    <cellStyle name="Normal 7 4 2 4 2 2 2 2" xfId="43652" xr:uid="{00000000-0005-0000-0000-0000ABA30000}"/>
    <cellStyle name="Normal 7 4 2 4 2 2 3" xfId="33634" xr:uid="{00000000-0005-0000-0000-0000ACA30000}"/>
    <cellStyle name="Normal 7 4 2 4 2 3" xfId="21246" xr:uid="{00000000-0005-0000-0000-0000ADA30000}"/>
    <cellStyle name="Normal 7 4 2 4 2 3 2" xfId="21247" xr:uid="{00000000-0005-0000-0000-0000AEA30000}"/>
    <cellStyle name="Normal 7 4 2 4 2 3 2 2" xfId="43653" xr:uid="{00000000-0005-0000-0000-0000AFA30000}"/>
    <cellStyle name="Normal 7 4 2 4 2 3 3" xfId="33635" xr:uid="{00000000-0005-0000-0000-0000B0A30000}"/>
    <cellStyle name="Normal 7 4 2 4 2 4" xfId="21248" xr:uid="{00000000-0005-0000-0000-0000B1A30000}"/>
    <cellStyle name="Normal 7 4 2 4 2 4 2" xfId="37246" xr:uid="{00000000-0005-0000-0000-0000B2A30000}"/>
    <cellStyle name="Normal 7 4 2 4 2 5" xfId="26652" xr:uid="{00000000-0005-0000-0000-0000B3A30000}"/>
    <cellStyle name="Normal 7 4 2 4 3" xfId="21249" xr:uid="{00000000-0005-0000-0000-0000B4A30000}"/>
    <cellStyle name="Normal 7 4 2 4 3 2" xfId="21250" xr:uid="{00000000-0005-0000-0000-0000B5A30000}"/>
    <cellStyle name="Normal 7 4 2 4 3 2 2" xfId="21251" xr:uid="{00000000-0005-0000-0000-0000B6A30000}"/>
    <cellStyle name="Normal 7 4 2 4 3 2 2 2" xfId="43654" xr:uid="{00000000-0005-0000-0000-0000B7A30000}"/>
    <cellStyle name="Normal 7 4 2 4 3 2 3" xfId="33636" xr:uid="{00000000-0005-0000-0000-0000B8A30000}"/>
    <cellStyle name="Normal 7 4 2 4 3 3" xfId="21252" xr:uid="{00000000-0005-0000-0000-0000B9A30000}"/>
    <cellStyle name="Normal 7 4 2 4 3 3 2" xfId="21253" xr:uid="{00000000-0005-0000-0000-0000BAA30000}"/>
    <cellStyle name="Normal 7 4 2 4 3 3 2 2" xfId="43655" xr:uid="{00000000-0005-0000-0000-0000BBA30000}"/>
    <cellStyle name="Normal 7 4 2 4 3 3 3" xfId="33637" xr:uid="{00000000-0005-0000-0000-0000BCA30000}"/>
    <cellStyle name="Normal 7 4 2 4 3 4" xfId="21254" xr:uid="{00000000-0005-0000-0000-0000BDA30000}"/>
    <cellStyle name="Normal 7 4 2 4 3 4 2" xfId="37247" xr:uid="{00000000-0005-0000-0000-0000BEA30000}"/>
    <cellStyle name="Normal 7 4 2 4 3 5" xfId="26653" xr:uid="{00000000-0005-0000-0000-0000BFA30000}"/>
    <cellStyle name="Normal 7 4 2 4 4" xfId="21255" xr:uid="{00000000-0005-0000-0000-0000C0A30000}"/>
    <cellStyle name="Normal 7 4 2 4 4 2" xfId="21256" xr:uid="{00000000-0005-0000-0000-0000C1A30000}"/>
    <cellStyle name="Normal 7 4 2 4 4 2 2" xfId="43656" xr:uid="{00000000-0005-0000-0000-0000C2A30000}"/>
    <cellStyle name="Normal 7 4 2 4 4 3" xfId="33638" xr:uid="{00000000-0005-0000-0000-0000C3A30000}"/>
    <cellStyle name="Normal 7 4 2 4 5" xfId="21257" xr:uid="{00000000-0005-0000-0000-0000C4A30000}"/>
    <cellStyle name="Normal 7 4 2 4 5 2" xfId="21258" xr:uid="{00000000-0005-0000-0000-0000C5A30000}"/>
    <cellStyle name="Normal 7 4 2 4 5 2 2" xfId="43657" xr:uid="{00000000-0005-0000-0000-0000C6A30000}"/>
    <cellStyle name="Normal 7 4 2 4 5 3" xfId="33639" xr:uid="{00000000-0005-0000-0000-0000C7A30000}"/>
    <cellStyle name="Normal 7 4 2 4 6" xfId="21259" xr:uid="{00000000-0005-0000-0000-0000C8A30000}"/>
    <cellStyle name="Normal 7 4 2 4 6 2" xfId="37245" xr:uid="{00000000-0005-0000-0000-0000C9A30000}"/>
    <cellStyle name="Normal 7 4 2 4 7" xfId="26651" xr:uid="{00000000-0005-0000-0000-0000CAA30000}"/>
    <cellStyle name="Normal 7 4 2 5" xfId="21260" xr:uid="{00000000-0005-0000-0000-0000CBA30000}"/>
    <cellStyle name="Normal 7 4 2 5 2" xfId="21261" xr:uid="{00000000-0005-0000-0000-0000CCA30000}"/>
    <cellStyle name="Normal 7 4 2 5 2 2" xfId="21262" xr:uid="{00000000-0005-0000-0000-0000CDA30000}"/>
    <cellStyle name="Normal 7 4 2 5 2 2 2" xfId="43658" xr:uid="{00000000-0005-0000-0000-0000CEA30000}"/>
    <cellStyle name="Normal 7 4 2 5 2 3" xfId="33640" xr:uid="{00000000-0005-0000-0000-0000CFA30000}"/>
    <cellStyle name="Normal 7 4 2 5 3" xfId="21263" xr:uid="{00000000-0005-0000-0000-0000D0A30000}"/>
    <cellStyle name="Normal 7 4 2 5 3 2" xfId="21264" xr:uid="{00000000-0005-0000-0000-0000D1A30000}"/>
    <cellStyle name="Normal 7 4 2 5 3 2 2" xfId="43659" xr:uid="{00000000-0005-0000-0000-0000D2A30000}"/>
    <cellStyle name="Normal 7 4 2 5 3 3" xfId="33641" xr:uid="{00000000-0005-0000-0000-0000D3A30000}"/>
    <cellStyle name="Normal 7 4 2 5 4" xfId="21265" xr:uid="{00000000-0005-0000-0000-0000D4A30000}"/>
    <cellStyle name="Normal 7 4 2 5 4 2" xfId="37248" xr:uid="{00000000-0005-0000-0000-0000D5A30000}"/>
    <cellStyle name="Normal 7 4 2 5 5" xfId="26654" xr:uid="{00000000-0005-0000-0000-0000D6A30000}"/>
    <cellStyle name="Normal 7 4 2 6" xfId="21266" xr:uid="{00000000-0005-0000-0000-0000D7A30000}"/>
    <cellStyle name="Normal 7 4 2 6 2" xfId="21267" xr:uid="{00000000-0005-0000-0000-0000D8A30000}"/>
    <cellStyle name="Normal 7 4 2 6 2 2" xfId="21268" xr:uid="{00000000-0005-0000-0000-0000D9A30000}"/>
    <cellStyle name="Normal 7 4 2 6 2 2 2" xfId="43660" xr:uid="{00000000-0005-0000-0000-0000DAA30000}"/>
    <cellStyle name="Normal 7 4 2 6 2 3" xfId="33642" xr:uid="{00000000-0005-0000-0000-0000DBA30000}"/>
    <cellStyle name="Normal 7 4 2 6 3" xfId="21269" xr:uid="{00000000-0005-0000-0000-0000DCA30000}"/>
    <cellStyle name="Normal 7 4 2 6 3 2" xfId="21270" xr:uid="{00000000-0005-0000-0000-0000DDA30000}"/>
    <cellStyle name="Normal 7 4 2 6 3 2 2" xfId="43661" xr:uid="{00000000-0005-0000-0000-0000DEA30000}"/>
    <cellStyle name="Normal 7 4 2 6 3 3" xfId="33643" xr:uid="{00000000-0005-0000-0000-0000DFA30000}"/>
    <cellStyle name="Normal 7 4 2 6 4" xfId="21271" xr:uid="{00000000-0005-0000-0000-0000E0A30000}"/>
    <cellStyle name="Normal 7 4 2 6 4 2" xfId="37249" xr:uid="{00000000-0005-0000-0000-0000E1A30000}"/>
    <cellStyle name="Normal 7 4 2 6 5" xfId="26655" xr:uid="{00000000-0005-0000-0000-0000E2A30000}"/>
    <cellStyle name="Normal 7 4 2 7" xfId="21272" xr:uid="{00000000-0005-0000-0000-0000E3A30000}"/>
    <cellStyle name="Normal 7 4 2 7 2" xfId="21273" xr:uid="{00000000-0005-0000-0000-0000E4A30000}"/>
    <cellStyle name="Normal 7 4 2 7 2 2" xfId="43662" xr:uid="{00000000-0005-0000-0000-0000E5A30000}"/>
    <cellStyle name="Normal 7 4 2 7 3" xfId="33644" xr:uid="{00000000-0005-0000-0000-0000E6A30000}"/>
    <cellStyle name="Normal 7 4 2 8" xfId="21274" xr:uid="{00000000-0005-0000-0000-0000E7A30000}"/>
    <cellStyle name="Normal 7 4 2 8 2" xfId="21275" xr:uid="{00000000-0005-0000-0000-0000E8A30000}"/>
    <cellStyle name="Normal 7 4 2 8 2 2" xfId="43663" xr:uid="{00000000-0005-0000-0000-0000E9A30000}"/>
    <cellStyle name="Normal 7 4 2 8 3" xfId="33645" xr:uid="{00000000-0005-0000-0000-0000EAA30000}"/>
    <cellStyle name="Normal 7 4 2 9" xfId="21276" xr:uid="{00000000-0005-0000-0000-0000EBA30000}"/>
    <cellStyle name="Normal 7 4 2 9 2" xfId="37232" xr:uid="{00000000-0005-0000-0000-0000ECA30000}"/>
    <cellStyle name="Normal 7 4 3" xfId="21277" xr:uid="{00000000-0005-0000-0000-0000EDA30000}"/>
    <cellStyle name="Normal 7 4 3 2" xfId="21278" xr:uid="{00000000-0005-0000-0000-0000EEA30000}"/>
    <cellStyle name="Normal 7 4 3 2 2" xfId="21279" xr:uid="{00000000-0005-0000-0000-0000EFA30000}"/>
    <cellStyle name="Normal 7 4 3 2 2 2" xfId="21280" xr:uid="{00000000-0005-0000-0000-0000F0A30000}"/>
    <cellStyle name="Normal 7 4 3 2 2 2 2" xfId="21281" xr:uid="{00000000-0005-0000-0000-0000F1A30000}"/>
    <cellStyle name="Normal 7 4 3 2 2 2 2 2" xfId="43664" xr:uid="{00000000-0005-0000-0000-0000F2A30000}"/>
    <cellStyle name="Normal 7 4 3 2 2 2 3" xfId="33646" xr:uid="{00000000-0005-0000-0000-0000F3A30000}"/>
    <cellStyle name="Normal 7 4 3 2 2 3" xfId="21282" xr:uid="{00000000-0005-0000-0000-0000F4A30000}"/>
    <cellStyle name="Normal 7 4 3 2 2 3 2" xfId="21283" xr:uid="{00000000-0005-0000-0000-0000F5A30000}"/>
    <cellStyle name="Normal 7 4 3 2 2 3 2 2" xfId="43665" xr:uid="{00000000-0005-0000-0000-0000F6A30000}"/>
    <cellStyle name="Normal 7 4 3 2 2 3 3" xfId="33647" xr:uid="{00000000-0005-0000-0000-0000F7A30000}"/>
    <cellStyle name="Normal 7 4 3 2 2 4" xfId="21284" xr:uid="{00000000-0005-0000-0000-0000F8A30000}"/>
    <cellStyle name="Normal 7 4 3 2 2 4 2" xfId="37252" xr:uid="{00000000-0005-0000-0000-0000F9A30000}"/>
    <cellStyle name="Normal 7 4 3 2 2 5" xfId="26658" xr:uid="{00000000-0005-0000-0000-0000FAA30000}"/>
    <cellStyle name="Normal 7 4 3 2 3" xfId="21285" xr:uid="{00000000-0005-0000-0000-0000FBA30000}"/>
    <cellStyle name="Normal 7 4 3 2 3 2" xfId="21286" xr:uid="{00000000-0005-0000-0000-0000FCA30000}"/>
    <cellStyle name="Normal 7 4 3 2 3 2 2" xfId="21287" xr:uid="{00000000-0005-0000-0000-0000FDA30000}"/>
    <cellStyle name="Normal 7 4 3 2 3 2 2 2" xfId="43666" xr:uid="{00000000-0005-0000-0000-0000FEA30000}"/>
    <cellStyle name="Normal 7 4 3 2 3 2 3" xfId="33648" xr:uid="{00000000-0005-0000-0000-0000FFA30000}"/>
    <cellStyle name="Normal 7 4 3 2 3 3" xfId="21288" xr:uid="{00000000-0005-0000-0000-000000A40000}"/>
    <cellStyle name="Normal 7 4 3 2 3 3 2" xfId="21289" xr:uid="{00000000-0005-0000-0000-000001A40000}"/>
    <cellStyle name="Normal 7 4 3 2 3 3 2 2" xfId="43667" xr:uid="{00000000-0005-0000-0000-000002A40000}"/>
    <cellStyle name="Normal 7 4 3 2 3 3 3" xfId="33649" xr:uid="{00000000-0005-0000-0000-000003A40000}"/>
    <cellStyle name="Normal 7 4 3 2 3 4" xfId="21290" xr:uid="{00000000-0005-0000-0000-000004A40000}"/>
    <cellStyle name="Normal 7 4 3 2 3 4 2" xfId="37253" xr:uid="{00000000-0005-0000-0000-000005A40000}"/>
    <cellStyle name="Normal 7 4 3 2 3 5" xfId="26659" xr:uid="{00000000-0005-0000-0000-000006A40000}"/>
    <cellStyle name="Normal 7 4 3 2 4" xfId="21291" xr:uid="{00000000-0005-0000-0000-000007A40000}"/>
    <cellStyle name="Normal 7 4 3 2 4 2" xfId="21292" xr:uid="{00000000-0005-0000-0000-000008A40000}"/>
    <cellStyle name="Normal 7 4 3 2 4 2 2" xfId="43668" xr:uid="{00000000-0005-0000-0000-000009A40000}"/>
    <cellStyle name="Normal 7 4 3 2 4 3" xfId="33650" xr:uid="{00000000-0005-0000-0000-00000AA40000}"/>
    <cellStyle name="Normal 7 4 3 2 5" xfId="21293" xr:uid="{00000000-0005-0000-0000-00000BA40000}"/>
    <cellStyle name="Normal 7 4 3 2 5 2" xfId="21294" xr:uid="{00000000-0005-0000-0000-00000CA40000}"/>
    <cellStyle name="Normal 7 4 3 2 5 2 2" xfId="43669" xr:uid="{00000000-0005-0000-0000-00000DA40000}"/>
    <cellStyle name="Normal 7 4 3 2 5 3" xfId="33651" xr:uid="{00000000-0005-0000-0000-00000EA40000}"/>
    <cellStyle name="Normal 7 4 3 2 6" xfId="21295" xr:uid="{00000000-0005-0000-0000-00000FA40000}"/>
    <cellStyle name="Normal 7 4 3 2 6 2" xfId="37251" xr:uid="{00000000-0005-0000-0000-000010A40000}"/>
    <cellStyle name="Normal 7 4 3 2 7" xfId="26657" xr:uid="{00000000-0005-0000-0000-000011A40000}"/>
    <cellStyle name="Normal 7 4 3 3" xfId="21296" xr:uid="{00000000-0005-0000-0000-000012A40000}"/>
    <cellStyle name="Normal 7 4 3 3 2" xfId="21297" xr:uid="{00000000-0005-0000-0000-000013A40000}"/>
    <cellStyle name="Normal 7 4 3 3 2 2" xfId="21298" xr:uid="{00000000-0005-0000-0000-000014A40000}"/>
    <cellStyle name="Normal 7 4 3 3 2 2 2" xfId="43670" xr:uid="{00000000-0005-0000-0000-000015A40000}"/>
    <cellStyle name="Normal 7 4 3 3 2 3" xfId="33652" xr:uid="{00000000-0005-0000-0000-000016A40000}"/>
    <cellStyle name="Normal 7 4 3 3 3" xfId="21299" xr:uid="{00000000-0005-0000-0000-000017A40000}"/>
    <cellStyle name="Normal 7 4 3 3 3 2" xfId="21300" xr:uid="{00000000-0005-0000-0000-000018A40000}"/>
    <cellStyle name="Normal 7 4 3 3 3 2 2" xfId="43671" xr:uid="{00000000-0005-0000-0000-000019A40000}"/>
    <cellStyle name="Normal 7 4 3 3 3 3" xfId="33653" xr:uid="{00000000-0005-0000-0000-00001AA40000}"/>
    <cellStyle name="Normal 7 4 3 3 4" xfId="21301" xr:uid="{00000000-0005-0000-0000-00001BA40000}"/>
    <cellStyle name="Normal 7 4 3 3 4 2" xfId="37254" xr:uid="{00000000-0005-0000-0000-00001CA40000}"/>
    <cellStyle name="Normal 7 4 3 3 5" xfId="26660" xr:uid="{00000000-0005-0000-0000-00001DA40000}"/>
    <cellStyle name="Normal 7 4 3 4" xfId="21302" xr:uid="{00000000-0005-0000-0000-00001EA40000}"/>
    <cellStyle name="Normal 7 4 3 4 2" xfId="21303" xr:uid="{00000000-0005-0000-0000-00001FA40000}"/>
    <cellStyle name="Normal 7 4 3 4 2 2" xfId="21304" xr:uid="{00000000-0005-0000-0000-000020A40000}"/>
    <cellStyle name="Normal 7 4 3 4 2 2 2" xfId="43672" xr:uid="{00000000-0005-0000-0000-000021A40000}"/>
    <cellStyle name="Normal 7 4 3 4 2 3" xfId="33654" xr:uid="{00000000-0005-0000-0000-000022A40000}"/>
    <cellStyle name="Normal 7 4 3 4 3" xfId="21305" xr:uid="{00000000-0005-0000-0000-000023A40000}"/>
    <cellStyle name="Normal 7 4 3 4 3 2" xfId="21306" xr:uid="{00000000-0005-0000-0000-000024A40000}"/>
    <cellStyle name="Normal 7 4 3 4 3 2 2" xfId="43673" xr:uid="{00000000-0005-0000-0000-000025A40000}"/>
    <cellStyle name="Normal 7 4 3 4 3 3" xfId="33655" xr:uid="{00000000-0005-0000-0000-000026A40000}"/>
    <cellStyle name="Normal 7 4 3 4 4" xfId="21307" xr:uid="{00000000-0005-0000-0000-000027A40000}"/>
    <cellStyle name="Normal 7 4 3 4 4 2" xfId="37255" xr:uid="{00000000-0005-0000-0000-000028A40000}"/>
    <cellStyle name="Normal 7 4 3 4 5" xfId="26661" xr:uid="{00000000-0005-0000-0000-000029A40000}"/>
    <cellStyle name="Normal 7 4 3 5" xfId="21308" xr:uid="{00000000-0005-0000-0000-00002AA40000}"/>
    <cellStyle name="Normal 7 4 3 5 2" xfId="21309" xr:uid="{00000000-0005-0000-0000-00002BA40000}"/>
    <cellStyle name="Normal 7 4 3 5 2 2" xfId="43674" xr:uid="{00000000-0005-0000-0000-00002CA40000}"/>
    <cellStyle name="Normal 7 4 3 5 3" xfId="33656" xr:uid="{00000000-0005-0000-0000-00002DA40000}"/>
    <cellStyle name="Normal 7 4 3 6" xfId="21310" xr:uid="{00000000-0005-0000-0000-00002EA40000}"/>
    <cellStyle name="Normal 7 4 3 6 2" xfId="21311" xr:uid="{00000000-0005-0000-0000-00002FA40000}"/>
    <cellStyle name="Normal 7 4 3 6 2 2" xfId="43675" xr:uid="{00000000-0005-0000-0000-000030A40000}"/>
    <cellStyle name="Normal 7 4 3 6 3" xfId="33657" xr:uid="{00000000-0005-0000-0000-000031A40000}"/>
    <cellStyle name="Normal 7 4 3 7" xfId="21312" xr:uid="{00000000-0005-0000-0000-000032A40000}"/>
    <cellStyle name="Normal 7 4 3 7 2" xfId="37250" xr:uid="{00000000-0005-0000-0000-000033A40000}"/>
    <cellStyle name="Normal 7 4 3 8" xfId="26656" xr:uid="{00000000-0005-0000-0000-000034A40000}"/>
    <cellStyle name="Normal 7 4 4" xfId="21313" xr:uid="{00000000-0005-0000-0000-000035A40000}"/>
    <cellStyle name="Normal 7 4 4 2" xfId="21314" xr:uid="{00000000-0005-0000-0000-000036A40000}"/>
    <cellStyle name="Normal 7 4 4 2 2" xfId="21315" xr:uid="{00000000-0005-0000-0000-000037A40000}"/>
    <cellStyle name="Normal 7 4 4 2 2 2" xfId="21316" xr:uid="{00000000-0005-0000-0000-000038A40000}"/>
    <cellStyle name="Normal 7 4 4 2 2 2 2" xfId="21317" xr:uid="{00000000-0005-0000-0000-000039A40000}"/>
    <cellStyle name="Normal 7 4 4 2 2 2 2 2" xfId="43676" xr:uid="{00000000-0005-0000-0000-00003AA40000}"/>
    <cellStyle name="Normal 7 4 4 2 2 2 3" xfId="33658" xr:uid="{00000000-0005-0000-0000-00003BA40000}"/>
    <cellStyle name="Normal 7 4 4 2 2 3" xfId="21318" xr:uid="{00000000-0005-0000-0000-00003CA40000}"/>
    <cellStyle name="Normal 7 4 4 2 2 3 2" xfId="21319" xr:uid="{00000000-0005-0000-0000-00003DA40000}"/>
    <cellStyle name="Normal 7 4 4 2 2 3 2 2" xfId="43677" xr:uid="{00000000-0005-0000-0000-00003EA40000}"/>
    <cellStyle name="Normal 7 4 4 2 2 3 3" xfId="33659" xr:uid="{00000000-0005-0000-0000-00003FA40000}"/>
    <cellStyle name="Normal 7 4 4 2 2 4" xfId="21320" xr:uid="{00000000-0005-0000-0000-000040A40000}"/>
    <cellStyle name="Normal 7 4 4 2 2 4 2" xfId="37258" xr:uid="{00000000-0005-0000-0000-000041A40000}"/>
    <cellStyle name="Normal 7 4 4 2 2 5" xfId="26664" xr:uid="{00000000-0005-0000-0000-000042A40000}"/>
    <cellStyle name="Normal 7 4 4 2 3" xfId="21321" xr:uid="{00000000-0005-0000-0000-000043A40000}"/>
    <cellStyle name="Normal 7 4 4 2 3 2" xfId="21322" xr:uid="{00000000-0005-0000-0000-000044A40000}"/>
    <cellStyle name="Normal 7 4 4 2 3 2 2" xfId="21323" xr:uid="{00000000-0005-0000-0000-000045A40000}"/>
    <cellStyle name="Normal 7 4 4 2 3 2 2 2" xfId="43678" xr:uid="{00000000-0005-0000-0000-000046A40000}"/>
    <cellStyle name="Normal 7 4 4 2 3 2 3" xfId="33660" xr:uid="{00000000-0005-0000-0000-000047A40000}"/>
    <cellStyle name="Normal 7 4 4 2 3 3" xfId="21324" xr:uid="{00000000-0005-0000-0000-000048A40000}"/>
    <cellStyle name="Normal 7 4 4 2 3 3 2" xfId="21325" xr:uid="{00000000-0005-0000-0000-000049A40000}"/>
    <cellStyle name="Normal 7 4 4 2 3 3 2 2" xfId="43679" xr:uid="{00000000-0005-0000-0000-00004AA40000}"/>
    <cellStyle name="Normal 7 4 4 2 3 3 3" xfId="33661" xr:uid="{00000000-0005-0000-0000-00004BA40000}"/>
    <cellStyle name="Normal 7 4 4 2 3 4" xfId="21326" xr:uid="{00000000-0005-0000-0000-00004CA40000}"/>
    <cellStyle name="Normal 7 4 4 2 3 4 2" xfId="37259" xr:uid="{00000000-0005-0000-0000-00004DA40000}"/>
    <cellStyle name="Normal 7 4 4 2 3 5" xfId="26665" xr:uid="{00000000-0005-0000-0000-00004EA40000}"/>
    <cellStyle name="Normal 7 4 4 2 4" xfId="21327" xr:uid="{00000000-0005-0000-0000-00004FA40000}"/>
    <cellStyle name="Normal 7 4 4 2 4 2" xfId="21328" xr:uid="{00000000-0005-0000-0000-000050A40000}"/>
    <cellStyle name="Normal 7 4 4 2 4 2 2" xfId="43680" xr:uid="{00000000-0005-0000-0000-000051A40000}"/>
    <cellStyle name="Normal 7 4 4 2 4 3" xfId="33662" xr:uid="{00000000-0005-0000-0000-000052A40000}"/>
    <cellStyle name="Normal 7 4 4 2 5" xfId="21329" xr:uid="{00000000-0005-0000-0000-000053A40000}"/>
    <cellStyle name="Normal 7 4 4 2 5 2" xfId="21330" xr:uid="{00000000-0005-0000-0000-000054A40000}"/>
    <cellStyle name="Normal 7 4 4 2 5 2 2" xfId="43681" xr:uid="{00000000-0005-0000-0000-000055A40000}"/>
    <cellStyle name="Normal 7 4 4 2 5 3" xfId="33663" xr:uid="{00000000-0005-0000-0000-000056A40000}"/>
    <cellStyle name="Normal 7 4 4 2 6" xfId="21331" xr:uid="{00000000-0005-0000-0000-000057A40000}"/>
    <cellStyle name="Normal 7 4 4 2 6 2" xfId="37257" xr:uid="{00000000-0005-0000-0000-000058A40000}"/>
    <cellStyle name="Normal 7 4 4 2 7" xfId="26663" xr:uid="{00000000-0005-0000-0000-000059A40000}"/>
    <cellStyle name="Normal 7 4 4 3" xfId="21332" xr:uid="{00000000-0005-0000-0000-00005AA40000}"/>
    <cellStyle name="Normal 7 4 4 3 2" xfId="21333" xr:uid="{00000000-0005-0000-0000-00005BA40000}"/>
    <cellStyle name="Normal 7 4 4 3 2 2" xfId="21334" xr:uid="{00000000-0005-0000-0000-00005CA40000}"/>
    <cellStyle name="Normal 7 4 4 3 2 2 2" xfId="43682" xr:uid="{00000000-0005-0000-0000-00005DA40000}"/>
    <cellStyle name="Normal 7 4 4 3 2 3" xfId="33664" xr:uid="{00000000-0005-0000-0000-00005EA40000}"/>
    <cellStyle name="Normal 7 4 4 3 3" xfId="21335" xr:uid="{00000000-0005-0000-0000-00005FA40000}"/>
    <cellStyle name="Normal 7 4 4 3 3 2" xfId="21336" xr:uid="{00000000-0005-0000-0000-000060A40000}"/>
    <cellStyle name="Normal 7 4 4 3 3 2 2" xfId="43683" xr:uid="{00000000-0005-0000-0000-000061A40000}"/>
    <cellStyle name="Normal 7 4 4 3 3 3" xfId="33665" xr:uid="{00000000-0005-0000-0000-000062A40000}"/>
    <cellStyle name="Normal 7 4 4 3 4" xfId="21337" xr:uid="{00000000-0005-0000-0000-000063A40000}"/>
    <cellStyle name="Normal 7 4 4 3 4 2" xfId="37260" xr:uid="{00000000-0005-0000-0000-000064A40000}"/>
    <cellStyle name="Normal 7 4 4 3 5" xfId="26666" xr:uid="{00000000-0005-0000-0000-000065A40000}"/>
    <cellStyle name="Normal 7 4 4 4" xfId="21338" xr:uid="{00000000-0005-0000-0000-000066A40000}"/>
    <cellStyle name="Normal 7 4 4 4 2" xfId="21339" xr:uid="{00000000-0005-0000-0000-000067A40000}"/>
    <cellStyle name="Normal 7 4 4 4 2 2" xfId="21340" xr:uid="{00000000-0005-0000-0000-000068A40000}"/>
    <cellStyle name="Normal 7 4 4 4 2 2 2" xfId="43684" xr:uid="{00000000-0005-0000-0000-000069A40000}"/>
    <cellStyle name="Normal 7 4 4 4 2 3" xfId="33666" xr:uid="{00000000-0005-0000-0000-00006AA40000}"/>
    <cellStyle name="Normal 7 4 4 4 3" xfId="21341" xr:uid="{00000000-0005-0000-0000-00006BA40000}"/>
    <cellStyle name="Normal 7 4 4 4 3 2" xfId="21342" xr:uid="{00000000-0005-0000-0000-00006CA40000}"/>
    <cellStyle name="Normal 7 4 4 4 3 2 2" xfId="43685" xr:uid="{00000000-0005-0000-0000-00006DA40000}"/>
    <cellStyle name="Normal 7 4 4 4 3 3" xfId="33667" xr:uid="{00000000-0005-0000-0000-00006EA40000}"/>
    <cellStyle name="Normal 7 4 4 4 4" xfId="21343" xr:uid="{00000000-0005-0000-0000-00006FA40000}"/>
    <cellStyle name="Normal 7 4 4 4 4 2" xfId="37261" xr:uid="{00000000-0005-0000-0000-000070A40000}"/>
    <cellStyle name="Normal 7 4 4 4 5" xfId="26667" xr:uid="{00000000-0005-0000-0000-000071A40000}"/>
    <cellStyle name="Normal 7 4 4 5" xfId="21344" xr:uid="{00000000-0005-0000-0000-000072A40000}"/>
    <cellStyle name="Normal 7 4 4 5 2" xfId="21345" xr:uid="{00000000-0005-0000-0000-000073A40000}"/>
    <cellStyle name="Normal 7 4 4 5 2 2" xfId="43686" xr:uid="{00000000-0005-0000-0000-000074A40000}"/>
    <cellStyle name="Normal 7 4 4 5 3" xfId="33668" xr:uid="{00000000-0005-0000-0000-000075A40000}"/>
    <cellStyle name="Normal 7 4 4 6" xfId="21346" xr:uid="{00000000-0005-0000-0000-000076A40000}"/>
    <cellStyle name="Normal 7 4 4 6 2" xfId="21347" xr:uid="{00000000-0005-0000-0000-000077A40000}"/>
    <cellStyle name="Normal 7 4 4 6 2 2" xfId="43687" xr:uid="{00000000-0005-0000-0000-000078A40000}"/>
    <cellStyle name="Normal 7 4 4 6 3" xfId="33669" xr:uid="{00000000-0005-0000-0000-000079A40000}"/>
    <cellStyle name="Normal 7 4 4 7" xfId="21348" xr:uid="{00000000-0005-0000-0000-00007AA40000}"/>
    <cellStyle name="Normal 7 4 4 7 2" xfId="37256" xr:uid="{00000000-0005-0000-0000-00007BA40000}"/>
    <cellStyle name="Normal 7 4 4 8" xfId="26662" xr:uid="{00000000-0005-0000-0000-00007CA40000}"/>
    <cellStyle name="Normal 7 4 5" xfId="21349" xr:uid="{00000000-0005-0000-0000-00007DA40000}"/>
    <cellStyle name="Normal 7 4 5 2" xfId="21350" xr:uid="{00000000-0005-0000-0000-00007EA40000}"/>
    <cellStyle name="Normal 7 4 5 2 2" xfId="21351" xr:uid="{00000000-0005-0000-0000-00007FA40000}"/>
    <cellStyle name="Normal 7 4 5 2 2 2" xfId="21352" xr:uid="{00000000-0005-0000-0000-000080A40000}"/>
    <cellStyle name="Normal 7 4 5 2 2 2 2" xfId="43688" xr:uid="{00000000-0005-0000-0000-000081A40000}"/>
    <cellStyle name="Normal 7 4 5 2 2 3" xfId="33670" xr:uid="{00000000-0005-0000-0000-000082A40000}"/>
    <cellStyle name="Normal 7 4 5 2 3" xfId="21353" xr:uid="{00000000-0005-0000-0000-000083A40000}"/>
    <cellStyle name="Normal 7 4 5 2 3 2" xfId="21354" xr:uid="{00000000-0005-0000-0000-000084A40000}"/>
    <cellStyle name="Normal 7 4 5 2 3 2 2" xfId="43689" xr:uid="{00000000-0005-0000-0000-000085A40000}"/>
    <cellStyle name="Normal 7 4 5 2 3 3" xfId="33671" xr:uid="{00000000-0005-0000-0000-000086A40000}"/>
    <cellStyle name="Normal 7 4 5 2 4" xfId="21355" xr:uid="{00000000-0005-0000-0000-000087A40000}"/>
    <cellStyle name="Normal 7 4 5 2 4 2" xfId="37263" xr:uid="{00000000-0005-0000-0000-000088A40000}"/>
    <cellStyle name="Normal 7 4 5 2 5" xfId="26669" xr:uid="{00000000-0005-0000-0000-000089A40000}"/>
    <cellStyle name="Normal 7 4 5 3" xfId="21356" xr:uid="{00000000-0005-0000-0000-00008AA40000}"/>
    <cellStyle name="Normal 7 4 5 3 2" xfId="21357" xr:uid="{00000000-0005-0000-0000-00008BA40000}"/>
    <cellStyle name="Normal 7 4 5 3 2 2" xfId="21358" xr:uid="{00000000-0005-0000-0000-00008CA40000}"/>
    <cellStyle name="Normal 7 4 5 3 2 2 2" xfId="43690" xr:uid="{00000000-0005-0000-0000-00008DA40000}"/>
    <cellStyle name="Normal 7 4 5 3 2 3" xfId="33672" xr:uid="{00000000-0005-0000-0000-00008EA40000}"/>
    <cellStyle name="Normal 7 4 5 3 3" xfId="21359" xr:uid="{00000000-0005-0000-0000-00008FA40000}"/>
    <cellStyle name="Normal 7 4 5 3 3 2" xfId="21360" xr:uid="{00000000-0005-0000-0000-000090A40000}"/>
    <cellStyle name="Normal 7 4 5 3 3 2 2" xfId="43691" xr:uid="{00000000-0005-0000-0000-000091A40000}"/>
    <cellStyle name="Normal 7 4 5 3 3 3" xfId="33673" xr:uid="{00000000-0005-0000-0000-000092A40000}"/>
    <cellStyle name="Normal 7 4 5 3 4" xfId="21361" xr:uid="{00000000-0005-0000-0000-000093A40000}"/>
    <cellStyle name="Normal 7 4 5 3 4 2" xfId="37264" xr:uid="{00000000-0005-0000-0000-000094A40000}"/>
    <cellStyle name="Normal 7 4 5 3 5" xfId="26670" xr:uid="{00000000-0005-0000-0000-000095A40000}"/>
    <cellStyle name="Normal 7 4 5 4" xfId="21362" xr:uid="{00000000-0005-0000-0000-000096A40000}"/>
    <cellStyle name="Normal 7 4 5 4 2" xfId="21363" xr:uid="{00000000-0005-0000-0000-000097A40000}"/>
    <cellStyle name="Normal 7 4 5 4 2 2" xfId="43692" xr:uid="{00000000-0005-0000-0000-000098A40000}"/>
    <cellStyle name="Normal 7 4 5 4 3" xfId="33674" xr:uid="{00000000-0005-0000-0000-000099A40000}"/>
    <cellStyle name="Normal 7 4 5 5" xfId="21364" xr:uid="{00000000-0005-0000-0000-00009AA40000}"/>
    <cellStyle name="Normal 7 4 5 5 2" xfId="21365" xr:uid="{00000000-0005-0000-0000-00009BA40000}"/>
    <cellStyle name="Normal 7 4 5 5 2 2" xfId="43693" xr:uid="{00000000-0005-0000-0000-00009CA40000}"/>
    <cellStyle name="Normal 7 4 5 5 3" xfId="33675" xr:uid="{00000000-0005-0000-0000-00009DA40000}"/>
    <cellStyle name="Normal 7 4 5 6" xfId="21366" xr:uid="{00000000-0005-0000-0000-00009EA40000}"/>
    <cellStyle name="Normal 7 4 5 6 2" xfId="37262" xr:uid="{00000000-0005-0000-0000-00009FA40000}"/>
    <cellStyle name="Normal 7 4 5 7" xfId="26668" xr:uid="{00000000-0005-0000-0000-0000A0A40000}"/>
    <cellStyle name="Normal 7 4 6" xfId="21367" xr:uid="{00000000-0005-0000-0000-0000A1A40000}"/>
    <cellStyle name="Normal 7 4 6 2" xfId="21368" xr:uid="{00000000-0005-0000-0000-0000A2A40000}"/>
    <cellStyle name="Normal 7 4 6 2 2" xfId="21369" xr:uid="{00000000-0005-0000-0000-0000A3A40000}"/>
    <cellStyle name="Normal 7 4 6 2 2 2" xfId="43694" xr:uid="{00000000-0005-0000-0000-0000A4A40000}"/>
    <cellStyle name="Normal 7 4 6 2 3" xfId="33676" xr:uid="{00000000-0005-0000-0000-0000A5A40000}"/>
    <cellStyle name="Normal 7 4 6 3" xfId="21370" xr:uid="{00000000-0005-0000-0000-0000A6A40000}"/>
    <cellStyle name="Normal 7 4 6 3 2" xfId="21371" xr:uid="{00000000-0005-0000-0000-0000A7A40000}"/>
    <cellStyle name="Normal 7 4 6 3 2 2" xfId="43695" xr:uid="{00000000-0005-0000-0000-0000A8A40000}"/>
    <cellStyle name="Normal 7 4 6 3 3" xfId="33677" xr:uid="{00000000-0005-0000-0000-0000A9A40000}"/>
    <cellStyle name="Normal 7 4 6 4" xfId="21372" xr:uid="{00000000-0005-0000-0000-0000AAA40000}"/>
    <cellStyle name="Normal 7 4 6 4 2" xfId="37265" xr:uid="{00000000-0005-0000-0000-0000ABA40000}"/>
    <cellStyle name="Normal 7 4 6 5" xfId="26671" xr:uid="{00000000-0005-0000-0000-0000ACA40000}"/>
    <cellStyle name="Normal 7 4 7" xfId="21373" xr:uid="{00000000-0005-0000-0000-0000ADA40000}"/>
    <cellStyle name="Normal 7 4 7 2" xfId="21374" xr:uid="{00000000-0005-0000-0000-0000AEA40000}"/>
    <cellStyle name="Normal 7 4 7 2 2" xfId="21375" xr:uid="{00000000-0005-0000-0000-0000AFA40000}"/>
    <cellStyle name="Normal 7 4 7 2 2 2" xfId="43696" xr:uid="{00000000-0005-0000-0000-0000B0A40000}"/>
    <cellStyle name="Normal 7 4 7 2 3" xfId="33678" xr:uid="{00000000-0005-0000-0000-0000B1A40000}"/>
    <cellStyle name="Normal 7 4 7 3" xfId="21376" xr:uid="{00000000-0005-0000-0000-0000B2A40000}"/>
    <cellStyle name="Normal 7 4 7 3 2" xfId="21377" xr:uid="{00000000-0005-0000-0000-0000B3A40000}"/>
    <cellStyle name="Normal 7 4 7 3 2 2" xfId="43697" xr:uid="{00000000-0005-0000-0000-0000B4A40000}"/>
    <cellStyle name="Normal 7 4 7 3 3" xfId="33679" xr:uid="{00000000-0005-0000-0000-0000B5A40000}"/>
    <cellStyle name="Normal 7 4 7 4" xfId="21378" xr:uid="{00000000-0005-0000-0000-0000B6A40000}"/>
    <cellStyle name="Normal 7 4 7 4 2" xfId="37266" xr:uid="{00000000-0005-0000-0000-0000B7A40000}"/>
    <cellStyle name="Normal 7 4 7 5" xfId="26672" xr:uid="{00000000-0005-0000-0000-0000B8A40000}"/>
    <cellStyle name="Normal 7 4 8" xfId="21379" xr:uid="{00000000-0005-0000-0000-0000B9A40000}"/>
    <cellStyle name="Normal 7 4 8 2" xfId="21380" xr:uid="{00000000-0005-0000-0000-0000BAA40000}"/>
    <cellStyle name="Normal 7 4 8 2 2" xfId="37231" xr:uid="{00000000-0005-0000-0000-0000BBA40000}"/>
    <cellStyle name="Normal 7 4 8 3" xfId="26637" xr:uid="{00000000-0005-0000-0000-0000BCA40000}"/>
    <cellStyle name="Normal 7 4 9" xfId="21381" xr:uid="{00000000-0005-0000-0000-0000BDA40000}"/>
    <cellStyle name="Normal 7 4 9 2" xfId="21382" xr:uid="{00000000-0005-0000-0000-0000BEA40000}"/>
    <cellStyle name="Normal 7 4 9 2 2" xfId="43698" xr:uid="{00000000-0005-0000-0000-0000BFA40000}"/>
    <cellStyle name="Normal 7 4 9 3" xfId="33680" xr:uid="{00000000-0005-0000-0000-0000C0A40000}"/>
    <cellStyle name="Normal 7 5" xfId="21383" xr:uid="{00000000-0005-0000-0000-0000C1A40000}"/>
    <cellStyle name="Normal 7 5 10" xfId="26673" xr:uid="{00000000-0005-0000-0000-0000C2A40000}"/>
    <cellStyle name="Normal 7 5 2" xfId="21384" xr:uid="{00000000-0005-0000-0000-0000C3A40000}"/>
    <cellStyle name="Normal 7 5 2 2" xfId="21385" xr:uid="{00000000-0005-0000-0000-0000C4A40000}"/>
    <cellStyle name="Normal 7 5 2 2 2" xfId="21386" xr:uid="{00000000-0005-0000-0000-0000C5A40000}"/>
    <cellStyle name="Normal 7 5 2 2 2 2" xfId="21387" xr:uid="{00000000-0005-0000-0000-0000C6A40000}"/>
    <cellStyle name="Normal 7 5 2 2 2 2 2" xfId="21388" xr:uid="{00000000-0005-0000-0000-0000C7A40000}"/>
    <cellStyle name="Normal 7 5 2 2 2 2 2 2" xfId="43699" xr:uid="{00000000-0005-0000-0000-0000C8A40000}"/>
    <cellStyle name="Normal 7 5 2 2 2 2 3" xfId="33681" xr:uid="{00000000-0005-0000-0000-0000C9A40000}"/>
    <cellStyle name="Normal 7 5 2 2 2 3" xfId="21389" xr:uid="{00000000-0005-0000-0000-0000CAA40000}"/>
    <cellStyle name="Normal 7 5 2 2 2 3 2" xfId="21390" xr:uid="{00000000-0005-0000-0000-0000CBA40000}"/>
    <cellStyle name="Normal 7 5 2 2 2 3 2 2" xfId="43700" xr:uid="{00000000-0005-0000-0000-0000CCA40000}"/>
    <cellStyle name="Normal 7 5 2 2 2 3 3" xfId="33682" xr:uid="{00000000-0005-0000-0000-0000CDA40000}"/>
    <cellStyle name="Normal 7 5 2 2 2 4" xfId="21391" xr:uid="{00000000-0005-0000-0000-0000CEA40000}"/>
    <cellStyle name="Normal 7 5 2 2 2 4 2" xfId="37270" xr:uid="{00000000-0005-0000-0000-0000CFA40000}"/>
    <cellStyle name="Normal 7 5 2 2 2 5" xfId="26676" xr:uid="{00000000-0005-0000-0000-0000D0A40000}"/>
    <cellStyle name="Normal 7 5 2 2 3" xfId="21392" xr:uid="{00000000-0005-0000-0000-0000D1A40000}"/>
    <cellStyle name="Normal 7 5 2 2 3 2" xfId="21393" xr:uid="{00000000-0005-0000-0000-0000D2A40000}"/>
    <cellStyle name="Normal 7 5 2 2 3 2 2" xfId="21394" xr:uid="{00000000-0005-0000-0000-0000D3A40000}"/>
    <cellStyle name="Normal 7 5 2 2 3 2 2 2" xfId="43701" xr:uid="{00000000-0005-0000-0000-0000D4A40000}"/>
    <cellStyle name="Normal 7 5 2 2 3 2 3" xfId="33683" xr:uid="{00000000-0005-0000-0000-0000D5A40000}"/>
    <cellStyle name="Normal 7 5 2 2 3 3" xfId="21395" xr:uid="{00000000-0005-0000-0000-0000D6A40000}"/>
    <cellStyle name="Normal 7 5 2 2 3 3 2" xfId="21396" xr:uid="{00000000-0005-0000-0000-0000D7A40000}"/>
    <cellStyle name="Normal 7 5 2 2 3 3 2 2" xfId="43702" xr:uid="{00000000-0005-0000-0000-0000D8A40000}"/>
    <cellStyle name="Normal 7 5 2 2 3 3 3" xfId="33684" xr:uid="{00000000-0005-0000-0000-0000D9A40000}"/>
    <cellStyle name="Normal 7 5 2 2 3 4" xfId="21397" xr:uid="{00000000-0005-0000-0000-0000DAA40000}"/>
    <cellStyle name="Normal 7 5 2 2 3 4 2" xfId="37271" xr:uid="{00000000-0005-0000-0000-0000DBA40000}"/>
    <cellStyle name="Normal 7 5 2 2 3 5" xfId="26677" xr:uid="{00000000-0005-0000-0000-0000DCA40000}"/>
    <cellStyle name="Normal 7 5 2 2 4" xfId="21398" xr:uid="{00000000-0005-0000-0000-0000DDA40000}"/>
    <cellStyle name="Normal 7 5 2 2 4 2" xfId="21399" xr:uid="{00000000-0005-0000-0000-0000DEA40000}"/>
    <cellStyle name="Normal 7 5 2 2 4 2 2" xfId="43703" xr:uid="{00000000-0005-0000-0000-0000DFA40000}"/>
    <cellStyle name="Normal 7 5 2 2 4 3" xfId="33685" xr:uid="{00000000-0005-0000-0000-0000E0A40000}"/>
    <cellStyle name="Normal 7 5 2 2 5" xfId="21400" xr:uid="{00000000-0005-0000-0000-0000E1A40000}"/>
    <cellStyle name="Normal 7 5 2 2 5 2" xfId="21401" xr:uid="{00000000-0005-0000-0000-0000E2A40000}"/>
    <cellStyle name="Normal 7 5 2 2 5 2 2" xfId="43704" xr:uid="{00000000-0005-0000-0000-0000E3A40000}"/>
    <cellStyle name="Normal 7 5 2 2 5 3" xfId="33686" xr:uid="{00000000-0005-0000-0000-0000E4A40000}"/>
    <cellStyle name="Normal 7 5 2 2 6" xfId="21402" xr:uid="{00000000-0005-0000-0000-0000E5A40000}"/>
    <cellStyle name="Normal 7 5 2 2 6 2" xfId="37269" xr:uid="{00000000-0005-0000-0000-0000E6A40000}"/>
    <cellStyle name="Normal 7 5 2 2 7" xfId="26675" xr:uid="{00000000-0005-0000-0000-0000E7A40000}"/>
    <cellStyle name="Normal 7 5 2 3" xfId="21403" xr:uid="{00000000-0005-0000-0000-0000E8A40000}"/>
    <cellStyle name="Normal 7 5 2 3 2" xfId="21404" xr:uid="{00000000-0005-0000-0000-0000E9A40000}"/>
    <cellStyle name="Normal 7 5 2 3 2 2" xfId="21405" xr:uid="{00000000-0005-0000-0000-0000EAA40000}"/>
    <cellStyle name="Normal 7 5 2 3 2 2 2" xfId="43705" xr:uid="{00000000-0005-0000-0000-0000EBA40000}"/>
    <cellStyle name="Normal 7 5 2 3 2 3" xfId="33687" xr:uid="{00000000-0005-0000-0000-0000ECA40000}"/>
    <cellStyle name="Normal 7 5 2 3 3" xfId="21406" xr:uid="{00000000-0005-0000-0000-0000EDA40000}"/>
    <cellStyle name="Normal 7 5 2 3 3 2" xfId="21407" xr:uid="{00000000-0005-0000-0000-0000EEA40000}"/>
    <cellStyle name="Normal 7 5 2 3 3 2 2" xfId="43706" xr:uid="{00000000-0005-0000-0000-0000EFA40000}"/>
    <cellStyle name="Normal 7 5 2 3 3 3" xfId="33688" xr:uid="{00000000-0005-0000-0000-0000F0A40000}"/>
    <cellStyle name="Normal 7 5 2 3 4" xfId="21408" xr:uid="{00000000-0005-0000-0000-0000F1A40000}"/>
    <cellStyle name="Normal 7 5 2 3 4 2" xfId="37272" xr:uid="{00000000-0005-0000-0000-0000F2A40000}"/>
    <cellStyle name="Normal 7 5 2 3 5" xfId="26678" xr:uid="{00000000-0005-0000-0000-0000F3A40000}"/>
    <cellStyle name="Normal 7 5 2 4" xfId="21409" xr:uid="{00000000-0005-0000-0000-0000F4A40000}"/>
    <cellStyle name="Normal 7 5 2 4 2" xfId="21410" xr:uid="{00000000-0005-0000-0000-0000F5A40000}"/>
    <cellStyle name="Normal 7 5 2 4 2 2" xfId="21411" xr:uid="{00000000-0005-0000-0000-0000F6A40000}"/>
    <cellStyle name="Normal 7 5 2 4 2 2 2" xfId="43707" xr:uid="{00000000-0005-0000-0000-0000F7A40000}"/>
    <cellStyle name="Normal 7 5 2 4 2 3" xfId="33689" xr:uid="{00000000-0005-0000-0000-0000F8A40000}"/>
    <cellStyle name="Normal 7 5 2 4 3" xfId="21412" xr:uid="{00000000-0005-0000-0000-0000F9A40000}"/>
    <cellStyle name="Normal 7 5 2 4 3 2" xfId="21413" xr:uid="{00000000-0005-0000-0000-0000FAA40000}"/>
    <cellStyle name="Normal 7 5 2 4 3 2 2" xfId="43708" xr:uid="{00000000-0005-0000-0000-0000FBA40000}"/>
    <cellStyle name="Normal 7 5 2 4 3 3" xfId="33690" xr:uid="{00000000-0005-0000-0000-0000FCA40000}"/>
    <cellStyle name="Normal 7 5 2 4 4" xfId="21414" xr:uid="{00000000-0005-0000-0000-0000FDA40000}"/>
    <cellStyle name="Normal 7 5 2 4 4 2" xfId="37273" xr:uid="{00000000-0005-0000-0000-0000FEA40000}"/>
    <cellStyle name="Normal 7 5 2 4 5" xfId="26679" xr:uid="{00000000-0005-0000-0000-0000FFA40000}"/>
    <cellStyle name="Normal 7 5 2 5" xfId="21415" xr:uid="{00000000-0005-0000-0000-000000A50000}"/>
    <cellStyle name="Normal 7 5 2 5 2" xfId="21416" xr:uid="{00000000-0005-0000-0000-000001A50000}"/>
    <cellStyle name="Normal 7 5 2 5 2 2" xfId="43709" xr:uid="{00000000-0005-0000-0000-000002A50000}"/>
    <cellStyle name="Normal 7 5 2 5 3" xfId="33691" xr:uid="{00000000-0005-0000-0000-000003A50000}"/>
    <cellStyle name="Normal 7 5 2 6" xfId="21417" xr:uid="{00000000-0005-0000-0000-000004A50000}"/>
    <cellStyle name="Normal 7 5 2 6 2" xfId="21418" xr:uid="{00000000-0005-0000-0000-000005A50000}"/>
    <cellStyle name="Normal 7 5 2 6 2 2" xfId="43710" xr:uid="{00000000-0005-0000-0000-000006A50000}"/>
    <cellStyle name="Normal 7 5 2 6 3" xfId="33692" xr:uid="{00000000-0005-0000-0000-000007A50000}"/>
    <cellStyle name="Normal 7 5 2 7" xfId="21419" xr:uid="{00000000-0005-0000-0000-000008A50000}"/>
    <cellStyle name="Normal 7 5 2 7 2" xfId="37268" xr:uid="{00000000-0005-0000-0000-000009A50000}"/>
    <cellStyle name="Normal 7 5 2 8" xfId="26674" xr:uid="{00000000-0005-0000-0000-00000AA50000}"/>
    <cellStyle name="Normal 7 5 3" xfId="21420" xr:uid="{00000000-0005-0000-0000-00000BA50000}"/>
    <cellStyle name="Normal 7 5 3 2" xfId="21421" xr:uid="{00000000-0005-0000-0000-00000CA50000}"/>
    <cellStyle name="Normal 7 5 3 2 2" xfId="21422" xr:uid="{00000000-0005-0000-0000-00000DA50000}"/>
    <cellStyle name="Normal 7 5 3 2 2 2" xfId="21423" xr:uid="{00000000-0005-0000-0000-00000EA50000}"/>
    <cellStyle name="Normal 7 5 3 2 2 2 2" xfId="21424" xr:uid="{00000000-0005-0000-0000-00000FA50000}"/>
    <cellStyle name="Normal 7 5 3 2 2 2 2 2" xfId="43711" xr:uid="{00000000-0005-0000-0000-000010A50000}"/>
    <cellStyle name="Normal 7 5 3 2 2 2 3" xfId="33693" xr:uid="{00000000-0005-0000-0000-000011A50000}"/>
    <cellStyle name="Normal 7 5 3 2 2 3" xfId="21425" xr:uid="{00000000-0005-0000-0000-000012A50000}"/>
    <cellStyle name="Normal 7 5 3 2 2 3 2" xfId="21426" xr:uid="{00000000-0005-0000-0000-000013A50000}"/>
    <cellStyle name="Normal 7 5 3 2 2 3 2 2" xfId="43712" xr:uid="{00000000-0005-0000-0000-000014A50000}"/>
    <cellStyle name="Normal 7 5 3 2 2 3 3" xfId="33694" xr:uid="{00000000-0005-0000-0000-000015A50000}"/>
    <cellStyle name="Normal 7 5 3 2 2 4" xfId="21427" xr:uid="{00000000-0005-0000-0000-000016A50000}"/>
    <cellStyle name="Normal 7 5 3 2 2 4 2" xfId="37276" xr:uid="{00000000-0005-0000-0000-000017A50000}"/>
    <cellStyle name="Normal 7 5 3 2 2 5" xfId="26682" xr:uid="{00000000-0005-0000-0000-000018A50000}"/>
    <cellStyle name="Normal 7 5 3 2 3" xfId="21428" xr:uid="{00000000-0005-0000-0000-000019A50000}"/>
    <cellStyle name="Normal 7 5 3 2 3 2" xfId="21429" xr:uid="{00000000-0005-0000-0000-00001AA50000}"/>
    <cellStyle name="Normal 7 5 3 2 3 2 2" xfId="21430" xr:uid="{00000000-0005-0000-0000-00001BA50000}"/>
    <cellStyle name="Normal 7 5 3 2 3 2 2 2" xfId="43713" xr:uid="{00000000-0005-0000-0000-00001CA50000}"/>
    <cellStyle name="Normal 7 5 3 2 3 2 3" xfId="33695" xr:uid="{00000000-0005-0000-0000-00001DA50000}"/>
    <cellStyle name="Normal 7 5 3 2 3 3" xfId="21431" xr:uid="{00000000-0005-0000-0000-00001EA50000}"/>
    <cellStyle name="Normal 7 5 3 2 3 3 2" xfId="21432" xr:uid="{00000000-0005-0000-0000-00001FA50000}"/>
    <cellStyle name="Normal 7 5 3 2 3 3 2 2" xfId="43714" xr:uid="{00000000-0005-0000-0000-000020A50000}"/>
    <cellStyle name="Normal 7 5 3 2 3 3 3" xfId="33696" xr:uid="{00000000-0005-0000-0000-000021A50000}"/>
    <cellStyle name="Normal 7 5 3 2 3 4" xfId="21433" xr:uid="{00000000-0005-0000-0000-000022A50000}"/>
    <cellStyle name="Normal 7 5 3 2 3 4 2" xfId="37277" xr:uid="{00000000-0005-0000-0000-000023A50000}"/>
    <cellStyle name="Normal 7 5 3 2 3 5" xfId="26683" xr:uid="{00000000-0005-0000-0000-000024A50000}"/>
    <cellStyle name="Normal 7 5 3 2 4" xfId="21434" xr:uid="{00000000-0005-0000-0000-000025A50000}"/>
    <cellStyle name="Normal 7 5 3 2 4 2" xfId="21435" xr:uid="{00000000-0005-0000-0000-000026A50000}"/>
    <cellStyle name="Normal 7 5 3 2 4 2 2" xfId="43715" xr:uid="{00000000-0005-0000-0000-000027A50000}"/>
    <cellStyle name="Normal 7 5 3 2 4 3" xfId="33697" xr:uid="{00000000-0005-0000-0000-000028A50000}"/>
    <cellStyle name="Normal 7 5 3 2 5" xfId="21436" xr:uid="{00000000-0005-0000-0000-000029A50000}"/>
    <cellStyle name="Normal 7 5 3 2 5 2" xfId="21437" xr:uid="{00000000-0005-0000-0000-00002AA50000}"/>
    <cellStyle name="Normal 7 5 3 2 5 2 2" xfId="43716" xr:uid="{00000000-0005-0000-0000-00002BA50000}"/>
    <cellStyle name="Normal 7 5 3 2 5 3" xfId="33698" xr:uid="{00000000-0005-0000-0000-00002CA50000}"/>
    <cellStyle name="Normal 7 5 3 2 6" xfId="21438" xr:uid="{00000000-0005-0000-0000-00002DA50000}"/>
    <cellStyle name="Normal 7 5 3 2 6 2" xfId="37275" xr:uid="{00000000-0005-0000-0000-00002EA50000}"/>
    <cellStyle name="Normal 7 5 3 2 7" xfId="26681" xr:uid="{00000000-0005-0000-0000-00002FA50000}"/>
    <cellStyle name="Normal 7 5 3 3" xfId="21439" xr:uid="{00000000-0005-0000-0000-000030A50000}"/>
    <cellStyle name="Normal 7 5 3 3 2" xfId="21440" xr:uid="{00000000-0005-0000-0000-000031A50000}"/>
    <cellStyle name="Normal 7 5 3 3 2 2" xfId="21441" xr:uid="{00000000-0005-0000-0000-000032A50000}"/>
    <cellStyle name="Normal 7 5 3 3 2 2 2" xfId="43717" xr:uid="{00000000-0005-0000-0000-000033A50000}"/>
    <cellStyle name="Normal 7 5 3 3 2 3" xfId="33699" xr:uid="{00000000-0005-0000-0000-000034A50000}"/>
    <cellStyle name="Normal 7 5 3 3 3" xfId="21442" xr:uid="{00000000-0005-0000-0000-000035A50000}"/>
    <cellStyle name="Normal 7 5 3 3 3 2" xfId="21443" xr:uid="{00000000-0005-0000-0000-000036A50000}"/>
    <cellStyle name="Normal 7 5 3 3 3 2 2" xfId="43718" xr:uid="{00000000-0005-0000-0000-000037A50000}"/>
    <cellStyle name="Normal 7 5 3 3 3 3" xfId="33700" xr:uid="{00000000-0005-0000-0000-000038A50000}"/>
    <cellStyle name="Normal 7 5 3 3 4" xfId="21444" xr:uid="{00000000-0005-0000-0000-000039A50000}"/>
    <cellStyle name="Normal 7 5 3 3 4 2" xfId="37278" xr:uid="{00000000-0005-0000-0000-00003AA50000}"/>
    <cellStyle name="Normal 7 5 3 3 5" xfId="26684" xr:uid="{00000000-0005-0000-0000-00003BA50000}"/>
    <cellStyle name="Normal 7 5 3 4" xfId="21445" xr:uid="{00000000-0005-0000-0000-00003CA50000}"/>
    <cellStyle name="Normal 7 5 3 4 2" xfId="21446" xr:uid="{00000000-0005-0000-0000-00003DA50000}"/>
    <cellStyle name="Normal 7 5 3 4 2 2" xfId="21447" xr:uid="{00000000-0005-0000-0000-00003EA50000}"/>
    <cellStyle name="Normal 7 5 3 4 2 2 2" xfId="43719" xr:uid="{00000000-0005-0000-0000-00003FA50000}"/>
    <cellStyle name="Normal 7 5 3 4 2 3" xfId="33701" xr:uid="{00000000-0005-0000-0000-000040A50000}"/>
    <cellStyle name="Normal 7 5 3 4 3" xfId="21448" xr:uid="{00000000-0005-0000-0000-000041A50000}"/>
    <cellStyle name="Normal 7 5 3 4 3 2" xfId="21449" xr:uid="{00000000-0005-0000-0000-000042A50000}"/>
    <cellStyle name="Normal 7 5 3 4 3 2 2" xfId="43720" xr:uid="{00000000-0005-0000-0000-000043A50000}"/>
    <cellStyle name="Normal 7 5 3 4 3 3" xfId="33702" xr:uid="{00000000-0005-0000-0000-000044A50000}"/>
    <cellStyle name="Normal 7 5 3 4 4" xfId="21450" xr:uid="{00000000-0005-0000-0000-000045A50000}"/>
    <cellStyle name="Normal 7 5 3 4 4 2" xfId="37279" xr:uid="{00000000-0005-0000-0000-000046A50000}"/>
    <cellStyle name="Normal 7 5 3 4 5" xfId="26685" xr:uid="{00000000-0005-0000-0000-000047A50000}"/>
    <cellStyle name="Normal 7 5 3 5" xfId="21451" xr:uid="{00000000-0005-0000-0000-000048A50000}"/>
    <cellStyle name="Normal 7 5 3 5 2" xfId="21452" xr:uid="{00000000-0005-0000-0000-000049A50000}"/>
    <cellStyle name="Normal 7 5 3 5 2 2" xfId="43721" xr:uid="{00000000-0005-0000-0000-00004AA50000}"/>
    <cellStyle name="Normal 7 5 3 5 3" xfId="33703" xr:uid="{00000000-0005-0000-0000-00004BA50000}"/>
    <cellStyle name="Normal 7 5 3 6" xfId="21453" xr:uid="{00000000-0005-0000-0000-00004CA50000}"/>
    <cellStyle name="Normal 7 5 3 6 2" xfId="21454" xr:uid="{00000000-0005-0000-0000-00004DA50000}"/>
    <cellStyle name="Normal 7 5 3 6 2 2" xfId="43722" xr:uid="{00000000-0005-0000-0000-00004EA50000}"/>
    <cellStyle name="Normal 7 5 3 6 3" xfId="33704" xr:uid="{00000000-0005-0000-0000-00004FA50000}"/>
    <cellStyle name="Normal 7 5 3 7" xfId="21455" xr:uid="{00000000-0005-0000-0000-000050A50000}"/>
    <cellStyle name="Normal 7 5 3 7 2" xfId="37274" xr:uid="{00000000-0005-0000-0000-000051A50000}"/>
    <cellStyle name="Normal 7 5 3 8" xfId="26680" xr:uid="{00000000-0005-0000-0000-000052A50000}"/>
    <cellStyle name="Normal 7 5 4" xfId="21456" xr:uid="{00000000-0005-0000-0000-000053A50000}"/>
    <cellStyle name="Normal 7 5 4 2" xfId="21457" xr:uid="{00000000-0005-0000-0000-000054A50000}"/>
    <cellStyle name="Normal 7 5 4 2 2" xfId="21458" xr:uid="{00000000-0005-0000-0000-000055A50000}"/>
    <cellStyle name="Normal 7 5 4 2 2 2" xfId="21459" xr:uid="{00000000-0005-0000-0000-000056A50000}"/>
    <cellStyle name="Normal 7 5 4 2 2 2 2" xfId="43723" xr:uid="{00000000-0005-0000-0000-000057A50000}"/>
    <cellStyle name="Normal 7 5 4 2 2 3" xfId="33705" xr:uid="{00000000-0005-0000-0000-000058A50000}"/>
    <cellStyle name="Normal 7 5 4 2 3" xfId="21460" xr:uid="{00000000-0005-0000-0000-000059A50000}"/>
    <cellStyle name="Normal 7 5 4 2 3 2" xfId="21461" xr:uid="{00000000-0005-0000-0000-00005AA50000}"/>
    <cellStyle name="Normal 7 5 4 2 3 2 2" xfId="43724" xr:uid="{00000000-0005-0000-0000-00005BA50000}"/>
    <cellStyle name="Normal 7 5 4 2 3 3" xfId="33706" xr:uid="{00000000-0005-0000-0000-00005CA50000}"/>
    <cellStyle name="Normal 7 5 4 2 4" xfId="21462" xr:uid="{00000000-0005-0000-0000-00005DA50000}"/>
    <cellStyle name="Normal 7 5 4 2 4 2" xfId="37281" xr:uid="{00000000-0005-0000-0000-00005EA50000}"/>
    <cellStyle name="Normal 7 5 4 2 5" xfId="26687" xr:uid="{00000000-0005-0000-0000-00005FA50000}"/>
    <cellStyle name="Normal 7 5 4 3" xfId="21463" xr:uid="{00000000-0005-0000-0000-000060A50000}"/>
    <cellStyle name="Normal 7 5 4 3 2" xfId="21464" xr:uid="{00000000-0005-0000-0000-000061A50000}"/>
    <cellStyle name="Normal 7 5 4 3 2 2" xfId="21465" xr:uid="{00000000-0005-0000-0000-000062A50000}"/>
    <cellStyle name="Normal 7 5 4 3 2 2 2" xfId="43725" xr:uid="{00000000-0005-0000-0000-000063A50000}"/>
    <cellStyle name="Normal 7 5 4 3 2 3" xfId="33707" xr:uid="{00000000-0005-0000-0000-000064A50000}"/>
    <cellStyle name="Normal 7 5 4 3 3" xfId="21466" xr:uid="{00000000-0005-0000-0000-000065A50000}"/>
    <cellStyle name="Normal 7 5 4 3 3 2" xfId="21467" xr:uid="{00000000-0005-0000-0000-000066A50000}"/>
    <cellStyle name="Normal 7 5 4 3 3 2 2" xfId="43726" xr:uid="{00000000-0005-0000-0000-000067A50000}"/>
    <cellStyle name="Normal 7 5 4 3 3 3" xfId="33708" xr:uid="{00000000-0005-0000-0000-000068A50000}"/>
    <cellStyle name="Normal 7 5 4 3 4" xfId="21468" xr:uid="{00000000-0005-0000-0000-000069A50000}"/>
    <cellStyle name="Normal 7 5 4 3 4 2" xfId="37282" xr:uid="{00000000-0005-0000-0000-00006AA50000}"/>
    <cellStyle name="Normal 7 5 4 3 5" xfId="26688" xr:uid="{00000000-0005-0000-0000-00006BA50000}"/>
    <cellStyle name="Normal 7 5 4 4" xfId="21469" xr:uid="{00000000-0005-0000-0000-00006CA50000}"/>
    <cellStyle name="Normal 7 5 4 4 2" xfId="21470" xr:uid="{00000000-0005-0000-0000-00006DA50000}"/>
    <cellStyle name="Normal 7 5 4 4 2 2" xfId="43727" xr:uid="{00000000-0005-0000-0000-00006EA50000}"/>
    <cellStyle name="Normal 7 5 4 4 3" xfId="33709" xr:uid="{00000000-0005-0000-0000-00006FA50000}"/>
    <cellStyle name="Normal 7 5 4 5" xfId="21471" xr:uid="{00000000-0005-0000-0000-000070A50000}"/>
    <cellStyle name="Normal 7 5 4 5 2" xfId="21472" xr:uid="{00000000-0005-0000-0000-000071A50000}"/>
    <cellStyle name="Normal 7 5 4 5 2 2" xfId="43728" xr:uid="{00000000-0005-0000-0000-000072A50000}"/>
    <cellStyle name="Normal 7 5 4 5 3" xfId="33710" xr:uid="{00000000-0005-0000-0000-000073A50000}"/>
    <cellStyle name="Normal 7 5 4 6" xfId="21473" xr:uid="{00000000-0005-0000-0000-000074A50000}"/>
    <cellStyle name="Normal 7 5 4 6 2" xfId="37280" xr:uid="{00000000-0005-0000-0000-000075A50000}"/>
    <cellStyle name="Normal 7 5 4 7" xfId="26686" xr:uid="{00000000-0005-0000-0000-000076A50000}"/>
    <cellStyle name="Normal 7 5 5" xfId="21474" xr:uid="{00000000-0005-0000-0000-000077A50000}"/>
    <cellStyle name="Normal 7 5 5 2" xfId="21475" xr:uid="{00000000-0005-0000-0000-000078A50000}"/>
    <cellStyle name="Normal 7 5 5 2 2" xfId="21476" xr:uid="{00000000-0005-0000-0000-000079A50000}"/>
    <cellStyle name="Normal 7 5 5 2 2 2" xfId="43729" xr:uid="{00000000-0005-0000-0000-00007AA50000}"/>
    <cellStyle name="Normal 7 5 5 2 3" xfId="33711" xr:uid="{00000000-0005-0000-0000-00007BA50000}"/>
    <cellStyle name="Normal 7 5 5 3" xfId="21477" xr:uid="{00000000-0005-0000-0000-00007CA50000}"/>
    <cellStyle name="Normal 7 5 5 3 2" xfId="21478" xr:uid="{00000000-0005-0000-0000-00007DA50000}"/>
    <cellStyle name="Normal 7 5 5 3 2 2" xfId="43730" xr:uid="{00000000-0005-0000-0000-00007EA50000}"/>
    <cellStyle name="Normal 7 5 5 3 3" xfId="33712" xr:uid="{00000000-0005-0000-0000-00007FA50000}"/>
    <cellStyle name="Normal 7 5 5 4" xfId="21479" xr:uid="{00000000-0005-0000-0000-000080A50000}"/>
    <cellStyle name="Normal 7 5 5 4 2" xfId="37283" xr:uid="{00000000-0005-0000-0000-000081A50000}"/>
    <cellStyle name="Normal 7 5 5 5" xfId="26689" xr:uid="{00000000-0005-0000-0000-000082A50000}"/>
    <cellStyle name="Normal 7 5 6" xfId="21480" xr:uid="{00000000-0005-0000-0000-000083A50000}"/>
    <cellStyle name="Normal 7 5 6 2" xfId="21481" xr:uid="{00000000-0005-0000-0000-000084A50000}"/>
    <cellStyle name="Normal 7 5 6 2 2" xfId="21482" xr:uid="{00000000-0005-0000-0000-000085A50000}"/>
    <cellStyle name="Normal 7 5 6 2 2 2" xfId="43731" xr:uid="{00000000-0005-0000-0000-000086A50000}"/>
    <cellStyle name="Normal 7 5 6 2 3" xfId="33713" xr:uid="{00000000-0005-0000-0000-000087A50000}"/>
    <cellStyle name="Normal 7 5 6 3" xfId="21483" xr:uid="{00000000-0005-0000-0000-000088A50000}"/>
    <cellStyle name="Normal 7 5 6 3 2" xfId="21484" xr:uid="{00000000-0005-0000-0000-000089A50000}"/>
    <cellStyle name="Normal 7 5 6 3 2 2" xfId="43732" xr:uid="{00000000-0005-0000-0000-00008AA50000}"/>
    <cellStyle name="Normal 7 5 6 3 3" xfId="33714" xr:uid="{00000000-0005-0000-0000-00008BA50000}"/>
    <cellStyle name="Normal 7 5 6 4" xfId="21485" xr:uid="{00000000-0005-0000-0000-00008CA50000}"/>
    <cellStyle name="Normal 7 5 6 4 2" xfId="37284" xr:uid="{00000000-0005-0000-0000-00008DA50000}"/>
    <cellStyle name="Normal 7 5 6 5" xfId="26690" xr:uid="{00000000-0005-0000-0000-00008EA50000}"/>
    <cellStyle name="Normal 7 5 7" xfId="21486" xr:uid="{00000000-0005-0000-0000-00008FA50000}"/>
    <cellStyle name="Normal 7 5 7 2" xfId="21487" xr:uid="{00000000-0005-0000-0000-000090A50000}"/>
    <cellStyle name="Normal 7 5 7 2 2" xfId="43733" xr:uid="{00000000-0005-0000-0000-000091A50000}"/>
    <cellStyle name="Normal 7 5 7 3" xfId="33715" xr:uid="{00000000-0005-0000-0000-000092A50000}"/>
    <cellStyle name="Normal 7 5 8" xfId="21488" xr:uid="{00000000-0005-0000-0000-000093A50000}"/>
    <cellStyle name="Normal 7 5 8 2" xfId="21489" xr:uid="{00000000-0005-0000-0000-000094A50000}"/>
    <cellStyle name="Normal 7 5 8 2 2" xfId="43734" xr:uid="{00000000-0005-0000-0000-000095A50000}"/>
    <cellStyle name="Normal 7 5 8 3" xfId="33716" xr:uid="{00000000-0005-0000-0000-000096A50000}"/>
    <cellStyle name="Normal 7 5 9" xfId="21490" xr:uid="{00000000-0005-0000-0000-000097A50000}"/>
    <cellStyle name="Normal 7 5 9 2" xfId="37267" xr:uid="{00000000-0005-0000-0000-000098A50000}"/>
    <cellStyle name="Normal 7 6" xfId="21491" xr:uid="{00000000-0005-0000-0000-000099A50000}"/>
    <cellStyle name="Normal 7 6 10" xfId="26691" xr:uid="{00000000-0005-0000-0000-00009AA50000}"/>
    <cellStyle name="Normal 7 6 2" xfId="21492" xr:uid="{00000000-0005-0000-0000-00009BA50000}"/>
    <cellStyle name="Normal 7 6 2 2" xfId="21493" xr:uid="{00000000-0005-0000-0000-00009CA50000}"/>
    <cellStyle name="Normal 7 6 2 2 2" xfId="21494" xr:uid="{00000000-0005-0000-0000-00009DA50000}"/>
    <cellStyle name="Normal 7 6 2 2 2 2" xfId="21495" xr:uid="{00000000-0005-0000-0000-00009EA50000}"/>
    <cellStyle name="Normal 7 6 2 2 2 2 2" xfId="21496" xr:uid="{00000000-0005-0000-0000-00009FA50000}"/>
    <cellStyle name="Normal 7 6 2 2 2 2 2 2" xfId="43735" xr:uid="{00000000-0005-0000-0000-0000A0A50000}"/>
    <cellStyle name="Normal 7 6 2 2 2 2 3" xfId="33717" xr:uid="{00000000-0005-0000-0000-0000A1A50000}"/>
    <cellStyle name="Normal 7 6 2 2 2 3" xfId="21497" xr:uid="{00000000-0005-0000-0000-0000A2A50000}"/>
    <cellStyle name="Normal 7 6 2 2 2 3 2" xfId="21498" xr:uid="{00000000-0005-0000-0000-0000A3A50000}"/>
    <cellStyle name="Normal 7 6 2 2 2 3 2 2" xfId="43736" xr:uid="{00000000-0005-0000-0000-0000A4A50000}"/>
    <cellStyle name="Normal 7 6 2 2 2 3 3" xfId="33718" xr:uid="{00000000-0005-0000-0000-0000A5A50000}"/>
    <cellStyle name="Normal 7 6 2 2 2 4" xfId="21499" xr:uid="{00000000-0005-0000-0000-0000A6A50000}"/>
    <cellStyle name="Normal 7 6 2 2 2 4 2" xfId="37288" xr:uid="{00000000-0005-0000-0000-0000A7A50000}"/>
    <cellStyle name="Normal 7 6 2 2 2 5" xfId="26694" xr:uid="{00000000-0005-0000-0000-0000A8A50000}"/>
    <cellStyle name="Normal 7 6 2 2 3" xfId="21500" xr:uid="{00000000-0005-0000-0000-0000A9A50000}"/>
    <cellStyle name="Normal 7 6 2 2 3 2" xfId="21501" xr:uid="{00000000-0005-0000-0000-0000AAA50000}"/>
    <cellStyle name="Normal 7 6 2 2 3 2 2" xfId="21502" xr:uid="{00000000-0005-0000-0000-0000ABA50000}"/>
    <cellStyle name="Normal 7 6 2 2 3 2 2 2" xfId="43737" xr:uid="{00000000-0005-0000-0000-0000ACA50000}"/>
    <cellStyle name="Normal 7 6 2 2 3 2 3" xfId="33719" xr:uid="{00000000-0005-0000-0000-0000ADA50000}"/>
    <cellStyle name="Normal 7 6 2 2 3 3" xfId="21503" xr:uid="{00000000-0005-0000-0000-0000AEA50000}"/>
    <cellStyle name="Normal 7 6 2 2 3 3 2" xfId="21504" xr:uid="{00000000-0005-0000-0000-0000AFA50000}"/>
    <cellStyle name="Normal 7 6 2 2 3 3 2 2" xfId="43738" xr:uid="{00000000-0005-0000-0000-0000B0A50000}"/>
    <cellStyle name="Normal 7 6 2 2 3 3 3" xfId="33720" xr:uid="{00000000-0005-0000-0000-0000B1A50000}"/>
    <cellStyle name="Normal 7 6 2 2 3 4" xfId="21505" xr:uid="{00000000-0005-0000-0000-0000B2A50000}"/>
    <cellStyle name="Normal 7 6 2 2 3 4 2" xfId="37289" xr:uid="{00000000-0005-0000-0000-0000B3A50000}"/>
    <cellStyle name="Normal 7 6 2 2 3 5" xfId="26695" xr:uid="{00000000-0005-0000-0000-0000B4A50000}"/>
    <cellStyle name="Normal 7 6 2 2 4" xfId="21506" xr:uid="{00000000-0005-0000-0000-0000B5A50000}"/>
    <cellStyle name="Normal 7 6 2 2 4 2" xfId="21507" xr:uid="{00000000-0005-0000-0000-0000B6A50000}"/>
    <cellStyle name="Normal 7 6 2 2 4 2 2" xfId="43739" xr:uid="{00000000-0005-0000-0000-0000B7A50000}"/>
    <cellStyle name="Normal 7 6 2 2 4 3" xfId="33721" xr:uid="{00000000-0005-0000-0000-0000B8A50000}"/>
    <cellStyle name="Normal 7 6 2 2 5" xfId="21508" xr:uid="{00000000-0005-0000-0000-0000B9A50000}"/>
    <cellStyle name="Normal 7 6 2 2 5 2" xfId="21509" xr:uid="{00000000-0005-0000-0000-0000BAA50000}"/>
    <cellStyle name="Normal 7 6 2 2 5 2 2" xfId="43740" xr:uid="{00000000-0005-0000-0000-0000BBA50000}"/>
    <cellStyle name="Normal 7 6 2 2 5 3" xfId="33722" xr:uid="{00000000-0005-0000-0000-0000BCA50000}"/>
    <cellStyle name="Normal 7 6 2 2 6" xfId="21510" xr:uid="{00000000-0005-0000-0000-0000BDA50000}"/>
    <cellStyle name="Normal 7 6 2 2 6 2" xfId="37287" xr:uid="{00000000-0005-0000-0000-0000BEA50000}"/>
    <cellStyle name="Normal 7 6 2 2 7" xfId="26693" xr:uid="{00000000-0005-0000-0000-0000BFA50000}"/>
    <cellStyle name="Normal 7 6 2 3" xfId="21511" xr:uid="{00000000-0005-0000-0000-0000C0A50000}"/>
    <cellStyle name="Normal 7 6 2 3 2" xfId="21512" xr:uid="{00000000-0005-0000-0000-0000C1A50000}"/>
    <cellStyle name="Normal 7 6 2 3 2 2" xfId="21513" xr:uid="{00000000-0005-0000-0000-0000C2A50000}"/>
    <cellStyle name="Normal 7 6 2 3 2 2 2" xfId="43741" xr:uid="{00000000-0005-0000-0000-0000C3A50000}"/>
    <cellStyle name="Normal 7 6 2 3 2 3" xfId="33723" xr:uid="{00000000-0005-0000-0000-0000C4A50000}"/>
    <cellStyle name="Normal 7 6 2 3 3" xfId="21514" xr:uid="{00000000-0005-0000-0000-0000C5A50000}"/>
    <cellStyle name="Normal 7 6 2 3 3 2" xfId="21515" xr:uid="{00000000-0005-0000-0000-0000C6A50000}"/>
    <cellStyle name="Normal 7 6 2 3 3 2 2" xfId="43742" xr:uid="{00000000-0005-0000-0000-0000C7A50000}"/>
    <cellStyle name="Normal 7 6 2 3 3 3" xfId="33724" xr:uid="{00000000-0005-0000-0000-0000C8A50000}"/>
    <cellStyle name="Normal 7 6 2 3 4" xfId="21516" xr:uid="{00000000-0005-0000-0000-0000C9A50000}"/>
    <cellStyle name="Normal 7 6 2 3 4 2" xfId="37290" xr:uid="{00000000-0005-0000-0000-0000CAA50000}"/>
    <cellStyle name="Normal 7 6 2 3 5" xfId="26696" xr:uid="{00000000-0005-0000-0000-0000CBA50000}"/>
    <cellStyle name="Normal 7 6 2 4" xfId="21517" xr:uid="{00000000-0005-0000-0000-0000CCA50000}"/>
    <cellStyle name="Normal 7 6 2 4 2" xfId="21518" xr:uid="{00000000-0005-0000-0000-0000CDA50000}"/>
    <cellStyle name="Normal 7 6 2 4 2 2" xfId="21519" xr:uid="{00000000-0005-0000-0000-0000CEA50000}"/>
    <cellStyle name="Normal 7 6 2 4 2 2 2" xfId="43743" xr:uid="{00000000-0005-0000-0000-0000CFA50000}"/>
    <cellStyle name="Normal 7 6 2 4 2 3" xfId="33725" xr:uid="{00000000-0005-0000-0000-0000D0A50000}"/>
    <cellStyle name="Normal 7 6 2 4 3" xfId="21520" xr:uid="{00000000-0005-0000-0000-0000D1A50000}"/>
    <cellStyle name="Normal 7 6 2 4 3 2" xfId="21521" xr:uid="{00000000-0005-0000-0000-0000D2A50000}"/>
    <cellStyle name="Normal 7 6 2 4 3 2 2" xfId="43744" xr:uid="{00000000-0005-0000-0000-0000D3A50000}"/>
    <cellStyle name="Normal 7 6 2 4 3 3" xfId="33726" xr:uid="{00000000-0005-0000-0000-0000D4A50000}"/>
    <cellStyle name="Normal 7 6 2 4 4" xfId="21522" xr:uid="{00000000-0005-0000-0000-0000D5A50000}"/>
    <cellStyle name="Normal 7 6 2 4 4 2" xfId="37291" xr:uid="{00000000-0005-0000-0000-0000D6A50000}"/>
    <cellStyle name="Normal 7 6 2 4 5" xfId="26697" xr:uid="{00000000-0005-0000-0000-0000D7A50000}"/>
    <cellStyle name="Normal 7 6 2 5" xfId="21523" xr:uid="{00000000-0005-0000-0000-0000D8A50000}"/>
    <cellStyle name="Normal 7 6 2 5 2" xfId="21524" xr:uid="{00000000-0005-0000-0000-0000D9A50000}"/>
    <cellStyle name="Normal 7 6 2 5 2 2" xfId="43745" xr:uid="{00000000-0005-0000-0000-0000DAA50000}"/>
    <cellStyle name="Normal 7 6 2 5 3" xfId="33727" xr:uid="{00000000-0005-0000-0000-0000DBA50000}"/>
    <cellStyle name="Normal 7 6 2 6" xfId="21525" xr:uid="{00000000-0005-0000-0000-0000DCA50000}"/>
    <cellStyle name="Normal 7 6 2 6 2" xfId="21526" xr:uid="{00000000-0005-0000-0000-0000DDA50000}"/>
    <cellStyle name="Normal 7 6 2 6 2 2" xfId="43746" xr:uid="{00000000-0005-0000-0000-0000DEA50000}"/>
    <cellStyle name="Normal 7 6 2 6 3" xfId="33728" xr:uid="{00000000-0005-0000-0000-0000DFA50000}"/>
    <cellStyle name="Normal 7 6 2 7" xfId="21527" xr:uid="{00000000-0005-0000-0000-0000E0A50000}"/>
    <cellStyle name="Normal 7 6 2 7 2" xfId="37286" xr:uid="{00000000-0005-0000-0000-0000E1A50000}"/>
    <cellStyle name="Normal 7 6 2 8" xfId="26692" xr:uid="{00000000-0005-0000-0000-0000E2A50000}"/>
    <cellStyle name="Normal 7 6 3" xfId="21528" xr:uid="{00000000-0005-0000-0000-0000E3A50000}"/>
    <cellStyle name="Normal 7 6 3 2" xfId="21529" xr:uid="{00000000-0005-0000-0000-0000E4A50000}"/>
    <cellStyle name="Normal 7 6 3 2 2" xfId="21530" xr:uid="{00000000-0005-0000-0000-0000E5A50000}"/>
    <cellStyle name="Normal 7 6 3 2 2 2" xfId="21531" xr:uid="{00000000-0005-0000-0000-0000E6A50000}"/>
    <cellStyle name="Normal 7 6 3 2 2 2 2" xfId="21532" xr:uid="{00000000-0005-0000-0000-0000E7A50000}"/>
    <cellStyle name="Normal 7 6 3 2 2 2 2 2" xfId="43747" xr:uid="{00000000-0005-0000-0000-0000E8A50000}"/>
    <cellStyle name="Normal 7 6 3 2 2 2 3" xfId="33729" xr:uid="{00000000-0005-0000-0000-0000E9A50000}"/>
    <cellStyle name="Normal 7 6 3 2 2 3" xfId="21533" xr:uid="{00000000-0005-0000-0000-0000EAA50000}"/>
    <cellStyle name="Normal 7 6 3 2 2 3 2" xfId="21534" xr:uid="{00000000-0005-0000-0000-0000EBA50000}"/>
    <cellStyle name="Normal 7 6 3 2 2 3 2 2" xfId="43748" xr:uid="{00000000-0005-0000-0000-0000ECA50000}"/>
    <cellStyle name="Normal 7 6 3 2 2 3 3" xfId="33730" xr:uid="{00000000-0005-0000-0000-0000EDA50000}"/>
    <cellStyle name="Normal 7 6 3 2 2 4" xfId="21535" xr:uid="{00000000-0005-0000-0000-0000EEA50000}"/>
    <cellStyle name="Normal 7 6 3 2 2 4 2" xfId="37294" xr:uid="{00000000-0005-0000-0000-0000EFA50000}"/>
    <cellStyle name="Normal 7 6 3 2 2 5" xfId="26700" xr:uid="{00000000-0005-0000-0000-0000F0A50000}"/>
    <cellStyle name="Normal 7 6 3 2 3" xfId="21536" xr:uid="{00000000-0005-0000-0000-0000F1A50000}"/>
    <cellStyle name="Normal 7 6 3 2 3 2" xfId="21537" xr:uid="{00000000-0005-0000-0000-0000F2A50000}"/>
    <cellStyle name="Normal 7 6 3 2 3 2 2" xfId="21538" xr:uid="{00000000-0005-0000-0000-0000F3A50000}"/>
    <cellStyle name="Normal 7 6 3 2 3 2 2 2" xfId="43749" xr:uid="{00000000-0005-0000-0000-0000F4A50000}"/>
    <cellStyle name="Normal 7 6 3 2 3 2 3" xfId="33731" xr:uid="{00000000-0005-0000-0000-0000F5A50000}"/>
    <cellStyle name="Normal 7 6 3 2 3 3" xfId="21539" xr:uid="{00000000-0005-0000-0000-0000F6A50000}"/>
    <cellStyle name="Normal 7 6 3 2 3 3 2" xfId="21540" xr:uid="{00000000-0005-0000-0000-0000F7A50000}"/>
    <cellStyle name="Normal 7 6 3 2 3 3 2 2" xfId="43750" xr:uid="{00000000-0005-0000-0000-0000F8A50000}"/>
    <cellStyle name="Normal 7 6 3 2 3 3 3" xfId="33732" xr:uid="{00000000-0005-0000-0000-0000F9A50000}"/>
    <cellStyle name="Normal 7 6 3 2 3 4" xfId="21541" xr:uid="{00000000-0005-0000-0000-0000FAA50000}"/>
    <cellStyle name="Normal 7 6 3 2 3 4 2" xfId="37295" xr:uid="{00000000-0005-0000-0000-0000FBA50000}"/>
    <cellStyle name="Normal 7 6 3 2 3 5" xfId="26701" xr:uid="{00000000-0005-0000-0000-0000FCA50000}"/>
    <cellStyle name="Normal 7 6 3 2 4" xfId="21542" xr:uid="{00000000-0005-0000-0000-0000FDA50000}"/>
    <cellStyle name="Normal 7 6 3 2 4 2" xfId="21543" xr:uid="{00000000-0005-0000-0000-0000FEA50000}"/>
    <cellStyle name="Normal 7 6 3 2 4 2 2" xfId="43751" xr:uid="{00000000-0005-0000-0000-0000FFA50000}"/>
    <cellStyle name="Normal 7 6 3 2 4 3" xfId="33733" xr:uid="{00000000-0005-0000-0000-000000A60000}"/>
    <cellStyle name="Normal 7 6 3 2 5" xfId="21544" xr:uid="{00000000-0005-0000-0000-000001A60000}"/>
    <cellStyle name="Normal 7 6 3 2 5 2" xfId="21545" xr:uid="{00000000-0005-0000-0000-000002A60000}"/>
    <cellStyle name="Normal 7 6 3 2 5 2 2" xfId="43752" xr:uid="{00000000-0005-0000-0000-000003A60000}"/>
    <cellStyle name="Normal 7 6 3 2 5 3" xfId="33734" xr:uid="{00000000-0005-0000-0000-000004A60000}"/>
    <cellStyle name="Normal 7 6 3 2 6" xfId="21546" xr:uid="{00000000-0005-0000-0000-000005A60000}"/>
    <cellStyle name="Normal 7 6 3 2 6 2" xfId="37293" xr:uid="{00000000-0005-0000-0000-000006A60000}"/>
    <cellStyle name="Normal 7 6 3 2 7" xfId="26699" xr:uid="{00000000-0005-0000-0000-000007A60000}"/>
    <cellStyle name="Normal 7 6 3 3" xfId="21547" xr:uid="{00000000-0005-0000-0000-000008A60000}"/>
    <cellStyle name="Normal 7 6 3 3 2" xfId="21548" xr:uid="{00000000-0005-0000-0000-000009A60000}"/>
    <cellStyle name="Normal 7 6 3 3 2 2" xfId="21549" xr:uid="{00000000-0005-0000-0000-00000AA60000}"/>
    <cellStyle name="Normal 7 6 3 3 2 2 2" xfId="43753" xr:uid="{00000000-0005-0000-0000-00000BA60000}"/>
    <cellStyle name="Normal 7 6 3 3 2 3" xfId="33735" xr:uid="{00000000-0005-0000-0000-00000CA60000}"/>
    <cellStyle name="Normal 7 6 3 3 3" xfId="21550" xr:uid="{00000000-0005-0000-0000-00000DA60000}"/>
    <cellStyle name="Normal 7 6 3 3 3 2" xfId="21551" xr:uid="{00000000-0005-0000-0000-00000EA60000}"/>
    <cellStyle name="Normal 7 6 3 3 3 2 2" xfId="43754" xr:uid="{00000000-0005-0000-0000-00000FA60000}"/>
    <cellStyle name="Normal 7 6 3 3 3 3" xfId="33736" xr:uid="{00000000-0005-0000-0000-000010A60000}"/>
    <cellStyle name="Normal 7 6 3 3 4" xfId="21552" xr:uid="{00000000-0005-0000-0000-000011A60000}"/>
    <cellStyle name="Normal 7 6 3 3 4 2" xfId="37296" xr:uid="{00000000-0005-0000-0000-000012A60000}"/>
    <cellStyle name="Normal 7 6 3 3 5" xfId="26702" xr:uid="{00000000-0005-0000-0000-000013A60000}"/>
    <cellStyle name="Normal 7 6 3 4" xfId="21553" xr:uid="{00000000-0005-0000-0000-000014A60000}"/>
    <cellStyle name="Normal 7 6 3 4 2" xfId="21554" xr:uid="{00000000-0005-0000-0000-000015A60000}"/>
    <cellStyle name="Normal 7 6 3 4 2 2" xfId="21555" xr:uid="{00000000-0005-0000-0000-000016A60000}"/>
    <cellStyle name="Normal 7 6 3 4 2 2 2" xfId="43755" xr:uid="{00000000-0005-0000-0000-000017A60000}"/>
    <cellStyle name="Normal 7 6 3 4 2 3" xfId="33737" xr:uid="{00000000-0005-0000-0000-000018A60000}"/>
    <cellStyle name="Normal 7 6 3 4 3" xfId="21556" xr:uid="{00000000-0005-0000-0000-000019A60000}"/>
    <cellStyle name="Normal 7 6 3 4 3 2" xfId="21557" xr:uid="{00000000-0005-0000-0000-00001AA60000}"/>
    <cellStyle name="Normal 7 6 3 4 3 2 2" xfId="43756" xr:uid="{00000000-0005-0000-0000-00001BA60000}"/>
    <cellStyle name="Normal 7 6 3 4 3 3" xfId="33738" xr:uid="{00000000-0005-0000-0000-00001CA60000}"/>
    <cellStyle name="Normal 7 6 3 4 4" xfId="21558" xr:uid="{00000000-0005-0000-0000-00001DA60000}"/>
    <cellStyle name="Normal 7 6 3 4 4 2" xfId="37297" xr:uid="{00000000-0005-0000-0000-00001EA60000}"/>
    <cellStyle name="Normal 7 6 3 4 5" xfId="26703" xr:uid="{00000000-0005-0000-0000-00001FA60000}"/>
    <cellStyle name="Normal 7 6 3 5" xfId="21559" xr:uid="{00000000-0005-0000-0000-000020A60000}"/>
    <cellStyle name="Normal 7 6 3 5 2" xfId="21560" xr:uid="{00000000-0005-0000-0000-000021A60000}"/>
    <cellStyle name="Normal 7 6 3 5 2 2" xfId="43757" xr:uid="{00000000-0005-0000-0000-000022A60000}"/>
    <cellStyle name="Normal 7 6 3 5 3" xfId="33739" xr:uid="{00000000-0005-0000-0000-000023A60000}"/>
    <cellStyle name="Normal 7 6 3 6" xfId="21561" xr:uid="{00000000-0005-0000-0000-000024A60000}"/>
    <cellStyle name="Normal 7 6 3 6 2" xfId="21562" xr:uid="{00000000-0005-0000-0000-000025A60000}"/>
    <cellStyle name="Normal 7 6 3 6 2 2" xfId="43758" xr:uid="{00000000-0005-0000-0000-000026A60000}"/>
    <cellStyle name="Normal 7 6 3 6 3" xfId="33740" xr:uid="{00000000-0005-0000-0000-000027A60000}"/>
    <cellStyle name="Normal 7 6 3 7" xfId="21563" xr:uid="{00000000-0005-0000-0000-000028A60000}"/>
    <cellStyle name="Normal 7 6 3 7 2" xfId="37292" xr:uid="{00000000-0005-0000-0000-000029A60000}"/>
    <cellStyle name="Normal 7 6 3 8" xfId="26698" xr:uid="{00000000-0005-0000-0000-00002AA60000}"/>
    <cellStyle name="Normal 7 6 4" xfId="21564" xr:uid="{00000000-0005-0000-0000-00002BA60000}"/>
    <cellStyle name="Normal 7 6 4 2" xfId="21565" xr:uid="{00000000-0005-0000-0000-00002CA60000}"/>
    <cellStyle name="Normal 7 6 4 2 2" xfId="21566" xr:uid="{00000000-0005-0000-0000-00002DA60000}"/>
    <cellStyle name="Normal 7 6 4 2 2 2" xfId="21567" xr:uid="{00000000-0005-0000-0000-00002EA60000}"/>
    <cellStyle name="Normal 7 6 4 2 2 2 2" xfId="43759" xr:uid="{00000000-0005-0000-0000-00002FA60000}"/>
    <cellStyle name="Normal 7 6 4 2 2 3" xfId="33741" xr:uid="{00000000-0005-0000-0000-000030A60000}"/>
    <cellStyle name="Normal 7 6 4 2 3" xfId="21568" xr:uid="{00000000-0005-0000-0000-000031A60000}"/>
    <cellStyle name="Normal 7 6 4 2 3 2" xfId="21569" xr:uid="{00000000-0005-0000-0000-000032A60000}"/>
    <cellStyle name="Normal 7 6 4 2 3 2 2" xfId="43760" xr:uid="{00000000-0005-0000-0000-000033A60000}"/>
    <cellStyle name="Normal 7 6 4 2 3 3" xfId="33742" xr:uid="{00000000-0005-0000-0000-000034A60000}"/>
    <cellStyle name="Normal 7 6 4 2 4" xfId="21570" xr:uid="{00000000-0005-0000-0000-000035A60000}"/>
    <cellStyle name="Normal 7 6 4 2 4 2" xfId="37299" xr:uid="{00000000-0005-0000-0000-000036A60000}"/>
    <cellStyle name="Normal 7 6 4 2 5" xfId="26705" xr:uid="{00000000-0005-0000-0000-000037A60000}"/>
    <cellStyle name="Normal 7 6 4 3" xfId="21571" xr:uid="{00000000-0005-0000-0000-000038A60000}"/>
    <cellStyle name="Normal 7 6 4 3 2" xfId="21572" xr:uid="{00000000-0005-0000-0000-000039A60000}"/>
    <cellStyle name="Normal 7 6 4 3 2 2" xfId="21573" xr:uid="{00000000-0005-0000-0000-00003AA60000}"/>
    <cellStyle name="Normal 7 6 4 3 2 2 2" xfId="43761" xr:uid="{00000000-0005-0000-0000-00003BA60000}"/>
    <cellStyle name="Normal 7 6 4 3 2 3" xfId="33743" xr:uid="{00000000-0005-0000-0000-00003CA60000}"/>
    <cellStyle name="Normal 7 6 4 3 3" xfId="21574" xr:uid="{00000000-0005-0000-0000-00003DA60000}"/>
    <cellStyle name="Normal 7 6 4 3 3 2" xfId="21575" xr:uid="{00000000-0005-0000-0000-00003EA60000}"/>
    <cellStyle name="Normal 7 6 4 3 3 2 2" xfId="43762" xr:uid="{00000000-0005-0000-0000-00003FA60000}"/>
    <cellStyle name="Normal 7 6 4 3 3 3" xfId="33744" xr:uid="{00000000-0005-0000-0000-000040A60000}"/>
    <cellStyle name="Normal 7 6 4 3 4" xfId="21576" xr:uid="{00000000-0005-0000-0000-000041A60000}"/>
    <cellStyle name="Normal 7 6 4 3 4 2" xfId="37300" xr:uid="{00000000-0005-0000-0000-000042A60000}"/>
    <cellStyle name="Normal 7 6 4 3 5" xfId="26706" xr:uid="{00000000-0005-0000-0000-000043A60000}"/>
    <cellStyle name="Normal 7 6 4 4" xfId="21577" xr:uid="{00000000-0005-0000-0000-000044A60000}"/>
    <cellStyle name="Normal 7 6 4 4 2" xfId="21578" xr:uid="{00000000-0005-0000-0000-000045A60000}"/>
    <cellStyle name="Normal 7 6 4 4 2 2" xfId="43763" xr:uid="{00000000-0005-0000-0000-000046A60000}"/>
    <cellStyle name="Normal 7 6 4 4 3" xfId="33745" xr:uid="{00000000-0005-0000-0000-000047A60000}"/>
    <cellStyle name="Normal 7 6 4 5" xfId="21579" xr:uid="{00000000-0005-0000-0000-000048A60000}"/>
    <cellStyle name="Normal 7 6 4 5 2" xfId="21580" xr:uid="{00000000-0005-0000-0000-000049A60000}"/>
    <cellStyle name="Normal 7 6 4 5 2 2" xfId="43764" xr:uid="{00000000-0005-0000-0000-00004AA60000}"/>
    <cellStyle name="Normal 7 6 4 5 3" xfId="33746" xr:uid="{00000000-0005-0000-0000-00004BA60000}"/>
    <cellStyle name="Normal 7 6 4 6" xfId="21581" xr:uid="{00000000-0005-0000-0000-00004CA60000}"/>
    <cellStyle name="Normal 7 6 4 6 2" xfId="37298" xr:uid="{00000000-0005-0000-0000-00004DA60000}"/>
    <cellStyle name="Normal 7 6 4 7" xfId="26704" xr:uid="{00000000-0005-0000-0000-00004EA60000}"/>
    <cellStyle name="Normal 7 6 5" xfId="21582" xr:uid="{00000000-0005-0000-0000-00004FA60000}"/>
    <cellStyle name="Normal 7 6 5 2" xfId="21583" xr:uid="{00000000-0005-0000-0000-000050A60000}"/>
    <cellStyle name="Normal 7 6 5 2 2" xfId="21584" xr:uid="{00000000-0005-0000-0000-000051A60000}"/>
    <cellStyle name="Normal 7 6 5 2 2 2" xfId="43765" xr:uid="{00000000-0005-0000-0000-000052A60000}"/>
    <cellStyle name="Normal 7 6 5 2 3" xfId="33747" xr:uid="{00000000-0005-0000-0000-000053A60000}"/>
    <cellStyle name="Normal 7 6 5 3" xfId="21585" xr:uid="{00000000-0005-0000-0000-000054A60000}"/>
    <cellStyle name="Normal 7 6 5 3 2" xfId="21586" xr:uid="{00000000-0005-0000-0000-000055A60000}"/>
    <cellStyle name="Normal 7 6 5 3 2 2" xfId="43766" xr:uid="{00000000-0005-0000-0000-000056A60000}"/>
    <cellStyle name="Normal 7 6 5 3 3" xfId="33748" xr:uid="{00000000-0005-0000-0000-000057A60000}"/>
    <cellStyle name="Normal 7 6 5 4" xfId="21587" xr:uid="{00000000-0005-0000-0000-000058A60000}"/>
    <cellStyle name="Normal 7 6 5 4 2" xfId="37301" xr:uid="{00000000-0005-0000-0000-000059A60000}"/>
    <cellStyle name="Normal 7 6 5 5" xfId="26707" xr:uid="{00000000-0005-0000-0000-00005AA60000}"/>
    <cellStyle name="Normal 7 6 6" xfId="21588" xr:uid="{00000000-0005-0000-0000-00005BA60000}"/>
    <cellStyle name="Normal 7 6 6 2" xfId="21589" xr:uid="{00000000-0005-0000-0000-00005CA60000}"/>
    <cellStyle name="Normal 7 6 6 2 2" xfId="21590" xr:uid="{00000000-0005-0000-0000-00005DA60000}"/>
    <cellStyle name="Normal 7 6 6 2 2 2" xfId="43767" xr:uid="{00000000-0005-0000-0000-00005EA60000}"/>
    <cellStyle name="Normal 7 6 6 2 3" xfId="33749" xr:uid="{00000000-0005-0000-0000-00005FA60000}"/>
    <cellStyle name="Normal 7 6 6 3" xfId="21591" xr:uid="{00000000-0005-0000-0000-000060A60000}"/>
    <cellStyle name="Normal 7 6 6 3 2" xfId="21592" xr:uid="{00000000-0005-0000-0000-000061A60000}"/>
    <cellStyle name="Normal 7 6 6 3 2 2" xfId="43768" xr:uid="{00000000-0005-0000-0000-000062A60000}"/>
    <cellStyle name="Normal 7 6 6 3 3" xfId="33750" xr:uid="{00000000-0005-0000-0000-000063A60000}"/>
    <cellStyle name="Normal 7 6 6 4" xfId="21593" xr:uid="{00000000-0005-0000-0000-000064A60000}"/>
    <cellStyle name="Normal 7 6 6 4 2" xfId="37302" xr:uid="{00000000-0005-0000-0000-000065A60000}"/>
    <cellStyle name="Normal 7 6 6 5" xfId="26708" xr:uid="{00000000-0005-0000-0000-000066A60000}"/>
    <cellStyle name="Normal 7 6 7" xfId="21594" xr:uid="{00000000-0005-0000-0000-000067A60000}"/>
    <cellStyle name="Normal 7 6 7 2" xfId="21595" xr:uid="{00000000-0005-0000-0000-000068A60000}"/>
    <cellStyle name="Normal 7 6 7 2 2" xfId="43769" xr:uid="{00000000-0005-0000-0000-000069A60000}"/>
    <cellStyle name="Normal 7 6 7 3" xfId="33751" xr:uid="{00000000-0005-0000-0000-00006AA60000}"/>
    <cellStyle name="Normal 7 6 8" xfId="21596" xr:uid="{00000000-0005-0000-0000-00006BA60000}"/>
    <cellStyle name="Normal 7 6 8 2" xfId="21597" xr:uid="{00000000-0005-0000-0000-00006CA60000}"/>
    <cellStyle name="Normal 7 6 8 2 2" xfId="43770" xr:uid="{00000000-0005-0000-0000-00006DA60000}"/>
    <cellStyle name="Normal 7 6 8 3" xfId="33752" xr:uid="{00000000-0005-0000-0000-00006EA60000}"/>
    <cellStyle name="Normal 7 6 9" xfId="21598" xr:uid="{00000000-0005-0000-0000-00006FA60000}"/>
    <cellStyle name="Normal 7 6 9 2" xfId="37285" xr:uid="{00000000-0005-0000-0000-000070A60000}"/>
    <cellStyle name="Normal 7 7" xfId="21599" xr:uid="{00000000-0005-0000-0000-000071A60000}"/>
    <cellStyle name="Normal 7 7 2" xfId="21600" xr:uid="{00000000-0005-0000-0000-000072A60000}"/>
    <cellStyle name="Normal 7 7 2 2" xfId="21601" xr:uid="{00000000-0005-0000-0000-000073A60000}"/>
    <cellStyle name="Normal 7 7 2 2 2" xfId="21602" xr:uid="{00000000-0005-0000-0000-000074A60000}"/>
    <cellStyle name="Normal 7 7 2 2 2 2" xfId="21603" xr:uid="{00000000-0005-0000-0000-000075A60000}"/>
    <cellStyle name="Normal 7 7 2 2 2 2 2" xfId="43771" xr:uid="{00000000-0005-0000-0000-000076A60000}"/>
    <cellStyle name="Normal 7 7 2 2 2 3" xfId="33753" xr:uid="{00000000-0005-0000-0000-000077A60000}"/>
    <cellStyle name="Normal 7 7 2 2 3" xfId="21604" xr:uid="{00000000-0005-0000-0000-000078A60000}"/>
    <cellStyle name="Normal 7 7 2 2 3 2" xfId="21605" xr:uid="{00000000-0005-0000-0000-000079A60000}"/>
    <cellStyle name="Normal 7 7 2 2 3 2 2" xfId="43772" xr:uid="{00000000-0005-0000-0000-00007AA60000}"/>
    <cellStyle name="Normal 7 7 2 2 3 3" xfId="33754" xr:uid="{00000000-0005-0000-0000-00007BA60000}"/>
    <cellStyle name="Normal 7 7 2 2 4" xfId="21606" xr:uid="{00000000-0005-0000-0000-00007CA60000}"/>
    <cellStyle name="Normal 7 7 2 2 4 2" xfId="37305" xr:uid="{00000000-0005-0000-0000-00007DA60000}"/>
    <cellStyle name="Normal 7 7 2 2 5" xfId="26711" xr:uid="{00000000-0005-0000-0000-00007EA60000}"/>
    <cellStyle name="Normal 7 7 2 3" xfId="21607" xr:uid="{00000000-0005-0000-0000-00007FA60000}"/>
    <cellStyle name="Normal 7 7 2 3 2" xfId="21608" xr:uid="{00000000-0005-0000-0000-000080A60000}"/>
    <cellStyle name="Normal 7 7 2 3 2 2" xfId="21609" xr:uid="{00000000-0005-0000-0000-000081A60000}"/>
    <cellStyle name="Normal 7 7 2 3 2 2 2" xfId="43773" xr:uid="{00000000-0005-0000-0000-000082A60000}"/>
    <cellStyle name="Normal 7 7 2 3 2 3" xfId="33755" xr:uid="{00000000-0005-0000-0000-000083A60000}"/>
    <cellStyle name="Normal 7 7 2 3 3" xfId="21610" xr:uid="{00000000-0005-0000-0000-000084A60000}"/>
    <cellStyle name="Normal 7 7 2 3 3 2" xfId="21611" xr:uid="{00000000-0005-0000-0000-000085A60000}"/>
    <cellStyle name="Normal 7 7 2 3 3 2 2" xfId="43774" xr:uid="{00000000-0005-0000-0000-000086A60000}"/>
    <cellStyle name="Normal 7 7 2 3 3 3" xfId="33756" xr:uid="{00000000-0005-0000-0000-000087A60000}"/>
    <cellStyle name="Normal 7 7 2 3 4" xfId="21612" xr:uid="{00000000-0005-0000-0000-000088A60000}"/>
    <cellStyle name="Normal 7 7 2 3 4 2" xfId="37306" xr:uid="{00000000-0005-0000-0000-000089A60000}"/>
    <cellStyle name="Normal 7 7 2 3 5" xfId="26712" xr:uid="{00000000-0005-0000-0000-00008AA60000}"/>
    <cellStyle name="Normal 7 7 2 4" xfId="21613" xr:uid="{00000000-0005-0000-0000-00008BA60000}"/>
    <cellStyle name="Normal 7 7 2 4 2" xfId="21614" xr:uid="{00000000-0005-0000-0000-00008CA60000}"/>
    <cellStyle name="Normal 7 7 2 4 2 2" xfId="43775" xr:uid="{00000000-0005-0000-0000-00008DA60000}"/>
    <cellStyle name="Normal 7 7 2 4 3" xfId="33757" xr:uid="{00000000-0005-0000-0000-00008EA60000}"/>
    <cellStyle name="Normal 7 7 2 5" xfId="21615" xr:uid="{00000000-0005-0000-0000-00008FA60000}"/>
    <cellStyle name="Normal 7 7 2 5 2" xfId="21616" xr:uid="{00000000-0005-0000-0000-000090A60000}"/>
    <cellStyle name="Normal 7 7 2 5 2 2" xfId="43776" xr:uid="{00000000-0005-0000-0000-000091A60000}"/>
    <cellStyle name="Normal 7 7 2 5 3" xfId="33758" xr:uid="{00000000-0005-0000-0000-000092A60000}"/>
    <cellStyle name="Normal 7 7 2 6" xfId="21617" xr:uid="{00000000-0005-0000-0000-000093A60000}"/>
    <cellStyle name="Normal 7 7 2 6 2" xfId="37304" xr:uid="{00000000-0005-0000-0000-000094A60000}"/>
    <cellStyle name="Normal 7 7 2 7" xfId="26710" xr:uid="{00000000-0005-0000-0000-000095A60000}"/>
    <cellStyle name="Normal 7 7 3" xfId="21618" xr:uid="{00000000-0005-0000-0000-000096A60000}"/>
    <cellStyle name="Normal 7 7 3 2" xfId="21619" xr:uid="{00000000-0005-0000-0000-000097A60000}"/>
    <cellStyle name="Normal 7 7 3 2 2" xfId="21620" xr:uid="{00000000-0005-0000-0000-000098A60000}"/>
    <cellStyle name="Normal 7 7 3 2 2 2" xfId="43777" xr:uid="{00000000-0005-0000-0000-000099A60000}"/>
    <cellStyle name="Normal 7 7 3 2 3" xfId="33759" xr:uid="{00000000-0005-0000-0000-00009AA60000}"/>
    <cellStyle name="Normal 7 7 3 3" xfId="21621" xr:uid="{00000000-0005-0000-0000-00009BA60000}"/>
    <cellStyle name="Normal 7 7 3 3 2" xfId="21622" xr:uid="{00000000-0005-0000-0000-00009CA60000}"/>
    <cellStyle name="Normal 7 7 3 3 2 2" xfId="43778" xr:uid="{00000000-0005-0000-0000-00009DA60000}"/>
    <cellStyle name="Normal 7 7 3 3 3" xfId="33760" xr:uid="{00000000-0005-0000-0000-00009EA60000}"/>
    <cellStyle name="Normal 7 7 3 4" xfId="21623" xr:uid="{00000000-0005-0000-0000-00009FA60000}"/>
    <cellStyle name="Normal 7 7 3 4 2" xfId="37307" xr:uid="{00000000-0005-0000-0000-0000A0A60000}"/>
    <cellStyle name="Normal 7 7 3 5" xfId="26713" xr:uid="{00000000-0005-0000-0000-0000A1A60000}"/>
    <cellStyle name="Normal 7 7 4" xfId="21624" xr:uid="{00000000-0005-0000-0000-0000A2A60000}"/>
    <cellStyle name="Normal 7 7 4 2" xfId="21625" xr:uid="{00000000-0005-0000-0000-0000A3A60000}"/>
    <cellStyle name="Normal 7 7 4 2 2" xfId="21626" xr:uid="{00000000-0005-0000-0000-0000A4A60000}"/>
    <cellStyle name="Normal 7 7 4 2 2 2" xfId="43779" xr:uid="{00000000-0005-0000-0000-0000A5A60000}"/>
    <cellStyle name="Normal 7 7 4 2 3" xfId="33761" xr:uid="{00000000-0005-0000-0000-0000A6A60000}"/>
    <cellStyle name="Normal 7 7 4 3" xfId="21627" xr:uid="{00000000-0005-0000-0000-0000A7A60000}"/>
    <cellStyle name="Normal 7 7 4 3 2" xfId="21628" xr:uid="{00000000-0005-0000-0000-0000A8A60000}"/>
    <cellStyle name="Normal 7 7 4 3 2 2" xfId="43780" xr:uid="{00000000-0005-0000-0000-0000A9A60000}"/>
    <cellStyle name="Normal 7 7 4 3 3" xfId="33762" xr:uid="{00000000-0005-0000-0000-0000AAA60000}"/>
    <cellStyle name="Normal 7 7 4 4" xfId="21629" xr:uid="{00000000-0005-0000-0000-0000ABA60000}"/>
    <cellStyle name="Normal 7 7 4 4 2" xfId="37308" xr:uid="{00000000-0005-0000-0000-0000ACA60000}"/>
    <cellStyle name="Normal 7 7 4 5" xfId="26714" xr:uid="{00000000-0005-0000-0000-0000ADA60000}"/>
    <cellStyle name="Normal 7 7 5" xfId="21630" xr:uid="{00000000-0005-0000-0000-0000AEA60000}"/>
    <cellStyle name="Normal 7 7 5 2" xfId="21631" xr:uid="{00000000-0005-0000-0000-0000AFA60000}"/>
    <cellStyle name="Normal 7 7 5 2 2" xfId="43781" xr:uid="{00000000-0005-0000-0000-0000B0A60000}"/>
    <cellStyle name="Normal 7 7 5 3" xfId="33763" xr:uid="{00000000-0005-0000-0000-0000B1A60000}"/>
    <cellStyle name="Normal 7 7 6" xfId="21632" xr:uid="{00000000-0005-0000-0000-0000B2A60000}"/>
    <cellStyle name="Normal 7 7 6 2" xfId="21633" xr:uid="{00000000-0005-0000-0000-0000B3A60000}"/>
    <cellStyle name="Normal 7 7 6 2 2" xfId="43782" xr:uid="{00000000-0005-0000-0000-0000B4A60000}"/>
    <cellStyle name="Normal 7 7 6 3" xfId="33764" xr:uid="{00000000-0005-0000-0000-0000B5A60000}"/>
    <cellStyle name="Normal 7 7 7" xfId="21634" xr:uid="{00000000-0005-0000-0000-0000B6A60000}"/>
    <cellStyle name="Normal 7 7 7 2" xfId="37303" xr:uid="{00000000-0005-0000-0000-0000B7A60000}"/>
    <cellStyle name="Normal 7 7 8" xfId="26709" xr:uid="{00000000-0005-0000-0000-0000B8A60000}"/>
    <cellStyle name="Normal 7 8" xfId="21635" xr:uid="{00000000-0005-0000-0000-0000B9A60000}"/>
    <cellStyle name="Normal 7 8 2" xfId="21636" xr:uid="{00000000-0005-0000-0000-0000BAA60000}"/>
    <cellStyle name="Normal 7 8 2 2" xfId="21637" xr:uid="{00000000-0005-0000-0000-0000BBA60000}"/>
    <cellStyle name="Normal 7 8 2 2 2" xfId="21638" xr:uid="{00000000-0005-0000-0000-0000BCA60000}"/>
    <cellStyle name="Normal 7 8 2 2 2 2" xfId="21639" xr:uid="{00000000-0005-0000-0000-0000BDA60000}"/>
    <cellStyle name="Normal 7 8 2 2 2 2 2" xfId="43783" xr:uid="{00000000-0005-0000-0000-0000BEA60000}"/>
    <cellStyle name="Normal 7 8 2 2 2 3" xfId="33765" xr:uid="{00000000-0005-0000-0000-0000BFA60000}"/>
    <cellStyle name="Normal 7 8 2 2 3" xfId="21640" xr:uid="{00000000-0005-0000-0000-0000C0A60000}"/>
    <cellStyle name="Normal 7 8 2 2 3 2" xfId="21641" xr:uid="{00000000-0005-0000-0000-0000C1A60000}"/>
    <cellStyle name="Normal 7 8 2 2 3 2 2" xfId="43784" xr:uid="{00000000-0005-0000-0000-0000C2A60000}"/>
    <cellStyle name="Normal 7 8 2 2 3 3" xfId="33766" xr:uid="{00000000-0005-0000-0000-0000C3A60000}"/>
    <cellStyle name="Normal 7 8 2 2 4" xfId="21642" xr:uid="{00000000-0005-0000-0000-0000C4A60000}"/>
    <cellStyle name="Normal 7 8 2 2 4 2" xfId="37311" xr:uid="{00000000-0005-0000-0000-0000C5A60000}"/>
    <cellStyle name="Normal 7 8 2 2 5" xfId="26717" xr:uid="{00000000-0005-0000-0000-0000C6A60000}"/>
    <cellStyle name="Normal 7 8 2 3" xfId="21643" xr:uid="{00000000-0005-0000-0000-0000C7A60000}"/>
    <cellStyle name="Normal 7 8 2 3 2" xfId="21644" xr:uid="{00000000-0005-0000-0000-0000C8A60000}"/>
    <cellStyle name="Normal 7 8 2 3 2 2" xfId="21645" xr:uid="{00000000-0005-0000-0000-0000C9A60000}"/>
    <cellStyle name="Normal 7 8 2 3 2 2 2" xfId="43785" xr:uid="{00000000-0005-0000-0000-0000CAA60000}"/>
    <cellStyle name="Normal 7 8 2 3 2 3" xfId="33767" xr:uid="{00000000-0005-0000-0000-0000CBA60000}"/>
    <cellStyle name="Normal 7 8 2 3 3" xfId="21646" xr:uid="{00000000-0005-0000-0000-0000CCA60000}"/>
    <cellStyle name="Normal 7 8 2 3 3 2" xfId="21647" xr:uid="{00000000-0005-0000-0000-0000CDA60000}"/>
    <cellStyle name="Normal 7 8 2 3 3 2 2" xfId="43786" xr:uid="{00000000-0005-0000-0000-0000CEA60000}"/>
    <cellStyle name="Normal 7 8 2 3 3 3" xfId="33768" xr:uid="{00000000-0005-0000-0000-0000CFA60000}"/>
    <cellStyle name="Normal 7 8 2 3 4" xfId="21648" xr:uid="{00000000-0005-0000-0000-0000D0A60000}"/>
    <cellStyle name="Normal 7 8 2 3 4 2" xfId="37312" xr:uid="{00000000-0005-0000-0000-0000D1A60000}"/>
    <cellStyle name="Normal 7 8 2 3 5" xfId="26718" xr:uid="{00000000-0005-0000-0000-0000D2A60000}"/>
    <cellStyle name="Normal 7 8 2 4" xfId="21649" xr:uid="{00000000-0005-0000-0000-0000D3A60000}"/>
    <cellStyle name="Normal 7 8 2 4 2" xfId="21650" xr:uid="{00000000-0005-0000-0000-0000D4A60000}"/>
    <cellStyle name="Normal 7 8 2 4 2 2" xfId="43787" xr:uid="{00000000-0005-0000-0000-0000D5A60000}"/>
    <cellStyle name="Normal 7 8 2 4 3" xfId="33769" xr:uid="{00000000-0005-0000-0000-0000D6A60000}"/>
    <cellStyle name="Normal 7 8 2 5" xfId="21651" xr:uid="{00000000-0005-0000-0000-0000D7A60000}"/>
    <cellStyle name="Normal 7 8 2 5 2" xfId="21652" xr:uid="{00000000-0005-0000-0000-0000D8A60000}"/>
    <cellStyle name="Normal 7 8 2 5 2 2" xfId="43788" xr:uid="{00000000-0005-0000-0000-0000D9A60000}"/>
    <cellStyle name="Normal 7 8 2 5 3" xfId="33770" xr:uid="{00000000-0005-0000-0000-0000DAA60000}"/>
    <cellStyle name="Normal 7 8 2 6" xfId="21653" xr:uid="{00000000-0005-0000-0000-0000DBA60000}"/>
    <cellStyle name="Normal 7 8 2 6 2" xfId="37310" xr:uid="{00000000-0005-0000-0000-0000DCA60000}"/>
    <cellStyle name="Normal 7 8 2 7" xfId="26716" xr:uid="{00000000-0005-0000-0000-0000DDA60000}"/>
    <cellStyle name="Normal 7 8 3" xfId="21654" xr:uid="{00000000-0005-0000-0000-0000DEA60000}"/>
    <cellStyle name="Normal 7 8 3 2" xfId="21655" xr:uid="{00000000-0005-0000-0000-0000DFA60000}"/>
    <cellStyle name="Normal 7 8 3 2 2" xfId="21656" xr:uid="{00000000-0005-0000-0000-0000E0A60000}"/>
    <cellStyle name="Normal 7 8 3 2 2 2" xfId="43789" xr:uid="{00000000-0005-0000-0000-0000E1A60000}"/>
    <cellStyle name="Normal 7 8 3 2 3" xfId="33771" xr:uid="{00000000-0005-0000-0000-0000E2A60000}"/>
    <cellStyle name="Normal 7 8 3 3" xfId="21657" xr:uid="{00000000-0005-0000-0000-0000E3A60000}"/>
    <cellStyle name="Normal 7 8 3 3 2" xfId="21658" xr:uid="{00000000-0005-0000-0000-0000E4A60000}"/>
    <cellStyle name="Normal 7 8 3 3 2 2" xfId="43790" xr:uid="{00000000-0005-0000-0000-0000E5A60000}"/>
    <cellStyle name="Normal 7 8 3 3 3" xfId="33772" xr:uid="{00000000-0005-0000-0000-0000E6A60000}"/>
    <cellStyle name="Normal 7 8 3 4" xfId="21659" xr:uid="{00000000-0005-0000-0000-0000E7A60000}"/>
    <cellStyle name="Normal 7 8 3 4 2" xfId="37313" xr:uid="{00000000-0005-0000-0000-0000E8A60000}"/>
    <cellStyle name="Normal 7 8 3 5" xfId="26719" xr:uid="{00000000-0005-0000-0000-0000E9A60000}"/>
    <cellStyle name="Normal 7 8 4" xfId="21660" xr:uid="{00000000-0005-0000-0000-0000EAA60000}"/>
    <cellStyle name="Normal 7 8 4 2" xfId="21661" xr:uid="{00000000-0005-0000-0000-0000EBA60000}"/>
    <cellStyle name="Normal 7 8 4 2 2" xfId="21662" xr:uid="{00000000-0005-0000-0000-0000ECA60000}"/>
    <cellStyle name="Normal 7 8 4 2 2 2" xfId="43791" xr:uid="{00000000-0005-0000-0000-0000EDA60000}"/>
    <cellStyle name="Normal 7 8 4 2 3" xfId="33773" xr:uid="{00000000-0005-0000-0000-0000EEA60000}"/>
    <cellStyle name="Normal 7 8 4 3" xfId="21663" xr:uid="{00000000-0005-0000-0000-0000EFA60000}"/>
    <cellStyle name="Normal 7 8 4 3 2" xfId="21664" xr:uid="{00000000-0005-0000-0000-0000F0A60000}"/>
    <cellStyle name="Normal 7 8 4 3 2 2" xfId="43792" xr:uid="{00000000-0005-0000-0000-0000F1A60000}"/>
    <cellStyle name="Normal 7 8 4 3 3" xfId="33774" xr:uid="{00000000-0005-0000-0000-0000F2A60000}"/>
    <cellStyle name="Normal 7 8 4 4" xfId="21665" xr:uid="{00000000-0005-0000-0000-0000F3A60000}"/>
    <cellStyle name="Normal 7 8 4 4 2" xfId="37314" xr:uid="{00000000-0005-0000-0000-0000F4A60000}"/>
    <cellStyle name="Normal 7 8 4 5" xfId="26720" xr:uid="{00000000-0005-0000-0000-0000F5A60000}"/>
    <cellStyle name="Normal 7 8 5" xfId="21666" xr:uid="{00000000-0005-0000-0000-0000F6A60000}"/>
    <cellStyle name="Normal 7 8 5 2" xfId="21667" xr:uid="{00000000-0005-0000-0000-0000F7A60000}"/>
    <cellStyle name="Normal 7 8 5 2 2" xfId="43793" xr:uid="{00000000-0005-0000-0000-0000F8A60000}"/>
    <cellStyle name="Normal 7 8 5 3" xfId="33775" xr:uid="{00000000-0005-0000-0000-0000F9A60000}"/>
    <cellStyle name="Normal 7 8 6" xfId="21668" xr:uid="{00000000-0005-0000-0000-0000FAA60000}"/>
    <cellStyle name="Normal 7 8 6 2" xfId="21669" xr:uid="{00000000-0005-0000-0000-0000FBA60000}"/>
    <cellStyle name="Normal 7 8 6 2 2" xfId="43794" xr:uid="{00000000-0005-0000-0000-0000FCA60000}"/>
    <cellStyle name="Normal 7 8 6 3" xfId="33776" xr:uid="{00000000-0005-0000-0000-0000FDA60000}"/>
    <cellStyle name="Normal 7 8 7" xfId="21670" xr:uid="{00000000-0005-0000-0000-0000FEA60000}"/>
    <cellStyle name="Normal 7 8 7 2" xfId="37309" xr:uid="{00000000-0005-0000-0000-0000FFA60000}"/>
    <cellStyle name="Normal 7 8 8" xfId="26715" xr:uid="{00000000-0005-0000-0000-000000A70000}"/>
    <cellStyle name="Normal 7 9" xfId="21671" xr:uid="{00000000-0005-0000-0000-000001A70000}"/>
    <cellStyle name="Normal 7 9 2" xfId="21672" xr:uid="{00000000-0005-0000-0000-000002A70000}"/>
    <cellStyle name="Normal 7 9 2 2" xfId="21673" xr:uid="{00000000-0005-0000-0000-000003A70000}"/>
    <cellStyle name="Normal 7 9 2 2 2" xfId="21674" xr:uid="{00000000-0005-0000-0000-000004A70000}"/>
    <cellStyle name="Normal 7 9 2 2 2 2" xfId="43795" xr:uid="{00000000-0005-0000-0000-000005A70000}"/>
    <cellStyle name="Normal 7 9 2 2 3" xfId="33777" xr:uid="{00000000-0005-0000-0000-000006A70000}"/>
    <cellStyle name="Normal 7 9 2 3" xfId="21675" xr:uid="{00000000-0005-0000-0000-000007A70000}"/>
    <cellStyle name="Normal 7 9 2 3 2" xfId="21676" xr:uid="{00000000-0005-0000-0000-000008A70000}"/>
    <cellStyle name="Normal 7 9 2 3 2 2" xfId="43796" xr:uid="{00000000-0005-0000-0000-000009A70000}"/>
    <cellStyle name="Normal 7 9 2 3 3" xfId="33778" xr:uid="{00000000-0005-0000-0000-00000AA70000}"/>
    <cellStyle name="Normal 7 9 2 4" xfId="21677" xr:uid="{00000000-0005-0000-0000-00000BA70000}"/>
    <cellStyle name="Normal 7 9 2 4 2" xfId="37316" xr:uid="{00000000-0005-0000-0000-00000CA70000}"/>
    <cellStyle name="Normal 7 9 2 5" xfId="26722" xr:uid="{00000000-0005-0000-0000-00000DA70000}"/>
    <cellStyle name="Normal 7 9 3" xfId="21678" xr:uid="{00000000-0005-0000-0000-00000EA70000}"/>
    <cellStyle name="Normal 7 9 3 2" xfId="21679" xr:uid="{00000000-0005-0000-0000-00000FA70000}"/>
    <cellStyle name="Normal 7 9 3 2 2" xfId="21680" xr:uid="{00000000-0005-0000-0000-000010A70000}"/>
    <cellStyle name="Normal 7 9 3 2 2 2" xfId="43797" xr:uid="{00000000-0005-0000-0000-000011A70000}"/>
    <cellStyle name="Normal 7 9 3 2 3" xfId="33779" xr:uid="{00000000-0005-0000-0000-000012A70000}"/>
    <cellStyle name="Normal 7 9 3 3" xfId="21681" xr:uid="{00000000-0005-0000-0000-000013A70000}"/>
    <cellStyle name="Normal 7 9 3 3 2" xfId="21682" xr:uid="{00000000-0005-0000-0000-000014A70000}"/>
    <cellStyle name="Normal 7 9 3 3 2 2" xfId="43798" xr:uid="{00000000-0005-0000-0000-000015A70000}"/>
    <cellStyle name="Normal 7 9 3 3 3" xfId="33780" xr:uid="{00000000-0005-0000-0000-000016A70000}"/>
    <cellStyle name="Normal 7 9 3 4" xfId="21683" xr:uid="{00000000-0005-0000-0000-000017A70000}"/>
    <cellStyle name="Normal 7 9 3 4 2" xfId="37317" xr:uid="{00000000-0005-0000-0000-000018A70000}"/>
    <cellStyle name="Normal 7 9 3 5" xfId="26723" xr:uid="{00000000-0005-0000-0000-000019A70000}"/>
    <cellStyle name="Normal 7 9 4" xfId="21684" xr:uid="{00000000-0005-0000-0000-00001AA70000}"/>
    <cellStyle name="Normal 7 9 4 2" xfId="21685" xr:uid="{00000000-0005-0000-0000-00001BA70000}"/>
    <cellStyle name="Normal 7 9 4 2 2" xfId="43799" xr:uid="{00000000-0005-0000-0000-00001CA70000}"/>
    <cellStyle name="Normal 7 9 4 3" xfId="33781" xr:uid="{00000000-0005-0000-0000-00001DA70000}"/>
    <cellStyle name="Normal 7 9 5" xfId="21686" xr:uid="{00000000-0005-0000-0000-00001EA70000}"/>
    <cellStyle name="Normal 7 9 5 2" xfId="21687" xr:uid="{00000000-0005-0000-0000-00001FA70000}"/>
    <cellStyle name="Normal 7 9 5 2 2" xfId="43800" xr:uid="{00000000-0005-0000-0000-000020A70000}"/>
    <cellStyle name="Normal 7 9 5 3" xfId="33782" xr:uid="{00000000-0005-0000-0000-000021A70000}"/>
    <cellStyle name="Normal 7 9 6" xfId="21688" xr:uid="{00000000-0005-0000-0000-000022A70000}"/>
    <cellStyle name="Normal 7 9 6 2" xfId="37315" xr:uid="{00000000-0005-0000-0000-000023A70000}"/>
    <cellStyle name="Normal 7 9 7" xfId="26721" xr:uid="{00000000-0005-0000-0000-000024A70000}"/>
    <cellStyle name="Normal 70" xfId="21689" xr:uid="{00000000-0005-0000-0000-000025A70000}"/>
    <cellStyle name="Normal 70 2" xfId="21690" xr:uid="{00000000-0005-0000-0000-000026A70000}"/>
    <cellStyle name="Normal 70 2 2" xfId="34010" xr:uid="{00000000-0005-0000-0000-000027A70000}"/>
    <cellStyle name="Normal 70 3" xfId="23381" xr:uid="{00000000-0005-0000-0000-000028A70000}"/>
    <cellStyle name="Normal 71" xfId="21691" xr:uid="{00000000-0005-0000-0000-000029A70000}"/>
    <cellStyle name="Normal 71 2" xfId="21692" xr:uid="{00000000-0005-0000-0000-00002AA70000}"/>
    <cellStyle name="Normal 71 2 2" xfId="34011" xr:uid="{00000000-0005-0000-0000-00002BA70000}"/>
    <cellStyle name="Normal 71 3" xfId="23382" xr:uid="{00000000-0005-0000-0000-00002CA70000}"/>
    <cellStyle name="Normal 72" xfId="21693" xr:uid="{00000000-0005-0000-0000-00002DA70000}"/>
    <cellStyle name="Normal 72 2" xfId="21694" xr:uid="{00000000-0005-0000-0000-00002EA70000}"/>
    <cellStyle name="Normal 72 2 2" xfId="34012" xr:uid="{00000000-0005-0000-0000-00002FA70000}"/>
    <cellStyle name="Normal 72 3" xfId="23383" xr:uid="{00000000-0005-0000-0000-000030A70000}"/>
    <cellStyle name="Normal 73" xfId="21695" xr:uid="{00000000-0005-0000-0000-000031A70000}"/>
    <cellStyle name="Normal 73 2" xfId="21696" xr:uid="{00000000-0005-0000-0000-000032A70000}"/>
    <cellStyle name="Normal 73 2 2" xfId="34013" xr:uid="{00000000-0005-0000-0000-000033A70000}"/>
    <cellStyle name="Normal 73 3" xfId="23384" xr:uid="{00000000-0005-0000-0000-000034A70000}"/>
    <cellStyle name="Normal 74" xfId="21697" xr:uid="{00000000-0005-0000-0000-000035A70000}"/>
    <cellStyle name="Normal 74 2" xfId="21698" xr:uid="{00000000-0005-0000-0000-000036A70000}"/>
    <cellStyle name="Normal 74 2 2" xfId="34062" xr:uid="{00000000-0005-0000-0000-000037A70000}"/>
    <cellStyle name="Normal 74 3" xfId="23433" xr:uid="{00000000-0005-0000-0000-000038A70000}"/>
    <cellStyle name="Normal 75" xfId="21699" xr:uid="{00000000-0005-0000-0000-000039A70000}"/>
    <cellStyle name="Normal 75 2" xfId="21700" xr:uid="{00000000-0005-0000-0000-00003AA70000}"/>
    <cellStyle name="Normal 75 2 2" xfId="34063" xr:uid="{00000000-0005-0000-0000-00003BA70000}"/>
    <cellStyle name="Normal 75 3" xfId="23434" xr:uid="{00000000-0005-0000-0000-00003CA70000}"/>
    <cellStyle name="Normal 75 4" xfId="45291" xr:uid="{00000000-0005-0000-0000-00003DA70000}"/>
    <cellStyle name="Normal 76" xfId="21701" xr:uid="{00000000-0005-0000-0000-00003EA70000}"/>
    <cellStyle name="Normal 76 2" xfId="21702" xr:uid="{00000000-0005-0000-0000-00003FA70000}"/>
    <cellStyle name="Normal 76 2 2" xfId="34075" xr:uid="{00000000-0005-0000-0000-000040A70000}"/>
    <cellStyle name="Normal 76 3" xfId="23457" xr:uid="{00000000-0005-0000-0000-000041A70000}"/>
    <cellStyle name="Normal 76 4" xfId="45292" xr:uid="{00000000-0005-0000-0000-000042A70000}"/>
    <cellStyle name="Normal 77" xfId="21703" xr:uid="{00000000-0005-0000-0000-000043A70000}"/>
    <cellStyle name="Normal 77 2" xfId="21704" xr:uid="{00000000-0005-0000-0000-000044A70000}"/>
    <cellStyle name="Normal 77 2 2" xfId="34064" xr:uid="{00000000-0005-0000-0000-000045A70000}"/>
    <cellStyle name="Normal 77 3" xfId="23443" xr:uid="{00000000-0005-0000-0000-000046A70000}"/>
    <cellStyle name="Normal 77 4" xfId="45293" xr:uid="{00000000-0005-0000-0000-000047A70000}"/>
    <cellStyle name="Normal 78" xfId="21705" xr:uid="{00000000-0005-0000-0000-000048A70000}"/>
    <cellStyle name="Normal 78 2" xfId="21706" xr:uid="{00000000-0005-0000-0000-000049A70000}"/>
    <cellStyle name="Normal 78 2 2" xfId="34103" xr:uid="{00000000-0005-0000-0000-00004AA70000}"/>
    <cellStyle name="Normal 78 3" xfId="23501" xr:uid="{00000000-0005-0000-0000-00004BA70000}"/>
    <cellStyle name="Normal 78 4" xfId="45294" xr:uid="{00000000-0005-0000-0000-00004CA70000}"/>
    <cellStyle name="Normal 79" xfId="21707" xr:uid="{00000000-0005-0000-0000-00004DA70000}"/>
    <cellStyle name="Normal 79 2" xfId="21708" xr:uid="{00000000-0005-0000-0000-00004EA70000}"/>
    <cellStyle name="Normal 79 2 2" xfId="34065" xr:uid="{00000000-0005-0000-0000-00004FA70000}"/>
    <cellStyle name="Normal 79 3" xfId="23444" xr:uid="{00000000-0005-0000-0000-000050A70000}"/>
    <cellStyle name="Normal 79 4" xfId="45295" xr:uid="{00000000-0005-0000-0000-000051A70000}"/>
    <cellStyle name="Normal 8" xfId="21709" xr:uid="{00000000-0005-0000-0000-000052A70000}"/>
    <cellStyle name="Normal 8 10" xfId="21710" xr:uid="{00000000-0005-0000-0000-000053A70000}"/>
    <cellStyle name="Normal 8 10 2" xfId="21711" xr:uid="{00000000-0005-0000-0000-000054A70000}"/>
    <cellStyle name="Normal 8 10 2 2" xfId="43833" xr:uid="{00000000-0005-0000-0000-000055A70000}"/>
    <cellStyle name="Normal 8 10 3" xfId="33817" xr:uid="{00000000-0005-0000-0000-000056A70000}"/>
    <cellStyle name="Normal 8 11" xfId="21712" xr:uid="{00000000-0005-0000-0000-000057A70000}"/>
    <cellStyle name="Normal 8 11 2" xfId="43902" xr:uid="{00000000-0005-0000-0000-000058A70000}"/>
    <cellStyle name="Normal 8 12" xfId="21713" xr:uid="{00000000-0005-0000-0000-000059A70000}"/>
    <cellStyle name="Normal 8 13" xfId="23146" xr:uid="{00000000-0005-0000-0000-00005AA70000}"/>
    <cellStyle name="Normal 8 14" xfId="23271" xr:uid="{00000000-0005-0000-0000-00005BA70000}"/>
    <cellStyle name="Normal 8 15" xfId="44020" xr:uid="{00000000-0005-0000-0000-00005CA70000}"/>
    <cellStyle name="Normal 8 2" xfId="21714" xr:uid="{00000000-0005-0000-0000-00005DA70000}"/>
    <cellStyle name="Normal 8 2 2" xfId="21715" xr:uid="{00000000-0005-0000-0000-00005EA70000}"/>
    <cellStyle name="Normal 8 2 2 2" xfId="45296" xr:uid="{00000000-0005-0000-0000-00005FA70000}"/>
    <cellStyle name="Normal 8 2 3" xfId="21716" xr:uid="{00000000-0005-0000-0000-000060A70000}"/>
    <cellStyle name="Normal 8 2 3 2" xfId="23347" xr:uid="{00000000-0005-0000-0000-000061A70000}"/>
    <cellStyle name="Normal 8 2 4" xfId="23272" xr:uid="{00000000-0005-0000-0000-000062A70000}"/>
    <cellStyle name="Normal 8 3" xfId="21717" xr:uid="{00000000-0005-0000-0000-000063A70000}"/>
    <cellStyle name="Normal 8 3 2" xfId="21718" xr:uid="{00000000-0005-0000-0000-000064A70000}"/>
    <cellStyle name="Normal 8 3 2 2" xfId="23348" xr:uid="{00000000-0005-0000-0000-000065A70000}"/>
    <cellStyle name="Normal 8 4" xfId="21719" xr:uid="{00000000-0005-0000-0000-000066A70000}"/>
    <cellStyle name="Normal 8 4 2" xfId="23349" xr:uid="{00000000-0005-0000-0000-000067A70000}"/>
    <cellStyle name="Normal 8 4 2 2" xfId="45297" xr:uid="{00000000-0005-0000-0000-000068A70000}"/>
    <cellStyle name="Normal 8 5" xfId="21720" xr:uid="{00000000-0005-0000-0000-000069A70000}"/>
    <cellStyle name="Normal 8 5 2" xfId="23350" xr:uid="{00000000-0005-0000-0000-00006AA70000}"/>
    <cellStyle name="Normal 8 6" xfId="21721" xr:uid="{00000000-0005-0000-0000-00006BA70000}"/>
    <cellStyle name="Normal 8 6 2" xfId="23346" xr:uid="{00000000-0005-0000-0000-00006CA70000}"/>
    <cellStyle name="Normal 8 7" xfId="21722" xr:uid="{00000000-0005-0000-0000-00006DA70000}"/>
    <cellStyle name="Normal 8 7 2" xfId="21723" xr:uid="{00000000-0005-0000-0000-00006EA70000}"/>
    <cellStyle name="Normal 8 7 2 2" xfId="37318" xr:uid="{00000000-0005-0000-0000-00006FA70000}"/>
    <cellStyle name="Normal 8 7 3" xfId="26724" xr:uid="{00000000-0005-0000-0000-000070A70000}"/>
    <cellStyle name="Normal 8 8" xfId="21724" xr:uid="{00000000-0005-0000-0000-000071A70000}"/>
    <cellStyle name="Normal 8 8 2" xfId="21725" xr:uid="{00000000-0005-0000-0000-000072A70000}"/>
    <cellStyle name="Normal 8 8 2 2" xfId="43801" xr:uid="{00000000-0005-0000-0000-000073A70000}"/>
    <cellStyle name="Normal 8 8 3" xfId="33783" xr:uid="{00000000-0005-0000-0000-000074A70000}"/>
    <cellStyle name="Normal 8 9" xfId="21726" xr:uid="{00000000-0005-0000-0000-000075A70000}"/>
    <cellStyle name="Normal 8 9 2" xfId="21727" xr:uid="{00000000-0005-0000-0000-000076A70000}"/>
    <cellStyle name="Normal 8 9 2 2" xfId="43802" xr:uid="{00000000-0005-0000-0000-000077A70000}"/>
    <cellStyle name="Normal 8 9 3" xfId="33784" xr:uid="{00000000-0005-0000-0000-000078A70000}"/>
    <cellStyle name="Normal 80" xfId="21728" xr:uid="{00000000-0005-0000-0000-000079A70000}"/>
    <cellStyle name="Normal 80 2" xfId="21729" xr:uid="{00000000-0005-0000-0000-00007AA70000}"/>
    <cellStyle name="Normal 80 2 2" xfId="34104" xr:uid="{00000000-0005-0000-0000-00007BA70000}"/>
    <cellStyle name="Normal 80 3" xfId="23502" xr:uid="{00000000-0005-0000-0000-00007CA70000}"/>
    <cellStyle name="Normal 80 4" xfId="45298" xr:uid="{00000000-0005-0000-0000-00007DA70000}"/>
    <cellStyle name="Normal 81" xfId="21730" xr:uid="{00000000-0005-0000-0000-00007EA70000}"/>
    <cellStyle name="Normal 81 2" xfId="23503" xr:uid="{00000000-0005-0000-0000-00007FA70000}"/>
    <cellStyle name="Normal 81 3" xfId="45299" xr:uid="{00000000-0005-0000-0000-000080A70000}"/>
    <cellStyle name="Normal 82" xfId="21731" xr:uid="{00000000-0005-0000-0000-000081A70000}"/>
    <cellStyle name="Normal 82 2" xfId="23507" xr:uid="{00000000-0005-0000-0000-000082A70000}"/>
    <cellStyle name="Normal 82 3" xfId="45300" xr:uid="{00000000-0005-0000-0000-000083A70000}"/>
    <cellStyle name="Normal 83" xfId="21732" xr:uid="{00000000-0005-0000-0000-000084A70000}"/>
    <cellStyle name="Normal 83 2" xfId="23506" xr:uid="{00000000-0005-0000-0000-000085A70000}"/>
    <cellStyle name="Normal 83 3" xfId="45301" xr:uid="{00000000-0005-0000-0000-000086A70000}"/>
    <cellStyle name="Normal 84" xfId="21733" xr:uid="{00000000-0005-0000-0000-000087A70000}"/>
    <cellStyle name="Normal 84 2" xfId="23505" xr:uid="{00000000-0005-0000-0000-000088A70000}"/>
    <cellStyle name="Normal 84 3" xfId="45302" xr:uid="{00000000-0005-0000-0000-000089A70000}"/>
    <cellStyle name="Normal 85" xfId="21734" xr:uid="{00000000-0005-0000-0000-00008AA70000}"/>
    <cellStyle name="Normal 85 2" xfId="23504" xr:uid="{00000000-0005-0000-0000-00008BA70000}"/>
    <cellStyle name="Normal 85 3" xfId="45303" xr:uid="{00000000-0005-0000-0000-00008CA70000}"/>
    <cellStyle name="Normal 86" xfId="21735" xr:uid="{00000000-0005-0000-0000-00008DA70000}"/>
    <cellStyle name="Normal 86 2" xfId="21736" xr:uid="{00000000-0005-0000-0000-00008EA70000}"/>
    <cellStyle name="Normal 86 2 2" xfId="37367" xr:uid="{00000000-0005-0000-0000-00008FA70000}"/>
    <cellStyle name="Normal 86 3" xfId="27345" xr:uid="{00000000-0005-0000-0000-000090A70000}"/>
    <cellStyle name="Normal 86 4" xfId="45304" xr:uid="{00000000-0005-0000-0000-000091A70000}"/>
    <cellStyle name="Normal 87" xfId="21737" xr:uid="{00000000-0005-0000-0000-000092A70000}"/>
    <cellStyle name="Normal 87 2" xfId="21738" xr:uid="{00000000-0005-0000-0000-000093A70000}"/>
    <cellStyle name="Normal 87 2 2" xfId="37366" xr:uid="{00000000-0005-0000-0000-000094A70000}"/>
    <cellStyle name="Normal 87 3" xfId="27344" xr:uid="{00000000-0005-0000-0000-000095A70000}"/>
    <cellStyle name="Normal 87 4" xfId="45305" xr:uid="{00000000-0005-0000-0000-000096A70000}"/>
    <cellStyle name="Normal 88" xfId="21739" xr:uid="{00000000-0005-0000-0000-000097A70000}"/>
    <cellStyle name="Normal 88 2" xfId="21740" xr:uid="{00000000-0005-0000-0000-000098A70000}"/>
    <cellStyle name="Normal 88 2 2" xfId="37364" xr:uid="{00000000-0005-0000-0000-000099A70000}"/>
    <cellStyle name="Normal 88 3" xfId="27342" xr:uid="{00000000-0005-0000-0000-00009AA70000}"/>
    <cellStyle name="Normal 88 4" xfId="45306" xr:uid="{00000000-0005-0000-0000-00009BA70000}"/>
    <cellStyle name="Normal 89" xfId="21741" xr:uid="{00000000-0005-0000-0000-00009CA70000}"/>
    <cellStyle name="Normal 89 2" xfId="21742" xr:uid="{00000000-0005-0000-0000-00009DA70000}"/>
    <cellStyle name="Normal 89 2 2" xfId="37363" xr:uid="{00000000-0005-0000-0000-00009EA70000}"/>
    <cellStyle name="Normal 89 3" xfId="27341" xr:uid="{00000000-0005-0000-0000-00009FA70000}"/>
    <cellStyle name="Normal 89 4" xfId="45307" xr:uid="{00000000-0005-0000-0000-0000A0A70000}"/>
    <cellStyle name="Normal 9" xfId="21743" xr:uid="{00000000-0005-0000-0000-0000A1A70000}"/>
    <cellStyle name="Normal 9 10" xfId="23147" xr:uid="{00000000-0005-0000-0000-0000A2A70000}"/>
    <cellStyle name="Normal 9 2" xfId="21744" xr:uid="{00000000-0005-0000-0000-0000A3A70000}"/>
    <cellStyle name="Normal 9 2 2" xfId="21745" xr:uid="{00000000-0005-0000-0000-0000A4A70000}"/>
    <cellStyle name="Normal 9 2 2 2" xfId="23353" xr:uid="{00000000-0005-0000-0000-0000A5A70000}"/>
    <cellStyle name="Normal 9 2 2 2 2" xfId="45308" xr:uid="{00000000-0005-0000-0000-0000A6A70000}"/>
    <cellStyle name="Normal 9 2 3" xfId="21746" xr:uid="{00000000-0005-0000-0000-0000A7A70000}"/>
    <cellStyle name="Normal 9 2 4" xfId="21747" xr:uid="{00000000-0005-0000-0000-0000A8A70000}"/>
    <cellStyle name="Normal 9 2 4 2" xfId="23352" xr:uid="{00000000-0005-0000-0000-0000A9A70000}"/>
    <cellStyle name="Normal 9 2 5" xfId="23273" xr:uid="{00000000-0005-0000-0000-0000AAA70000}"/>
    <cellStyle name="Normal 9 3" xfId="21748" xr:uid="{00000000-0005-0000-0000-0000ABA70000}"/>
    <cellStyle name="Normal 9 3 2" xfId="21749" xr:uid="{00000000-0005-0000-0000-0000ACA70000}"/>
    <cellStyle name="Normal 9 3 2 2" xfId="23354" xr:uid="{00000000-0005-0000-0000-0000ADA70000}"/>
    <cellStyle name="Normal 9 4" xfId="21750" xr:uid="{00000000-0005-0000-0000-0000AEA70000}"/>
    <cellStyle name="Normal 9 4 2" xfId="23355" xr:uid="{00000000-0005-0000-0000-0000AFA70000}"/>
    <cellStyle name="Normal 9 5" xfId="21751" xr:uid="{00000000-0005-0000-0000-0000B0A70000}"/>
    <cellStyle name="Normal 9 5 2" xfId="23351" xr:uid="{00000000-0005-0000-0000-0000B1A70000}"/>
    <cellStyle name="Normal 9 6" xfId="21752" xr:uid="{00000000-0005-0000-0000-0000B2A70000}"/>
    <cellStyle name="Normal 9 6 2" xfId="21753" xr:uid="{00000000-0005-0000-0000-0000B3A70000}"/>
    <cellStyle name="Normal 9 6 2 2" xfId="37319" xr:uid="{00000000-0005-0000-0000-0000B4A70000}"/>
    <cellStyle name="Normal 9 6 3" xfId="26725" xr:uid="{00000000-0005-0000-0000-0000B5A70000}"/>
    <cellStyle name="Normal 9 7" xfId="21754" xr:uid="{00000000-0005-0000-0000-0000B6A70000}"/>
    <cellStyle name="Normal 9 7 2" xfId="21755" xr:uid="{00000000-0005-0000-0000-0000B7A70000}"/>
    <cellStyle name="Normal 9 7 2 2" xfId="43803" xr:uid="{00000000-0005-0000-0000-0000B8A70000}"/>
    <cellStyle name="Normal 9 7 3" xfId="33785" xr:uid="{00000000-0005-0000-0000-0000B9A70000}"/>
    <cellStyle name="Normal 9 8" xfId="21756" xr:uid="{00000000-0005-0000-0000-0000BAA70000}"/>
    <cellStyle name="Normal 9 8 2" xfId="21757" xr:uid="{00000000-0005-0000-0000-0000BBA70000}"/>
    <cellStyle name="Normal 9 8 2 2" xfId="43804" xr:uid="{00000000-0005-0000-0000-0000BCA70000}"/>
    <cellStyle name="Normal 9 8 3" xfId="33786" xr:uid="{00000000-0005-0000-0000-0000BDA70000}"/>
    <cellStyle name="Normal 9 9" xfId="21758" xr:uid="{00000000-0005-0000-0000-0000BEA70000}"/>
    <cellStyle name="Normal 90" xfId="21759" xr:uid="{00000000-0005-0000-0000-0000BFA70000}"/>
    <cellStyle name="Normal 90 2" xfId="21760" xr:uid="{00000000-0005-0000-0000-0000C0A70000}"/>
    <cellStyle name="Normal 90 2 2" xfId="37362" xr:uid="{00000000-0005-0000-0000-0000C1A70000}"/>
    <cellStyle name="Normal 90 3" xfId="27340" xr:uid="{00000000-0005-0000-0000-0000C2A70000}"/>
    <cellStyle name="Normal 90 4" xfId="45309" xr:uid="{00000000-0005-0000-0000-0000C3A70000}"/>
    <cellStyle name="Normal 91" xfId="21761" xr:uid="{00000000-0005-0000-0000-0000C4A70000}"/>
    <cellStyle name="Normal 91 2" xfId="33787" xr:uid="{00000000-0005-0000-0000-0000C5A70000}"/>
    <cellStyle name="Normal 91 3" xfId="45310" xr:uid="{00000000-0005-0000-0000-0000C6A70000}"/>
    <cellStyle name="Normal 92" xfId="21762" xr:uid="{00000000-0005-0000-0000-0000C7A70000}"/>
    <cellStyle name="Normal 92 2" xfId="33788" xr:uid="{00000000-0005-0000-0000-0000C8A70000}"/>
    <cellStyle name="Normal 92 3" xfId="45311" xr:uid="{00000000-0005-0000-0000-0000C9A70000}"/>
    <cellStyle name="Normal 93" xfId="21763" xr:uid="{00000000-0005-0000-0000-0000CAA70000}"/>
    <cellStyle name="Normal 93 2" xfId="21764" xr:uid="{00000000-0005-0000-0000-0000CBA70000}"/>
    <cellStyle name="Normal 93 2 2" xfId="43805" xr:uid="{00000000-0005-0000-0000-0000CCA70000}"/>
    <cellStyle name="Normal 93 3" xfId="33789" xr:uid="{00000000-0005-0000-0000-0000CDA70000}"/>
    <cellStyle name="Normal 93 4" xfId="45312" xr:uid="{00000000-0005-0000-0000-0000CEA70000}"/>
    <cellStyle name="Normal 94" xfId="21765" xr:uid="{00000000-0005-0000-0000-0000CFA70000}"/>
    <cellStyle name="Normal 94 2" xfId="21766" xr:uid="{00000000-0005-0000-0000-0000D0A70000}"/>
    <cellStyle name="Normal 94 2 2" xfId="21767" xr:uid="{00000000-0005-0000-0000-0000D1A70000}"/>
    <cellStyle name="Normal 94 2 2 2" xfId="43880" xr:uid="{00000000-0005-0000-0000-0000D2A70000}"/>
    <cellStyle name="Normal 94 2 3" xfId="33871" xr:uid="{00000000-0005-0000-0000-0000D3A70000}"/>
    <cellStyle name="Normal 94 3" xfId="21768" xr:uid="{00000000-0005-0000-0000-0000D4A70000}"/>
    <cellStyle name="Normal 94 3 2" xfId="37368" xr:uid="{00000000-0005-0000-0000-0000D5A70000}"/>
    <cellStyle name="Normal 94 4" xfId="27348" xr:uid="{00000000-0005-0000-0000-0000D6A70000}"/>
    <cellStyle name="Normal 94 5" xfId="45313" xr:uid="{00000000-0005-0000-0000-0000D7A70000}"/>
    <cellStyle name="Normal 95" xfId="21769" xr:uid="{00000000-0005-0000-0000-0000D8A70000}"/>
    <cellStyle name="Normal 95 2" xfId="27352" xr:uid="{00000000-0005-0000-0000-0000D9A70000}"/>
    <cellStyle name="Normal 95 3" xfId="45314" xr:uid="{00000000-0005-0000-0000-0000DAA70000}"/>
    <cellStyle name="Normal 96" xfId="21770" xr:uid="{00000000-0005-0000-0000-0000DBA70000}"/>
    <cellStyle name="Normal 96 2" xfId="21771" xr:uid="{00000000-0005-0000-0000-0000DCA70000}"/>
    <cellStyle name="Normal 96 2 2" xfId="21772" xr:uid="{00000000-0005-0000-0000-0000DDA70000}"/>
    <cellStyle name="Normal 96 2 2 2" xfId="43882" xr:uid="{00000000-0005-0000-0000-0000DEA70000}"/>
    <cellStyle name="Normal 96 2 3" xfId="33873" xr:uid="{00000000-0005-0000-0000-0000DFA70000}"/>
    <cellStyle name="Normal 96 3" xfId="21773" xr:uid="{00000000-0005-0000-0000-0000E0A70000}"/>
    <cellStyle name="Normal 96 3 2" xfId="37370" xr:uid="{00000000-0005-0000-0000-0000E1A70000}"/>
    <cellStyle name="Normal 96 4" xfId="27350" xr:uid="{00000000-0005-0000-0000-0000E2A70000}"/>
    <cellStyle name="Normal 96 5" xfId="45315" xr:uid="{00000000-0005-0000-0000-0000E3A70000}"/>
    <cellStyle name="Normal 97" xfId="21774" xr:uid="{00000000-0005-0000-0000-0000E4A70000}"/>
    <cellStyle name="Normal 97 2" xfId="21775" xr:uid="{00000000-0005-0000-0000-0000E5A70000}"/>
    <cellStyle name="Normal 97 2 2" xfId="21776" xr:uid="{00000000-0005-0000-0000-0000E6A70000}"/>
    <cellStyle name="Normal 97 2 2 2" xfId="43883" xr:uid="{00000000-0005-0000-0000-0000E7A70000}"/>
    <cellStyle name="Normal 97 2 3" xfId="33874" xr:uid="{00000000-0005-0000-0000-0000E8A70000}"/>
    <cellStyle name="Normal 97 3" xfId="21777" xr:uid="{00000000-0005-0000-0000-0000E9A70000}"/>
    <cellStyle name="Normal 97 3 2" xfId="37371" xr:uid="{00000000-0005-0000-0000-0000EAA70000}"/>
    <cellStyle name="Normal 97 4" xfId="27351" xr:uid="{00000000-0005-0000-0000-0000EBA70000}"/>
    <cellStyle name="Normal 97 5" xfId="45316" xr:uid="{00000000-0005-0000-0000-0000ECA70000}"/>
    <cellStyle name="Normal 98" xfId="21778" xr:uid="{00000000-0005-0000-0000-0000EDA70000}"/>
    <cellStyle name="Normal 98 2" xfId="21779" xr:uid="{00000000-0005-0000-0000-0000EEA70000}"/>
    <cellStyle name="Normal 98 2 2" xfId="21780" xr:uid="{00000000-0005-0000-0000-0000EFA70000}"/>
    <cellStyle name="Normal 98 2 2 2" xfId="43881" xr:uid="{00000000-0005-0000-0000-0000F0A70000}"/>
    <cellStyle name="Normal 98 2 3" xfId="33872" xr:uid="{00000000-0005-0000-0000-0000F1A70000}"/>
    <cellStyle name="Normal 98 3" xfId="21781" xr:uid="{00000000-0005-0000-0000-0000F2A70000}"/>
    <cellStyle name="Normal 98 3 2" xfId="37369" xr:uid="{00000000-0005-0000-0000-0000F3A70000}"/>
    <cellStyle name="Normal 98 4" xfId="27349" xr:uid="{00000000-0005-0000-0000-0000F4A70000}"/>
    <cellStyle name="Normal 98 5" xfId="45317" xr:uid="{00000000-0005-0000-0000-0000F5A70000}"/>
    <cellStyle name="Normal 99" xfId="21782" xr:uid="{00000000-0005-0000-0000-0000F6A70000}"/>
    <cellStyle name="Normal 99 2" xfId="27353" xr:uid="{00000000-0005-0000-0000-0000F7A70000}"/>
    <cellStyle name="Normal 99 3" xfId="45318" xr:uid="{00000000-0005-0000-0000-0000F8A70000}"/>
    <cellStyle name="Note 2" xfId="21783" xr:uid="{00000000-0005-0000-0000-0000F9A70000}"/>
    <cellStyle name="Note 2 10" xfId="23148" xr:uid="{00000000-0005-0000-0000-0000FAA70000}"/>
    <cellStyle name="Note 2 2" xfId="21784" xr:uid="{00000000-0005-0000-0000-0000FBA70000}"/>
    <cellStyle name="Note 2 2 10" xfId="23149" xr:uid="{00000000-0005-0000-0000-0000FCA70000}"/>
    <cellStyle name="Note 2 2 2" xfId="21785" xr:uid="{00000000-0005-0000-0000-0000FDA70000}"/>
    <cellStyle name="Note 2 2 2 2" xfId="21786" xr:uid="{00000000-0005-0000-0000-0000FEA70000}"/>
    <cellStyle name="Note 2 2 2 2 2" xfId="21787" xr:uid="{00000000-0005-0000-0000-0000FFA70000}"/>
    <cellStyle name="Note 2 2 2 2 2 10" xfId="45319" xr:uid="{00000000-0005-0000-0000-000000A80000}"/>
    <cellStyle name="Note 2 2 2 2 2 11" xfId="44370" xr:uid="{00000000-0005-0000-0000-000001A80000}"/>
    <cellStyle name="Note 2 2 2 2 2 2" xfId="21788" xr:uid="{00000000-0005-0000-0000-000002A80000}"/>
    <cellStyle name="Note 2 2 2 2 2 2 2" xfId="45320" xr:uid="{00000000-0005-0000-0000-000003A80000}"/>
    <cellStyle name="Note 2 2 2 2 2 3" xfId="26729" xr:uid="{00000000-0005-0000-0000-000004A80000}"/>
    <cellStyle name="Note 2 2 2 2 2 3 2" xfId="45321" xr:uid="{00000000-0005-0000-0000-000005A80000}"/>
    <cellStyle name="Note 2 2 2 2 2 4" xfId="45322" xr:uid="{00000000-0005-0000-0000-000006A80000}"/>
    <cellStyle name="Note 2 2 2 2 2 5" xfId="45323" xr:uid="{00000000-0005-0000-0000-000007A80000}"/>
    <cellStyle name="Note 2 2 2 2 2 6" xfId="45324" xr:uid="{00000000-0005-0000-0000-000008A80000}"/>
    <cellStyle name="Note 2 2 2 2 2 7" xfId="45325" xr:uid="{00000000-0005-0000-0000-000009A80000}"/>
    <cellStyle name="Note 2 2 2 2 2 8" xfId="45326" xr:uid="{00000000-0005-0000-0000-00000AA80000}"/>
    <cellStyle name="Note 2 2 2 2 2 9" xfId="45327" xr:uid="{00000000-0005-0000-0000-00000BA80000}"/>
    <cellStyle name="Note 2 2 2 2 3" xfId="21789" xr:uid="{00000000-0005-0000-0000-00000CA80000}"/>
    <cellStyle name="Note 2 2 2 2 3 2" xfId="21790" xr:uid="{00000000-0005-0000-0000-00000DA80000}"/>
    <cellStyle name="Note 2 2 2 2 3 3" xfId="26730" xr:uid="{00000000-0005-0000-0000-00000EA80000}"/>
    <cellStyle name="Note 2 2 2 2 3 4" xfId="44256" xr:uid="{00000000-0005-0000-0000-00000FA80000}"/>
    <cellStyle name="Note 2 2 2 2 4" xfId="21791" xr:uid="{00000000-0005-0000-0000-000010A80000}"/>
    <cellStyle name="Note 2 2 2 2 4 2" xfId="21792" xr:uid="{00000000-0005-0000-0000-000011A80000}"/>
    <cellStyle name="Note 2 2 2 2 4 3" xfId="26731" xr:uid="{00000000-0005-0000-0000-000012A80000}"/>
    <cellStyle name="Note 2 2 2 2 5" xfId="21793" xr:uid="{00000000-0005-0000-0000-000013A80000}"/>
    <cellStyle name="Note 2 2 2 2 5 2" xfId="21794" xr:uid="{00000000-0005-0000-0000-000014A80000}"/>
    <cellStyle name="Note 2 2 2 2 5 3" xfId="26732" xr:uid="{00000000-0005-0000-0000-000015A80000}"/>
    <cellStyle name="Note 2 2 2 2 6" xfId="21795" xr:uid="{00000000-0005-0000-0000-000016A80000}"/>
    <cellStyle name="Note 2 2 2 2 6 2" xfId="21796" xr:uid="{00000000-0005-0000-0000-000017A80000}"/>
    <cellStyle name="Note 2 2 2 2 6 3" xfId="26728" xr:uid="{00000000-0005-0000-0000-000018A80000}"/>
    <cellStyle name="Note 2 2 2 2 7" xfId="21797" xr:uid="{00000000-0005-0000-0000-000019A80000}"/>
    <cellStyle name="Note 2 2 2 2 7 2" xfId="21798" xr:uid="{00000000-0005-0000-0000-00001AA80000}"/>
    <cellStyle name="Note 2 2 2 2 7 3" xfId="43906" xr:uid="{00000000-0005-0000-0000-00001BA80000}"/>
    <cellStyle name="Note 2 2 2 2 8" xfId="23151" xr:uid="{00000000-0005-0000-0000-00001CA80000}"/>
    <cellStyle name="Note 2 2 2 3" xfId="21799" xr:uid="{00000000-0005-0000-0000-00001DA80000}"/>
    <cellStyle name="Note 2 2 2 3 2" xfId="21800" xr:uid="{00000000-0005-0000-0000-00001EA80000}"/>
    <cellStyle name="Note 2 2 2 3 2 10" xfId="45328" xr:uid="{00000000-0005-0000-0000-00001FA80000}"/>
    <cellStyle name="Note 2 2 2 3 2 11" xfId="44371" xr:uid="{00000000-0005-0000-0000-000020A80000}"/>
    <cellStyle name="Note 2 2 2 3 2 2" xfId="21801" xr:uid="{00000000-0005-0000-0000-000021A80000}"/>
    <cellStyle name="Note 2 2 2 3 2 2 2" xfId="45329" xr:uid="{00000000-0005-0000-0000-000022A80000}"/>
    <cellStyle name="Note 2 2 2 3 2 3" xfId="26734" xr:uid="{00000000-0005-0000-0000-000023A80000}"/>
    <cellStyle name="Note 2 2 2 3 2 3 2" xfId="45330" xr:uid="{00000000-0005-0000-0000-000024A80000}"/>
    <cellStyle name="Note 2 2 2 3 2 4" xfId="45331" xr:uid="{00000000-0005-0000-0000-000025A80000}"/>
    <cellStyle name="Note 2 2 2 3 2 5" xfId="45332" xr:uid="{00000000-0005-0000-0000-000026A80000}"/>
    <cellStyle name="Note 2 2 2 3 2 6" xfId="45333" xr:uid="{00000000-0005-0000-0000-000027A80000}"/>
    <cellStyle name="Note 2 2 2 3 2 7" xfId="45334" xr:uid="{00000000-0005-0000-0000-000028A80000}"/>
    <cellStyle name="Note 2 2 2 3 2 8" xfId="45335" xr:uid="{00000000-0005-0000-0000-000029A80000}"/>
    <cellStyle name="Note 2 2 2 3 2 9" xfId="45336" xr:uid="{00000000-0005-0000-0000-00002AA80000}"/>
    <cellStyle name="Note 2 2 2 3 3" xfId="21802" xr:uid="{00000000-0005-0000-0000-00002BA80000}"/>
    <cellStyle name="Note 2 2 2 3 3 2" xfId="21803" xr:uid="{00000000-0005-0000-0000-00002CA80000}"/>
    <cellStyle name="Note 2 2 2 3 3 3" xfId="26735" xr:uid="{00000000-0005-0000-0000-00002DA80000}"/>
    <cellStyle name="Note 2 2 2 3 3 4" xfId="44257" xr:uid="{00000000-0005-0000-0000-00002EA80000}"/>
    <cellStyle name="Note 2 2 2 3 4" xfId="21804" xr:uid="{00000000-0005-0000-0000-00002FA80000}"/>
    <cellStyle name="Note 2 2 2 3 4 2" xfId="21805" xr:uid="{00000000-0005-0000-0000-000030A80000}"/>
    <cellStyle name="Note 2 2 2 3 4 3" xfId="26736" xr:uid="{00000000-0005-0000-0000-000031A80000}"/>
    <cellStyle name="Note 2 2 2 3 5" xfId="21806" xr:uid="{00000000-0005-0000-0000-000032A80000}"/>
    <cellStyle name="Note 2 2 2 3 5 2" xfId="21807" xr:uid="{00000000-0005-0000-0000-000033A80000}"/>
    <cellStyle name="Note 2 2 2 3 5 3" xfId="26737" xr:uid="{00000000-0005-0000-0000-000034A80000}"/>
    <cellStyle name="Note 2 2 2 3 6" xfId="21808" xr:uid="{00000000-0005-0000-0000-000035A80000}"/>
    <cellStyle name="Note 2 2 2 3 6 2" xfId="21809" xr:uid="{00000000-0005-0000-0000-000036A80000}"/>
    <cellStyle name="Note 2 2 2 3 6 3" xfId="26733" xr:uid="{00000000-0005-0000-0000-000037A80000}"/>
    <cellStyle name="Note 2 2 2 3 7" xfId="21810" xr:uid="{00000000-0005-0000-0000-000038A80000}"/>
    <cellStyle name="Note 2 2 2 3 7 2" xfId="21811" xr:uid="{00000000-0005-0000-0000-000039A80000}"/>
    <cellStyle name="Note 2 2 2 3 7 3" xfId="43907" xr:uid="{00000000-0005-0000-0000-00003AA80000}"/>
    <cellStyle name="Note 2 2 2 3 8" xfId="23152" xr:uid="{00000000-0005-0000-0000-00003BA80000}"/>
    <cellStyle name="Note 2 2 2 4" xfId="21812" xr:uid="{00000000-0005-0000-0000-00003CA80000}"/>
    <cellStyle name="Note 2 2 2 4 2" xfId="21813" xr:uid="{00000000-0005-0000-0000-00003DA80000}"/>
    <cellStyle name="Note 2 2 2 4 2 10" xfId="45337" xr:uid="{00000000-0005-0000-0000-00003EA80000}"/>
    <cellStyle name="Note 2 2 2 4 2 11" xfId="44372" xr:uid="{00000000-0005-0000-0000-00003FA80000}"/>
    <cellStyle name="Note 2 2 2 4 2 2" xfId="21814" xr:uid="{00000000-0005-0000-0000-000040A80000}"/>
    <cellStyle name="Note 2 2 2 4 2 2 2" xfId="45338" xr:uid="{00000000-0005-0000-0000-000041A80000}"/>
    <cellStyle name="Note 2 2 2 4 2 3" xfId="26739" xr:uid="{00000000-0005-0000-0000-000042A80000}"/>
    <cellStyle name="Note 2 2 2 4 2 3 2" xfId="45339" xr:uid="{00000000-0005-0000-0000-000043A80000}"/>
    <cellStyle name="Note 2 2 2 4 2 4" xfId="45340" xr:uid="{00000000-0005-0000-0000-000044A80000}"/>
    <cellStyle name="Note 2 2 2 4 2 5" xfId="45341" xr:uid="{00000000-0005-0000-0000-000045A80000}"/>
    <cellStyle name="Note 2 2 2 4 2 6" xfId="45342" xr:uid="{00000000-0005-0000-0000-000046A80000}"/>
    <cellStyle name="Note 2 2 2 4 2 7" xfId="45343" xr:uid="{00000000-0005-0000-0000-000047A80000}"/>
    <cellStyle name="Note 2 2 2 4 2 8" xfId="45344" xr:uid="{00000000-0005-0000-0000-000048A80000}"/>
    <cellStyle name="Note 2 2 2 4 2 9" xfId="45345" xr:uid="{00000000-0005-0000-0000-000049A80000}"/>
    <cellStyle name="Note 2 2 2 4 3" xfId="21815" xr:uid="{00000000-0005-0000-0000-00004AA80000}"/>
    <cellStyle name="Note 2 2 2 4 3 2" xfId="21816" xr:uid="{00000000-0005-0000-0000-00004BA80000}"/>
    <cellStyle name="Note 2 2 2 4 3 3" xfId="26740" xr:uid="{00000000-0005-0000-0000-00004CA80000}"/>
    <cellStyle name="Note 2 2 2 4 3 4" xfId="44258" xr:uid="{00000000-0005-0000-0000-00004DA80000}"/>
    <cellStyle name="Note 2 2 2 4 4" xfId="21817" xr:uid="{00000000-0005-0000-0000-00004EA80000}"/>
    <cellStyle name="Note 2 2 2 4 4 2" xfId="21818" xr:uid="{00000000-0005-0000-0000-00004FA80000}"/>
    <cellStyle name="Note 2 2 2 4 4 3" xfId="26741" xr:uid="{00000000-0005-0000-0000-000050A80000}"/>
    <cellStyle name="Note 2 2 2 4 5" xfId="21819" xr:uid="{00000000-0005-0000-0000-000051A80000}"/>
    <cellStyle name="Note 2 2 2 4 5 2" xfId="21820" xr:uid="{00000000-0005-0000-0000-000052A80000}"/>
    <cellStyle name="Note 2 2 2 4 5 3" xfId="26742" xr:uid="{00000000-0005-0000-0000-000053A80000}"/>
    <cellStyle name="Note 2 2 2 4 6" xfId="21821" xr:uid="{00000000-0005-0000-0000-000054A80000}"/>
    <cellStyle name="Note 2 2 2 4 6 2" xfId="21822" xr:uid="{00000000-0005-0000-0000-000055A80000}"/>
    <cellStyle name="Note 2 2 2 4 6 3" xfId="26738" xr:uid="{00000000-0005-0000-0000-000056A80000}"/>
    <cellStyle name="Note 2 2 2 4 7" xfId="21823" xr:uid="{00000000-0005-0000-0000-000057A80000}"/>
    <cellStyle name="Note 2 2 2 4 7 2" xfId="21824" xr:uid="{00000000-0005-0000-0000-000058A80000}"/>
    <cellStyle name="Note 2 2 2 4 7 3" xfId="43908" xr:uid="{00000000-0005-0000-0000-000059A80000}"/>
    <cellStyle name="Note 2 2 2 4 8" xfId="23153" xr:uid="{00000000-0005-0000-0000-00005AA80000}"/>
    <cellStyle name="Note 2 2 2 5" xfId="21825" xr:uid="{00000000-0005-0000-0000-00005BA80000}"/>
    <cellStyle name="Note 2 2 2 5 10" xfId="45346" xr:uid="{00000000-0005-0000-0000-00005CA80000}"/>
    <cellStyle name="Note 2 2 2 5 11" xfId="44369" xr:uid="{00000000-0005-0000-0000-00005DA80000}"/>
    <cellStyle name="Note 2 2 2 5 2" xfId="21826" xr:uid="{00000000-0005-0000-0000-00005EA80000}"/>
    <cellStyle name="Note 2 2 2 5 2 2" xfId="21827" xr:uid="{00000000-0005-0000-0000-00005FA80000}"/>
    <cellStyle name="Note 2 2 2 5 2 3" xfId="26744" xr:uid="{00000000-0005-0000-0000-000060A80000}"/>
    <cellStyle name="Note 2 2 2 5 2 4" xfId="45347" xr:uid="{00000000-0005-0000-0000-000061A80000}"/>
    <cellStyle name="Note 2 2 2 5 3" xfId="21828" xr:uid="{00000000-0005-0000-0000-000062A80000}"/>
    <cellStyle name="Note 2 2 2 5 3 2" xfId="21829" xr:uid="{00000000-0005-0000-0000-000063A80000}"/>
    <cellStyle name="Note 2 2 2 5 3 3" xfId="26745" xr:uid="{00000000-0005-0000-0000-000064A80000}"/>
    <cellStyle name="Note 2 2 2 5 3 4" xfId="45348" xr:uid="{00000000-0005-0000-0000-000065A80000}"/>
    <cellStyle name="Note 2 2 2 5 4" xfId="21830" xr:uid="{00000000-0005-0000-0000-000066A80000}"/>
    <cellStyle name="Note 2 2 2 5 4 2" xfId="21831" xr:uid="{00000000-0005-0000-0000-000067A80000}"/>
    <cellStyle name="Note 2 2 2 5 4 3" xfId="26746" xr:uid="{00000000-0005-0000-0000-000068A80000}"/>
    <cellStyle name="Note 2 2 2 5 4 4" xfId="45349" xr:uid="{00000000-0005-0000-0000-000069A80000}"/>
    <cellStyle name="Note 2 2 2 5 5" xfId="21832" xr:uid="{00000000-0005-0000-0000-00006AA80000}"/>
    <cellStyle name="Note 2 2 2 5 5 2" xfId="21833" xr:uid="{00000000-0005-0000-0000-00006BA80000}"/>
    <cellStyle name="Note 2 2 2 5 5 3" xfId="26747" xr:uid="{00000000-0005-0000-0000-00006CA80000}"/>
    <cellStyle name="Note 2 2 2 5 5 4" xfId="45350" xr:uid="{00000000-0005-0000-0000-00006DA80000}"/>
    <cellStyle name="Note 2 2 2 5 6" xfId="21834" xr:uid="{00000000-0005-0000-0000-00006EA80000}"/>
    <cellStyle name="Note 2 2 2 5 6 2" xfId="45351" xr:uid="{00000000-0005-0000-0000-00006FA80000}"/>
    <cellStyle name="Note 2 2 2 5 7" xfId="26743" xr:uid="{00000000-0005-0000-0000-000070A80000}"/>
    <cellStyle name="Note 2 2 2 5 7 2" xfId="45352" xr:uid="{00000000-0005-0000-0000-000071A80000}"/>
    <cellStyle name="Note 2 2 2 5 8" xfId="45353" xr:uid="{00000000-0005-0000-0000-000072A80000}"/>
    <cellStyle name="Note 2 2 2 5 9" xfId="45354" xr:uid="{00000000-0005-0000-0000-000073A80000}"/>
    <cellStyle name="Note 2 2 2 6" xfId="21835" xr:uid="{00000000-0005-0000-0000-000074A80000}"/>
    <cellStyle name="Note 2 2 2 6 2" xfId="21836" xr:uid="{00000000-0005-0000-0000-000075A80000}"/>
    <cellStyle name="Note 2 2 2 6 3" xfId="26748" xr:uid="{00000000-0005-0000-0000-000076A80000}"/>
    <cellStyle name="Note 2 2 2 6 4" xfId="44255" xr:uid="{00000000-0005-0000-0000-000077A80000}"/>
    <cellStyle name="Note 2 2 2 7" xfId="21837" xr:uid="{00000000-0005-0000-0000-000078A80000}"/>
    <cellStyle name="Note 2 2 2 7 2" xfId="21838" xr:uid="{00000000-0005-0000-0000-000079A80000}"/>
    <cellStyle name="Note 2 2 2 7 3" xfId="26727" xr:uid="{00000000-0005-0000-0000-00007AA80000}"/>
    <cellStyle name="Note 2 2 2 8" xfId="21839" xr:uid="{00000000-0005-0000-0000-00007BA80000}"/>
    <cellStyle name="Note 2 2 2 8 2" xfId="21840" xr:uid="{00000000-0005-0000-0000-00007CA80000}"/>
    <cellStyle name="Note 2 2 2 8 3" xfId="43905" xr:uid="{00000000-0005-0000-0000-00007DA80000}"/>
    <cellStyle name="Note 2 2 2 9" xfId="23150" xr:uid="{00000000-0005-0000-0000-00007EA80000}"/>
    <cellStyle name="Note 2 2 3" xfId="21841" xr:uid="{00000000-0005-0000-0000-00007FA80000}"/>
    <cellStyle name="Note 2 2 3 2" xfId="21842" xr:uid="{00000000-0005-0000-0000-000080A80000}"/>
    <cellStyle name="Note 2 2 3 2 10" xfId="45355" xr:uid="{00000000-0005-0000-0000-000081A80000}"/>
    <cellStyle name="Note 2 2 3 2 11" xfId="44373" xr:uid="{00000000-0005-0000-0000-000082A80000}"/>
    <cellStyle name="Note 2 2 3 2 2" xfId="21843" xr:uid="{00000000-0005-0000-0000-000083A80000}"/>
    <cellStyle name="Note 2 2 3 2 2 2" xfId="45356" xr:uid="{00000000-0005-0000-0000-000084A80000}"/>
    <cellStyle name="Note 2 2 3 2 3" xfId="26750" xr:uid="{00000000-0005-0000-0000-000085A80000}"/>
    <cellStyle name="Note 2 2 3 2 3 2" xfId="45357" xr:uid="{00000000-0005-0000-0000-000086A80000}"/>
    <cellStyle name="Note 2 2 3 2 4" xfId="45358" xr:uid="{00000000-0005-0000-0000-000087A80000}"/>
    <cellStyle name="Note 2 2 3 2 5" xfId="45359" xr:uid="{00000000-0005-0000-0000-000088A80000}"/>
    <cellStyle name="Note 2 2 3 2 6" xfId="45360" xr:uid="{00000000-0005-0000-0000-000089A80000}"/>
    <cellStyle name="Note 2 2 3 2 7" xfId="45361" xr:uid="{00000000-0005-0000-0000-00008AA80000}"/>
    <cellStyle name="Note 2 2 3 2 8" xfId="45362" xr:uid="{00000000-0005-0000-0000-00008BA80000}"/>
    <cellStyle name="Note 2 2 3 2 9" xfId="45363" xr:uid="{00000000-0005-0000-0000-00008CA80000}"/>
    <cellStyle name="Note 2 2 3 3" xfId="21844" xr:uid="{00000000-0005-0000-0000-00008DA80000}"/>
    <cellStyle name="Note 2 2 3 3 2" xfId="21845" xr:uid="{00000000-0005-0000-0000-00008EA80000}"/>
    <cellStyle name="Note 2 2 3 3 3" xfId="26751" xr:uid="{00000000-0005-0000-0000-00008FA80000}"/>
    <cellStyle name="Note 2 2 3 3 4" xfId="44259" xr:uid="{00000000-0005-0000-0000-000090A80000}"/>
    <cellStyle name="Note 2 2 3 4" xfId="21846" xr:uid="{00000000-0005-0000-0000-000091A80000}"/>
    <cellStyle name="Note 2 2 3 4 2" xfId="21847" xr:uid="{00000000-0005-0000-0000-000092A80000}"/>
    <cellStyle name="Note 2 2 3 4 3" xfId="26752" xr:uid="{00000000-0005-0000-0000-000093A80000}"/>
    <cellStyle name="Note 2 2 3 5" xfId="21848" xr:uid="{00000000-0005-0000-0000-000094A80000}"/>
    <cellStyle name="Note 2 2 3 5 2" xfId="21849" xr:uid="{00000000-0005-0000-0000-000095A80000}"/>
    <cellStyle name="Note 2 2 3 5 3" xfId="26753" xr:uid="{00000000-0005-0000-0000-000096A80000}"/>
    <cellStyle name="Note 2 2 3 6" xfId="21850" xr:uid="{00000000-0005-0000-0000-000097A80000}"/>
    <cellStyle name="Note 2 2 3 6 2" xfId="21851" xr:uid="{00000000-0005-0000-0000-000098A80000}"/>
    <cellStyle name="Note 2 2 3 6 3" xfId="26749" xr:uid="{00000000-0005-0000-0000-000099A80000}"/>
    <cellStyle name="Note 2 2 3 7" xfId="21852" xr:uid="{00000000-0005-0000-0000-00009AA80000}"/>
    <cellStyle name="Note 2 2 3 7 2" xfId="21853" xr:uid="{00000000-0005-0000-0000-00009BA80000}"/>
    <cellStyle name="Note 2 2 3 7 3" xfId="43909" xr:uid="{00000000-0005-0000-0000-00009CA80000}"/>
    <cellStyle name="Note 2 2 3 8" xfId="23154" xr:uid="{00000000-0005-0000-0000-00009DA80000}"/>
    <cellStyle name="Note 2 2 4" xfId="21854" xr:uid="{00000000-0005-0000-0000-00009EA80000}"/>
    <cellStyle name="Note 2 2 4 2" xfId="21855" xr:uid="{00000000-0005-0000-0000-00009FA80000}"/>
    <cellStyle name="Note 2 2 4 2 10" xfId="45364" xr:uid="{00000000-0005-0000-0000-0000A0A80000}"/>
    <cellStyle name="Note 2 2 4 2 11" xfId="44374" xr:uid="{00000000-0005-0000-0000-0000A1A80000}"/>
    <cellStyle name="Note 2 2 4 2 2" xfId="21856" xr:uid="{00000000-0005-0000-0000-0000A2A80000}"/>
    <cellStyle name="Note 2 2 4 2 2 2" xfId="45365" xr:uid="{00000000-0005-0000-0000-0000A3A80000}"/>
    <cellStyle name="Note 2 2 4 2 3" xfId="26755" xr:uid="{00000000-0005-0000-0000-0000A4A80000}"/>
    <cellStyle name="Note 2 2 4 2 3 2" xfId="45366" xr:uid="{00000000-0005-0000-0000-0000A5A80000}"/>
    <cellStyle name="Note 2 2 4 2 4" xfId="45367" xr:uid="{00000000-0005-0000-0000-0000A6A80000}"/>
    <cellStyle name="Note 2 2 4 2 5" xfId="45368" xr:uid="{00000000-0005-0000-0000-0000A7A80000}"/>
    <cellStyle name="Note 2 2 4 2 6" xfId="45369" xr:uid="{00000000-0005-0000-0000-0000A8A80000}"/>
    <cellStyle name="Note 2 2 4 2 7" xfId="45370" xr:uid="{00000000-0005-0000-0000-0000A9A80000}"/>
    <cellStyle name="Note 2 2 4 2 8" xfId="45371" xr:uid="{00000000-0005-0000-0000-0000AAA80000}"/>
    <cellStyle name="Note 2 2 4 2 9" xfId="45372" xr:uid="{00000000-0005-0000-0000-0000ABA80000}"/>
    <cellStyle name="Note 2 2 4 3" xfId="21857" xr:uid="{00000000-0005-0000-0000-0000ACA80000}"/>
    <cellStyle name="Note 2 2 4 3 2" xfId="21858" xr:uid="{00000000-0005-0000-0000-0000ADA80000}"/>
    <cellStyle name="Note 2 2 4 3 3" xfId="26756" xr:uid="{00000000-0005-0000-0000-0000AEA80000}"/>
    <cellStyle name="Note 2 2 4 3 4" xfId="44260" xr:uid="{00000000-0005-0000-0000-0000AFA80000}"/>
    <cellStyle name="Note 2 2 4 4" xfId="21859" xr:uid="{00000000-0005-0000-0000-0000B0A80000}"/>
    <cellStyle name="Note 2 2 4 4 2" xfId="21860" xr:uid="{00000000-0005-0000-0000-0000B1A80000}"/>
    <cellStyle name="Note 2 2 4 4 3" xfId="26757" xr:uid="{00000000-0005-0000-0000-0000B2A80000}"/>
    <cellStyle name="Note 2 2 4 5" xfId="21861" xr:uid="{00000000-0005-0000-0000-0000B3A80000}"/>
    <cellStyle name="Note 2 2 4 5 2" xfId="21862" xr:uid="{00000000-0005-0000-0000-0000B4A80000}"/>
    <cellStyle name="Note 2 2 4 5 3" xfId="26758" xr:uid="{00000000-0005-0000-0000-0000B5A80000}"/>
    <cellStyle name="Note 2 2 4 6" xfId="21863" xr:uid="{00000000-0005-0000-0000-0000B6A80000}"/>
    <cellStyle name="Note 2 2 4 6 2" xfId="21864" xr:uid="{00000000-0005-0000-0000-0000B7A80000}"/>
    <cellStyle name="Note 2 2 4 6 3" xfId="26754" xr:uid="{00000000-0005-0000-0000-0000B8A80000}"/>
    <cellStyle name="Note 2 2 4 7" xfId="21865" xr:uid="{00000000-0005-0000-0000-0000B9A80000}"/>
    <cellStyle name="Note 2 2 4 7 2" xfId="21866" xr:uid="{00000000-0005-0000-0000-0000BAA80000}"/>
    <cellStyle name="Note 2 2 4 7 3" xfId="43910" xr:uid="{00000000-0005-0000-0000-0000BBA80000}"/>
    <cellStyle name="Note 2 2 4 8" xfId="23155" xr:uid="{00000000-0005-0000-0000-0000BCA80000}"/>
    <cellStyle name="Note 2 2 5" xfId="21867" xr:uid="{00000000-0005-0000-0000-0000BDA80000}"/>
    <cellStyle name="Note 2 2 5 2" xfId="21868" xr:uid="{00000000-0005-0000-0000-0000BEA80000}"/>
    <cellStyle name="Note 2 2 5 2 10" xfId="45373" xr:uid="{00000000-0005-0000-0000-0000BFA80000}"/>
    <cellStyle name="Note 2 2 5 2 11" xfId="44375" xr:uid="{00000000-0005-0000-0000-0000C0A80000}"/>
    <cellStyle name="Note 2 2 5 2 2" xfId="21869" xr:uid="{00000000-0005-0000-0000-0000C1A80000}"/>
    <cellStyle name="Note 2 2 5 2 2 2" xfId="45374" xr:uid="{00000000-0005-0000-0000-0000C2A80000}"/>
    <cellStyle name="Note 2 2 5 2 3" xfId="26760" xr:uid="{00000000-0005-0000-0000-0000C3A80000}"/>
    <cellStyle name="Note 2 2 5 2 3 2" xfId="45375" xr:uid="{00000000-0005-0000-0000-0000C4A80000}"/>
    <cellStyle name="Note 2 2 5 2 4" xfId="45376" xr:uid="{00000000-0005-0000-0000-0000C5A80000}"/>
    <cellStyle name="Note 2 2 5 2 5" xfId="45377" xr:uid="{00000000-0005-0000-0000-0000C6A80000}"/>
    <cellStyle name="Note 2 2 5 2 6" xfId="45378" xr:uid="{00000000-0005-0000-0000-0000C7A80000}"/>
    <cellStyle name="Note 2 2 5 2 7" xfId="45379" xr:uid="{00000000-0005-0000-0000-0000C8A80000}"/>
    <cellStyle name="Note 2 2 5 2 8" xfId="45380" xr:uid="{00000000-0005-0000-0000-0000C9A80000}"/>
    <cellStyle name="Note 2 2 5 2 9" xfId="45381" xr:uid="{00000000-0005-0000-0000-0000CAA80000}"/>
    <cellStyle name="Note 2 2 5 3" xfId="21870" xr:uid="{00000000-0005-0000-0000-0000CBA80000}"/>
    <cellStyle name="Note 2 2 5 3 2" xfId="21871" xr:uid="{00000000-0005-0000-0000-0000CCA80000}"/>
    <cellStyle name="Note 2 2 5 3 3" xfId="26761" xr:uid="{00000000-0005-0000-0000-0000CDA80000}"/>
    <cellStyle name="Note 2 2 5 3 4" xfId="44261" xr:uid="{00000000-0005-0000-0000-0000CEA80000}"/>
    <cellStyle name="Note 2 2 5 4" xfId="21872" xr:uid="{00000000-0005-0000-0000-0000CFA80000}"/>
    <cellStyle name="Note 2 2 5 4 2" xfId="21873" xr:uid="{00000000-0005-0000-0000-0000D0A80000}"/>
    <cellStyle name="Note 2 2 5 4 3" xfId="26762" xr:uid="{00000000-0005-0000-0000-0000D1A80000}"/>
    <cellStyle name="Note 2 2 5 5" xfId="21874" xr:uid="{00000000-0005-0000-0000-0000D2A80000}"/>
    <cellStyle name="Note 2 2 5 5 2" xfId="21875" xr:uid="{00000000-0005-0000-0000-0000D3A80000}"/>
    <cellStyle name="Note 2 2 5 5 3" xfId="26763" xr:uid="{00000000-0005-0000-0000-0000D4A80000}"/>
    <cellStyle name="Note 2 2 5 6" xfId="21876" xr:uid="{00000000-0005-0000-0000-0000D5A80000}"/>
    <cellStyle name="Note 2 2 5 6 2" xfId="21877" xr:uid="{00000000-0005-0000-0000-0000D6A80000}"/>
    <cellStyle name="Note 2 2 5 6 3" xfId="26759" xr:uid="{00000000-0005-0000-0000-0000D7A80000}"/>
    <cellStyle name="Note 2 2 5 7" xfId="21878" xr:uid="{00000000-0005-0000-0000-0000D8A80000}"/>
    <cellStyle name="Note 2 2 5 7 2" xfId="21879" xr:uid="{00000000-0005-0000-0000-0000D9A80000}"/>
    <cellStyle name="Note 2 2 5 7 3" xfId="43911" xr:uid="{00000000-0005-0000-0000-0000DAA80000}"/>
    <cellStyle name="Note 2 2 5 8" xfId="23156" xr:uid="{00000000-0005-0000-0000-0000DBA80000}"/>
    <cellStyle name="Note 2 2 6" xfId="21880" xr:uid="{00000000-0005-0000-0000-0000DCA80000}"/>
    <cellStyle name="Note 2 2 6 10" xfId="45382" xr:uid="{00000000-0005-0000-0000-0000DDA80000}"/>
    <cellStyle name="Note 2 2 6 11" xfId="44368" xr:uid="{00000000-0005-0000-0000-0000DEA80000}"/>
    <cellStyle name="Note 2 2 6 2" xfId="21881" xr:uid="{00000000-0005-0000-0000-0000DFA80000}"/>
    <cellStyle name="Note 2 2 6 2 2" xfId="21882" xr:uid="{00000000-0005-0000-0000-0000E0A80000}"/>
    <cellStyle name="Note 2 2 6 2 3" xfId="26765" xr:uid="{00000000-0005-0000-0000-0000E1A80000}"/>
    <cellStyle name="Note 2 2 6 2 4" xfId="45383" xr:uid="{00000000-0005-0000-0000-0000E2A80000}"/>
    <cellStyle name="Note 2 2 6 3" xfId="21883" xr:uid="{00000000-0005-0000-0000-0000E3A80000}"/>
    <cellStyle name="Note 2 2 6 3 2" xfId="21884" xr:uid="{00000000-0005-0000-0000-0000E4A80000}"/>
    <cellStyle name="Note 2 2 6 3 3" xfId="26766" xr:uid="{00000000-0005-0000-0000-0000E5A80000}"/>
    <cellStyle name="Note 2 2 6 3 4" xfId="45384" xr:uid="{00000000-0005-0000-0000-0000E6A80000}"/>
    <cellStyle name="Note 2 2 6 4" xfId="21885" xr:uid="{00000000-0005-0000-0000-0000E7A80000}"/>
    <cellStyle name="Note 2 2 6 4 2" xfId="21886" xr:uid="{00000000-0005-0000-0000-0000E8A80000}"/>
    <cellStyle name="Note 2 2 6 4 3" xfId="26767" xr:uid="{00000000-0005-0000-0000-0000E9A80000}"/>
    <cellStyle name="Note 2 2 6 4 4" xfId="45385" xr:uid="{00000000-0005-0000-0000-0000EAA80000}"/>
    <cellStyle name="Note 2 2 6 5" xfId="21887" xr:uid="{00000000-0005-0000-0000-0000EBA80000}"/>
    <cellStyle name="Note 2 2 6 5 2" xfId="21888" xr:uid="{00000000-0005-0000-0000-0000ECA80000}"/>
    <cellStyle name="Note 2 2 6 5 3" xfId="26768" xr:uid="{00000000-0005-0000-0000-0000EDA80000}"/>
    <cellStyle name="Note 2 2 6 5 4" xfId="45386" xr:uid="{00000000-0005-0000-0000-0000EEA80000}"/>
    <cellStyle name="Note 2 2 6 6" xfId="21889" xr:uid="{00000000-0005-0000-0000-0000EFA80000}"/>
    <cellStyle name="Note 2 2 6 6 2" xfId="45387" xr:uid="{00000000-0005-0000-0000-0000F0A80000}"/>
    <cellStyle name="Note 2 2 6 7" xfId="26764" xr:uid="{00000000-0005-0000-0000-0000F1A80000}"/>
    <cellStyle name="Note 2 2 6 7 2" xfId="45388" xr:uid="{00000000-0005-0000-0000-0000F2A80000}"/>
    <cellStyle name="Note 2 2 6 8" xfId="45389" xr:uid="{00000000-0005-0000-0000-0000F3A80000}"/>
    <cellStyle name="Note 2 2 6 9" xfId="45390" xr:uid="{00000000-0005-0000-0000-0000F4A80000}"/>
    <cellStyle name="Note 2 2 7" xfId="21890" xr:uid="{00000000-0005-0000-0000-0000F5A80000}"/>
    <cellStyle name="Note 2 2 7 2" xfId="21891" xr:uid="{00000000-0005-0000-0000-0000F6A80000}"/>
    <cellStyle name="Note 2 2 7 3" xfId="26769" xr:uid="{00000000-0005-0000-0000-0000F7A80000}"/>
    <cellStyle name="Note 2 2 7 4" xfId="44254" xr:uid="{00000000-0005-0000-0000-0000F8A80000}"/>
    <cellStyle name="Note 2 2 8" xfId="21892" xr:uid="{00000000-0005-0000-0000-0000F9A80000}"/>
    <cellStyle name="Note 2 2 8 2" xfId="21893" xr:uid="{00000000-0005-0000-0000-0000FAA80000}"/>
    <cellStyle name="Note 2 2 8 3" xfId="26726" xr:uid="{00000000-0005-0000-0000-0000FBA80000}"/>
    <cellStyle name="Note 2 2 9" xfId="21894" xr:uid="{00000000-0005-0000-0000-0000FCA80000}"/>
    <cellStyle name="Note 2 2 9 2" xfId="21895" xr:uid="{00000000-0005-0000-0000-0000FDA80000}"/>
    <cellStyle name="Note 2 2 9 3" xfId="43904" xr:uid="{00000000-0005-0000-0000-0000FEA80000}"/>
    <cellStyle name="Note 2 3" xfId="21896" xr:uid="{00000000-0005-0000-0000-0000FFA80000}"/>
    <cellStyle name="Note 2 3 2" xfId="21897" xr:uid="{00000000-0005-0000-0000-000000A90000}"/>
    <cellStyle name="Note 2 3 2 2" xfId="21898" xr:uid="{00000000-0005-0000-0000-000001A90000}"/>
    <cellStyle name="Note 2 3 2 2 10" xfId="45391" xr:uid="{00000000-0005-0000-0000-000002A90000}"/>
    <cellStyle name="Note 2 3 2 2 11" xfId="44377" xr:uid="{00000000-0005-0000-0000-000003A90000}"/>
    <cellStyle name="Note 2 3 2 2 2" xfId="21899" xr:uid="{00000000-0005-0000-0000-000004A90000}"/>
    <cellStyle name="Note 2 3 2 2 2 2" xfId="45392" xr:uid="{00000000-0005-0000-0000-000005A90000}"/>
    <cellStyle name="Note 2 3 2 2 3" xfId="26772" xr:uid="{00000000-0005-0000-0000-000006A90000}"/>
    <cellStyle name="Note 2 3 2 2 3 2" xfId="45393" xr:uid="{00000000-0005-0000-0000-000007A90000}"/>
    <cellStyle name="Note 2 3 2 2 4" xfId="45394" xr:uid="{00000000-0005-0000-0000-000008A90000}"/>
    <cellStyle name="Note 2 3 2 2 5" xfId="45395" xr:uid="{00000000-0005-0000-0000-000009A90000}"/>
    <cellStyle name="Note 2 3 2 2 6" xfId="45396" xr:uid="{00000000-0005-0000-0000-00000AA90000}"/>
    <cellStyle name="Note 2 3 2 2 7" xfId="45397" xr:uid="{00000000-0005-0000-0000-00000BA90000}"/>
    <cellStyle name="Note 2 3 2 2 8" xfId="45398" xr:uid="{00000000-0005-0000-0000-00000CA90000}"/>
    <cellStyle name="Note 2 3 2 2 9" xfId="45399" xr:uid="{00000000-0005-0000-0000-00000DA90000}"/>
    <cellStyle name="Note 2 3 2 3" xfId="21900" xr:uid="{00000000-0005-0000-0000-00000EA90000}"/>
    <cellStyle name="Note 2 3 2 3 2" xfId="21901" xr:uid="{00000000-0005-0000-0000-00000FA90000}"/>
    <cellStyle name="Note 2 3 2 3 3" xfId="26773" xr:uid="{00000000-0005-0000-0000-000010A90000}"/>
    <cellStyle name="Note 2 3 2 3 4" xfId="44263" xr:uid="{00000000-0005-0000-0000-000011A90000}"/>
    <cellStyle name="Note 2 3 2 4" xfId="21902" xr:uid="{00000000-0005-0000-0000-000012A90000}"/>
    <cellStyle name="Note 2 3 2 4 2" xfId="21903" xr:uid="{00000000-0005-0000-0000-000013A90000}"/>
    <cellStyle name="Note 2 3 2 4 3" xfId="26774" xr:uid="{00000000-0005-0000-0000-000014A90000}"/>
    <cellStyle name="Note 2 3 2 5" xfId="21904" xr:uid="{00000000-0005-0000-0000-000015A90000}"/>
    <cellStyle name="Note 2 3 2 5 2" xfId="21905" xr:uid="{00000000-0005-0000-0000-000016A90000}"/>
    <cellStyle name="Note 2 3 2 5 3" xfId="26775" xr:uid="{00000000-0005-0000-0000-000017A90000}"/>
    <cellStyle name="Note 2 3 2 6" xfId="21906" xr:uid="{00000000-0005-0000-0000-000018A90000}"/>
    <cellStyle name="Note 2 3 2 6 2" xfId="21907" xr:uid="{00000000-0005-0000-0000-000019A90000}"/>
    <cellStyle name="Note 2 3 2 6 3" xfId="26771" xr:uid="{00000000-0005-0000-0000-00001AA90000}"/>
    <cellStyle name="Note 2 3 2 7" xfId="21908" xr:uid="{00000000-0005-0000-0000-00001BA90000}"/>
    <cellStyle name="Note 2 3 2 7 2" xfId="21909" xr:uid="{00000000-0005-0000-0000-00001CA90000}"/>
    <cellStyle name="Note 2 3 2 7 3" xfId="43913" xr:uid="{00000000-0005-0000-0000-00001DA90000}"/>
    <cellStyle name="Note 2 3 2 8" xfId="23158" xr:uid="{00000000-0005-0000-0000-00001EA90000}"/>
    <cellStyle name="Note 2 3 3" xfId="21910" xr:uid="{00000000-0005-0000-0000-00001FA90000}"/>
    <cellStyle name="Note 2 3 3 2" xfId="21911" xr:uid="{00000000-0005-0000-0000-000020A90000}"/>
    <cellStyle name="Note 2 3 3 2 10" xfId="45400" xr:uid="{00000000-0005-0000-0000-000021A90000}"/>
    <cellStyle name="Note 2 3 3 2 11" xfId="44378" xr:uid="{00000000-0005-0000-0000-000022A90000}"/>
    <cellStyle name="Note 2 3 3 2 2" xfId="21912" xr:uid="{00000000-0005-0000-0000-000023A90000}"/>
    <cellStyle name="Note 2 3 3 2 2 2" xfId="45401" xr:uid="{00000000-0005-0000-0000-000024A90000}"/>
    <cellStyle name="Note 2 3 3 2 3" xfId="26777" xr:uid="{00000000-0005-0000-0000-000025A90000}"/>
    <cellStyle name="Note 2 3 3 2 3 2" xfId="45402" xr:uid="{00000000-0005-0000-0000-000026A90000}"/>
    <cellStyle name="Note 2 3 3 2 4" xfId="45403" xr:uid="{00000000-0005-0000-0000-000027A90000}"/>
    <cellStyle name="Note 2 3 3 2 5" xfId="45404" xr:uid="{00000000-0005-0000-0000-000028A90000}"/>
    <cellStyle name="Note 2 3 3 2 6" xfId="45405" xr:uid="{00000000-0005-0000-0000-000029A90000}"/>
    <cellStyle name="Note 2 3 3 2 7" xfId="45406" xr:uid="{00000000-0005-0000-0000-00002AA90000}"/>
    <cellStyle name="Note 2 3 3 2 8" xfId="45407" xr:uid="{00000000-0005-0000-0000-00002BA90000}"/>
    <cellStyle name="Note 2 3 3 2 9" xfId="45408" xr:uid="{00000000-0005-0000-0000-00002CA90000}"/>
    <cellStyle name="Note 2 3 3 3" xfId="21913" xr:uid="{00000000-0005-0000-0000-00002DA90000}"/>
    <cellStyle name="Note 2 3 3 3 2" xfId="21914" xr:uid="{00000000-0005-0000-0000-00002EA90000}"/>
    <cellStyle name="Note 2 3 3 3 3" xfId="26778" xr:uid="{00000000-0005-0000-0000-00002FA90000}"/>
    <cellStyle name="Note 2 3 3 3 4" xfId="44264" xr:uid="{00000000-0005-0000-0000-000030A90000}"/>
    <cellStyle name="Note 2 3 3 4" xfId="21915" xr:uid="{00000000-0005-0000-0000-000031A90000}"/>
    <cellStyle name="Note 2 3 3 4 2" xfId="21916" xr:uid="{00000000-0005-0000-0000-000032A90000}"/>
    <cellStyle name="Note 2 3 3 4 3" xfId="26779" xr:uid="{00000000-0005-0000-0000-000033A90000}"/>
    <cellStyle name="Note 2 3 3 5" xfId="21917" xr:uid="{00000000-0005-0000-0000-000034A90000}"/>
    <cellStyle name="Note 2 3 3 5 2" xfId="21918" xr:uid="{00000000-0005-0000-0000-000035A90000}"/>
    <cellStyle name="Note 2 3 3 5 3" xfId="26780" xr:uid="{00000000-0005-0000-0000-000036A90000}"/>
    <cellStyle name="Note 2 3 3 6" xfId="21919" xr:uid="{00000000-0005-0000-0000-000037A90000}"/>
    <cellStyle name="Note 2 3 3 6 2" xfId="21920" xr:uid="{00000000-0005-0000-0000-000038A90000}"/>
    <cellStyle name="Note 2 3 3 6 3" xfId="26776" xr:uid="{00000000-0005-0000-0000-000039A90000}"/>
    <cellStyle name="Note 2 3 3 7" xfId="21921" xr:uid="{00000000-0005-0000-0000-00003AA90000}"/>
    <cellStyle name="Note 2 3 3 7 2" xfId="21922" xr:uid="{00000000-0005-0000-0000-00003BA90000}"/>
    <cellStyle name="Note 2 3 3 7 3" xfId="43914" xr:uid="{00000000-0005-0000-0000-00003CA90000}"/>
    <cellStyle name="Note 2 3 3 8" xfId="23159" xr:uid="{00000000-0005-0000-0000-00003DA90000}"/>
    <cellStyle name="Note 2 3 4" xfId="21923" xr:uid="{00000000-0005-0000-0000-00003EA90000}"/>
    <cellStyle name="Note 2 3 4 2" xfId="21924" xr:uid="{00000000-0005-0000-0000-00003FA90000}"/>
    <cellStyle name="Note 2 3 4 2 10" xfId="45409" xr:uid="{00000000-0005-0000-0000-000040A90000}"/>
    <cellStyle name="Note 2 3 4 2 11" xfId="44379" xr:uid="{00000000-0005-0000-0000-000041A90000}"/>
    <cellStyle name="Note 2 3 4 2 2" xfId="21925" xr:uid="{00000000-0005-0000-0000-000042A90000}"/>
    <cellStyle name="Note 2 3 4 2 2 2" xfId="45410" xr:uid="{00000000-0005-0000-0000-000043A90000}"/>
    <cellStyle name="Note 2 3 4 2 3" xfId="26782" xr:uid="{00000000-0005-0000-0000-000044A90000}"/>
    <cellStyle name="Note 2 3 4 2 3 2" xfId="45411" xr:uid="{00000000-0005-0000-0000-000045A90000}"/>
    <cellStyle name="Note 2 3 4 2 4" xfId="45412" xr:uid="{00000000-0005-0000-0000-000046A90000}"/>
    <cellStyle name="Note 2 3 4 2 5" xfId="45413" xr:uid="{00000000-0005-0000-0000-000047A90000}"/>
    <cellStyle name="Note 2 3 4 2 6" xfId="45414" xr:uid="{00000000-0005-0000-0000-000048A90000}"/>
    <cellStyle name="Note 2 3 4 2 7" xfId="45415" xr:uid="{00000000-0005-0000-0000-000049A90000}"/>
    <cellStyle name="Note 2 3 4 2 8" xfId="45416" xr:uid="{00000000-0005-0000-0000-00004AA90000}"/>
    <cellStyle name="Note 2 3 4 2 9" xfId="45417" xr:uid="{00000000-0005-0000-0000-00004BA90000}"/>
    <cellStyle name="Note 2 3 4 3" xfId="21926" xr:uid="{00000000-0005-0000-0000-00004CA90000}"/>
    <cellStyle name="Note 2 3 4 3 2" xfId="21927" xr:uid="{00000000-0005-0000-0000-00004DA90000}"/>
    <cellStyle name="Note 2 3 4 3 3" xfId="26783" xr:uid="{00000000-0005-0000-0000-00004EA90000}"/>
    <cellStyle name="Note 2 3 4 3 4" xfId="44265" xr:uid="{00000000-0005-0000-0000-00004FA90000}"/>
    <cellStyle name="Note 2 3 4 4" xfId="21928" xr:uid="{00000000-0005-0000-0000-000050A90000}"/>
    <cellStyle name="Note 2 3 4 4 2" xfId="21929" xr:uid="{00000000-0005-0000-0000-000051A90000}"/>
    <cellStyle name="Note 2 3 4 4 3" xfId="26784" xr:uid="{00000000-0005-0000-0000-000052A90000}"/>
    <cellStyle name="Note 2 3 4 5" xfId="21930" xr:uid="{00000000-0005-0000-0000-000053A90000}"/>
    <cellStyle name="Note 2 3 4 5 2" xfId="21931" xr:uid="{00000000-0005-0000-0000-000054A90000}"/>
    <cellStyle name="Note 2 3 4 5 3" xfId="26785" xr:uid="{00000000-0005-0000-0000-000055A90000}"/>
    <cellStyle name="Note 2 3 4 6" xfId="21932" xr:uid="{00000000-0005-0000-0000-000056A90000}"/>
    <cellStyle name="Note 2 3 4 6 2" xfId="21933" xr:uid="{00000000-0005-0000-0000-000057A90000}"/>
    <cellStyle name="Note 2 3 4 6 3" xfId="26781" xr:uid="{00000000-0005-0000-0000-000058A90000}"/>
    <cellStyle name="Note 2 3 4 7" xfId="21934" xr:uid="{00000000-0005-0000-0000-000059A90000}"/>
    <cellStyle name="Note 2 3 4 7 2" xfId="21935" xr:uid="{00000000-0005-0000-0000-00005AA90000}"/>
    <cellStyle name="Note 2 3 4 7 3" xfId="43915" xr:uid="{00000000-0005-0000-0000-00005BA90000}"/>
    <cellStyle name="Note 2 3 4 8" xfId="23160" xr:uid="{00000000-0005-0000-0000-00005CA90000}"/>
    <cellStyle name="Note 2 3 5" xfId="21936" xr:uid="{00000000-0005-0000-0000-00005DA90000}"/>
    <cellStyle name="Note 2 3 5 10" xfId="45418" xr:uid="{00000000-0005-0000-0000-00005EA90000}"/>
    <cellStyle name="Note 2 3 5 11" xfId="44376" xr:uid="{00000000-0005-0000-0000-00005FA90000}"/>
    <cellStyle name="Note 2 3 5 2" xfId="21937" xr:uid="{00000000-0005-0000-0000-000060A90000}"/>
    <cellStyle name="Note 2 3 5 2 2" xfId="21938" xr:uid="{00000000-0005-0000-0000-000061A90000}"/>
    <cellStyle name="Note 2 3 5 2 3" xfId="26787" xr:uid="{00000000-0005-0000-0000-000062A90000}"/>
    <cellStyle name="Note 2 3 5 2 4" xfId="45419" xr:uid="{00000000-0005-0000-0000-000063A90000}"/>
    <cellStyle name="Note 2 3 5 3" xfId="21939" xr:uid="{00000000-0005-0000-0000-000064A90000}"/>
    <cellStyle name="Note 2 3 5 3 2" xfId="21940" xr:uid="{00000000-0005-0000-0000-000065A90000}"/>
    <cellStyle name="Note 2 3 5 3 3" xfId="26788" xr:uid="{00000000-0005-0000-0000-000066A90000}"/>
    <cellStyle name="Note 2 3 5 3 4" xfId="45420" xr:uid="{00000000-0005-0000-0000-000067A90000}"/>
    <cellStyle name="Note 2 3 5 4" xfId="21941" xr:uid="{00000000-0005-0000-0000-000068A90000}"/>
    <cellStyle name="Note 2 3 5 4 2" xfId="21942" xr:uid="{00000000-0005-0000-0000-000069A90000}"/>
    <cellStyle name="Note 2 3 5 4 3" xfId="26789" xr:uid="{00000000-0005-0000-0000-00006AA90000}"/>
    <cellStyle name="Note 2 3 5 4 4" xfId="45421" xr:uid="{00000000-0005-0000-0000-00006BA90000}"/>
    <cellStyle name="Note 2 3 5 5" xfId="21943" xr:uid="{00000000-0005-0000-0000-00006CA90000}"/>
    <cellStyle name="Note 2 3 5 5 2" xfId="21944" xr:uid="{00000000-0005-0000-0000-00006DA90000}"/>
    <cellStyle name="Note 2 3 5 5 3" xfId="26790" xr:uid="{00000000-0005-0000-0000-00006EA90000}"/>
    <cellStyle name="Note 2 3 5 5 4" xfId="45422" xr:uid="{00000000-0005-0000-0000-00006FA90000}"/>
    <cellStyle name="Note 2 3 5 6" xfId="21945" xr:uid="{00000000-0005-0000-0000-000070A90000}"/>
    <cellStyle name="Note 2 3 5 6 2" xfId="45423" xr:uid="{00000000-0005-0000-0000-000071A90000}"/>
    <cellStyle name="Note 2 3 5 7" xfId="26786" xr:uid="{00000000-0005-0000-0000-000072A90000}"/>
    <cellStyle name="Note 2 3 5 7 2" xfId="45424" xr:uid="{00000000-0005-0000-0000-000073A90000}"/>
    <cellStyle name="Note 2 3 5 8" xfId="45425" xr:uid="{00000000-0005-0000-0000-000074A90000}"/>
    <cellStyle name="Note 2 3 5 9" xfId="45426" xr:uid="{00000000-0005-0000-0000-000075A90000}"/>
    <cellStyle name="Note 2 3 6" xfId="21946" xr:uid="{00000000-0005-0000-0000-000076A90000}"/>
    <cellStyle name="Note 2 3 6 2" xfId="21947" xr:uid="{00000000-0005-0000-0000-000077A90000}"/>
    <cellStyle name="Note 2 3 6 3" xfId="26791" xr:uid="{00000000-0005-0000-0000-000078A90000}"/>
    <cellStyle name="Note 2 3 6 4" xfId="44262" xr:uid="{00000000-0005-0000-0000-000079A90000}"/>
    <cellStyle name="Note 2 3 7" xfId="21948" xr:uid="{00000000-0005-0000-0000-00007AA90000}"/>
    <cellStyle name="Note 2 3 7 2" xfId="21949" xr:uid="{00000000-0005-0000-0000-00007BA90000}"/>
    <cellStyle name="Note 2 3 7 3" xfId="26770" xr:uid="{00000000-0005-0000-0000-00007CA90000}"/>
    <cellStyle name="Note 2 3 8" xfId="21950" xr:uid="{00000000-0005-0000-0000-00007DA90000}"/>
    <cellStyle name="Note 2 3 8 2" xfId="21951" xr:uid="{00000000-0005-0000-0000-00007EA90000}"/>
    <cellStyle name="Note 2 3 8 3" xfId="43912" xr:uid="{00000000-0005-0000-0000-00007FA90000}"/>
    <cellStyle name="Note 2 3 9" xfId="23157" xr:uid="{00000000-0005-0000-0000-000080A90000}"/>
    <cellStyle name="Note 2 4" xfId="21952" xr:uid="{00000000-0005-0000-0000-000081A90000}"/>
    <cellStyle name="Note 2 4 10" xfId="23161" xr:uid="{00000000-0005-0000-0000-000082A90000}"/>
    <cellStyle name="Note 2 4 2" xfId="21953" xr:uid="{00000000-0005-0000-0000-000083A90000}"/>
    <cellStyle name="Note 2 4 2 10" xfId="45427" xr:uid="{00000000-0005-0000-0000-000084A90000}"/>
    <cellStyle name="Note 2 4 2 11" xfId="44380" xr:uid="{00000000-0005-0000-0000-000085A90000}"/>
    <cellStyle name="Note 2 4 2 2" xfId="21954" xr:uid="{00000000-0005-0000-0000-000086A90000}"/>
    <cellStyle name="Note 2 4 2 2 2" xfId="21955" xr:uid="{00000000-0005-0000-0000-000087A90000}"/>
    <cellStyle name="Note 2 4 2 2 3" xfId="26794" xr:uid="{00000000-0005-0000-0000-000088A90000}"/>
    <cellStyle name="Note 2 4 2 2 4" xfId="45428" xr:uid="{00000000-0005-0000-0000-000089A90000}"/>
    <cellStyle name="Note 2 4 2 3" xfId="21956" xr:uid="{00000000-0005-0000-0000-00008AA90000}"/>
    <cellStyle name="Note 2 4 2 3 2" xfId="21957" xr:uid="{00000000-0005-0000-0000-00008BA90000}"/>
    <cellStyle name="Note 2 4 2 3 3" xfId="26795" xr:uid="{00000000-0005-0000-0000-00008CA90000}"/>
    <cellStyle name="Note 2 4 2 3 4" xfId="45429" xr:uid="{00000000-0005-0000-0000-00008DA90000}"/>
    <cellStyle name="Note 2 4 2 4" xfId="21958" xr:uid="{00000000-0005-0000-0000-00008EA90000}"/>
    <cellStyle name="Note 2 4 2 4 2" xfId="21959" xr:uid="{00000000-0005-0000-0000-00008FA90000}"/>
    <cellStyle name="Note 2 4 2 4 3" xfId="26796" xr:uid="{00000000-0005-0000-0000-000090A90000}"/>
    <cellStyle name="Note 2 4 2 4 4" xfId="45430" xr:uid="{00000000-0005-0000-0000-000091A90000}"/>
    <cellStyle name="Note 2 4 2 5" xfId="21960" xr:uid="{00000000-0005-0000-0000-000092A90000}"/>
    <cellStyle name="Note 2 4 2 5 2" xfId="21961" xr:uid="{00000000-0005-0000-0000-000093A90000}"/>
    <cellStyle name="Note 2 4 2 5 3" xfId="26797" xr:uid="{00000000-0005-0000-0000-000094A90000}"/>
    <cellStyle name="Note 2 4 2 5 4" xfId="45431" xr:uid="{00000000-0005-0000-0000-000095A90000}"/>
    <cellStyle name="Note 2 4 2 6" xfId="21962" xr:uid="{00000000-0005-0000-0000-000096A90000}"/>
    <cellStyle name="Note 2 4 2 6 2" xfId="45432" xr:uid="{00000000-0005-0000-0000-000097A90000}"/>
    <cellStyle name="Note 2 4 2 7" xfId="26793" xr:uid="{00000000-0005-0000-0000-000098A90000}"/>
    <cellStyle name="Note 2 4 2 7 2" xfId="45433" xr:uid="{00000000-0005-0000-0000-000099A90000}"/>
    <cellStyle name="Note 2 4 2 8" xfId="45434" xr:uid="{00000000-0005-0000-0000-00009AA90000}"/>
    <cellStyle name="Note 2 4 2 9" xfId="45435" xr:uid="{00000000-0005-0000-0000-00009BA90000}"/>
    <cellStyle name="Note 2 4 3" xfId="21963" xr:uid="{00000000-0005-0000-0000-00009CA90000}"/>
    <cellStyle name="Note 2 4 3 2" xfId="21964" xr:uid="{00000000-0005-0000-0000-00009DA90000}"/>
    <cellStyle name="Note 2 4 3 2 2" xfId="21965" xr:uid="{00000000-0005-0000-0000-00009EA90000}"/>
    <cellStyle name="Note 2 4 3 2 3" xfId="26799" xr:uid="{00000000-0005-0000-0000-00009FA90000}"/>
    <cellStyle name="Note 2 4 3 3" xfId="21966" xr:uid="{00000000-0005-0000-0000-0000A0A90000}"/>
    <cellStyle name="Note 2 4 3 3 2" xfId="21967" xr:uid="{00000000-0005-0000-0000-0000A1A90000}"/>
    <cellStyle name="Note 2 4 3 3 3" xfId="26800" xr:uid="{00000000-0005-0000-0000-0000A2A90000}"/>
    <cellStyle name="Note 2 4 3 4" xfId="21968" xr:uid="{00000000-0005-0000-0000-0000A3A90000}"/>
    <cellStyle name="Note 2 4 3 4 2" xfId="21969" xr:uid="{00000000-0005-0000-0000-0000A4A90000}"/>
    <cellStyle name="Note 2 4 3 4 3" xfId="26801" xr:uid="{00000000-0005-0000-0000-0000A5A90000}"/>
    <cellStyle name="Note 2 4 3 5" xfId="21970" xr:uid="{00000000-0005-0000-0000-0000A6A90000}"/>
    <cellStyle name="Note 2 4 3 5 2" xfId="21971" xr:uid="{00000000-0005-0000-0000-0000A7A90000}"/>
    <cellStyle name="Note 2 4 3 5 3" xfId="26802" xr:uid="{00000000-0005-0000-0000-0000A8A90000}"/>
    <cellStyle name="Note 2 4 3 6" xfId="21972" xr:uid="{00000000-0005-0000-0000-0000A9A90000}"/>
    <cellStyle name="Note 2 4 3 7" xfId="26798" xr:uid="{00000000-0005-0000-0000-0000AAA90000}"/>
    <cellStyle name="Note 2 4 3 8" xfId="44266" xr:uid="{00000000-0005-0000-0000-0000ABA90000}"/>
    <cellStyle name="Note 2 4 4" xfId="21973" xr:uid="{00000000-0005-0000-0000-0000ACA90000}"/>
    <cellStyle name="Note 2 4 4 2" xfId="21974" xr:uid="{00000000-0005-0000-0000-0000ADA90000}"/>
    <cellStyle name="Note 2 4 4 2 2" xfId="21975" xr:uid="{00000000-0005-0000-0000-0000AEA90000}"/>
    <cellStyle name="Note 2 4 4 2 3" xfId="26804" xr:uid="{00000000-0005-0000-0000-0000AFA90000}"/>
    <cellStyle name="Note 2 4 4 3" xfId="21976" xr:uid="{00000000-0005-0000-0000-0000B0A90000}"/>
    <cellStyle name="Note 2 4 4 3 2" xfId="21977" xr:uid="{00000000-0005-0000-0000-0000B1A90000}"/>
    <cellStyle name="Note 2 4 4 3 3" xfId="26805" xr:uid="{00000000-0005-0000-0000-0000B2A90000}"/>
    <cellStyle name="Note 2 4 4 4" xfId="21978" xr:uid="{00000000-0005-0000-0000-0000B3A90000}"/>
    <cellStyle name="Note 2 4 4 4 2" xfId="21979" xr:uid="{00000000-0005-0000-0000-0000B4A90000}"/>
    <cellStyle name="Note 2 4 4 4 3" xfId="26806" xr:uid="{00000000-0005-0000-0000-0000B5A90000}"/>
    <cellStyle name="Note 2 4 4 5" xfId="21980" xr:uid="{00000000-0005-0000-0000-0000B6A90000}"/>
    <cellStyle name="Note 2 4 4 5 2" xfId="21981" xr:uid="{00000000-0005-0000-0000-0000B7A90000}"/>
    <cellStyle name="Note 2 4 4 5 3" xfId="26807" xr:uid="{00000000-0005-0000-0000-0000B8A90000}"/>
    <cellStyle name="Note 2 4 4 6" xfId="21982" xr:uid="{00000000-0005-0000-0000-0000B9A90000}"/>
    <cellStyle name="Note 2 4 4 7" xfId="26803" xr:uid="{00000000-0005-0000-0000-0000BAA90000}"/>
    <cellStyle name="Note 2 4 5" xfId="21983" xr:uid="{00000000-0005-0000-0000-0000BBA90000}"/>
    <cellStyle name="Note 2 4 5 2" xfId="21984" xr:uid="{00000000-0005-0000-0000-0000BCA90000}"/>
    <cellStyle name="Note 2 4 5 2 2" xfId="21985" xr:uid="{00000000-0005-0000-0000-0000BDA90000}"/>
    <cellStyle name="Note 2 4 5 2 3" xfId="26809" xr:uid="{00000000-0005-0000-0000-0000BEA90000}"/>
    <cellStyle name="Note 2 4 5 3" xfId="21986" xr:uid="{00000000-0005-0000-0000-0000BFA90000}"/>
    <cellStyle name="Note 2 4 5 3 2" xfId="21987" xr:uid="{00000000-0005-0000-0000-0000C0A90000}"/>
    <cellStyle name="Note 2 4 5 3 3" xfId="26810" xr:uid="{00000000-0005-0000-0000-0000C1A90000}"/>
    <cellStyle name="Note 2 4 5 4" xfId="21988" xr:uid="{00000000-0005-0000-0000-0000C2A90000}"/>
    <cellStyle name="Note 2 4 5 4 2" xfId="21989" xr:uid="{00000000-0005-0000-0000-0000C3A90000}"/>
    <cellStyle name="Note 2 4 5 4 3" xfId="26811" xr:uid="{00000000-0005-0000-0000-0000C4A90000}"/>
    <cellStyle name="Note 2 4 5 5" xfId="21990" xr:uid="{00000000-0005-0000-0000-0000C5A90000}"/>
    <cellStyle name="Note 2 4 5 5 2" xfId="21991" xr:uid="{00000000-0005-0000-0000-0000C6A90000}"/>
    <cellStyle name="Note 2 4 5 5 3" xfId="26812" xr:uid="{00000000-0005-0000-0000-0000C7A90000}"/>
    <cellStyle name="Note 2 4 5 6" xfId="21992" xr:uid="{00000000-0005-0000-0000-0000C8A90000}"/>
    <cellStyle name="Note 2 4 5 7" xfId="26808" xr:uid="{00000000-0005-0000-0000-0000C9A90000}"/>
    <cellStyle name="Note 2 4 6" xfId="21993" xr:uid="{00000000-0005-0000-0000-0000CAA90000}"/>
    <cellStyle name="Note 2 4 6 2" xfId="21994" xr:uid="{00000000-0005-0000-0000-0000CBA90000}"/>
    <cellStyle name="Note 2 4 6 3" xfId="26813" xr:uid="{00000000-0005-0000-0000-0000CCA90000}"/>
    <cellStyle name="Note 2 4 7" xfId="21995" xr:uid="{00000000-0005-0000-0000-0000CDA90000}"/>
    <cellStyle name="Note 2 4 7 2" xfId="21996" xr:uid="{00000000-0005-0000-0000-0000CEA90000}"/>
    <cellStyle name="Note 2 4 7 3" xfId="26814" xr:uid="{00000000-0005-0000-0000-0000CFA90000}"/>
    <cellStyle name="Note 2 4 8" xfId="21997" xr:uid="{00000000-0005-0000-0000-0000D0A90000}"/>
    <cellStyle name="Note 2 4 8 2" xfId="21998" xr:uid="{00000000-0005-0000-0000-0000D1A90000}"/>
    <cellStyle name="Note 2 4 8 3" xfId="26792" xr:uid="{00000000-0005-0000-0000-0000D2A90000}"/>
    <cellStyle name="Note 2 4 9" xfId="21999" xr:uid="{00000000-0005-0000-0000-0000D3A90000}"/>
    <cellStyle name="Note 2 4 9 2" xfId="22000" xr:uid="{00000000-0005-0000-0000-0000D4A90000}"/>
    <cellStyle name="Note 2 4 9 3" xfId="43916" xr:uid="{00000000-0005-0000-0000-0000D5A90000}"/>
    <cellStyle name="Note 2 5" xfId="22001" xr:uid="{00000000-0005-0000-0000-0000D6A90000}"/>
    <cellStyle name="Note 2 5 2" xfId="22002" xr:uid="{00000000-0005-0000-0000-0000D7A90000}"/>
    <cellStyle name="Note 2 5 2 10" xfId="45436" xr:uid="{00000000-0005-0000-0000-0000D8A90000}"/>
    <cellStyle name="Note 2 5 2 11" xfId="44381" xr:uid="{00000000-0005-0000-0000-0000D9A90000}"/>
    <cellStyle name="Note 2 5 2 2" xfId="22003" xr:uid="{00000000-0005-0000-0000-0000DAA90000}"/>
    <cellStyle name="Note 2 5 2 2 2" xfId="45437" xr:uid="{00000000-0005-0000-0000-0000DBA90000}"/>
    <cellStyle name="Note 2 5 2 3" xfId="26816" xr:uid="{00000000-0005-0000-0000-0000DCA90000}"/>
    <cellStyle name="Note 2 5 2 3 2" xfId="45438" xr:uid="{00000000-0005-0000-0000-0000DDA90000}"/>
    <cellStyle name="Note 2 5 2 4" xfId="45439" xr:uid="{00000000-0005-0000-0000-0000DEA90000}"/>
    <cellStyle name="Note 2 5 2 5" xfId="45440" xr:uid="{00000000-0005-0000-0000-0000DFA90000}"/>
    <cellStyle name="Note 2 5 2 6" xfId="45441" xr:uid="{00000000-0005-0000-0000-0000E0A90000}"/>
    <cellStyle name="Note 2 5 2 7" xfId="45442" xr:uid="{00000000-0005-0000-0000-0000E1A90000}"/>
    <cellStyle name="Note 2 5 2 8" xfId="45443" xr:uid="{00000000-0005-0000-0000-0000E2A90000}"/>
    <cellStyle name="Note 2 5 2 9" xfId="45444" xr:uid="{00000000-0005-0000-0000-0000E3A90000}"/>
    <cellStyle name="Note 2 5 3" xfId="22004" xr:uid="{00000000-0005-0000-0000-0000E4A90000}"/>
    <cellStyle name="Note 2 5 3 2" xfId="22005" xr:uid="{00000000-0005-0000-0000-0000E5A90000}"/>
    <cellStyle name="Note 2 5 3 3" xfId="26817" xr:uid="{00000000-0005-0000-0000-0000E6A90000}"/>
    <cellStyle name="Note 2 5 3 4" xfId="44267" xr:uid="{00000000-0005-0000-0000-0000E7A90000}"/>
    <cellStyle name="Note 2 5 4" xfId="22006" xr:uid="{00000000-0005-0000-0000-0000E8A90000}"/>
    <cellStyle name="Note 2 5 4 2" xfId="22007" xr:uid="{00000000-0005-0000-0000-0000E9A90000}"/>
    <cellStyle name="Note 2 5 4 3" xfId="26818" xr:uid="{00000000-0005-0000-0000-0000EAA90000}"/>
    <cellStyle name="Note 2 5 5" xfId="22008" xr:uid="{00000000-0005-0000-0000-0000EBA90000}"/>
    <cellStyle name="Note 2 5 5 2" xfId="22009" xr:uid="{00000000-0005-0000-0000-0000ECA90000}"/>
    <cellStyle name="Note 2 5 5 3" xfId="26819" xr:uid="{00000000-0005-0000-0000-0000EDA90000}"/>
    <cellStyle name="Note 2 5 6" xfId="22010" xr:uid="{00000000-0005-0000-0000-0000EEA90000}"/>
    <cellStyle name="Note 2 5 6 2" xfId="22011" xr:uid="{00000000-0005-0000-0000-0000EFA90000}"/>
    <cellStyle name="Note 2 5 6 3" xfId="26815" xr:uid="{00000000-0005-0000-0000-0000F0A90000}"/>
    <cellStyle name="Note 2 5 7" xfId="22012" xr:uid="{00000000-0005-0000-0000-0000F1A90000}"/>
    <cellStyle name="Note 2 5 7 2" xfId="22013" xr:uid="{00000000-0005-0000-0000-0000F2A90000}"/>
    <cellStyle name="Note 2 5 7 3" xfId="43917" xr:uid="{00000000-0005-0000-0000-0000F3A90000}"/>
    <cellStyle name="Note 2 5 8" xfId="23162" xr:uid="{00000000-0005-0000-0000-0000F4A90000}"/>
    <cellStyle name="Note 2 6" xfId="22014" xr:uid="{00000000-0005-0000-0000-0000F5A90000}"/>
    <cellStyle name="Note 2 6 2" xfId="22015" xr:uid="{00000000-0005-0000-0000-0000F6A90000}"/>
    <cellStyle name="Note 2 6 2 10" xfId="45445" xr:uid="{00000000-0005-0000-0000-0000F7A90000}"/>
    <cellStyle name="Note 2 6 2 11" xfId="44382" xr:uid="{00000000-0005-0000-0000-0000F8A90000}"/>
    <cellStyle name="Note 2 6 2 2" xfId="22016" xr:uid="{00000000-0005-0000-0000-0000F9A90000}"/>
    <cellStyle name="Note 2 6 2 2 2" xfId="45446" xr:uid="{00000000-0005-0000-0000-0000FAA90000}"/>
    <cellStyle name="Note 2 6 2 3" xfId="26821" xr:uid="{00000000-0005-0000-0000-0000FBA90000}"/>
    <cellStyle name="Note 2 6 2 3 2" xfId="45447" xr:uid="{00000000-0005-0000-0000-0000FCA90000}"/>
    <cellStyle name="Note 2 6 2 4" xfId="45448" xr:uid="{00000000-0005-0000-0000-0000FDA90000}"/>
    <cellStyle name="Note 2 6 2 5" xfId="45449" xr:uid="{00000000-0005-0000-0000-0000FEA90000}"/>
    <cellStyle name="Note 2 6 2 6" xfId="45450" xr:uid="{00000000-0005-0000-0000-0000FFA90000}"/>
    <cellStyle name="Note 2 6 2 7" xfId="45451" xr:uid="{00000000-0005-0000-0000-000000AA0000}"/>
    <cellStyle name="Note 2 6 2 8" xfId="45452" xr:uid="{00000000-0005-0000-0000-000001AA0000}"/>
    <cellStyle name="Note 2 6 2 9" xfId="45453" xr:uid="{00000000-0005-0000-0000-000002AA0000}"/>
    <cellStyle name="Note 2 6 3" xfId="22017" xr:uid="{00000000-0005-0000-0000-000003AA0000}"/>
    <cellStyle name="Note 2 6 3 2" xfId="22018" xr:uid="{00000000-0005-0000-0000-000004AA0000}"/>
    <cellStyle name="Note 2 6 3 3" xfId="26822" xr:uid="{00000000-0005-0000-0000-000005AA0000}"/>
    <cellStyle name="Note 2 6 3 4" xfId="44268" xr:uid="{00000000-0005-0000-0000-000006AA0000}"/>
    <cellStyle name="Note 2 6 4" xfId="22019" xr:uid="{00000000-0005-0000-0000-000007AA0000}"/>
    <cellStyle name="Note 2 6 4 2" xfId="22020" xr:uid="{00000000-0005-0000-0000-000008AA0000}"/>
    <cellStyle name="Note 2 6 4 3" xfId="26823" xr:uid="{00000000-0005-0000-0000-000009AA0000}"/>
    <cellStyle name="Note 2 6 5" xfId="22021" xr:uid="{00000000-0005-0000-0000-00000AAA0000}"/>
    <cellStyle name="Note 2 6 5 2" xfId="22022" xr:uid="{00000000-0005-0000-0000-00000BAA0000}"/>
    <cellStyle name="Note 2 6 5 3" xfId="26824" xr:uid="{00000000-0005-0000-0000-00000CAA0000}"/>
    <cellStyle name="Note 2 6 6" xfId="22023" xr:uid="{00000000-0005-0000-0000-00000DAA0000}"/>
    <cellStyle name="Note 2 6 6 2" xfId="22024" xr:uid="{00000000-0005-0000-0000-00000EAA0000}"/>
    <cellStyle name="Note 2 6 6 3" xfId="26820" xr:uid="{00000000-0005-0000-0000-00000FAA0000}"/>
    <cellStyle name="Note 2 6 7" xfId="22025" xr:uid="{00000000-0005-0000-0000-000010AA0000}"/>
    <cellStyle name="Note 2 6 7 2" xfId="22026" xr:uid="{00000000-0005-0000-0000-000011AA0000}"/>
    <cellStyle name="Note 2 6 7 3" xfId="43918" xr:uid="{00000000-0005-0000-0000-000012AA0000}"/>
    <cellStyle name="Note 2 6 8" xfId="23163" xr:uid="{00000000-0005-0000-0000-000013AA0000}"/>
    <cellStyle name="Note 2 7" xfId="22027" xr:uid="{00000000-0005-0000-0000-000014AA0000}"/>
    <cellStyle name="Note 2 7 10" xfId="45454" xr:uid="{00000000-0005-0000-0000-000015AA0000}"/>
    <cellStyle name="Note 2 7 11" xfId="44367" xr:uid="{00000000-0005-0000-0000-000016AA0000}"/>
    <cellStyle name="Note 2 7 2" xfId="22028" xr:uid="{00000000-0005-0000-0000-000017AA0000}"/>
    <cellStyle name="Note 2 7 2 2" xfId="45455" xr:uid="{00000000-0005-0000-0000-000018AA0000}"/>
    <cellStyle name="Note 2 7 3" xfId="23454" xr:uid="{00000000-0005-0000-0000-000019AA0000}"/>
    <cellStyle name="Note 2 7 3 2" xfId="45456" xr:uid="{00000000-0005-0000-0000-00001AAA0000}"/>
    <cellStyle name="Note 2 7 4" xfId="45457" xr:uid="{00000000-0005-0000-0000-00001BAA0000}"/>
    <cellStyle name="Note 2 7 5" xfId="45458" xr:uid="{00000000-0005-0000-0000-00001CAA0000}"/>
    <cellStyle name="Note 2 7 6" xfId="45459" xr:uid="{00000000-0005-0000-0000-00001DAA0000}"/>
    <cellStyle name="Note 2 7 7" xfId="45460" xr:uid="{00000000-0005-0000-0000-00001EAA0000}"/>
    <cellStyle name="Note 2 7 8" xfId="45461" xr:uid="{00000000-0005-0000-0000-00001FAA0000}"/>
    <cellStyle name="Note 2 7 9" xfId="45462" xr:uid="{00000000-0005-0000-0000-000020AA0000}"/>
    <cellStyle name="Note 2 8" xfId="22029" xr:uid="{00000000-0005-0000-0000-000021AA0000}"/>
    <cellStyle name="Note 2 8 2" xfId="22030" xr:uid="{00000000-0005-0000-0000-000022AA0000}"/>
    <cellStyle name="Note 2 8 3" xfId="27346" xr:uid="{00000000-0005-0000-0000-000023AA0000}"/>
    <cellStyle name="Note 2 8 4" xfId="44253" xr:uid="{00000000-0005-0000-0000-000024AA0000}"/>
    <cellStyle name="Note 2 9" xfId="22031" xr:uid="{00000000-0005-0000-0000-000025AA0000}"/>
    <cellStyle name="Note 2 9 2" xfId="22032" xr:uid="{00000000-0005-0000-0000-000026AA0000}"/>
    <cellStyle name="Note 2 9 3" xfId="43903" xr:uid="{00000000-0005-0000-0000-000027AA0000}"/>
    <cellStyle name="Note 3" xfId="22033" xr:uid="{00000000-0005-0000-0000-000028AA0000}"/>
    <cellStyle name="Note 3 10" xfId="23164" xr:uid="{00000000-0005-0000-0000-000029AA0000}"/>
    <cellStyle name="Note 3 2" xfId="22034" xr:uid="{00000000-0005-0000-0000-00002AAA0000}"/>
    <cellStyle name="Note 3 2 2" xfId="22035" xr:uid="{00000000-0005-0000-0000-00002BAA0000}"/>
    <cellStyle name="Note 3 2 2 2" xfId="22036" xr:uid="{00000000-0005-0000-0000-00002CAA0000}"/>
    <cellStyle name="Note 3 2 2 3" xfId="26826" xr:uid="{00000000-0005-0000-0000-00002DAA0000}"/>
    <cellStyle name="Note 3 2 2 4" xfId="44383" xr:uid="{00000000-0005-0000-0000-00002EAA0000}"/>
    <cellStyle name="Note 3 2 3" xfId="22037" xr:uid="{00000000-0005-0000-0000-00002FAA0000}"/>
    <cellStyle name="Note 3 2 3 2" xfId="33893" xr:uid="{00000000-0005-0000-0000-000030AA0000}"/>
    <cellStyle name="Note 3 2 3 3" xfId="45463" xr:uid="{00000000-0005-0000-0000-000031AA0000}"/>
    <cellStyle name="Note 3 2 4" xfId="22038" xr:uid="{00000000-0005-0000-0000-000032AA0000}"/>
    <cellStyle name="Note 3 2 4 2" xfId="22039" xr:uid="{00000000-0005-0000-0000-000033AA0000}"/>
    <cellStyle name="Note 3 2 4 3" xfId="43920" xr:uid="{00000000-0005-0000-0000-000034AA0000}"/>
    <cellStyle name="Note 3 2 4 4" xfId="46415" xr:uid="{00000000-0005-0000-0000-000035AA0000}"/>
    <cellStyle name="Note 3 2 5" xfId="22040" xr:uid="{00000000-0005-0000-0000-000036AA0000}"/>
    <cellStyle name="Note 3 2 6" xfId="23165" xr:uid="{00000000-0005-0000-0000-000037AA0000}"/>
    <cellStyle name="Note 3 2 7" xfId="23274" xr:uid="{00000000-0005-0000-0000-000038AA0000}"/>
    <cellStyle name="Note 3 2 8" xfId="44077" xr:uid="{00000000-0005-0000-0000-000039AA0000}"/>
    <cellStyle name="Note 3 3" xfId="22041" xr:uid="{00000000-0005-0000-0000-00003AAA0000}"/>
    <cellStyle name="Note 3 3 10" xfId="45464" xr:uid="{00000000-0005-0000-0000-00003BAA0000}"/>
    <cellStyle name="Note 3 3 11" xfId="44269" xr:uid="{00000000-0005-0000-0000-00003CAA0000}"/>
    <cellStyle name="Note 3 3 2" xfId="22042" xr:uid="{00000000-0005-0000-0000-00003DAA0000}"/>
    <cellStyle name="Note 3 3 2 2" xfId="45465" xr:uid="{00000000-0005-0000-0000-00003EAA0000}"/>
    <cellStyle name="Note 3 3 3" xfId="26827" xr:uid="{00000000-0005-0000-0000-00003FAA0000}"/>
    <cellStyle name="Note 3 3 3 2" xfId="45466" xr:uid="{00000000-0005-0000-0000-000040AA0000}"/>
    <cellStyle name="Note 3 3 4" xfId="45467" xr:uid="{00000000-0005-0000-0000-000041AA0000}"/>
    <cellStyle name="Note 3 3 5" xfId="45468" xr:uid="{00000000-0005-0000-0000-000042AA0000}"/>
    <cellStyle name="Note 3 3 6" xfId="45469" xr:uid="{00000000-0005-0000-0000-000043AA0000}"/>
    <cellStyle name="Note 3 3 7" xfId="45470" xr:uid="{00000000-0005-0000-0000-000044AA0000}"/>
    <cellStyle name="Note 3 3 8" xfId="45471" xr:uid="{00000000-0005-0000-0000-000045AA0000}"/>
    <cellStyle name="Note 3 3 9" xfId="45472" xr:uid="{00000000-0005-0000-0000-000046AA0000}"/>
    <cellStyle name="Note 3 4" xfId="22043" xr:uid="{00000000-0005-0000-0000-000047AA0000}"/>
    <cellStyle name="Note 3 4 2" xfId="22044" xr:uid="{00000000-0005-0000-0000-000048AA0000}"/>
    <cellStyle name="Note 3 4 3" xfId="26828" xr:uid="{00000000-0005-0000-0000-000049AA0000}"/>
    <cellStyle name="Note 3 4 4" xfId="45473" xr:uid="{00000000-0005-0000-0000-00004AAA0000}"/>
    <cellStyle name="Note 3 5" xfId="22045" xr:uid="{00000000-0005-0000-0000-00004BAA0000}"/>
    <cellStyle name="Note 3 5 2" xfId="22046" xr:uid="{00000000-0005-0000-0000-00004CAA0000}"/>
    <cellStyle name="Note 3 5 3" xfId="26829" xr:uid="{00000000-0005-0000-0000-00004DAA0000}"/>
    <cellStyle name="Note 3 6" xfId="22047" xr:uid="{00000000-0005-0000-0000-00004EAA0000}"/>
    <cellStyle name="Note 3 6 2" xfId="22048" xr:uid="{00000000-0005-0000-0000-00004FAA0000}"/>
    <cellStyle name="Note 3 6 3" xfId="26830" xr:uid="{00000000-0005-0000-0000-000050AA0000}"/>
    <cellStyle name="Note 3 7" xfId="22049" xr:uid="{00000000-0005-0000-0000-000051AA0000}"/>
    <cellStyle name="Note 3 7 2" xfId="22050" xr:uid="{00000000-0005-0000-0000-000052AA0000}"/>
    <cellStyle name="Note 3 7 3" xfId="26825" xr:uid="{00000000-0005-0000-0000-000053AA0000}"/>
    <cellStyle name="Note 3 8" xfId="22051" xr:uid="{00000000-0005-0000-0000-000054AA0000}"/>
    <cellStyle name="Note 3 8 2" xfId="33867" xr:uid="{00000000-0005-0000-0000-000055AA0000}"/>
    <cellStyle name="Note 3 9" xfId="22052" xr:uid="{00000000-0005-0000-0000-000056AA0000}"/>
    <cellStyle name="Note 3 9 2" xfId="43919" xr:uid="{00000000-0005-0000-0000-000057AA0000}"/>
    <cellStyle name="Note 4" xfId="22053" xr:uid="{00000000-0005-0000-0000-000058AA0000}"/>
    <cellStyle name="Note 4 2" xfId="22054" xr:uid="{00000000-0005-0000-0000-000059AA0000}"/>
    <cellStyle name="Note 4 2 2" xfId="22055" xr:uid="{00000000-0005-0000-0000-00005AAA0000}"/>
    <cellStyle name="Note 4 2 2 2" xfId="33895" xr:uid="{00000000-0005-0000-0000-00005BAA0000}"/>
    <cellStyle name="Note 4 2 2 3" xfId="44384" xr:uid="{00000000-0005-0000-0000-00005CAA0000}"/>
    <cellStyle name="Note 4 2 3" xfId="23276" xr:uid="{00000000-0005-0000-0000-00005DAA0000}"/>
    <cellStyle name="Note 4 2 3 2" xfId="45474" xr:uid="{00000000-0005-0000-0000-00005EAA0000}"/>
    <cellStyle name="Note 4 2 4" xfId="46416" xr:uid="{00000000-0005-0000-0000-00005FAA0000}"/>
    <cellStyle name="Note 4 2 5" xfId="44078" xr:uid="{00000000-0005-0000-0000-000060AA0000}"/>
    <cellStyle name="Note 4 3" xfId="22056" xr:uid="{00000000-0005-0000-0000-000061AA0000}"/>
    <cellStyle name="Note 4 3 10" xfId="45475" xr:uid="{00000000-0005-0000-0000-000062AA0000}"/>
    <cellStyle name="Note 4 3 11" xfId="44270" xr:uid="{00000000-0005-0000-0000-000063AA0000}"/>
    <cellStyle name="Note 4 3 2" xfId="26831" xr:uid="{00000000-0005-0000-0000-000064AA0000}"/>
    <cellStyle name="Note 4 3 2 2" xfId="45476" xr:uid="{00000000-0005-0000-0000-000065AA0000}"/>
    <cellStyle name="Note 4 3 3" xfId="45477" xr:uid="{00000000-0005-0000-0000-000066AA0000}"/>
    <cellStyle name="Note 4 3 4" xfId="45478" xr:uid="{00000000-0005-0000-0000-000067AA0000}"/>
    <cellStyle name="Note 4 3 5" xfId="45479" xr:uid="{00000000-0005-0000-0000-000068AA0000}"/>
    <cellStyle name="Note 4 3 6" xfId="45480" xr:uid="{00000000-0005-0000-0000-000069AA0000}"/>
    <cellStyle name="Note 4 3 7" xfId="45481" xr:uid="{00000000-0005-0000-0000-00006AAA0000}"/>
    <cellStyle name="Note 4 3 8" xfId="45482" xr:uid="{00000000-0005-0000-0000-00006BAA0000}"/>
    <cellStyle name="Note 4 3 9" xfId="45483" xr:uid="{00000000-0005-0000-0000-00006CAA0000}"/>
    <cellStyle name="Note 4 4" xfId="22057" xr:uid="{00000000-0005-0000-0000-00006DAA0000}"/>
    <cellStyle name="Note 4 4 2" xfId="22058" xr:uid="{00000000-0005-0000-0000-00006EAA0000}"/>
    <cellStyle name="Note 4 4 3" xfId="33894" xr:uid="{00000000-0005-0000-0000-00006FAA0000}"/>
    <cellStyle name="Note 4 4 4" xfId="45484" xr:uid="{00000000-0005-0000-0000-000070AA0000}"/>
    <cellStyle name="Note 4 5" xfId="22059" xr:uid="{00000000-0005-0000-0000-000071AA0000}"/>
    <cellStyle name="Note 4 5 2" xfId="43921" xr:uid="{00000000-0005-0000-0000-000072AA0000}"/>
    <cellStyle name="Note 4 6" xfId="22060" xr:uid="{00000000-0005-0000-0000-000073AA0000}"/>
    <cellStyle name="Note 4 7" xfId="23166" xr:uid="{00000000-0005-0000-0000-000074AA0000}"/>
    <cellStyle name="Note 4 8" xfId="23275" xr:uid="{00000000-0005-0000-0000-000075AA0000}"/>
    <cellStyle name="Note 5" xfId="22061" xr:uid="{00000000-0005-0000-0000-000076AA0000}"/>
    <cellStyle name="Note 5 2" xfId="22062" xr:uid="{00000000-0005-0000-0000-000077AA0000}"/>
    <cellStyle name="Note 5 2 2" xfId="26832" xr:uid="{00000000-0005-0000-0000-000078AA0000}"/>
    <cellStyle name="Note 5 3" xfId="23356" xr:uid="{00000000-0005-0000-0000-000079AA0000}"/>
    <cellStyle name="Note 6" xfId="22063" xr:uid="{00000000-0005-0000-0000-00007AAA0000}"/>
    <cellStyle name="Note 6 2" xfId="22064" xr:uid="{00000000-0005-0000-0000-00007BAA0000}"/>
    <cellStyle name="Note 6 3" xfId="26833" xr:uid="{00000000-0005-0000-0000-00007CAA0000}"/>
    <cellStyle name="Œ…‹æØ‚è [0.00]_Region Orders (2)" xfId="22065" xr:uid="{00000000-0005-0000-0000-00007DAA0000}"/>
    <cellStyle name="Œ…‹æØ‚è_Region Orders (2)" xfId="22066" xr:uid="{00000000-0005-0000-0000-00007EAA0000}"/>
    <cellStyle name="Output 2" xfId="22067" xr:uid="{00000000-0005-0000-0000-00007FAA0000}"/>
    <cellStyle name="Output 2 2" xfId="22068" xr:uid="{00000000-0005-0000-0000-000080AA0000}"/>
    <cellStyle name="Output 2 2 2" xfId="22069" xr:uid="{00000000-0005-0000-0000-000081AA0000}"/>
    <cellStyle name="Output 2 2 2 10" xfId="22070" xr:uid="{00000000-0005-0000-0000-000082AA0000}"/>
    <cellStyle name="Output 2 2 2 10 10" xfId="45485" xr:uid="{00000000-0005-0000-0000-000083AA0000}"/>
    <cellStyle name="Output 2 2 2 10 11" xfId="44273" xr:uid="{00000000-0005-0000-0000-000084AA0000}"/>
    <cellStyle name="Output 2 2 2 10 2" xfId="22071" xr:uid="{00000000-0005-0000-0000-000085AA0000}"/>
    <cellStyle name="Output 2 2 2 10 2 2" xfId="22072" xr:uid="{00000000-0005-0000-0000-000086AA0000}"/>
    <cellStyle name="Output 2 2 2 10 2 2 2" xfId="22073" xr:uid="{00000000-0005-0000-0000-000087AA0000}"/>
    <cellStyle name="Output 2 2 2 10 2 2 3" xfId="37320" xr:uid="{00000000-0005-0000-0000-000088AA0000}"/>
    <cellStyle name="Output 2 2 2 10 2 3" xfId="27298" xr:uid="{00000000-0005-0000-0000-000089AA0000}"/>
    <cellStyle name="Output 2 2 2 10 2 4" xfId="45486" xr:uid="{00000000-0005-0000-0000-00008AAA0000}"/>
    <cellStyle name="Output 2 2 2 10 3" xfId="22074" xr:uid="{00000000-0005-0000-0000-00008BAA0000}"/>
    <cellStyle name="Output 2 2 2 10 3 2" xfId="45487" xr:uid="{00000000-0005-0000-0000-00008CAA0000}"/>
    <cellStyle name="Output 2 2 2 10 4" xfId="26836" xr:uid="{00000000-0005-0000-0000-00008DAA0000}"/>
    <cellStyle name="Output 2 2 2 10 4 2" xfId="45488" xr:uid="{00000000-0005-0000-0000-00008EAA0000}"/>
    <cellStyle name="Output 2 2 2 10 5" xfId="45489" xr:uid="{00000000-0005-0000-0000-00008FAA0000}"/>
    <cellStyle name="Output 2 2 2 10 6" xfId="45490" xr:uid="{00000000-0005-0000-0000-000090AA0000}"/>
    <cellStyle name="Output 2 2 2 10 7" xfId="45491" xr:uid="{00000000-0005-0000-0000-000091AA0000}"/>
    <cellStyle name="Output 2 2 2 10 8" xfId="45492" xr:uid="{00000000-0005-0000-0000-000092AA0000}"/>
    <cellStyle name="Output 2 2 2 10 9" xfId="45493" xr:uid="{00000000-0005-0000-0000-000093AA0000}"/>
    <cellStyle name="Output 2 2 2 11" xfId="22075" xr:uid="{00000000-0005-0000-0000-000094AA0000}"/>
    <cellStyle name="Output 2 2 2 11 2" xfId="22076" xr:uid="{00000000-0005-0000-0000-000095AA0000}"/>
    <cellStyle name="Output 2 2 2 11 2 2" xfId="22077" xr:uid="{00000000-0005-0000-0000-000096AA0000}"/>
    <cellStyle name="Output 2 2 2 11 2 2 2" xfId="22078" xr:uid="{00000000-0005-0000-0000-000097AA0000}"/>
    <cellStyle name="Output 2 2 2 11 2 2 3" xfId="37321" xr:uid="{00000000-0005-0000-0000-000098AA0000}"/>
    <cellStyle name="Output 2 2 2 11 2 3" xfId="27299" xr:uid="{00000000-0005-0000-0000-000099AA0000}"/>
    <cellStyle name="Output 2 2 2 11 3" xfId="22079" xr:uid="{00000000-0005-0000-0000-00009AAA0000}"/>
    <cellStyle name="Output 2 2 2 11 4" xfId="26837" xr:uid="{00000000-0005-0000-0000-00009BAA0000}"/>
    <cellStyle name="Output 2 2 2 11 5" xfId="45494" xr:uid="{00000000-0005-0000-0000-00009CAA0000}"/>
    <cellStyle name="Output 2 2 2 12" xfId="22080" xr:uid="{00000000-0005-0000-0000-00009DAA0000}"/>
    <cellStyle name="Output 2 2 2 12 2" xfId="22081" xr:uid="{00000000-0005-0000-0000-00009EAA0000}"/>
    <cellStyle name="Output 2 2 2 12 3" xfId="26835" xr:uid="{00000000-0005-0000-0000-00009FAA0000}"/>
    <cellStyle name="Output 2 2 2 12 4" xfId="45495" xr:uid="{00000000-0005-0000-0000-0000A0AA0000}"/>
    <cellStyle name="Output 2 2 2 13" xfId="22082" xr:uid="{00000000-0005-0000-0000-0000A1AA0000}"/>
    <cellStyle name="Output 2 2 2 13 2" xfId="22083" xr:uid="{00000000-0005-0000-0000-0000A2AA0000}"/>
    <cellStyle name="Output 2 2 2 13 3" xfId="43924" xr:uid="{00000000-0005-0000-0000-0000A3AA0000}"/>
    <cellStyle name="Output 2 2 2 13 4" xfId="45496" xr:uid="{00000000-0005-0000-0000-0000A4AA0000}"/>
    <cellStyle name="Output 2 2 2 14" xfId="23169" xr:uid="{00000000-0005-0000-0000-0000A5AA0000}"/>
    <cellStyle name="Output 2 2 2 2" xfId="22084" xr:uid="{00000000-0005-0000-0000-0000A6AA0000}"/>
    <cellStyle name="Output 2 2 2 2 10" xfId="23170" xr:uid="{00000000-0005-0000-0000-0000A7AA0000}"/>
    <cellStyle name="Output 2 2 2 2 2" xfId="22085" xr:uid="{00000000-0005-0000-0000-0000A8AA0000}"/>
    <cellStyle name="Output 2 2 2 2 2 10" xfId="45497" xr:uid="{00000000-0005-0000-0000-0000A9AA0000}"/>
    <cellStyle name="Output 2 2 2 2 2 11" xfId="44274" xr:uid="{00000000-0005-0000-0000-0000AAAA0000}"/>
    <cellStyle name="Output 2 2 2 2 2 2" xfId="22086" xr:uid="{00000000-0005-0000-0000-0000ABAA0000}"/>
    <cellStyle name="Output 2 2 2 2 2 2 2" xfId="22087" xr:uid="{00000000-0005-0000-0000-0000ACAA0000}"/>
    <cellStyle name="Output 2 2 2 2 2 2 2 2" xfId="22088" xr:uid="{00000000-0005-0000-0000-0000ADAA0000}"/>
    <cellStyle name="Output 2 2 2 2 2 2 2 2 2" xfId="22089" xr:uid="{00000000-0005-0000-0000-0000AEAA0000}"/>
    <cellStyle name="Output 2 2 2 2 2 2 2 2 3" xfId="37323" xr:uid="{00000000-0005-0000-0000-0000AFAA0000}"/>
    <cellStyle name="Output 2 2 2 2 2 2 2 3" xfId="27301" xr:uid="{00000000-0005-0000-0000-0000B0AA0000}"/>
    <cellStyle name="Output 2 2 2 2 2 2 3" xfId="22090" xr:uid="{00000000-0005-0000-0000-0000B1AA0000}"/>
    <cellStyle name="Output 2 2 2 2 2 2 4" xfId="26840" xr:uid="{00000000-0005-0000-0000-0000B2AA0000}"/>
    <cellStyle name="Output 2 2 2 2 2 2 5" xfId="45498" xr:uid="{00000000-0005-0000-0000-0000B3AA0000}"/>
    <cellStyle name="Output 2 2 2 2 2 3" xfId="22091" xr:uid="{00000000-0005-0000-0000-0000B4AA0000}"/>
    <cellStyle name="Output 2 2 2 2 2 3 2" xfId="22092" xr:uid="{00000000-0005-0000-0000-0000B5AA0000}"/>
    <cellStyle name="Output 2 2 2 2 2 3 2 2" xfId="22093" xr:uid="{00000000-0005-0000-0000-0000B6AA0000}"/>
    <cellStyle name="Output 2 2 2 2 2 3 2 2 2" xfId="22094" xr:uid="{00000000-0005-0000-0000-0000B7AA0000}"/>
    <cellStyle name="Output 2 2 2 2 2 3 2 2 3" xfId="37324" xr:uid="{00000000-0005-0000-0000-0000B8AA0000}"/>
    <cellStyle name="Output 2 2 2 2 2 3 2 3" xfId="27302" xr:uid="{00000000-0005-0000-0000-0000B9AA0000}"/>
    <cellStyle name="Output 2 2 2 2 2 3 3" xfId="22095" xr:uid="{00000000-0005-0000-0000-0000BAAA0000}"/>
    <cellStyle name="Output 2 2 2 2 2 3 4" xfId="26841" xr:uid="{00000000-0005-0000-0000-0000BBAA0000}"/>
    <cellStyle name="Output 2 2 2 2 2 3 5" xfId="45499" xr:uid="{00000000-0005-0000-0000-0000BCAA0000}"/>
    <cellStyle name="Output 2 2 2 2 2 4" xfId="22096" xr:uid="{00000000-0005-0000-0000-0000BDAA0000}"/>
    <cellStyle name="Output 2 2 2 2 2 4 2" xfId="22097" xr:uid="{00000000-0005-0000-0000-0000BEAA0000}"/>
    <cellStyle name="Output 2 2 2 2 2 4 2 2" xfId="22098" xr:uid="{00000000-0005-0000-0000-0000BFAA0000}"/>
    <cellStyle name="Output 2 2 2 2 2 4 2 2 2" xfId="22099" xr:uid="{00000000-0005-0000-0000-0000C0AA0000}"/>
    <cellStyle name="Output 2 2 2 2 2 4 2 2 3" xfId="37325" xr:uid="{00000000-0005-0000-0000-0000C1AA0000}"/>
    <cellStyle name="Output 2 2 2 2 2 4 2 3" xfId="27303" xr:uid="{00000000-0005-0000-0000-0000C2AA0000}"/>
    <cellStyle name="Output 2 2 2 2 2 4 3" xfId="22100" xr:uid="{00000000-0005-0000-0000-0000C3AA0000}"/>
    <cellStyle name="Output 2 2 2 2 2 4 4" xfId="26842" xr:uid="{00000000-0005-0000-0000-0000C4AA0000}"/>
    <cellStyle name="Output 2 2 2 2 2 4 5" xfId="45500" xr:uid="{00000000-0005-0000-0000-0000C5AA0000}"/>
    <cellStyle name="Output 2 2 2 2 2 5" xfId="22101" xr:uid="{00000000-0005-0000-0000-0000C6AA0000}"/>
    <cellStyle name="Output 2 2 2 2 2 5 2" xfId="22102" xr:uid="{00000000-0005-0000-0000-0000C7AA0000}"/>
    <cellStyle name="Output 2 2 2 2 2 5 2 2" xfId="22103" xr:uid="{00000000-0005-0000-0000-0000C8AA0000}"/>
    <cellStyle name="Output 2 2 2 2 2 5 2 2 2" xfId="22104" xr:uid="{00000000-0005-0000-0000-0000C9AA0000}"/>
    <cellStyle name="Output 2 2 2 2 2 5 2 2 3" xfId="37326" xr:uid="{00000000-0005-0000-0000-0000CAAA0000}"/>
    <cellStyle name="Output 2 2 2 2 2 5 2 3" xfId="27304" xr:uid="{00000000-0005-0000-0000-0000CBAA0000}"/>
    <cellStyle name="Output 2 2 2 2 2 5 3" xfId="22105" xr:uid="{00000000-0005-0000-0000-0000CCAA0000}"/>
    <cellStyle name="Output 2 2 2 2 2 5 4" xfId="26843" xr:uid="{00000000-0005-0000-0000-0000CDAA0000}"/>
    <cellStyle name="Output 2 2 2 2 2 5 5" xfId="45501" xr:uid="{00000000-0005-0000-0000-0000CEAA0000}"/>
    <cellStyle name="Output 2 2 2 2 2 6" xfId="22106" xr:uid="{00000000-0005-0000-0000-0000CFAA0000}"/>
    <cellStyle name="Output 2 2 2 2 2 6 2" xfId="22107" xr:uid="{00000000-0005-0000-0000-0000D0AA0000}"/>
    <cellStyle name="Output 2 2 2 2 2 6 2 2" xfId="22108" xr:uid="{00000000-0005-0000-0000-0000D1AA0000}"/>
    <cellStyle name="Output 2 2 2 2 2 6 2 3" xfId="37322" xr:uid="{00000000-0005-0000-0000-0000D2AA0000}"/>
    <cellStyle name="Output 2 2 2 2 2 6 3" xfId="27300" xr:uid="{00000000-0005-0000-0000-0000D3AA0000}"/>
    <cellStyle name="Output 2 2 2 2 2 6 4" xfId="45502" xr:uid="{00000000-0005-0000-0000-0000D4AA0000}"/>
    <cellStyle name="Output 2 2 2 2 2 7" xfId="22109" xr:uid="{00000000-0005-0000-0000-0000D5AA0000}"/>
    <cellStyle name="Output 2 2 2 2 2 7 2" xfId="45503" xr:uid="{00000000-0005-0000-0000-0000D6AA0000}"/>
    <cellStyle name="Output 2 2 2 2 2 8" xfId="26839" xr:uid="{00000000-0005-0000-0000-0000D7AA0000}"/>
    <cellStyle name="Output 2 2 2 2 2 8 2" xfId="45504" xr:uid="{00000000-0005-0000-0000-0000D8AA0000}"/>
    <cellStyle name="Output 2 2 2 2 2 9" xfId="45505" xr:uid="{00000000-0005-0000-0000-0000D9AA0000}"/>
    <cellStyle name="Output 2 2 2 2 3" xfId="22110" xr:uid="{00000000-0005-0000-0000-0000DAAA0000}"/>
    <cellStyle name="Output 2 2 2 2 3 2" xfId="22111" xr:uid="{00000000-0005-0000-0000-0000DBAA0000}"/>
    <cellStyle name="Output 2 2 2 2 3 2 2" xfId="22112" xr:uid="{00000000-0005-0000-0000-0000DCAA0000}"/>
    <cellStyle name="Output 2 2 2 2 3 2 2 2" xfId="22113" xr:uid="{00000000-0005-0000-0000-0000DDAA0000}"/>
    <cellStyle name="Output 2 2 2 2 3 2 2 2 2" xfId="22114" xr:uid="{00000000-0005-0000-0000-0000DEAA0000}"/>
    <cellStyle name="Output 2 2 2 2 3 2 2 2 3" xfId="37328" xr:uid="{00000000-0005-0000-0000-0000DFAA0000}"/>
    <cellStyle name="Output 2 2 2 2 3 2 2 3" xfId="27306" xr:uid="{00000000-0005-0000-0000-0000E0AA0000}"/>
    <cellStyle name="Output 2 2 2 2 3 2 3" xfId="22115" xr:uid="{00000000-0005-0000-0000-0000E1AA0000}"/>
    <cellStyle name="Output 2 2 2 2 3 2 4" xfId="26845" xr:uid="{00000000-0005-0000-0000-0000E2AA0000}"/>
    <cellStyle name="Output 2 2 2 2 3 3" xfId="22116" xr:uid="{00000000-0005-0000-0000-0000E3AA0000}"/>
    <cellStyle name="Output 2 2 2 2 3 3 2" xfId="22117" xr:uid="{00000000-0005-0000-0000-0000E4AA0000}"/>
    <cellStyle name="Output 2 2 2 2 3 3 2 2" xfId="22118" xr:uid="{00000000-0005-0000-0000-0000E5AA0000}"/>
    <cellStyle name="Output 2 2 2 2 3 3 2 2 2" xfId="22119" xr:uid="{00000000-0005-0000-0000-0000E6AA0000}"/>
    <cellStyle name="Output 2 2 2 2 3 3 2 2 3" xfId="37329" xr:uid="{00000000-0005-0000-0000-0000E7AA0000}"/>
    <cellStyle name="Output 2 2 2 2 3 3 2 3" xfId="27307" xr:uid="{00000000-0005-0000-0000-0000E8AA0000}"/>
    <cellStyle name="Output 2 2 2 2 3 3 3" xfId="22120" xr:uid="{00000000-0005-0000-0000-0000E9AA0000}"/>
    <cellStyle name="Output 2 2 2 2 3 3 4" xfId="26846" xr:uid="{00000000-0005-0000-0000-0000EAAA0000}"/>
    <cellStyle name="Output 2 2 2 2 3 4" xfId="22121" xr:uid="{00000000-0005-0000-0000-0000EBAA0000}"/>
    <cellStyle name="Output 2 2 2 2 3 4 2" xfId="22122" xr:uid="{00000000-0005-0000-0000-0000ECAA0000}"/>
    <cellStyle name="Output 2 2 2 2 3 4 2 2" xfId="22123" xr:uid="{00000000-0005-0000-0000-0000EDAA0000}"/>
    <cellStyle name="Output 2 2 2 2 3 4 2 2 2" xfId="22124" xr:uid="{00000000-0005-0000-0000-0000EEAA0000}"/>
    <cellStyle name="Output 2 2 2 2 3 4 2 2 3" xfId="37330" xr:uid="{00000000-0005-0000-0000-0000EFAA0000}"/>
    <cellStyle name="Output 2 2 2 2 3 4 2 3" xfId="27308" xr:uid="{00000000-0005-0000-0000-0000F0AA0000}"/>
    <cellStyle name="Output 2 2 2 2 3 4 3" xfId="22125" xr:uid="{00000000-0005-0000-0000-0000F1AA0000}"/>
    <cellStyle name="Output 2 2 2 2 3 4 4" xfId="26847" xr:uid="{00000000-0005-0000-0000-0000F2AA0000}"/>
    <cellStyle name="Output 2 2 2 2 3 5" xfId="22126" xr:uid="{00000000-0005-0000-0000-0000F3AA0000}"/>
    <cellStyle name="Output 2 2 2 2 3 5 2" xfId="22127" xr:uid="{00000000-0005-0000-0000-0000F4AA0000}"/>
    <cellStyle name="Output 2 2 2 2 3 5 2 2" xfId="22128" xr:uid="{00000000-0005-0000-0000-0000F5AA0000}"/>
    <cellStyle name="Output 2 2 2 2 3 5 2 2 2" xfId="22129" xr:uid="{00000000-0005-0000-0000-0000F6AA0000}"/>
    <cellStyle name="Output 2 2 2 2 3 5 2 2 3" xfId="37331" xr:uid="{00000000-0005-0000-0000-0000F7AA0000}"/>
    <cellStyle name="Output 2 2 2 2 3 5 2 3" xfId="27309" xr:uid="{00000000-0005-0000-0000-0000F8AA0000}"/>
    <cellStyle name="Output 2 2 2 2 3 5 3" xfId="22130" xr:uid="{00000000-0005-0000-0000-0000F9AA0000}"/>
    <cellStyle name="Output 2 2 2 2 3 5 4" xfId="26848" xr:uid="{00000000-0005-0000-0000-0000FAAA0000}"/>
    <cellStyle name="Output 2 2 2 2 3 6" xfId="22131" xr:uid="{00000000-0005-0000-0000-0000FBAA0000}"/>
    <cellStyle name="Output 2 2 2 2 3 6 2" xfId="22132" xr:uid="{00000000-0005-0000-0000-0000FCAA0000}"/>
    <cellStyle name="Output 2 2 2 2 3 6 2 2" xfId="22133" xr:uid="{00000000-0005-0000-0000-0000FDAA0000}"/>
    <cellStyle name="Output 2 2 2 2 3 6 2 3" xfId="37327" xr:uid="{00000000-0005-0000-0000-0000FEAA0000}"/>
    <cellStyle name="Output 2 2 2 2 3 6 3" xfId="27305" xr:uid="{00000000-0005-0000-0000-0000FFAA0000}"/>
    <cellStyle name="Output 2 2 2 2 3 7" xfId="22134" xr:uid="{00000000-0005-0000-0000-000000AB0000}"/>
    <cellStyle name="Output 2 2 2 2 3 8" xfId="26844" xr:uid="{00000000-0005-0000-0000-000001AB0000}"/>
    <cellStyle name="Output 2 2 2 2 3 9" xfId="45506" xr:uid="{00000000-0005-0000-0000-000002AB0000}"/>
    <cellStyle name="Output 2 2 2 2 4" xfId="22135" xr:uid="{00000000-0005-0000-0000-000003AB0000}"/>
    <cellStyle name="Output 2 2 2 2 4 2" xfId="22136" xr:uid="{00000000-0005-0000-0000-000004AB0000}"/>
    <cellStyle name="Output 2 2 2 2 4 2 2" xfId="22137" xr:uid="{00000000-0005-0000-0000-000005AB0000}"/>
    <cellStyle name="Output 2 2 2 2 4 2 2 2" xfId="22138" xr:uid="{00000000-0005-0000-0000-000006AB0000}"/>
    <cellStyle name="Output 2 2 2 2 4 2 2 2 2" xfId="22139" xr:uid="{00000000-0005-0000-0000-000007AB0000}"/>
    <cellStyle name="Output 2 2 2 2 4 2 2 2 3" xfId="37333" xr:uid="{00000000-0005-0000-0000-000008AB0000}"/>
    <cellStyle name="Output 2 2 2 2 4 2 2 3" xfId="27311" xr:uid="{00000000-0005-0000-0000-000009AB0000}"/>
    <cellStyle name="Output 2 2 2 2 4 2 3" xfId="22140" xr:uid="{00000000-0005-0000-0000-00000AAB0000}"/>
    <cellStyle name="Output 2 2 2 2 4 2 4" xfId="26850" xr:uid="{00000000-0005-0000-0000-00000BAB0000}"/>
    <cellStyle name="Output 2 2 2 2 4 3" xfId="22141" xr:uid="{00000000-0005-0000-0000-00000CAB0000}"/>
    <cellStyle name="Output 2 2 2 2 4 3 2" xfId="22142" xr:uid="{00000000-0005-0000-0000-00000DAB0000}"/>
    <cellStyle name="Output 2 2 2 2 4 3 2 2" xfId="22143" xr:uid="{00000000-0005-0000-0000-00000EAB0000}"/>
    <cellStyle name="Output 2 2 2 2 4 3 2 2 2" xfId="22144" xr:uid="{00000000-0005-0000-0000-00000FAB0000}"/>
    <cellStyle name="Output 2 2 2 2 4 3 2 2 3" xfId="37334" xr:uid="{00000000-0005-0000-0000-000010AB0000}"/>
    <cellStyle name="Output 2 2 2 2 4 3 2 3" xfId="27312" xr:uid="{00000000-0005-0000-0000-000011AB0000}"/>
    <cellStyle name="Output 2 2 2 2 4 3 3" xfId="22145" xr:uid="{00000000-0005-0000-0000-000012AB0000}"/>
    <cellStyle name="Output 2 2 2 2 4 3 4" xfId="26851" xr:uid="{00000000-0005-0000-0000-000013AB0000}"/>
    <cellStyle name="Output 2 2 2 2 4 4" xfId="22146" xr:uid="{00000000-0005-0000-0000-000014AB0000}"/>
    <cellStyle name="Output 2 2 2 2 4 4 2" xfId="22147" xr:uid="{00000000-0005-0000-0000-000015AB0000}"/>
    <cellStyle name="Output 2 2 2 2 4 4 2 2" xfId="22148" xr:uid="{00000000-0005-0000-0000-000016AB0000}"/>
    <cellStyle name="Output 2 2 2 2 4 4 2 2 2" xfId="22149" xr:uid="{00000000-0005-0000-0000-000017AB0000}"/>
    <cellStyle name="Output 2 2 2 2 4 4 2 2 3" xfId="37335" xr:uid="{00000000-0005-0000-0000-000018AB0000}"/>
    <cellStyle name="Output 2 2 2 2 4 4 2 3" xfId="27313" xr:uid="{00000000-0005-0000-0000-000019AB0000}"/>
    <cellStyle name="Output 2 2 2 2 4 4 3" xfId="22150" xr:uid="{00000000-0005-0000-0000-00001AAB0000}"/>
    <cellStyle name="Output 2 2 2 2 4 4 4" xfId="26852" xr:uid="{00000000-0005-0000-0000-00001BAB0000}"/>
    <cellStyle name="Output 2 2 2 2 4 5" xfId="22151" xr:uid="{00000000-0005-0000-0000-00001CAB0000}"/>
    <cellStyle name="Output 2 2 2 2 4 5 2" xfId="22152" xr:uid="{00000000-0005-0000-0000-00001DAB0000}"/>
    <cellStyle name="Output 2 2 2 2 4 5 2 2" xfId="22153" xr:uid="{00000000-0005-0000-0000-00001EAB0000}"/>
    <cellStyle name="Output 2 2 2 2 4 5 2 2 2" xfId="22154" xr:uid="{00000000-0005-0000-0000-00001FAB0000}"/>
    <cellStyle name="Output 2 2 2 2 4 5 2 2 3" xfId="37336" xr:uid="{00000000-0005-0000-0000-000020AB0000}"/>
    <cellStyle name="Output 2 2 2 2 4 5 2 3" xfId="27314" xr:uid="{00000000-0005-0000-0000-000021AB0000}"/>
    <cellStyle name="Output 2 2 2 2 4 5 3" xfId="22155" xr:uid="{00000000-0005-0000-0000-000022AB0000}"/>
    <cellStyle name="Output 2 2 2 2 4 5 4" xfId="26853" xr:uid="{00000000-0005-0000-0000-000023AB0000}"/>
    <cellStyle name="Output 2 2 2 2 4 6" xfId="22156" xr:uid="{00000000-0005-0000-0000-000024AB0000}"/>
    <cellStyle name="Output 2 2 2 2 4 6 2" xfId="22157" xr:uid="{00000000-0005-0000-0000-000025AB0000}"/>
    <cellStyle name="Output 2 2 2 2 4 6 2 2" xfId="22158" xr:uid="{00000000-0005-0000-0000-000026AB0000}"/>
    <cellStyle name="Output 2 2 2 2 4 6 2 3" xfId="37332" xr:uid="{00000000-0005-0000-0000-000027AB0000}"/>
    <cellStyle name="Output 2 2 2 2 4 6 3" xfId="27310" xr:uid="{00000000-0005-0000-0000-000028AB0000}"/>
    <cellStyle name="Output 2 2 2 2 4 7" xfId="22159" xr:uid="{00000000-0005-0000-0000-000029AB0000}"/>
    <cellStyle name="Output 2 2 2 2 4 8" xfId="26849" xr:uid="{00000000-0005-0000-0000-00002AAB0000}"/>
    <cellStyle name="Output 2 2 2 2 4 9" xfId="45507" xr:uid="{00000000-0005-0000-0000-00002BAB0000}"/>
    <cellStyle name="Output 2 2 2 2 5" xfId="22160" xr:uid="{00000000-0005-0000-0000-00002CAB0000}"/>
    <cellStyle name="Output 2 2 2 2 5 2" xfId="22161" xr:uid="{00000000-0005-0000-0000-00002DAB0000}"/>
    <cellStyle name="Output 2 2 2 2 5 2 2" xfId="22162" xr:uid="{00000000-0005-0000-0000-00002EAB0000}"/>
    <cellStyle name="Output 2 2 2 2 5 2 2 2" xfId="22163" xr:uid="{00000000-0005-0000-0000-00002FAB0000}"/>
    <cellStyle name="Output 2 2 2 2 5 2 2 2 2" xfId="22164" xr:uid="{00000000-0005-0000-0000-000030AB0000}"/>
    <cellStyle name="Output 2 2 2 2 5 2 2 2 3" xfId="37338" xr:uid="{00000000-0005-0000-0000-000031AB0000}"/>
    <cellStyle name="Output 2 2 2 2 5 2 2 3" xfId="27316" xr:uid="{00000000-0005-0000-0000-000032AB0000}"/>
    <cellStyle name="Output 2 2 2 2 5 2 3" xfId="22165" xr:uid="{00000000-0005-0000-0000-000033AB0000}"/>
    <cellStyle name="Output 2 2 2 2 5 2 4" xfId="26855" xr:uid="{00000000-0005-0000-0000-000034AB0000}"/>
    <cellStyle name="Output 2 2 2 2 5 3" xfId="22166" xr:uid="{00000000-0005-0000-0000-000035AB0000}"/>
    <cellStyle name="Output 2 2 2 2 5 3 2" xfId="22167" xr:uid="{00000000-0005-0000-0000-000036AB0000}"/>
    <cellStyle name="Output 2 2 2 2 5 3 2 2" xfId="22168" xr:uid="{00000000-0005-0000-0000-000037AB0000}"/>
    <cellStyle name="Output 2 2 2 2 5 3 2 2 2" xfId="22169" xr:uid="{00000000-0005-0000-0000-000038AB0000}"/>
    <cellStyle name="Output 2 2 2 2 5 3 2 2 3" xfId="37339" xr:uid="{00000000-0005-0000-0000-000039AB0000}"/>
    <cellStyle name="Output 2 2 2 2 5 3 2 3" xfId="27317" xr:uid="{00000000-0005-0000-0000-00003AAB0000}"/>
    <cellStyle name="Output 2 2 2 2 5 3 3" xfId="22170" xr:uid="{00000000-0005-0000-0000-00003BAB0000}"/>
    <cellStyle name="Output 2 2 2 2 5 3 4" xfId="26856" xr:uid="{00000000-0005-0000-0000-00003CAB0000}"/>
    <cellStyle name="Output 2 2 2 2 5 4" xfId="22171" xr:uid="{00000000-0005-0000-0000-00003DAB0000}"/>
    <cellStyle name="Output 2 2 2 2 5 4 2" xfId="22172" xr:uid="{00000000-0005-0000-0000-00003EAB0000}"/>
    <cellStyle name="Output 2 2 2 2 5 4 2 2" xfId="22173" xr:uid="{00000000-0005-0000-0000-00003FAB0000}"/>
    <cellStyle name="Output 2 2 2 2 5 4 2 2 2" xfId="22174" xr:uid="{00000000-0005-0000-0000-000040AB0000}"/>
    <cellStyle name="Output 2 2 2 2 5 4 2 2 3" xfId="37340" xr:uid="{00000000-0005-0000-0000-000041AB0000}"/>
    <cellStyle name="Output 2 2 2 2 5 4 2 3" xfId="27318" xr:uid="{00000000-0005-0000-0000-000042AB0000}"/>
    <cellStyle name="Output 2 2 2 2 5 4 3" xfId="22175" xr:uid="{00000000-0005-0000-0000-000043AB0000}"/>
    <cellStyle name="Output 2 2 2 2 5 4 4" xfId="26857" xr:uid="{00000000-0005-0000-0000-000044AB0000}"/>
    <cellStyle name="Output 2 2 2 2 5 5" xfId="22176" xr:uid="{00000000-0005-0000-0000-000045AB0000}"/>
    <cellStyle name="Output 2 2 2 2 5 5 2" xfId="22177" xr:uid="{00000000-0005-0000-0000-000046AB0000}"/>
    <cellStyle name="Output 2 2 2 2 5 5 2 2" xfId="22178" xr:uid="{00000000-0005-0000-0000-000047AB0000}"/>
    <cellStyle name="Output 2 2 2 2 5 5 2 2 2" xfId="22179" xr:uid="{00000000-0005-0000-0000-000048AB0000}"/>
    <cellStyle name="Output 2 2 2 2 5 5 2 2 3" xfId="37341" xr:uid="{00000000-0005-0000-0000-000049AB0000}"/>
    <cellStyle name="Output 2 2 2 2 5 5 2 3" xfId="27319" xr:uid="{00000000-0005-0000-0000-00004AAB0000}"/>
    <cellStyle name="Output 2 2 2 2 5 5 3" xfId="22180" xr:uid="{00000000-0005-0000-0000-00004BAB0000}"/>
    <cellStyle name="Output 2 2 2 2 5 5 4" xfId="26858" xr:uid="{00000000-0005-0000-0000-00004CAB0000}"/>
    <cellStyle name="Output 2 2 2 2 5 6" xfId="22181" xr:uid="{00000000-0005-0000-0000-00004DAB0000}"/>
    <cellStyle name="Output 2 2 2 2 5 6 2" xfId="22182" xr:uid="{00000000-0005-0000-0000-00004EAB0000}"/>
    <cellStyle name="Output 2 2 2 2 5 6 2 2" xfId="22183" xr:uid="{00000000-0005-0000-0000-00004FAB0000}"/>
    <cellStyle name="Output 2 2 2 2 5 6 2 3" xfId="37337" xr:uid="{00000000-0005-0000-0000-000050AB0000}"/>
    <cellStyle name="Output 2 2 2 2 5 6 3" xfId="27315" xr:uid="{00000000-0005-0000-0000-000051AB0000}"/>
    <cellStyle name="Output 2 2 2 2 5 7" xfId="22184" xr:uid="{00000000-0005-0000-0000-000052AB0000}"/>
    <cellStyle name="Output 2 2 2 2 5 8" xfId="26854" xr:uid="{00000000-0005-0000-0000-000053AB0000}"/>
    <cellStyle name="Output 2 2 2 2 5 9" xfId="45508" xr:uid="{00000000-0005-0000-0000-000054AB0000}"/>
    <cellStyle name="Output 2 2 2 2 6" xfId="22185" xr:uid="{00000000-0005-0000-0000-000055AB0000}"/>
    <cellStyle name="Output 2 2 2 2 6 2" xfId="22186" xr:uid="{00000000-0005-0000-0000-000056AB0000}"/>
    <cellStyle name="Output 2 2 2 2 6 2 2" xfId="22187" xr:uid="{00000000-0005-0000-0000-000057AB0000}"/>
    <cellStyle name="Output 2 2 2 2 6 2 2 2" xfId="22188" xr:uid="{00000000-0005-0000-0000-000058AB0000}"/>
    <cellStyle name="Output 2 2 2 2 6 2 2 3" xfId="37342" xr:uid="{00000000-0005-0000-0000-000059AB0000}"/>
    <cellStyle name="Output 2 2 2 2 6 2 3" xfId="27320" xr:uid="{00000000-0005-0000-0000-00005AAB0000}"/>
    <cellStyle name="Output 2 2 2 2 6 3" xfId="22189" xr:uid="{00000000-0005-0000-0000-00005BAB0000}"/>
    <cellStyle name="Output 2 2 2 2 6 4" xfId="26859" xr:uid="{00000000-0005-0000-0000-00005CAB0000}"/>
    <cellStyle name="Output 2 2 2 2 7" xfId="22190" xr:uid="{00000000-0005-0000-0000-00005DAB0000}"/>
    <cellStyle name="Output 2 2 2 2 7 2" xfId="22191" xr:uid="{00000000-0005-0000-0000-00005EAB0000}"/>
    <cellStyle name="Output 2 2 2 2 7 2 2" xfId="22192" xr:uid="{00000000-0005-0000-0000-00005FAB0000}"/>
    <cellStyle name="Output 2 2 2 2 7 2 2 2" xfId="22193" xr:uid="{00000000-0005-0000-0000-000060AB0000}"/>
    <cellStyle name="Output 2 2 2 2 7 2 2 3" xfId="37343" xr:uid="{00000000-0005-0000-0000-000061AB0000}"/>
    <cellStyle name="Output 2 2 2 2 7 2 3" xfId="27321" xr:uid="{00000000-0005-0000-0000-000062AB0000}"/>
    <cellStyle name="Output 2 2 2 2 7 3" xfId="22194" xr:uid="{00000000-0005-0000-0000-000063AB0000}"/>
    <cellStyle name="Output 2 2 2 2 7 4" xfId="26860" xr:uid="{00000000-0005-0000-0000-000064AB0000}"/>
    <cellStyle name="Output 2 2 2 2 8" xfId="22195" xr:uid="{00000000-0005-0000-0000-000065AB0000}"/>
    <cellStyle name="Output 2 2 2 2 8 2" xfId="22196" xr:uid="{00000000-0005-0000-0000-000066AB0000}"/>
    <cellStyle name="Output 2 2 2 2 8 3" xfId="26838" xr:uid="{00000000-0005-0000-0000-000067AB0000}"/>
    <cellStyle name="Output 2 2 2 2 9" xfId="22197" xr:uid="{00000000-0005-0000-0000-000068AB0000}"/>
    <cellStyle name="Output 2 2 2 2 9 2" xfId="22198" xr:uid="{00000000-0005-0000-0000-000069AB0000}"/>
    <cellStyle name="Output 2 2 2 2 9 3" xfId="43925" xr:uid="{00000000-0005-0000-0000-00006AAB0000}"/>
    <cellStyle name="Output 2 2 2 3" xfId="22199" xr:uid="{00000000-0005-0000-0000-00006BAB0000}"/>
    <cellStyle name="Output 2 2 2 3 2" xfId="22200" xr:uid="{00000000-0005-0000-0000-00006CAB0000}"/>
    <cellStyle name="Output 2 2 2 3 2 10" xfId="45509" xr:uid="{00000000-0005-0000-0000-00006DAB0000}"/>
    <cellStyle name="Output 2 2 2 3 2 11" xfId="44275" xr:uid="{00000000-0005-0000-0000-00006EAB0000}"/>
    <cellStyle name="Output 2 2 2 3 2 2" xfId="22201" xr:uid="{00000000-0005-0000-0000-00006FAB0000}"/>
    <cellStyle name="Output 2 2 2 3 2 2 2" xfId="22202" xr:uid="{00000000-0005-0000-0000-000070AB0000}"/>
    <cellStyle name="Output 2 2 2 3 2 2 2 2" xfId="22203" xr:uid="{00000000-0005-0000-0000-000071AB0000}"/>
    <cellStyle name="Output 2 2 2 3 2 2 2 3" xfId="37344" xr:uid="{00000000-0005-0000-0000-000072AB0000}"/>
    <cellStyle name="Output 2 2 2 3 2 2 3" xfId="27322" xr:uid="{00000000-0005-0000-0000-000073AB0000}"/>
    <cellStyle name="Output 2 2 2 3 2 2 4" xfId="45510" xr:uid="{00000000-0005-0000-0000-000074AB0000}"/>
    <cellStyle name="Output 2 2 2 3 2 3" xfId="22204" xr:uid="{00000000-0005-0000-0000-000075AB0000}"/>
    <cellStyle name="Output 2 2 2 3 2 3 2" xfId="45511" xr:uid="{00000000-0005-0000-0000-000076AB0000}"/>
    <cellStyle name="Output 2 2 2 3 2 4" xfId="26862" xr:uid="{00000000-0005-0000-0000-000077AB0000}"/>
    <cellStyle name="Output 2 2 2 3 2 4 2" xfId="45512" xr:uid="{00000000-0005-0000-0000-000078AB0000}"/>
    <cellStyle name="Output 2 2 2 3 2 5" xfId="45513" xr:uid="{00000000-0005-0000-0000-000079AB0000}"/>
    <cellStyle name="Output 2 2 2 3 2 6" xfId="45514" xr:uid="{00000000-0005-0000-0000-00007AAB0000}"/>
    <cellStyle name="Output 2 2 2 3 2 7" xfId="45515" xr:uid="{00000000-0005-0000-0000-00007BAB0000}"/>
    <cellStyle name="Output 2 2 2 3 2 8" xfId="45516" xr:uid="{00000000-0005-0000-0000-00007CAB0000}"/>
    <cellStyle name="Output 2 2 2 3 2 9" xfId="45517" xr:uid="{00000000-0005-0000-0000-00007DAB0000}"/>
    <cellStyle name="Output 2 2 2 3 3" xfId="22205" xr:uid="{00000000-0005-0000-0000-00007EAB0000}"/>
    <cellStyle name="Output 2 2 2 3 3 2" xfId="22206" xr:uid="{00000000-0005-0000-0000-00007FAB0000}"/>
    <cellStyle name="Output 2 2 2 3 3 2 2" xfId="22207" xr:uid="{00000000-0005-0000-0000-000080AB0000}"/>
    <cellStyle name="Output 2 2 2 3 3 2 2 2" xfId="22208" xr:uid="{00000000-0005-0000-0000-000081AB0000}"/>
    <cellStyle name="Output 2 2 2 3 3 2 2 3" xfId="37345" xr:uid="{00000000-0005-0000-0000-000082AB0000}"/>
    <cellStyle name="Output 2 2 2 3 3 2 3" xfId="27323" xr:uid="{00000000-0005-0000-0000-000083AB0000}"/>
    <cellStyle name="Output 2 2 2 3 3 3" xfId="22209" xr:uid="{00000000-0005-0000-0000-000084AB0000}"/>
    <cellStyle name="Output 2 2 2 3 3 4" xfId="26863" xr:uid="{00000000-0005-0000-0000-000085AB0000}"/>
    <cellStyle name="Output 2 2 2 3 3 5" xfId="45518" xr:uid="{00000000-0005-0000-0000-000086AB0000}"/>
    <cellStyle name="Output 2 2 2 3 4" xfId="22210" xr:uid="{00000000-0005-0000-0000-000087AB0000}"/>
    <cellStyle name="Output 2 2 2 3 4 2" xfId="22211" xr:uid="{00000000-0005-0000-0000-000088AB0000}"/>
    <cellStyle name="Output 2 2 2 3 4 2 2" xfId="22212" xr:uid="{00000000-0005-0000-0000-000089AB0000}"/>
    <cellStyle name="Output 2 2 2 3 4 2 2 2" xfId="22213" xr:uid="{00000000-0005-0000-0000-00008AAB0000}"/>
    <cellStyle name="Output 2 2 2 3 4 2 2 3" xfId="37346" xr:uid="{00000000-0005-0000-0000-00008BAB0000}"/>
    <cellStyle name="Output 2 2 2 3 4 2 3" xfId="27324" xr:uid="{00000000-0005-0000-0000-00008CAB0000}"/>
    <cellStyle name="Output 2 2 2 3 4 3" xfId="22214" xr:uid="{00000000-0005-0000-0000-00008DAB0000}"/>
    <cellStyle name="Output 2 2 2 3 4 4" xfId="26864" xr:uid="{00000000-0005-0000-0000-00008EAB0000}"/>
    <cellStyle name="Output 2 2 2 3 4 5" xfId="45519" xr:uid="{00000000-0005-0000-0000-00008FAB0000}"/>
    <cellStyle name="Output 2 2 2 3 5" xfId="22215" xr:uid="{00000000-0005-0000-0000-000090AB0000}"/>
    <cellStyle name="Output 2 2 2 3 5 2" xfId="22216" xr:uid="{00000000-0005-0000-0000-000091AB0000}"/>
    <cellStyle name="Output 2 2 2 3 5 2 2" xfId="22217" xr:uid="{00000000-0005-0000-0000-000092AB0000}"/>
    <cellStyle name="Output 2 2 2 3 5 2 2 2" xfId="22218" xr:uid="{00000000-0005-0000-0000-000093AB0000}"/>
    <cellStyle name="Output 2 2 2 3 5 2 2 3" xfId="37347" xr:uid="{00000000-0005-0000-0000-000094AB0000}"/>
    <cellStyle name="Output 2 2 2 3 5 2 3" xfId="27325" xr:uid="{00000000-0005-0000-0000-000095AB0000}"/>
    <cellStyle name="Output 2 2 2 3 5 3" xfId="22219" xr:uid="{00000000-0005-0000-0000-000096AB0000}"/>
    <cellStyle name="Output 2 2 2 3 5 4" xfId="26865" xr:uid="{00000000-0005-0000-0000-000097AB0000}"/>
    <cellStyle name="Output 2 2 2 3 5 5" xfId="45520" xr:uid="{00000000-0005-0000-0000-000098AB0000}"/>
    <cellStyle name="Output 2 2 2 3 6" xfId="22220" xr:uid="{00000000-0005-0000-0000-000099AB0000}"/>
    <cellStyle name="Output 2 2 2 3 6 2" xfId="22221" xr:uid="{00000000-0005-0000-0000-00009AAB0000}"/>
    <cellStyle name="Output 2 2 2 3 6 3" xfId="26861" xr:uid="{00000000-0005-0000-0000-00009BAB0000}"/>
    <cellStyle name="Output 2 2 2 3 7" xfId="22222" xr:uid="{00000000-0005-0000-0000-00009CAB0000}"/>
    <cellStyle name="Output 2 2 2 3 7 2" xfId="22223" xr:uid="{00000000-0005-0000-0000-00009DAB0000}"/>
    <cellStyle name="Output 2 2 2 3 7 3" xfId="43926" xr:uid="{00000000-0005-0000-0000-00009EAB0000}"/>
    <cellStyle name="Output 2 2 2 3 8" xfId="23171" xr:uid="{00000000-0005-0000-0000-00009FAB0000}"/>
    <cellStyle name="Output 2 2 2 4" xfId="22224" xr:uid="{00000000-0005-0000-0000-0000A0AB0000}"/>
    <cellStyle name="Output 2 2 2 4 2" xfId="22225" xr:uid="{00000000-0005-0000-0000-0000A1AB0000}"/>
    <cellStyle name="Output 2 2 2 4 2 10" xfId="45521" xr:uid="{00000000-0005-0000-0000-0000A2AB0000}"/>
    <cellStyle name="Output 2 2 2 4 2 11" xfId="44276" xr:uid="{00000000-0005-0000-0000-0000A3AB0000}"/>
    <cellStyle name="Output 2 2 2 4 2 2" xfId="22226" xr:uid="{00000000-0005-0000-0000-0000A4AB0000}"/>
    <cellStyle name="Output 2 2 2 4 2 2 2" xfId="22227" xr:uid="{00000000-0005-0000-0000-0000A5AB0000}"/>
    <cellStyle name="Output 2 2 2 4 2 2 2 2" xfId="22228" xr:uid="{00000000-0005-0000-0000-0000A6AB0000}"/>
    <cellStyle name="Output 2 2 2 4 2 2 2 3" xfId="37348" xr:uid="{00000000-0005-0000-0000-0000A7AB0000}"/>
    <cellStyle name="Output 2 2 2 4 2 2 3" xfId="27326" xr:uid="{00000000-0005-0000-0000-0000A8AB0000}"/>
    <cellStyle name="Output 2 2 2 4 2 2 4" xfId="45522" xr:uid="{00000000-0005-0000-0000-0000A9AB0000}"/>
    <cellStyle name="Output 2 2 2 4 2 3" xfId="22229" xr:uid="{00000000-0005-0000-0000-0000AAAB0000}"/>
    <cellStyle name="Output 2 2 2 4 2 3 2" xfId="45523" xr:uid="{00000000-0005-0000-0000-0000ABAB0000}"/>
    <cellStyle name="Output 2 2 2 4 2 4" xfId="26867" xr:uid="{00000000-0005-0000-0000-0000ACAB0000}"/>
    <cellStyle name="Output 2 2 2 4 2 4 2" xfId="45524" xr:uid="{00000000-0005-0000-0000-0000ADAB0000}"/>
    <cellStyle name="Output 2 2 2 4 2 5" xfId="45525" xr:uid="{00000000-0005-0000-0000-0000AEAB0000}"/>
    <cellStyle name="Output 2 2 2 4 2 6" xfId="45526" xr:uid="{00000000-0005-0000-0000-0000AFAB0000}"/>
    <cellStyle name="Output 2 2 2 4 2 7" xfId="45527" xr:uid="{00000000-0005-0000-0000-0000B0AB0000}"/>
    <cellStyle name="Output 2 2 2 4 2 8" xfId="45528" xr:uid="{00000000-0005-0000-0000-0000B1AB0000}"/>
    <cellStyle name="Output 2 2 2 4 2 9" xfId="45529" xr:uid="{00000000-0005-0000-0000-0000B2AB0000}"/>
    <cellStyle name="Output 2 2 2 4 3" xfId="22230" xr:uid="{00000000-0005-0000-0000-0000B3AB0000}"/>
    <cellStyle name="Output 2 2 2 4 3 2" xfId="22231" xr:uid="{00000000-0005-0000-0000-0000B4AB0000}"/>
    <cellStyle name="Output 2 2 2 4 3 2 2" xfId="22232" xr:uid="{00000000-0005-0000-0000-0000B5AB0000}"/>
    <cellStyle name="Output 2 2 2 4 3 2 2 2" xfId="22233" xr:uid="{00000000-0005-0000-0000-0000B6AB0000}"/>
    <cellStyle name="Output 2 2 2 4 3 2 2 3" xfId="37349" xr:uid="{00000000-0005-0000-0000-0000B7AB0000}"/>
    <cellStyle name="Output 2 2 2 4 3 2 3" xfId="27327" xr:uid="{00000000-0005-0000-0000-0000B8AB0000}"/>
    <cellStyle name="Output 2 2 2 4 3 3" xfId="22234" xr:uid="{00000000-0005-0000-0000-0000B9AB0000}"/>
    <cellStyle name="Output 2 2 2 4 3 4" xfId="26868" xr:uid="{00000000-0005-0000-0000-0000BAAB0000}"/>
    <cellStyle name="Output 2 2 2 4 3 5" xfId="45530" xr:uid="{00000000-0005-0000-0000-0000BBAB0000}"/>
    <cellStyle name="Output 2 2 2 4 4" xfId="22235" xr:uid="{00000000-0005-0000-0000-0000BCAB0000}"/>
    <cellStyle name="Output 2 2 2 4 4 2" xfId="22236" xr:uid="{00000000-0005-0000-0000-0000BDAB0000}"/>
    <cellStyle name="Output 2 2 2 4 4 2 2" xfId="22237" xr:uid="{00000000-0005-0000-0000-0000BEAB0000}"/>
    <cellStyle name="Output 2 2 2 4 4 2 2 2" xfId="22238" xr:uid="{00000000-0005-0000-0000-0000BFAB0000}"/>
    <cellStyle name="Output 2 2 2 4 4 2 2 3" xfId="37350" xr:uid="{00000000-0005-0000-0000-0000C0AB0000}"/>
    <cellStyle name="Output 2 2 2 4 4 2 3" xfId="27328" xr:uid="{00000000-0005-0000-0000-0000C1AB0000}"/>
    <cellStyle name="Output 2 2 2 4 4 3" xfId="22239" xr:uid="{00000000-0005-0000-0000-0000C2AB0000}"/>
    <cellStyle name="Output 2 2 2 4 4 4" xfId="26869" xr:uid="{00000000-0005-0000-0000-0000C3AB0000}"/>
    <cellStyle name="Output 2 2 2 4 4 5" xfId="45531" xr:uid="{00000000-0005-0000-0000-0000C4AB0000}"/>
    <cellStyle name="Output 2 2 2 4 5" xfId="22240" xr:uid="{00000000-0005-0000-0000-0000C5AB0000}"/>
    <cellStyle name="Output 2 2 2 4 5 2" xfId="22241" xr:uid="{00000000-0005-0000-0000-0000C6AB0000}"/>
    <cellStyle name="Output 2 2 2 4 5 2 2" xfId="22242" xr:uid="{00000000-0005-0000-0000-0000C7AB0000}"/>
    <cellStyle name="Output 2 2 2 4 5 2 2 2" xfId="22243" xr:uid="{00000000-0005-0000-0000-0000C8AB0000}"/>
    <cellStyle name="Output 2 2 2 4 5 2 2 3" xfId="37351" xr:uid="{00000000-0005-0000-0000-0000C9AB0000}"/>
    <cellStyle name="Output 2 2 2 4 5 2 3" xfId="27329" xr:uid="{00000000-0005-0000-0000-0000CAAB0000}"/>
    <cellStyle name="Output 2 2 2 4 5 3" xfId="22244" xr:uid="{00000000-0005-0000-0000-0000CBAB0000}"/>
    <cellStyle name="Output 2 2 2 4 5 4" xfId="26870" xr:uid="{00000000-0005-0000-0000-0000CCAB0000}"/>
    <cellStyle name="Output 2 2 2 4 5 5" xfId="45532" xr:uid="{00000000-0005-0000-0000-0000CDAB0000}"/>
    <cellStyle name="Output 2 2 2 4 6" xfId="22245" xr:uid="{00000000-0005-0000-0000-0000CEAB0000}"/>
    <cellStyle name="Output 2 2 2 4 6 2" xfId="22246" xr:uid="{00000000-0005-0000-0000-0000CFAB0000}"/>
    <cellStyle name="Output 2 2 2 4 6 3" xfId="26866" xr:uid="{00000000-0005-0000-0000-0000D0AB0000}"/>
    <cellStyle name="Output 2 2 2 4 7" xfId="22247" xr:uid="{00000000-0005-0000-0000-0000D1AB0000}"/>
    <cellStyle name="Output 2 2 2 4 7 2" xfId="22248" xr:uid="{00000000-0005-0000-0000-0000D2AB0000}"/>
    <cellStyle name="Output 2 2 2 4 7 3" xfId="43927" xr:uid="{00000000-0005-0000-0000-0000D3AB0000}"/>
    <cellStyle name="Output 2 2 2 4 8" xfId="23172" xr:uid="{00000000-0005-0000-0000-0000D4AB0000}"/>
    <cellStyle name="Output 2 2 2 5" xfId="22249" xr:uid="{00000000-0005-0000-0000-0000D5AB0000}"/>
    <cellStyle name="Output 2 2 2 5 2" xfId="22250" xr:uid="{00000000-0005-0000-0000-0000D6AB0000}"/>
    <cellStyle name="Output 2 2 2 5 2 10" xfId="45533" xr:uid="{00000000-0005-0000-0000-0000D7AB0000}"/>
    <cellStyle name="Output 2 2 2 5 2 11" xfId="44277" xr:uid="{00000000-0005-0000-0000-0000D8AB0000}"/>
    <cellStyle name="Output 2 2 2 5 2 2" xfId="22251" xr:uid="{00000000-0005-0000-0000-0000D9AB0000}"/>
    <cellStyle name="Output 2 2 2 5 2 2 2" xfId="22252" xr:uid="{00000000-0005-0000-0000-0000DAAB0000}"/>
    <cellStyle name="Output 2 2 2 5 2 2 2 2" xfId="22253" xr:uid="{00000000-0005-0000-0000-0000DBAB0000}"/>
    <cellStyle name="Output 2 2 2 5 2 2 2 3" xfId="37352" xr:uid="{00000000-0005-0000-0000-0000DCAB0000}"/>
    <cellStyle name="Output 2 2 2 5 2 2 3" xfId="27330" xr:uid="{00000000-0005-0000-0000-0000DDAB0000}"/>
    <cellStyle name="Output 2 2 2 5 2 2 4" xfId="45534" xr:uid="{00000000-0005-0000-0000-0000DEAB0000}"/>
    <cellStyle name="Output 2 2 2 5 2 3" xfId="22254" xr:uid="{00000000-0005-0000-0000-0000DFAB0000}"/>
    <cellStyle name="Output 2 2 2 5 2 3 2" xfId="45535" xr:uid="{00000000-0005-0000-0000-0000E0AB0000}"/>
    <cellStyle name="Output 2 2 2 5 2 4" xfId="26872" xr:uid="{00000000-0005-0000-0000-0000E1AB0000}"/>
    <cellStyle name="Output 2 2 2 5 2 4 2" xfId="45536" xr:uid="{00000000-0005-0000-0000-0000E2AB0000}"/>
    <cellStyle name="Output 2 2 2 5 2 5" xfId="45537" xr:uid="{00000000-0005-0000-0000-0000E3AB0000}"/>
    <cellStyle name="Output 2 2 2 5 2 6" xfId="45538" xr:uid="{00000000-0005-0000-0000-0000E4AB0000}"/>
    <cellStyle name="Output 2 2 2 5 2 7" xfId="45539" xr:uid="{00000000-0005-0000-0000-0000E5AB0000}"/>
    <cellStyle name="Output 2 2 2 5 2 8" xfId="45540" xr:uid="{00000000-0005-0000-0000-0000E6AB0000}"/>
    <cellStyle name="Output 2 2 2 5 2 9" xfId="45541" xr:uid="{00000000-0005-0000-0000-0000E7AB0000}"/>
    <cellStyle name="Output 2 2 2 5 3" xfId="22255" xr:uid="{00000000-0005-0000-0000-0000E8AB0000}"/>
    <cellStyle name="Output 2 2 2 5 3 2" xfId="22256" xr:uid="{00000000-0005-0000-0000-0000E9AB0000}"/>
    <cellStyle name="Output 2 2 2 5 3 2 2" xfId="22257" xr:uid="{00000000-0005-0000-0000-0000EAAB0000}"/>
    <cellStyle name="Output 2 2 2 5 3 2 2 2" xfId="22258" xr:uid="{00000000-0005-0000-0000-0000EBAB0000}"/>
    <cellStyle name="Output 2 2 2 5 3 2 2 3" xfId="37353" xr:uid="{00000000-0005-0000-0000-0000ECAB0000}"/>
    <cellStyle name="Output 2 2 2 5 3 2 3" xfId="27331" xr:uid="{00000000-0005-0000-0000-0000EDAB0000}"/>
    <cellStyle name="Output 2 2 2 5 3 3" xfId="22259" xr:uid="{00000000-0005-0000-0000-0000EEAB0000}"/>
    <cellStyle name="Output 2 2 2 5 3 4" xfId="26873" xr:uid="{00000000-0005-0000-0000-0000EFAB0000}"/>
    <cellStyle name="Output 2 2 2 5 3 5" xfId="45542" xr:uid="{00000000-0005-0000-0000-0000F0AB0000}"/>
    <cellStyle name="Output 2 2 2 5 4" xfId="22260" xr:uid="{00000000-0005-0000-0000-0000F1AB0000}"/>
    <cellStyle name="Output 2 2 2 5 4 2" xfId="22261" xr:uid="{00000000-0005-0000-0000-0000F2AB0000}"/>
    <cellStyle name="Output 2 2 2 5 4 2 2" xfId="22262" xr:uid="{00000000-0005-0000-0000-0000F3AB0000}"/>
    <cellStyle name="Output 2 2 2 5 4 2 2 2" xfId="22263" xr:uid="{00000000-0005-0000-0000-0000F4AB0000}"/>
    <cellStyle name="Output 2 2 2 5 4 2 2 3" xfId="37354" xr:uid="{00000000-0005-0000-0000-0000F5AB0000}"/>
    <cellStyle name="Output 2 2 2 5 4 2 3" xfId="27332" xr:uid="{00000000-0005-0000-0000-0000F6AB0000}"/>
    <cellStyle name="Output 2 2 2 5 4 3" xfId="22264" xr:uid="{00000000-0005-0000-0000-0000F7AB0000}"/>
    <cellStyle name="Output 2 2 2 5 4 4" xfId="26874" xr:uid="{00000000-0005-0000-0000-0000F8AB0000}"/>
    <cellStyle name="Output 2 2 2 5 4 5" xfId="45543" xr:uid="{00000000-0005-0000-0000-0000F9AB0000}"/>
    <cellStyle name="Output 2 2 2 5 5" xfId="22265" xr:uid="{00000000-0005-0000-0000-0000FAAB0000}"/>
    <cellStyle name="Output 2 2 2 5 5 2" xfId="22266" xr:uid="{00000000-0005-0000-0000-0000FBAB0000}"/>
    <cellStyle name="Output 2 2 2 5 5 2 2" xfId="22267" xr:uid="{00000000-0005-0000-0000-0000FCAB0000}"/>
    <cellStyle name="Output 2 2 2 5 5 2 2 2" xfId="22268" xr:uid="{00000000-0005-0000-0000-0000FDAB0000}"/>
    <cellStyle name="Output 2 2 2 5 5 2 2 3" xfId="37355" xr:uid="{00000000-0005-0000-0000-0000FEAB0000}"/>
    <cellStyle name="Output 2 2 2 5 5 2 3" xfId="27333" xr:uid="{00000000-0005-0000-0000-0000FFAB0000}"/>
    <cellStyle name="Output 2 2 2 5 5 3" xfId="22269" xr:uid="{00000000-0005-0000-0000-000000AC0000}"/>
    <cellStyle name="Output 2 2 2 5 5 4" xfId="26875" xr:uid="{00000000-0005-0000-0000-000001AC0000}"/>
    <cellStyle name="Output 2 2 2 5 5 5" xfId="45544" xr:uid="{00000000-0005-0000-0000-000002AC0000}"/>
    <cellStyle name="Output 2 2 2 5 6" xfId="22270" xr:uid="{00000000-0005-0000-0000-000003AC0000}"/>
    <cellStyle name="Output 2 2 2 5 6 2" xfId="22271" xr:uid="{00000000-0005-0000-0000-000004AC0000}"/>
    <cellStyle name="Output 2 2 2 5 6 3" xfId="26871" xr:uid="{00000000-0005-0000-0000-000005AC0000}"/>
    <cellStyle name="Output 2 2 2 5 7" xfId="22272" xr:uid="{00000000-0005-0000-0000-000006AC0000}"/>
    <cellStyle name="Output 2 2 2 5 7 2" xfId="22273" xr:uid="{00000000-0005-0000-0000-000007AC0000}"/>
    <cellStyle name="Output 2 2 2 5 7 3" xfId="43928" xr:uid="{00000000-0005-0000-0000-000008AC0000}"/>
    <cellStyle name="Output 2 2 2 5 8" xfId="23173" xr:uid="{00000000-0005-0000-0000-000009AC0000}"/>
    <cellStyle name="Output 2 2 2 6" xfId="22274" xr:uid="{00000000-0005-0000-0000-00000AAC0000}"/>
    <cellStyle name="Output 2 2 2 6 2" xfId="22275" xr:uid="{00000000-0005-0000-0000-00000BAC0000}"/>
    <cellStyle name="Output 2 2 2 6 2 10" xfId="45545" xr:uid="{00000000-0005-0000-0000-00000CAC0000}"/>
    <cellStyle name="Output 2 2 2 6 2 11" xfId="44278" xr:uid="{00000000-0005-0000-0000-00000DAC0000}"/>
    <cellStyle name="Output 2 2 2 6 2 2" xfId="22276" xr:uid="{00000000-0005-0000-0000-00000EAC0000}"/>
    <cellStyle name="Output 2 2 2 6 2 2 2" xfId="22277" xr:uid="{00000000-0005-0000-0000-00000FAC0000}"/>
    <cellStyle name="Output 2 2 2 6 2 2 2 2" xfId="22278" xr:uid="{00000000-0005-0000-0000-000010AC0000}"/>
    <cellStyle name="Output 2 2 2 6 2 2 2 3" xfId="37356" xr:uid="{00000000-0005-0000-0000-000011AC0000}"/>
    <cellStyle name="Output 2 2 2 6 2 2 3" xfId="27334" xr:uid="{00000000-0005-0000-0000-000012AC0000}"/>
    <cellStyle name="Output 2 2 2 6 2 2 4" xfId="45546" xr:uid="{00000000-0005-0000-0000-000013AC0000}"/>
    <cellStyle name="Output 2 2 2 6 2 3" xfId="22279" xr:uid="{00000000-0005-0000-0000-000014AC0000}"/>
    <cellStyle name="Output 2 2 2 6 2 3 2" xfId="45547" xr:uid="{00000000-0005-0000-0000-000015AC0000}"/>
    <cellStyle name="Output 2 2 2 6 2 4" xfId="26877" xr:uid="{00000000-0005-0000-0000-000016AC0000}"/>
    <cellStyle name="Output 2 2 2 6 2 4 2" xfId="45548" xr:uid="{00000000-0005-0000-0000-000017AC0000}"/>
    <cellStyle name="Output 2 2 2 6 2 5" xfId="45549" xr:uid="{00000000-0005-0000-0000-000018AC0000}"/>
    <cellStyle name="Output 2 2 2 6 2 6" xfId="45550" xr:uid="{00000000-0005-0000-0000-000019AC0000}"/>
    <cellStyle name="Output 2 2 2 6 2 7" xfId="45551" xr:uid="{00000000-0005-0000-0000-00001AAC0000}"/>
    <cellStyle name="Output 2 2 2 6 2 8" xfId="45552" xr:uid="{00000000-0005-0000-0000-00001BAC0000}"/>
    <cellStyle name="Output 2 2 2 6 2 9" xfId="45553" xr:uid="{00000000-0005-0000-0000-00001CAC0000}"/>
    <cellStyle name="Output 2 2 2 6 3" xfId="22280" xr:uid="{00000000-0005-0000-0000-00001DAC0000}"/>
    <cellStyle name="Output 2 2 2 6 3 2" xfId="22281" xr:uid="{00000000-0005-0000-0000-00001EAC0000}"/>
    <cellStyle name="Output 2 2 2 6 3 2 2" xfId="22282" xr:uid="{00000000-0005-0000-0000-00001FAC0000}"/>
    <cellStyle name="Output 2 2 2 6 3 2 2 2" xfId="22283" xr:uid="{00000000-0005-0000-0000-000020AC0000}"/>
    <cellStyle name="Output 2 2 2 6 3 2 2 3" xfId="37357" xr:uid="{00000000-0005-0000-0000-000021AC0000}"/>
    <cellStyle name="Output 2 2 2 6 3 2 3" xfId="27335" xr:uid="{00000000-0005-0000-0000-000022AC0000}"/>
    <cellStyle name="Output 2 2 2 6 3 3" xfId="22284" xr:uid="{00000000-0005-0000-0000-000023AC0000}"/>
    <cellStyle name="Output 2 2 2 6 3 4" xfId="26878" xr:uid="{00000000-0005-0000-0000-000024AC0000}"/>
    <cellStyle name="Output 2 2 2 6 3 5" xfId="45554" xr:uid="{00000000-0005-0000-0000-000025AC0000}"/>
    <cellStyle name="Output 2 2 2 6 4" xfId="22285" xr:uid="{00000000-0005-0000-0000-000026AC0000}"/>
    <cellStyle name="Output 2 2 2 6 4 2" xfId="22286" xr:uid="{00000000-0005-0000-0000-000027AC0000}"/>
    <cellStyle name="Output 2 2 2 6 4 2 2" xfId="22287" xr:uid="{00000000-0005-0000-0000-000028AC0000}"/>
    <cellStyle name="Output 2 2 2 6 4 2 2 2" xfId="22288" xr:uid="{00000000-0005-0000-0000-000029AC0000}"/>
    <cellStyle name="Output 2 2 2 6 4 2 2 3" xfId="37358" xr:uid="{00000000-0005-0000-0000-00002AAC0000}"/>
    <cellStyle name="Output 2 2 2 6 4 2 3" xfId="27336" xr:uid="{00000000-0005-0000-0000-00002BAC0000}"/>
    <cellStyle name="Output 2 2 2 6 4 3" xfId="22289" xr:uid="{00000000-0005-0000-0000-00002CAC0000}"/>
    <cellStyle name="Output 2 2 2 6 4 4" xfId="26879" xr:uid="{00000000-0005-0000-0000-00002DAC0000}"/>
    <cellStyle name="Output 2 2 2 6 4 5" xfId="45555" xr:uid="{00000000-0005-0000-0000-00002EAC0000}"/>
    <cellStyle name="Output 2 2 2 6 5" xfId="22290" xr:uid="{00000000-0005-0000-0000-00002FAC0000}"/>
    <cellStyle name="Output 2 2 2 6 5 2" xfId="22291" xr:uid="{00000000-0005-0000-0000-000030AC0000}"/>
    <cellStyle name="Output 2 2 2 6 5 2 2" xfId="22292" xr:uid="{00000000-0005-0000-0000-000031AC0000}"/>
    <cellStyle name="Output 2 2 2 6 5 2 2 2" xfId="22293" xr:uid="{00000000-0005-0000-0000-000032AC0000}"/>
    <cellStyle name="Output 2 2 2 6 5 2 2 3" xfId="37359" xr:uid="{00000000-0005-0000-0000-000033AC0000}"/>
    <cellStyle name="Output 2 2 2 6 5 2 3" xfId="27337" xr:uid="{00000000-0005-0000-0000-000034AC0000}"/>
    <cellStyle name="Output 2 2 2 6 5 3" xfId="22294" xr:uid="{00000000-0005-0000-0000-000035AC0000}"/>
    <cellStyle name="Output 2 2 2 6 5 4" xfId="26880" xr:uid="{00000000-0005-0000-0000-000036AC0000}"/>
    <cellStyle name="Output 2 2 2 6 5 5" xfId="45556" xr:uid="{00000000-0005-0000-0000-000037AC0000}"/>
    <cellStyle name="Output 2 2 2 6 6" xfId="22295" xr:uid="{00000000-0005-0000-0000-000038AC0000}"/>
    <cellStyle name="Output 2 2 2 6 6 2" xfId="22296" xr:uid="{00000000-0005-0000-0000-000039AC0000}"/>
    <cellStyle name="Output 2 2 2 6 6 3" xfId="26876" xr:uid="{00000000-0005-0000-0000-00003AAC0000}"/>
    <cellStyle name="Output 2 2 2 6 7" xfId="22297" xr:uid="{00000000-0005-0000-0000-00003BAC0000}"/>
    <cellStyle name="Output 2 2 2 6 7 2" xfId="22298" xr:uid="{00000000-0005-0000-0000-00003CAC0000}"/>
    <cellStyle name="Output 2 2 2 6 7 3" xfId="43929" xr:uid="{00000000-0005-0000-0000-00003DAC0000}"/>
    <cellStyle name="Output 2 2 2 6 8" xfId="23174" xr:uid="{00000000-0005-0000-0000-00003EAC0000}"/>
    <cellStyle name="Output 2 2 2 7" xfId="22299" xr:uid="{00000000-0005-0000-0000-00003FAC0000}"/>
    <cellStyle name="Output 2 2 2 7 2" xfId="22300" xr:uid="{00000000-0005-0000-0000-000040AC0000}"/>
    <cellStyle name="Output 2 2 2 7 2 10" xfId="45557" xr:uid="{00000000-0005-0000-0000-000041AC0000}"/>
    <cellStyle name="Output 2 2 2 7 2 11" xfId="44279" xr:uid="{00000000-0005-0000-0000-000042AC0000}"/>
    <cellStyle name="Output 2 2 2 7 2 2" xfId="22301" xr:uid="{00000000-0005-0000-0000-000043AC0000}"/>
    <cellStyle name="Output 2 2 2 7 2 2 2" xfId="22302" xr:uid="{00000000-0005-0000-0000-000044AC0000}"/>
    <cellStyle name="Output 2 2 2 7 2 2 2 2" xfId="22303" xr:uid="{00000000-0005-0000-0000-000045AC0000}"/>
    <cellStyle name="Output 2 2 2 7 2 2 2 3" xfId="37360" xr:uid="{00000000-0005-0000-0000-000046AC0000}"/>
    <cellStyle name="Output 2 2 2 7 2 2 3" xfId="27338" xr:uid="{00000000-0005-0000-0000-000047AC0000}"/>
    <cellStyle name="Output 2 2 2 7 2 2 4" xfId="45558" xr:uid="{00000000-0005-0000-0000-000048AC0000}"/>
    <cellStyle name="Output 2 2 2 7 2 3" xfId="22304" xr:uid="{00000000-0005-0000-0000-000049AC0000}"/>
    <cellStyle name="Output 2 2 2 7 2 3 2" xfId="45559" xr:uid="{00000000-0005-0000-0000-00004AAC0000}"/>
    <cellStyle name="Output 2 2 2 7 2 4" xfId="26882" xr:uid="{00000000-0005-0000-0000-00004BAC0000}"/>
    <cellStyle name="Output 2 2 2 7 2 4 2" xfId="45560" xr:uid="{00000000-0005-0000-0000-00004CAC0000}"/>
    <cellStyle name="Output 2 2 2 7 2 5" xfId="45561" xr:uid="{00000000-0005-0000-0000-00004DAC0000}"/>
    <cellStyle name="Output 2 2 2 7 2 6" xfId="45562" xr:uid="{00000000-0005-0000-0000-00004EAC0000}"/>
    <cellStyle name="Output 2 2 2 7 2 7" xfId="45563" xr:uid="{00000000-0005-0000-0000-00004FAC0000}"/>
    <cellStyle name="Output 2 2 2 7 2 8" xfId="45564" xr:uid="{00000000-0005-0000-0000-000050AC0000}"/>
    <cellStyle name="Output 2 2 2 7 2 9" xfId="45565" xr:uid="{00000000-0005-0000-0000-000051AC0000}"/>
    <cellStyle name="Output 2 2 2 7 3" xfId="22305" xr:uid="{00000000-0005-0000-0000-000052AC0000}"/>
    <cellStyle name="Output 2 2 2 7 3 2" xfId="22306" xr:uid="{00000000-0005-0000-0000-000053AC0000}"/>
    <cellStyle name="Output 2 2 2 7 3 2 2" xfId="22307" xr:uid="{00000000-0005-0000-0000-000054AC0000}"/>
    <cellStyle name="Output 2 2 2 7 3 2 2 2" xfId="22308" xr:uid="{00000000-0005-0000-0000-000055AC0000}"/>
    <cellStyle name="Output 2 2 2 7 3 2 2 3" xfId="37361" xr:uid="{00000000-0005-0000-0000-000056AC0000}"/>
    <cellStyle name="Output 2 2 2 7 3 2 3" xfId="27339" xr:uid="{00000000-0005-0000-0000-000057AC0000}"/>
    <cellStyle name="Output 2 2 2 7 3 3" xfId="22309" xr:uid="{00000000-0005-0000-0000-000058AC0000}"/>
    <cellStyle name="Output 2 2 2 7 3 4" xfId="26883" xr:uid="{00000000-0005-0000-0000-000059AC0000}"/>
    <cellStyle name="Output 2 2 2 7 3 5" xfId="45566" xr:uid="{00000000-0005-0000-0000-00005AAC0000}"/>
    <cellStyle name="Output 2 2 2 7 4" xfId="22310" xr:uid="{00000000-0005-0000-0000-00005BAC0000}"/>
    <cellStyle name="Output 2 2 2 7 4 2" xfId="26884" xr:uid="{00000000-0005-0000-0000-00005CAC0000}"/>
    <cellStyle name="Output 2 2 2 7 4 3" xfId="45567" xr:uid="{00000000-0005-0000-0000-00005DAC0000}"/>
    <cellStyle name="Output 2 2 2 7 5" xfId="22311" xr:uid="{00000000-0005-0000-0000-00005EAC0000}"/>
    <cellStyle name="Output 2 2 2 7 5 2" xfId="26885" xr:uid="{00000000-0005-0000-0000-00005FAC0000}"/>
    <cellStyle name="Output 2 2 2 7 5 3" xfId="45568" xr:uid="{00000000-0005-0000-0000-000060AC0000}"/>
    <cellStyle name="Output 2 2 2 7 6" xfId="22312" xr:uid="{00000000-0005-0000-0000-000061AC0000}"/>
    <cellStyle name="Output 2 2 2 7 6 2" xfId="22313" xr:uid="{00000000-0005-0000-0000-000062AC0000}"/>
    <cellStyle name="Output 2 2 2 7 6 3" xfId="26881" xr:uid="{00000000-0005-0000-0000-000063AC0000}"/>
    <cellStyle name="Output 2 2 2 7 7" xfId="22314" xr:uid="{00000000-0005-0000-0000-000064AC0000}"/>
    <cellStyle name="Output 2 2 2 7 7 2" xfId="22315" xr:uid="{00000000-0005-0000-0000-000065AC0000}"/>
    <cellStyle name="Output 2 2 2 7 7 3" xfId="43930" xr:uid="{00000000-0005-0000-0000-000066AC0000}"/>
    <cellStyle name="Output 2 2 2 7 8" xfId="23175" xr:uid="{00000000-0005-0000-0000-000067AC0000}"/>
    <cellStyle name="Output 2 2 2 8" xfId="22316" xr:uid="{00000000-0005-0000-0000-000068AC0000}"/>
    <cellStyle name="Output 2 2 2 8 2" xfId="22317" xr:uid="{00000000-0005-0000-0000-000069AC0000}"/>
    <cellStyle name="Output 2 2 2 8 2 10" xfId="45569" xr:uid="{00000000-0005-0000-0000-00006AAC0000}"/>
    <cellStyle name="Output 2 2 2 8 2 11" xfId="44280" xr:uid="{00000000-0005-0000-0000-00006BAC0000}"/>
    <cellStyle name="Output 2 2 2 8 2 2" xfId="26887" xr:uid="{00000000-0005-0000-0000-00006CAC0000}"/>
    <cellStyle name="Output 2 2 2 8 2 2 2" xfId="45570" xr:uid="{00000000-0005-0000-0000-00006DAC0000}"/>
    <cellStyle name="Output 2 2 2 8 2 3" xfId="45571" xr:uid="{00000000-0005-0000-0000-00006EAC0000}"/>
    <cellStyle name="Output 2 2 2 8 2 4" xfId="45572" xr:uid="{00000000-0005-0000-0000-00006FAC0000}"/>
    <cellStyle name="Output 2 2 2 8 2 5" xfId="45573" xr:uid="{00000000-0005-0000-0000-000070AC0000}"/>
    <cellStyle name="Output 2 2 2 8 2 6" xfId="45574" xr:uid="{00000000-0005-0000-0000-000071AC0000}"/>
    <cellStyle name="Output 2 2 2 8 2 7" xfId="45575" xr:uid="{00000000-0005-0000-0000-000072AC0000}"/>
    <cellStyle name="Output 2 2 2 8 2 8" xfId="45576" xr:uid="{00000000-0005-0000-0000-000073AC0000}"/>
    <cellStyle name="Output 2 2 2 8 2 9" xfId="45577" xr:uid="{00000000-0005-0000-0000-000074AC0000}"/>
    <cellStyle name="Output 2 2 2 8 3" xfId="22318" xr:uid="{00000000-0005-0000-0000-000075AC0000}"/>
    <cellStyle name="Output 2 2 2 8 3 2" xfId="26888" xr:uid="{00000000-0005-0000-0000-000076AC0000}"/>
    <cellStyle name="Output 2 2 2 8 3 3" xfId="45578" xr:uid="{00000000-0005-0000-0000-000077AC0000}"/>
    <cellStyle name="Output 2 2 2 8 4" xfId="22319" xr:uid="{00000000-0005-0000-0000-000078AC0000}"/>
    <cellStyle name="Output 2 2 2 8 4 2" xfId="26889" xr:uid="{00000000-0005-0000-0000-000079AC0000}"/>
    <cellStyle name="Output 2 2 2 8 4 3" xfId="45579" xr:uid="{00000000-0005-0000-0000-00007AAC0000}"/>
    <cellStyle name="Output 2 2 2 8 5" xfId="22320" xr:uid="{00000000-0005-0000-0000-00007BAC0000}"/>
    <cellStyle name="Output 2 2 2 8 5 2" xfId="26890" xr:uid="{00000000-0005-0000-0000-00007CAC0000}"/>
    <cellStyle name="Output 2 2 2 8 5 3" xfId="45580" xr:uid="{00000000-0005-0000-0000-00007DAC0000}"/>
    <cellStyle name="Output 2 2 2 8 6" xfId="22321" xr:uid="{00000000-0005-0000-0000-00007EAC0000}"/>
    <cellStyle name="Output 2 2 2 8 6 2" xfId="26886" xr:uid="{00000000-0005-0000-0000-00007FAC0000}"/>
    <cellStyle name="Output 2 2 2 8 7" xfId="22322" xr:uid="{00000000-0005-0000-0000-000080AC0000}"/>
    <cellStyle name="Output 2 2 2 8 7 2" xfId="22323" xr:uid="{00000000-0005-0000-0000-000081AC0000}"/>
    <cellStyle name="Output 2 2 2 8 7 3" xfId="33896" xr:uid="{00000000-0005-0000-0000-000082AC0000}"/>
    <cellStyle name="Output 2 2 2 8 8" xfId="22324" xr:uid="{00000000-0005-0000-0000-000083AC0000}"/>
    <cellStyle name="Output 2 2 2 8 8 2" xfId="22325" xr:uid="{00000000-0005-0000-0000-000084AC0000}"/>
    <cellStyle name="Output 2 2 2 8 8 3" xfId="43931" xr:uid="{00000000-0005-0000-0000-000085AC0000}"/>
    <cellStyle name="Output 2 2 2 8 9" xfId="23176" xr:uid="{00000000-0005-0000-0000-000086AC0000}"/>
    <cellStyle name="Output 2 2 2 9" xfId="22326" xr:uid="{00000000-0005-0000-0000-000087AC0000}"/>
    <cellStyle name="Output 2 2 2 9 2" xfId="22327" xr:uid="{00000000-0005-0000-0000-000088AC0000}"/>
    <cellStyle name="Output 2 2 2 9 2 10" xfId="45581" xr:uid="{00000000-0005-0000-0000-000089AC0000}"/>
    <cellStyle name="Output 2 2 2 9 2 11" xfId="44281" xr:uid="{00000000-0005-0000-0000-00008AAC0000}"/>
    <cellStyle name="Output 2 2 2 9 2 2" xfId="26891" xr:uid="{00000000-0005-0000-0000-00008BAC0000}"/>
    <cellStyle name="Output 2 2 2 9 2 2 2" xfId="45582" xr:uid="{00000000-0005-0000-0000-00008CAC0000}"/>
    <cellStyle name="Output 2 2 2 9 2 3" xfId="45583" xr:uid="{00000000-0005-0000-0000-00008DAC0000}"/>
    <cellStyle name="Output 2 2 2 9 2 4" xfId="45584" xr:uid="{00000000-0005-0000-0000-00008EAC0000}"/>
    <cellStyle name="Output 2 2 2 9 2 5" xfId="45585" xr:uid="{00000000-0005-0000-0000-00008FAC0000}"/>
    <cellStyle name="Output 2 2 2 9 2 6" xfId="45586" xr:uid="{00000000-0005-0000-0000-000090AC0000}"/>
    <cellStyle name="Output 2 2 2 9 2 7" xfId="45587" xr:uid="{00000000-0005-0000-0000-000091AC0000}"/>
    <cellStyle name="Output 2 2 2 9 2 8" xfId="45588" xr:uid="{00000000-0005-0000-0000-000092AC0000}"/>
    <cellStyle name="Output 2 2 2 9 2 9" xfId="45589" xr:uid="{00000000-0005-0000-0000-000093AC0000}"/>
    <cellStyle name="Output 2 2 2 9 3" xfId="22328" xr:uid="{00000000-0005-0000-0000-000094AC0000}"/>
    <cellStyle name="Output 2 2 2 9 3 2" xfId="22329" xr:uid="{00000000-0005-0000-0000-000095AC0000}"/>
    <cellStyle name="Output 2 2 2 9 3 3" xfId="33897" xr:uid="{00000000-0005-0000-0000-000096AC0000}"/>
    <cellStyle name="Output 2 2 2 9 3 4" xfId="45590" xr:uid="{00000000-0005-0000-0000-000097AC0000}"/>
    <cellStyle name="Output 2 2 2 9 4" xfId="22330" xr:uid="{00000000-0005-0000-0000-000098AC0000}"/>
    <cellStyle name="Output 2 2 2 9 4 2" xfId="22331" xr:uid="{00000000-0005-0000-0000-000099AC0000}"/>
    <cellStyle name="Output 2 2 2 9 4 3" xfId="43932" xr:uid="{00000000-0005-0000-0000-00009AAC0000}"/>
    <cellStyle name="Output 2 2 2 9 4 4" xfId="45591" xr:uid="{00000000-0005-0000-0000-00009BAC0000}"/>
    <cellStyle name="Output 2 2 2 9 5" xfId="23177" xr:uid="{00000000-0005-0000-0000-00009CAC0000}"/>
    <cellStyle name="Output 2 2 2 9 5 2" xfId="45592" xr:uid="{00000000-0005-0000-0000-00009DAC0000}"/>
    <cellStyle name="Output 2 2 3" xfId="22332" xr:uid="{00000000-0005-0000-0000-00009EAC0000}"/>
    <cellStyle name="Output 2 2 3 2" xfId="22333" xr:uid="{00000000-0005-0000-0000-00009FAC0000}"/>
    <cellStyle name="Output 2 2 3 2 10" xfId="45593" xr:uid="{00000000-0005-0000-0000-0000A0AC0000}"/>
    <cellStyle name="Output 2 2 3 2 11" xfId="44282" xr:uid="{00000000-0005-0000-0000-0000A1AC0000}"/>
    <cellStyle name="Output 2 2 3 2 2" xfId="26893" xr:uid="{00000000-0005-0000-0000-0000A2AC0000}"/>
    <cellStyle name="Output 2 2 3 2 2 2" xfId="45594" xr:uid="{00000000-0005-0000-0000-0000A3AC0000}"/>
    <cellStyle name="Output 2 2 3 2 3" xfId="45595" xr:uid="{00000000-0005-0000-0000-0000A4AC0000}"/>
    <cellStyle name="Output 2 2 3 2 4" xfId="45596" xr:uid="{00000000-0005-0000-0000-0000A5AC0000}"/>
    <cellStyle name="Output 2 2 3 2 5" xfId="45597" xr:uid="{00000000-0005-0000-0000-0000A6AC0000}"/>
    <cellStyle name="Output 2 2 3 2 6" xfId="45598" xr:uid="{00000000-0005-0000-0000-0000A7AC0000}"/>
    <cellStyle name="Output 2 2 3 2 7" xfId="45599" xr:uid="{00000000-0005-0000-0000-0000A8AC0000}"/>
    <cellStyle name="Output 2 2 3 2 8" xfId="45600" xr:uid="{00000000-0005-0000-0000-0000A9AC0000}"/>
    <cellStyle name="Output 2 2 3 2 9" xfId="45601" xr:uid="{00000000-0005-0000-0000-0000AAAC0000}"/>
    <cellStyle name="Output 2 2 3 3" xfId="22334" xr:uid="{00000000-0005-0000-0000-0000ABAC0000}"/>
    <cellStyle name="Output 2 2 3 3 2" xfId="26894" xr:uid="{00000000-0005-0000-0000-0000ACAC0000}"/>
    <cellStyle name="Output 2 2 3 3 3" xfId="45602" xr:uid="{00000000-0005-0000-0000-0000ADAC0000}"/>
    <cellStyle name="Output 2 2 3 4" xfId="22335" xr:uid="{00000000-0005-0000-0000-0000AEAC0000}"/>
    <cellStyle name="Output 2 2 3 4 2" xfId="26895" xr:uid="{00000000-0005-0000-0000-0000AFAC0000}"/>
    <cellStyle name="Output 2 2 3 4 3" xfId="45603" xr:uid="{00000000-0005-0000-0000-0000B0AC0000}"/>
    <cellStyle name="Output 2 2 3 5" xfId="22336" xr:uid="{00000000-0005-0000-0000-0000B1AC0000}"/>
    <cellStyle name="Output 2 2 3 5 2" xfId="26896" xr:uid="{00000000-0005-0000-0000-0000B2AC0000}"/>
    <cellStyle name="Output 2 2 3 5 3" xfId="45604" xr:uid="{00000000-0005-0000-0000-0000B3AC0000}"/>
    <cellStyle name="Output 2 2 3 6" xfId="22337" xr:uid="{00000000-0005-0000-0000-0000B4AC0000}"/>
    <cellStyle name="Output 2 2 3 6 2" xfId="26892" xr:uid="{00000000-0005-0000-0000-0000B5AC0000}"/>
    <cellStyle name="Output 2 2 3 7" xfId="22338" xr:uid="{00000000-0005-0000-0000-0000B6AC0000}"/>
    <cellStyle name="Output 2 2 3 7 2" xfId="22339" xr:uid="{00000000-0005-0000-0000-0000B7AC0000}"/>
    <cellStyle name="Output 2 2 3 7 3" xfId="33898" xr:uid="{00000000-0005-0000-0000-0000B8AC0000}"/>
    <cellStyle name="Output 2 2 3 8" xfId="22340" xr:uid="{00000000-0005-0000-0000-0000B9AC0000}"/>
    <cellStyle name="Output 2 2 3 8 2" xfId="22341" xr:uid="{00000000-0005-0000-0000-0000BAAC0000}"/>
    <cellStyle name="Output 2 2 3 8 3" xfId="43933" xr:uid="{00000000-0005-0000-0000-0000BBAC0000}"/>
    <cellStyle name="Output 2 2 3 9" xfId="23178" xr:uid="{00000000-0005-0000-0000-0000BCAC0000}"/>
    <cellStyle name="Output 2 2 4" xfId="22342" xr:uid="{00000000-0005-0000-0000-0000BDAC0000}"/>
    <cellStyle name="Output 2 2 4 2" xfId="22343" xr:uid="{00000000-0005-0000-0000-0000BEAC0000}"/>
    <cellStyle name="Output 2 2 4 2 10" xfId="45605" xr:uid="{00000000-0005-0000-0000-0000BFAC0000}"/>
    <cellStyle name="Output 2 2 4 2 11" xfId="44283" xr:uid="{00000000-0005-0000-0000-0000C0AC0000}"/>
    <cellStyle name="Output 2 2 4 2 2" xfId="26898" xr:uid="{00000000-0005-0000-0000-0000C1AC0000}"/>
    <cellStyle name="Output 2 2 4 2 2 2" xfId="45606" xr:uid="{00000000-0005-0000-0000-0000C2AC0000}"/>
    <cellStyle name="Output 2 2 4 2 3" xfId="45607" xr:uid="{00000000-0005-0000-0000-0000C3AC0000}"/>
    <cellStyle name="Output 2 2 4 2 4" xfId="45608" xr:uid="{00000000-0005-0000-0000-0000C4AC0000}"/>
    <cellStyle name="Output 2 2 4 2 5" xfId="45609" xr:uid="{00000000-0005-0000-0000-0000C5AC0000}"/>
    <cellStyle name="Output 2 2 4 2 6" xfId="45610" xr:uid="{00000000-0005-0000-0000-0000C6AC0000}"/>
    <cellStyle name="Output 2 2 4 2 7" xfId="45611" xr:uid="{00000000-0005-0000-0000-0000C7AC0000}"/>
    <cellStyle name="Output 2 2 4 2 8" xfId="45612" xr:uid="{00000000-0005-0000-0000-0000C8AC0000}"/>
    <cellStyle name="Output 2 2 4 2 9" xfId="45613" xr:uid="{00000000-0005-0000-0000-0000C9AC0000}"/>
    <cellStyle name="Output 2 2 4 3" xfId="22344" xr:uid="{00000000-0005-0000-0000-0000CAAC0000}"/>
    <cellStyle name="Output 2 2 4 3 2" xfId="26899" xr:uid="{00000000-0005-0000-0000-0000CBAC0000}"/>
    <cellStyle name="Output 2 2 4 3 3" xfId="45614" xr:uid="{00000000-0005-0000-0000-0000CCAC0000}"/>
    <cellStyle name="Output 2 2 4 4" xfId="22345" xr:uid="{00000000-0005-0000-0000-0000CDAC0000}"/>
    <cellStyle name="Output 2 2 4 4 2" xfId="26900" xr:uid="{00000000-0005-0000-0000-0000CEAC0000}"/>
    <cellStyle name="Output 2 2 4 4 3" xfId="45615" xr:uid="{00000000-0005-0000-0000-0000CFAC0000}"/>
    <cellStyle name="Output 2 2 4 5" xfId="22346" xr:uid="{00000000-0005-0000-0000-0000D0AC0000}"/>
    <cellStyle name="Output 2 2 4 5 2" xfId="26901" xr:uid="{00000000-0005-0000-0000-0000D1AC0000}"/>
    <cellStyle name="Output 2 2 4 5 3" xfId="45616" xr:uid="{00000000-0005-0000-0000-0000D2AC0000}"/>
    <cellStyle name="Output 2 2 4 6" xfId="22347" xr:uid="{00000000-0005-0000-0000-0000D3AC0000}"/>
    <cellStyle name="Output 2 2 4 6 2" xfId="26897" xr:uid="{00000000-0005-0000-0000-0000D4AC0000}"/>
    <cellStyle name="Output 2 2 4 7" xfId="22348" xr:uid="{00000000-0005-0000-0000-0000D5AC0000}"/>
    <cellStyle name="Output 2 2 4 7 2" xfId="22349" xr:uid="{00000000-0005-0000-0000-0000D6AC0000}"/>
    <cellStyle name="Output 2 2 4 7 3" xfId="33899" xr:uid="{00000000-0005-0000-0000-0000D7AC0000}"/>
    <cellStyle name="Output 2 2 4 8" xfId="22350" xr:uid="{00000000-0005-0000-0000-0000D8AC0000}"/>
    <cellStyle name="Output 2 2 4 8 2" xfId="22351" xr:uid="{00000000-0005-0000-0000-0000D9AC0000}"/>
    <cellStyle name="Output 2 2 4 8 3" xfId="43934" xr:uid="{00000000-0005-0000-0000-0000DAAC0000}"/>
    <cellStyle name="Output 2 2 4 9" xfId="23179" xr:uid="{00000000-0005-0000-0000-0000DBAC0000}"/>
    <cellStyle name="Output 2 2 5" xfId="22352" xr:uid="{00000000-0005-0000-0000-0000DCAC0000}"/>
    <cellStyle name="Output 2 2 5 10" xfId="45617" xr:uid="{00000000-0005-0000-0000-0000DDAC0000}"/>
    <cellStyle name="Output 2 2 5 11" xfId="44272" xr:uid="{00000000-0005-0000-0000-0000DEAC0000}"/>
    <cellStyle name="Output 2 2 5 2" xfId="22353" xr:uid="{00000000-0005-0000-0000-0000DFAC0000}"/>
    <cellStyle name="Output 2 2 5 2 2" xfId="45618" xr:uid="{00000000-0005-0000-0000-0000E0AC0000}"/>
    <cellStyle name="Output 2 2 5 3" xfId="26834" xr:uid="{00000000-0005-0000-0000-0000E1AC0000}"/>
    <cellStyle name="Output 2 2 5 3 2" xfId="45619" xr:uid="{00000000-0005-0000-0000-0000E2AC0000}"/>
    <cellStyle name="Output 2 2 5 4" xfId="45620" xr:uid="{00000000-0005-0000-0000-0000E3AC0000}"/>
    <cellStyle name="Output 2 2 5 5" xfId="45621" xr:uid="{00000000-0005-0000-0000-0000E4AC0000}"/>
    <cellStyle name="Output 2 2 5 6" xfId="45622" xr:uid="{00000000-0005-0000-0000-0000E5AC0000}"/>
    <cellStyle name="Output 2 2 5 7" xfId="45623" xr:uid="{00000000-0005-0000-0000-0000E6AC0000}"/>
    <cellStyle name="Output 2 2 5 8" xfId="45624" xr:uid="{00000000-0005-0000-0000-0000E7AC0000}"/>
    <cellStyle name="Output 2 2 5 9" xfId="45625" xr:uid="{00000000-0005-0000-0000-0000E8AC0000}"/>
    <cellStyle name="Output 2 2 6" xfId="22354" xr:uid="{00000000-0005-0000-0000-0000E9AC0000}"/>
    <cellStyle name="Output 2 2 6 2" xfId="33868" xr:uid="{00000000-0005-0000-0000-0000EAAC0000}"/>
    <cellStyle name="Output 2 2 6 3" xfId="45626" xr:uid="{00000000-0005-0000-0000-0000EBAC0000}"/>
    <cellStyle name="Output 2 2 7" xfId="22355" xr:uid="{00000000-0005-0000-0000-0000ECAC0000}"/>
    <cellStyle name="Output 2 2 7 2" xfId="22356" xr:uid="{00000000-0005-0000-0000-0000EDAC0000}"/>
    <cellStyle name="Output 2 2 7 3" xfId="43923" xr:uid="{00000000-0005-0000-0000-0000EEAC0000}"/>
    <cellStyle name="Output 2 2 7 4" xfId="45627" xr:uid="{00000000-0005-0000-0000-0000EFAC0000}"/>
    <cellStyle name="Output 2 2 8" xfId="23168" xr:uid="{00000000-0005-0000-0000-0000F0AC0000}"/>
    <cellStyle name="Output 2 2 8 2" xfId="45628" xr:uid="{00000000-0005-0000-0000-0000F1AC0000}"/>
    <cellStyle name="Output 2 3" xfId="22357" xr:uid="{00000000-0005-0000-0000-0000F2AC0000}"/>
    <cellStyle name="Output 2 3 2" xfId="22358" xr:uid="{00000000-0005-0000-0000-0000F3AC0000}"/>
    <cellStyle name="Output 2 3 2 10" xfId="22359" xr:uid="{00000000-0005-0000-0000-0000F4AC0000}"/>
    <cellStyle name="Output 2 3 2 10 10" xfId="45629" xr:uid="{00000000-0005-0000-0000-0000F5AC0000}"/>
    <cellStyle name="Output 2 3 2 10 11" xfId="44285" xr:uid="{00000000-0005-0000-0000-0000F6AC0000}"/>
    <cellStyle name="Output 2 3 2 10 2" xfId="26904" xr:uid="{00000000-0005-0000-0000-0000F7AC0000}"/>
    <cellStyle name="Output 2 3 2 10 2 2" xfId="45630" xr:uid="{00000000-0005-0000-0000-0000F8AC0000}"/>
    <cellStyle name="Output 2 3 2 10 3" xfId="45631" xr:uid="{00000000-0005-0000-0000-0000F9AC0000}"/>
    <cellStyle name="Output 2 3 2 10 4" xfId="45632" xr:uid="{00000000-0005-0000-0000-0000FAAC0000}"/>
    <cellStyle name="Output 2 3 2 10 5" xfId="45633" xr:uid="{00000000-0005-0000-0000-0000FBAC0000}"/>
    <cellStyle name="Output 2 3 2 10 6" xfId="45634" xr:uid="{00000000-0005-0000-0000-0000FCAC0000}"/>
    <cellStyle name="Output 2 3 2 10 7" xfId="45635" xr:uid="{00000000-0005-0000-0000-0000FDAC0000}"/>
    <cellStyle name="Output 2 3 2 10 8" xfId="45636" xr:uid="{00000000-0005-0000-0000-0000FEAC0000}"/>
    <cellStyle name="Output 2 3 2 10 9" xfId="45637" xr:uid="{00000000-0005-0000-0000-0000FFAC0000}"/>
    <cellStyle name="Output 2 3 2 11" xfId="22360" xr:uid="{00000000-0005-0000-0000-000000AD0000}"/>
    <cellStyle name="Output 2 3 2 11 2" xfId="26905" xr:uid="{00000000-0005-0000-0000-000001AD0000}"/>
    <cellStyle name="Output 2 3 2 11 3" xfId="45638" xr:uid="{00000000-0005-0000-0000-000002AD0000}"/>
    <cellStyle name="Output 2 3 2 12" xfId="22361" xr:uid="{00000000-0005-0000-0000-000003AD0000}"/>
    <cellStyle name="Output 2 3 2 12 2" xfId="26903" xr:uid="{00000000-0005-0000-0000-000004AD0000}"/>
    <cellStyle name="Output 2 3 2 12 3" xfId="45639" xr:uid="{00000000-0005-0000-0000-000005AD0000}"/>
    <cellStyle name="Output 2 3 2 13" xfId="22362" xr:uid="{00000000-0005-0000-0000-000006AD0000}"/>
    <cellStyle name="Output 2 3 2 13 2" xfId="22363" xr:uid="{00000000-0005-0000-0000-000007AD0000}"/>
    <cellStyle name="Output 2 3 2 13 3" xfId="33901" xr:uid="{00000000-0005-0000-0000-000008AD0000}"/>
    <cellStyle name="Output 2 3 2 13 4" xfId="45640" xr:uid="{00000000-0005-0000-0000-000009AD0000}"/>
    <cellStyle name="Output 2 3 2 14" xfId="22364" xr:uid="{00000000-0005-0000-0000-00000AAD0000}"/>
    <cellStyle name="Output 2 3 2 14 2" xfId="22365" xr:uid="{00000000-0005-0000-0000-00000BAD0000}"/>
    <cellStyle name="Output 2 3 2 14 3" xfId="43936" xr:uid="{00000000-0005-0000-0000-00000CAD0000}"/>
    <cellStyle name="Output 2 3 2 15" xfId="23181" xr:uid="{00000000-0005-0000-0000-00000DAD0000}"/>
    <cellStyle name="Output 2 3 2 2" xfId="22366" xr:uid="{00000000-0005-0000-0000-00000EAD0000}"/>
    <cellStyle name="Output 2 3 2 2 10" xfId="22367" xr:uid="{00000000-0005-0000-0000-00000FAD0000}"/>
    <cellStyle name="Output 2 3 2 2 10 2" xfId="22368" xr:uid="{00000000-0005-0000-0000-000010AD0000}"/>
    <cellStyle name="Output 2 3 2 2 10 3" xfId="43937" xr:uid="{00000000-0005-0000-0000-000011AD0000}"/>
    <cellStyle name="Output 2 3 2 2 11" xfId="23182" xr:uid="{00000000-0005-0000-0000-000012AD0000}"/>
    <cellStyle name="Output 2 3 2 2 2" xfId="22369" xr:uid="{00000000-0005-0000-0000-000013AD0000}"/>
    <cellStyle name="Output 2 3 2 2 2 10" xfId="45641" xr:uid="{00000000-0005-0000-0000-000014AD0000}"/>
    <cellStyle name="Output 2 3 2 2 2 11" xfId="44286" xr:uid="{00000000-0005-0000-0000-000015AD0000}"/>
    <cellStyle name="Output 2 3 2 2 2 2" xfId="22370" xr:uid="{00000000-0005-0000-0000-000016AD0000}"/>
    <cellStyle name="Output 2 3 2 2 2 2 2" xfId="26908" xr:uid="{00000000-0005-0000-0000-000017AD0000}"/>
    <cellStyle name="Output 2 3 2 2 2 2 3" xfId="45642" xr:uid="{00000000-0005-0000-0000-000018AD0000}"/>
    <cellStyle name="Output 2 3 2 2 2 3" xfId="22371" xr:uid="{00000000-0005-0000-0000-000019AD0000}"/>
    <cellStyle name="Output 2 3 2 2 2 3 2" xfId="26909" xr:uid="{00000000-0005-0000-0000-00001AAD0000}"/>
    <cellStyle name="Output 2 3 2 2 2 3 3" xfId="45643" xr:uid="{00000000-0005-0000-0000-00001BAD0000}"/>
    <cellStyle name="Output 2 3 2 2 2 4" xfId="22372" xr:uid="{00000000-0005-0000-0000-00001CAD0000}"/>
    <cellStyle name="Output 2 3 2 2 2 4 2" xfId="26910" xr:uid="{00000000-0005-0000-0000-00001DAD0000}"/>
    <cellStyle name="Output 2 3 2 2 2 4 3" xfId="45644" xr:uid="{00000000-0005-0000-0000-00001EAD0000}"/>
    <cellStyle name="Output 2 3 2 2 2 5" xfId="22373" xr:uid="{00000000-0005-0000-0000-00001FAD0000}"/>
    <cellStyle name="Output 2 3 2 2 2 5 2" xfId="26911" xr:uid="{00000000-0005-0000-0000-000020AD0000}"/>
    <cellStyle name="Output 2 3 2 2 2 5 3" xfId="45645" xr:uid="{00000000-0005-0000-0000-000021AD0000}"/>
    <cellStyle name="Output 2 3 2 2 2 6" xfId="26907" xr:uid="{00000000-0005-0000-0000-000022AD0000}"/>
    <cellStyle name="Output 2 3 2 2 2 6 2" xfId="45646" xr:uid="{00000000-0005-0000-0000-000023AD0000}"/>
    <cellStyle name="Output 2 3 2 2 2 7" xfId="45647" xr:uid="{00000000-0005-0000-0000-000024AD0000}"/>
    <cellStyle name="Output 2 3 2 2 2 8" xfId="45648" xr:uid="{00000000-0005-0000-0000-000025AD0000}"/>
    <cellStyle name="Output 2 3 2 2 2 9" xfId="45649" xr:uid="{00000000-0005-0000-0000-000026AD0000}"/>
    <cellStyle name="Output 2 3 2 2 3" xfId="22374" xr:uid="{00000000-0005-0000-0000-000027AD0000}"/>
    <cellStyle name="Output 2 3 2 2 3 2" xfId="22375" xr:uid="{00000000-0005-0000-0000-000028AD0000}"/>
    <cellStyle name="Output 2 3 2 2 3 2 2" xfId="26913" xr:uid="{00000000-0005-0000-0000-000029AD0000}"/>
    <cellStyle name="Output 2 3 2 2 3 3" xfId="22376" xr:uid="{00000000-0005-0000-0000-00002AAD0000}"/>
    <cellStyle name="Output 2 3 2 2 3 3 2" xfId="26914" xr:uid="{00000000-0005-0000-0000-00002BAD0000}"/>
    <cellStyle name="Output 2 3 2 2 3 4" xfId="22377" xr:uid="{00000000-0005-0000-0000-00002CAD0000}"/>
    <cellStyle name="Output 2 3 2 2 3 4 2" xfId="26915" xr:uid="{00000000-0005-0000-0000-00002DAD0000}"/>
    <cellStyle name="Output 2 3 2 2 3 5" xfId="22378" xr:uid="{00000000-0005-0000-0000-00002EAD0000}"/>
    <cellStyle name="Output 2 3 2 2 3 5 2" xfId="26916" xr:uid="{00000000-0005-0000-0000-00002FAD0000}"/>
    <cellStyle name="Output 2 3 2 2 3 6" xfId="26912" xr:uid="{00000000-0005-0000-0000-000030AD0000}"/>
    <cellStyle name="Output 2 3 2 2 3 7" xfId="45650" xr:uid="{00000000-0005-0000-0000-000031AD0000}"/>
    <cellStyle name="Output 2 3 2 2 4" xfId="22379" xr:uid="{00000000-0005-0000-0000-000032AD0000}"/>
    <cellStyle name="Output 2 3 2 2 4 2" xfId="22380" xr:uid="{00000000-0005-0000-0000-000033AD0000}"/>
    <cellStyle name="Output 2 3 2 2 4 2 2" xfId="26918" xr:uid="{00000000-0005-0000-0000-000034AD0000}"/>
    <cellStyle name="Output 2 3 2 2 4 3" xfId="22381" xr:uid="{00000000-0005-0000-0000-000035AD0000}"/>
    <cellStyle name="Output 2 3 2 2 4 3 2" xfId="26919" xr:uid="{00000000-0005-0000-0000-000036AD0000}"/>
    <cellStyle name="Output 2 3 2 2 4 4" xfId="22382" xr:uid="{00000000-0005-0000-0000-000037AD0000}"/>
    <cellStyle name="Output 2 3 2 2 4 4 2" xfId="26920" xr:uid="{00000000-0005-0000-0000-000038AD0000}"/>
    <cellStyle name="Output 2 3 2 2 4 5" xfId="22383" xr:uid="{00000000-0005-0000-0000-000039AD0000}"/>
    <cellStyle name="Output 2 3 2 2 4 5 2" xfId="26921" xr:uid="{00000000-0005-0000-0000-00003AAD0000}"/>
    <cellStyle name="Output 2 3 2 2 4 6" xfId="26917" xr:uid="{00000000-0005-0000-0000-00003BAD0000}"/>
    <cellStyle name="Output 2 3 2 2 4 7" xfId="45651" xr:uid="{00000000-0005-0000-0000-00003CAD0000}"/>
    <cellStyle name="Output 2 3 2 2 5" xfId="22384" xr:uid="{00000000-0005-0000-0000-00003DAD0000}"/>
    <cellStyle name="Output 2 3 2 2 5 2" xfId="22385" xr:uid="{00000000-0005-0000-0000-00003EAD0000}"/>
    <cellStyle name="Output 2 3 2 2 5 2 2" xfId="26923" xr:uid="{00000000-0005-0000-0000-00003FAD0000}"/>
    <cellStyle name="Output 2 3 2 2 5 3" xfId="22386" xr:uid="{00000000-0005-0000-0000-000040AD0000}"/>
    <cellStyle name="Output 2 3 2 2 5 3 2" xfId="26924" xr:uid="{00000000-0005-0000-0000-000041AD0000}"/>
    <cellStyle name="Output 2 3 2 2 5 4" xfId="22387" xr:uid="{00000000-0005-0000-0000-000042AD0000}"/>
    <cellStyle name="Output 2 3 2 2 5 4 2" xfId="26925" xr:uid="{00000000-0005-0000-0000-000043AD0000}"/>
    <cellStyle name="Output 2 3 2 2 5 5" xfId="22388" xr:uid="{00000000-0005-0000-0000-000044AD0000}"/>
    <cellStyle name="Output 2 3 2 2 5 5 2" xfId="26926" xr:uid="{00000000-0005-0000-0000-000045AD0000}"/>
    <cellStyle name="Output 2 3 2 2 5 6" xfId="26922" xr:uid="{00000000-0005-0000-0000-000046AD0000}"/>
    <cellStyle name="Output 2 3 2 2 5 7" xfId="45652" xr:uid="{00000000-0005-0000-0000-000047AD0000}"/>
    <cellStyle name="Output 2 3 2 2 6" xfId="22389" xr:uid="{00000000-0005-0000-0000-000048AD0000}"/>
    <cellStyle name="Output 2 3 2 2 6 2" xfId="26927" xr:uid="{00000000-0005-0000-0000-000049AD0000}"/>
    <cellStyle name="Output 2 3 2 2 7" xfId="22390" xr:uid="{00000000-0005-0000-0000-00004AAD0000}"/>
    <cellStyle name="Output 2 3 2 2 7 2" xfId="26928" xr:uid="{00000000-0005-0000-0000-00004BAD0000}"/>
    <cellStyle name="Output 2 3 2 2 8" xfId="22391" xr:uid="{00000000-0005-0000-0000-00004CAD0000}"/>
    <cellStyle name="Output 2 3 2 2 8 2" xfId="26906" xr:uid="{00000000-0005-0000-0000-00004DAD0000}"/>
    <cellStyle name="Output 2 3 2 2 9" xfId="22392" xr:uid="{00000000-0005-0000-0000-00004EAD0000}"/>
    <cellStyle name="Output 2 3 2 2 9 2" xfId="22393" xr:uid="{00000000-0005-0000-0000-00004FAD0000}"/>
    <cellStyle name="Output 2 3 2 2 9 3" xfId="33902" xr:uid="{00000000-0005-0000-0000-000050AD0000}"/>
    <cellStyle name="Output 2 3 2 3" xfId="22394" xr:uid="{00000000-0005-0000-0000-000051AD0000}"/>
    <cellStyle name="Output 2 3 2 3 2" xfId="22395" xr:uid="{00000000-0005-0000-0000-000052AD0000}"/>
    <cellStyle name="Output 2 3 2 3 2 10" xfId="45653" xr:uid="{00000000-0005-0000-0000-000053AD0000}"/>
    <cellStyle name="Output 2 3 2 3 2 11" xfId="44287" xr:uid="{00000000-0005-0000-0000-000054AD0000}"/>
    <cellStyle name="Output 2 3 2 3 2 2" xfId="26930" xr:uid="{00000000-0005-0000-0000-000055AD0000}"/>
    <cellStyle name="Output 2 3 2 3 2 2 2" xfId="45654" xr:uid="{00000000-0005-0000-0000-000056AD0000}"/>
    <cellStyle name="Output 2 3 2 3 2 3" xfId="45655" xr:uid="{00000000-0005-0000-0000-000057AD0000}"/>
    <cellStyle name="Output 2 3 2 3 2 4" xfId="45656" xr:uid="{00000000-0005-0000-0000-000058AD0000}"/>
    <cellStyle name="Output 2 3 2 3 2 5" xfId="45657" xr:uid="{00000000-0005-0000-0000-000059AD0000}"/>
    <cellStyle name="Output 2 3 2 3 2 6" xfId="45658" xr:uid="{00000000-0005-0000-0000-00005AAD0000}"/>
    <cellStyle name="Output 2 3 2 3 2 7" xfId="45659" xr:uid="{00000000-0005-0000-0000-00005BAD0000}"/>
    <cellStyle name="Output 2 3 2 3 2 8" xfId="45660" xr:uid="{00000000-0005-0000-0000-00005CAD0000}"/>
    <cellStyle name="Output 2 3 2 3 2 9" xfId="45661" xr:uid="{00000000-0005-0000-0000-00005DAD0000}"/>
    <cellStyle name="Output 2 3 2 3 3" xfId="22396" xr:uid="{00000000-0005-0000-0000-00005EAD0000}"/>
    <cellStyle name="Output 2 3 2 3 3 2" xfId="26931" xr:uid="{00000000-0005-0000-0000-00005FAD0000}"/>
    <cellStyle name="Output 2 3 2 3 3 3" xfId="45662" xr:uid="{00000000-0005-0000-0000-000060AD0000}"/>
    <cellStyle name="Output 2 3 2 3 4" xfId="22397" xr:uid="{00000000-0005-0000-0000-000061AD0000}"/>
    <cellStyle name="Output 2 3 2 3 4 2" xfId="26932" xr:uid="{00000000-0005-0000-0000-000062AD0000}"/>
    <cellStyle name="Output 2 3 2 3 4 3" xfId="45663" xr:uid="{00000000-0005-0000-0000-000063AD0000}"/>
    <cellStyle name="Output 2 3 2 3 5" xfId="22398" xr:uid="{00000000-0005-0000-0000-000064AD0000}"/>
    <cellStyle name="Output 2 3 2 3 5 2" xfId="26933" xr:uid="{00000000-0005-0000-0000-000065AD0000}"/>
    <cellStyle name="Output 2 3 2 3 5 3" xfId="45664" xr:uid="{00000000-0005-0000-0000-000066AD0000}"/>
    <cellStyle name="Output 2 3 2 3 6" xfId="22399" xr:uid="{00000000-0005-0000-0000-000067AD0000}"/>
    <cellStyle name="Output 2 3 2 3 6 2" xfId="26929" xr:uid="{00000000-0005-0000-0000-000068AD0000}"/>
    <cellStyle name="Output 2 3 2 3 7" xfId="22400" xr:uid="{00000000-0005-0000-0000-000069AD0000}"/>
    <cellStyle name="Output 2 3 2 3 7 2" xfId="22401" xr:uid="{00000000-0005-0000-0000-00006AAD0000}"/>
    <cellStyle name="Output 2 3 2 3 7 3" xfId="33903" xr:uid="{00000000-0005-0000-0000-00006BAD0000}"/>
    <cellStyle name="Output 2 3 2 3 8" xfId="22402" xr:uid="{00000000-0005-0000-0000-00006CAD0000}"/>
    <cellStyle name="Output 2 3 2 3 8 2" xfId="22403" xr:uid="{00000000-0005-0000-0000-00006DAD0000}"/>
    <cellStyle name="Output 2 3 2 3 8 3" xfId="43938" xr:uid="{00000000-0005-0000-0000-00006EAD0000}"/>
    <cellStyle name="Output 2 3 2 3 9" xfId="23183" xr:uid="{00000000-0005-0000-0000-00006FAD0000}"/>
    <cellStyle name="Output 2 3 2 4" xfId="22404" xr:uid="{00000000-0005-0000-0000-000070AD0000}"/>
    <cellStyle name="Output 2 3 2 4 2" xfId="22405" xr:uid="{00000000-0005-0000-0000-000071AD0000}"/>
    <cellStyle name="Output 2 3 2 4 2 10" xfId="45665" xr:uid="{00000000-0005-0000-0000-000072AD0000}"/>
    <cellStyle name="Output 2 3 2 4 2 11" xfId="44288" xr:uid="{00000000-0005-0000-0000-000073AD0000}"/>
    <cellStyle name="Output 2 3 2 4 2 2" xfId="26935" xr:uid="{00000000-0005-0000-0000-000074AD0000}"/>
    <cellStyle name="Output 2 3 2 4 2 2 2" xfId="45666" xr:uid="{00000000-0005-0000-0000-000075AD0000}"/>
    <cellStyle name="Output 2 3 2 4 2 3" xfId="45667" xr:uid="{00000000-0005-0000-0000-000076AD0000}"/>
    <cellStyle name="Output 2 3 2 4 2 4" xfId="45668" xr:uid="{00000000-0005-0000-0000-000077AD0000}"/>
    <cellStyle name="Output 2 3 2 4 2 5" xfId="45669" xr:uid="{00000000-0005-0000-0000-000078AD0000}"/>
    <cellStyle name="Output 2 3 2 4 2 6" xfId="45670" xr:uid="{00000000-0005-0000-0000-000079AD0000}"/>
    <cellStyle name="Output 2 3 2 4 2 7" xfId="45671" xr:uid="{00000000-0005-0000-0000-00007AAD0000}"/>
    <cellStyle name="Output 2 3 2 4 2 8" xfId="45672" xr:uid="{00000000-0005-0000-0000-00007BAD0000}"/>
    <cellStyle name="Output 2 3 2 4 2 9" xfId="45673" xr:uid="{00000000-0005-0000-0000-00007CAD0000}"/>
    <cellStyle name="Output 2 3 2 4 3" xfId="22406" xr:uid="{00000000-0005-0000-0000-00007DAD0000}"/>
    <cellStyle name="Output 2 3 2 4 3 2" xfId="26936" xr:uid="{00000000-0005-0000-0000-00007EAD0000}"/>
    <cellStyle name="Output 2 3 2 4 3 3" xfId="45674" xr:uid="{00000000-0005-0000-0000-00007FAD0000}"/>
    <cellStyle name="Output 2 3 2 4 4" xfId="22407" xr:uid="{00000000-0005-0000-0000-000080AD0000}"/>
    <cellStyle name="Output 2 3 2 4 4 2" xfId="26937" xr:uid="{00000000-0005-0000-0000-000081AD0000}"/>
    <cellStyle name="Output 2 3 2 4 4 3" xfId="45675" xr:uid="{00000000-0005-0000-0000-000082AD0000}"/>
    <cellStyle name="Output 2 3 2 4 5" xfId="22408" xr:uid="{00000000-0005-0000-0000-000083AD0000}"/>
    <cellStyle name="Output 2 3 2 4 5 2" xfId="26938" xr:uid="{00000000-0005-0000-0000-000084AD0000}"/>
    <cellStyle name="Output 2 3 2 4 5 3" xfId="45676" xr:uid="{00000000-0005-0000-0000-000085AD0000}"/>
    <cellStyle name="Output 2 3 2 4 6" xfId="22409" xr:uid="{00000000-0005-0000-0000-000086AD0000}"/>
    <cellStyle name="Output 2 3 2 4 6 2" xfId="26934" xr:uid="{00000000-0005-0000-0000-000087AD0000}"/>
    <cellStyle name="Output 2 3 2 4 7" xfId="22410" xr:uid="{00000000-0005-0000-0000-000088AD0000}"/>
    <cellStyle name="Output 2 3 2 4 7 2" xfId="22411" xr:uid="{00000000-0005-0000-0000-000089AD0000}"/>
    <cellStyle name="Output 2 3 2 4 7 3" xfId="33904" xr:uid="{00000000-0005-0000-0000-00008AAD0000}"/>
    <cellStyle name="Output 2 3 2 4 8" xfId="22412" xr:uid="{00000000-0005-0000-0000-00008BAD0000}"/>
    <cellStyle name="Output 2 3 2 4 8 2" xfId="22413" xr:uid="{00000000-0005-0000-0000-00008CAD0000}"/>
    <cellStyle name="Output 2 3 2 4 8 3" xfId="43939" xr:uid="{00000000-0005-0000-0000-00008DAD0000}"/>
    <cellStyle name="Output 2 3 2 4 9" xfId="23184" xr:uid="{00000000-0005-0000-0000-00008EAD0000}"/>
    <cellStyle name="Output 2 3 2 5" xfId="22414" xr:uid="{00000000-0005-0000-0000-00008FAD0000}"/>
    <cellStyle name="Output 2 3 2 5 2" xfId="22415" xr:uid="{00000000-0005-0000-0000-000090AD0000}"/>
    <cellStyle name="Output 2 3 2 5 2 10" xfId="45677" xr:uid="{00000000-0005-0000-0000-000091AD0000}"/>
    <cellStyle name="Output 2 3 2 5 2 11" xfId="44289" xr:uid="{00000000-0005-0000-0000-000092AD0000}"/>
    <cellStyle name="Output 2 3 2 5 2 2" xfId="26940" xr:uid="{00000000-0005-0000-0000-000093AD0000}"/>
    <cellStyle name="Output 2 3 2 5 2 2 2" xfId="45678" xr:uid="{00000000-0005-0000-0000-000094AD0000}"/>
    <cellStyle name="Output 2 3 2 5 2 3" xfId="45679" xr:uid="{00000000-0005-0000-0000-000095AD0000}"/>
    <cellStyle name="Output 2 3 2 5 2 4" xfId="45680" xr:uid="{00000000-0005-0000-0000-000096AD0000}"/>
    <cellStyle name="Output 2 3 2 5 2 5" xfId="45681" xr:uid="{00000000-0005-0000-0000-000097AD0000}"/>
    <cellStyle name="Output 2 3 2 5 2 6" xfId="45682" xr:uid="{00000000-0005-0000-0000-000098AD0000}"/>
    <cellStyle name="Output 2 3 2 5 2 7" xfId="45683" xr:uid="{00000000-0005-0000-0000-000099AD0000}"/>
    <cellStyle name="Output 2 3 2 5 2 8" xfId="45684" xr:uid="{00000000-0005-0000-0000-00009AAD0000}"/>
    <cellStyle name="Output 2 3 2 5 2 9" xfId="45685" xr:uid="{00000000-0005-0000-0000-00009BAD0000}"/>
    <cellStyle name="Output 2 3 2 5 3" xfId="22416" xr:uid="{00000000-0005-0000-0000-00009CAD0000}"/>
    <cellStyle name="Output 2 3 2 5 3 2" xfId="26941" xr:uid="{00000000-0005-0000-0000-00009DAD0000}"/>
    <cellStyle name="Output 2 3 2 5 3 3" xfId="45686" xr:uid="{00000000-0005-0000-0000-00009EAD0000}"/>
    <cellStyle name="Output 2 3 2 5 4" xfId="22417" xr:uid="{00000000-0005-0000-0000-00009FAD0000}"/>
    <cellStyle name="Output 2 3 2 5 4 2" xfId="26942" xr:uid="{00000000-0005-0000-0000-0000A0AD0000}"/>
    <cellStyle name="Output 2 3 2 5 4 3" xfId="45687" xr:uid="{00000000-0005-0000-0000-0000A1AD0000}"/>
    <cellStyle name="Output 2 3 2 5 5" xfId="22418" xr:uid="{00000000-0005-0000-0000-0000A2AD0000}"/>
    <cellStyle name="Output 2 3 2 5 5 2" xfId="26943" xr:uid="{00000000-0005-0000-0000-0000A3AD0000}"/>
    <cellStyle name="Output 2 3 2 5 5 3" xfId="45688" xr:uid="{00000000-0005-0000-0000-0000A4AD0000}"/>
    <cellStyle name="Output 2 3 2 5 6" xfId="22419" xr:uid="{00000000-0005-0000-0000-0000A5AD0000}"/>
    <cellStyle name="Output 2 3 2 5 6 2" xfId="26939" xr:uid="{00000000-0005-0000-0000-0000A6AD0000}"/>
    <cellStyle name="Output 2 3 2 5 7" xfId="22420" xr:uid="{00000000-0005-0000-0000-0000A7AD0000}"/>
    <cellStyle name="Output 2 3 2 5 7 2" xfId="22421" xr:uid="{00000000-0005-0000-0000-0000A8AD0000}"/>
    <cellStyle name="Output 2 3 2 5 7 3" xfId="33905" xr:uid="{00000000-0005-0000-0000-0000A9AD0000}"/>
    <cellStyle name="Output 2 3 2 5 8" xfId="22422" xr:uid="{00000000-0005-0000-0000-0000AAAD0000}"/>
    <cellStyle name="Output 2 3 2 5 8 2" xfId="22423" xr:uid="{00000000-0005-0000-0000-0000ABAD0000}"/>
    <cellStyle name="Output 2 3 2 5 8 3" xfId="43940" xr:uid="{00000000-0005-0000-0000-0000ACAD0000}"/>
    <cellStyle name="Output 2 3 2 5 9" xfId="23185" xr:uid="{00000000-0005-0000-0000-0000ADAD0000}"/>
    <cellStyle name="Output 2 3 2 6" xfId="22424" xr:uid="{00000000-0005-0000-0000-0000AEAD0000}"/>
    <cellStyle name="Output 2 3 2 6 2" xfId="22425" xr:uid="{00000000-0005-0000-0000-0000AFAD0000}"/>
    <cellStyle name="Output 2 3 2 6 2 10" xfId="45689" xr:uid="{00000000-0005-0000-0000-0000B0AD0000}"/>
    <cellStyle name="Output 2 3 2 6 2 11" xfId="44290" xr:uid="{00000000-0005-0000-0000-0000B1AD0000}"/>
    <cellStyle name="Output 2 3 2 6 2 2" xfId="26945" xr:uid="{00000000-0005-0000-0000-0000B2AD0000}"/>
    <cellStyle name="Output 2 3 2 6 2 2 2" xfId="45690" xr:uid="{00000000-0005-0000-0000-0000B3AD0000}"/>
    <cellStyle name="Output 2 3 2 6 2 3" xfId="45691" xr:uid="{00000000-0005-0000-0000-0000B4AD0000}"/>
    <cellStyle name="Output 2 3 2 6 2 4" xfId="45692" xr:uid="{00000000-0005-0000-0000-0000B5AD0000}"/>
    <cellStyle name="Output 2 3 2 6 2 5" xfId="45693" xr:uid="{00000000-0005-0000-0000-0000B6AD0000}"/>
    <cellStyle name="Output 2 3 2 6 2 6" xfId="45694" xr:uid="{00000000-0005-0000-0000-0000B7AD0000}"/>
    <cellStyle name="Output 2 3 2 6 2 7" xfId="45695" xr:uid="{00000000-0005-0000-0000-0000B8AD0000}"/>
    <cellStyle name="Output 2 3 2 6 2 8" xfId="45696" xr:uid="{00000000-0005-0000-0000-0000B9AD0000}"/>
    <cellStyle name="Output 2 3 2 6 2 9" xfId="45697" xr:uid="{00000000-0005-0000-0000-0000BAAD0000}"/>
    <cellStyle name="Output 2 3 2 6 3" xfId="22426" xr:uid="{00000000-0005-0000-0000-0000BBAD0000}"/>
    <cellStyle name="Output 2 3 2 6 3 2" xfId="26946" xr:uid="{00000000-0005-0000-0000-0000BCAD0000}"/>
    <cellStyle name="Output 2 3 2 6 3 3" xfId="45698" xr:uid="{00000000-0005-0000-0000-0000BDAD0000}"/>
    <cellStyle name="Output 2 3 2 6 4" xfId="22427" xr:uid="{00000000-0005-0000-0000-0000BEAD0000}"/>
    <cellStyle name="Output 2 3 2 6 4 2" xfId="26947" xr:uid="{00000000-0005-0000-0000-0000BFAD0000}"/>
    <cellStyle name="Output 2 3 2 6 4 3" xfId="45699" xr:uid="{00000000-0005-0000-0000-0000C0AD0000}"/>
    <cellStyle name="Output 2 3 2 6 5" xfId="22428" xr:uid="{00000000-0005-0000-0000-0000C1AD0000}"/>
    <cellStyle name="Output 2 3 2 6 5 2" xfId="26948" xr:uid="{00000000-0005-0000-0000-0000C2AD0000}"/>
    <cellStyle name="Output 2 3 2 6 5 3" xfId="45700" xr:uid="{00000000-0005-0000-0000-0000C3AD0000}"/>
    <cellStyle name="Output 2 3 2 6 6" xfId="22429" xr:uid="{00000000-0005-0000-0000-0000C4AD0000}"/>
    <cellStyle name="Output 2 3 2 6 6 2" xfId="26944" xr:uid="{00000000-0005-0000-0000-0000C5AD0000}"/>
    <cellStyle name="Output 2 3 2 6 7" xfId="22430" xr:uid="{00000000-0005-0000-0000-0000C6AD0000}"/>
    <cellStyle name="Output 2 3 2 6 7 2" xfId="22431" xr:uid="{00000000-0005-0000-0000-0000C7AD0000}"/>
    <cellStyle name="Output 2 3 2 6 7 3" xfId="33906" xr:uid="{00000000-0005-0000-0000-0000C8AD0000}"/>
    <cellStyle name="Output 2 3 2 6 8" xfId="22432" xr:uid="{00000000-0005-0000-0000-0000C9AD0000}"/>
    <cellStyle name="Output 2 3 2 6 8 2" xfId="22433" xr:uid="{00000000-0005-0000-0000-0000CAAD0000}"/>
    <cellStyle name="Output 2 3 2 6 8 3" xfId="43941" xr:uid="{00000000-0005-0000-0000-0000CBAD0000}"/>
    <cellStyle name="Output 2 3 2 6 9" xfId="23186" xr:uid="{00000000-0005-0000-0000-0000CCAD0000}"/>
    <cellStyle name="Output 2 3 2 7" xfId="22434" xr:uid="{00000000-0005-0000-0000-0000CDAD0000}"/>
    <cellStyle name="Output 2 3 2 7 2" xfId="22435" xr:uid="{00000000-0005-0000-0000-0000CEAD0000}"/>
    <cellStyle name="Output 2 3 2 7 2 10" xfId="45701" xr:uid="{00000000-0005-0000-0000-0000CFAD0000}"/>
    <cellStyle name="Output 2 3 2 7 2 11" xfId="44291" xr:uid="{00000000-0005-0000-0000-0000D0AD0000}"/>
    <cellStyle name="Output 2 3 2 7 2 2" xfId="26950" xr:uid="{00000000-0005-0000-0000-0000D1AD0000}"/>
    <cellStyle name="Output 2 3 2 7 2 2 2" xfId="45702" xr:uid="{00000000-0005-0000-0000-0000D2AD0000}"/>
    <cellStyle name="Output 2 3 2 7 2 3" xfId="45703" xr:uid="{00000000-0005-0000-0000-0000D3AD0000}"/>
    <cellStyle name="Output 2 3 2 7 2 4" xfId="45704" xr:uid="{00000000-0005-0000-0000-0000D4AD0000}"/>
    <cellStyle name="Output 2 3 2 7 2 5" xfId="45705" xr:uid="{00000000-0005-0000-0000-0000D5AD0000}"/>
    <cellStyle name="Output 2 3 2 7 2 6" xfId="45706" xr:uid="{00000000-0005-0000-0000-0000D6AD0000}"/>
    <cellStyle name="Output 2 3 2 7 2 7" xfId="45707" xr:uid="{00000000-0005-0000-0000-0000D7AD0000}"/>
    <cellStyle name="Output 2 3 2 7 2 8" xfId="45708" xr:uid="{00000000-0005-0000-0000-0000D8AD0000}"/>
    <cellStyle name="Output 2 3 2 7 2 9" xfId="45709" xr:uid="{00000000-0005-0000-0000-0000D9AD0000}"/>
    <cellStyle name="Output 2 3 2 7 3" xfId="22436" xr:uid="{00000000-0005-0000-0000-0000DAAD0000}"/>
    <cellStyle name="Output 2 3 2 7 3 2" xfId="26951" xr:uid="{00000000-0005-0000-0000-0000DBAD0000}"/>
    <cellStyle name="Output 2 3 2 7 3 3" xfId="45710" xr:uid="{00000000-0005-0000-0000-0000DCAD0000}"/>
    <cellStyle name="Output 2 3 2 7 4" xfId="22437" xr:uid="{00000000-0005-0000-0000-0000DDAD0000}"/>
    <cellStyle name="Output 2 3 2 7 4 2" xfId="26952" xr:uid="{00000000-0005-0000-0000-0000DEAD0000}"/>
    <cellStyle name="Output 2 3 2 7 4 3" xfId="45711" xr:uid="{00000000-0005-0000-0000-0000DFAD0000}"/>
    <cellStyle name="Output 2 3 2 7 5" xfId="22438" xr:uid="{00000000-0005-0000-0000-0000E0AD0000}"/>
    <cellStyle name="Output 2 3 2 7 5 2" xfId="26953" xr:uid="{00000000-0005-0000-0000-0000E1AD0000}"/>
    <cellStyle name="Output 2 3 2 7 5 3" xfId="45712" xr:uid="{00000000-0005-0000-0000-0000E2AD0000}"/>
    <cellStyle name="Output 2 3 2 7 6" xfId="22439" xr:uid="{00000000-0005-0000-0000-0000E3AD0000}"/>
    <cellStyle name="Output 2 3 2 7 6 2" xfId="26949" xr:uid="{00000000-0005-0000-0000-0000E4AD0000}"/>
    <cellStyle name="Output 2 3 2 7 7" xfId="22440" xr:uid="{00000000-0005-0000-0000-0000E5AD0000}"/>
    <cellStyle name="Output 2 3 2 7 7 2" xfId="22441" xr:uid="{00000000-0005-0000-0000-0000E6AD0000}"/>
    <cellStyle name="Output 2 3 2 7 7 3" xfId="33907" xr:uid="{00000000-0005-0000-0000-0000E7AD0000}"/>
    <cellStyle name="Output 2 3 2 7 8" xfId="22442" xr:uid="{00000000-0005-0000-0000-0000E8AD0000}"/>
    <cellStyle name="Output 2 3 2 7 8 2" xfId="22443" xr:uid="{00000000-0005-0000-0000-0000E9AD0000}"/>
    <cellStyle name="Output 2 3 2 7 8 3" xfId="43942" xr:uid="{00000000-0005-0000-0000-0000EAAD0000}"/>
    <cellStyle name="Output 2 3 2 7 9" xfId="23187" xr:uid="{00000000-0005-0000-0000-0000EBAD0000}"/>
    <cellStyle name="Output 2 3 2 8" xfId="22444" xr:uid="{00000000-0005-0000-0000-0000ECAD0000}"/>
    <cellStyle name="Output 2 3 2 8 2" xfId="22445" xr:uid="{00000000-0005-0000-0000-0000EDAD0000}"/>
    <cellStyle name="Output 2 3 2 8 2 10" xfId="45713" xr:uid="{00000000-0005-0000-0000-0000EEAD0000}"/>
    <cellStyle name="Output 2 3 2 8 2 11" xfId="44292" xr:uid="{00000000-0005-0000-0000-0000EFAD0000}"/>
    <cellStyle name="Output 2 3 2 8 2 2" xfId="26955" xr:uid="{00000000-0005-0000-0000-0000F0AD0000}"/>
    <cellStyle name="Output 2 3 2 8 2 2 2" xfId="45714" xr:uid="{00000000-0005-0000-0000-0000F1AD0000}"/>
    <cellStyle name="Output 2 3 2 8 2 3" xfId="45715" xr:uid="{00000000-0005-0000-0000-0000F2AD0000}"/>
    <cellStyle name="Output 2 3 2 8 2 4" xfId="45716" xr:uid="{00000000-0005-0000-0000-0000F3AD0000}"/>
    <cellStyle name="Output 2 3 2 8 2 5" xfId="45717" xr:uid="{00000000-0005-0000-0000-0000F4AD0000}"/>
    <cellStyle name="Output 2 3 2 8 2 6" xfId="45718" xr:uid="{00000000-0005-0000-0000-0000F5AD0000}"/>
    <cellStyle name="Output 2 3 2 8 2 7" xfId="45719" xr:uid="{00000000-0005-0000-0000-0000F6AD0000}"/>
    <cellStyle name="Output 2 3 2 8 2 8" xfId="45720" xr:uid="{00000000-0005-0000-0000-0000F7AD0000}"/>
    <cellStyle name="Output 2 3 2 8 2 9" xfId="45721" xr:uid="{00000000-0005-0000-0000-0000F8AD0000}"/>
    <cellStyle name="Output 2 3 2 8 3" xfId="22446" xr:uid="{00000000-0005-0000-0000-0000F9AD0000}"/>
    <cellStyle name="Output 2 3 2 8 3 2" xfId="26956" xr:uid="{00000000-0005-0000-0000-0000FAAD0000}"/>
    <cellStyle name="Output 2 3 2 8 3 3" xfId="45722" xr:uid="{00000000-0005-0000-0000-0000FBAD0000}"/>
    <cellStyle name="Output 2 3 2 8 4" xfId="22447" xr:uid="{00000000-0005-0000-0000-0000FCAD0000}"/>
    <cellStyle name="Output 2 3 2 8 4 2" xfId="26957" xr:uid="{00000000-0005-0000-0000-0000FDAD0000}"/>
    <cellStyle name="Output 2 3 2 8 4 3" xfId="45723" xr:uid="{00000000-0005-0000-0000-0000FEAD0000}"/>
    <cellStyle name="Output 2 3 2 8 5" xfId="22448" xr:uid="{00000000-0005-0000-0000-0000FFAD0000}"/>
    <cellStyle name="Output 2 3 2 8 5 2" xfId="26958" xr:uid="{00000000-0005-0000-0000-000000AE0000}"/>
    <cellStyle name="Output 2 3 2 8 5 3" xfId="45724" xr:uid="{00000000-0005-0000-0000-000001AE0000}"/>
    <cellStyle name="Output 2 3 2 8 6" xfId="22449" xr:uid="{00000000-0005-0000-0000-000002AE0000}"/>
    <cellStyle name="Output 2 3 2 8 6 2" xfId="26954" xr:uid="{00000000-0005-0000-0000-000003AE0000}"/>
    <cellStyle name="Output 2 3 2 8 7" xfId="22450" xr:uid="{00000000-0005-0000-0000-000004AE0000}"/>
    <cellStyle name="Output 2 3 2 8 7 2" xfId="22451" xr:uid="{00000000-0005-0000-0000-000005AE0000}"/>
    <cellStyle name="Output 2 3 2 8 7 3" xfId="33908" xr:uid="{00000000-0005-0000-0000-000006AE0000}"/>
    <cellStyle name="Output 2 3 2 8 8" xfId="22452" xr:uid="{00000000-0005-0000-0000-000007AE0000}"/>
    <cellStyle name="Output 2 3 2 8 8 2" xfId="22453" xr:uid="{00000000-0005-0000-0000-000008AE0000}"/>
    <cellStyle name="Output 2 3 2 8 8 3" xfId="43943" xr:uid="{00000000-0005-0000-0000-000009AE0000}"/>
    <cellStyle name="Output 2 3 2 8 9" xfId="23188" xr:uid="{00000000-0005-0000-0000-00000AAE0000}"/>
    <cellStyle name="Output 2 3 2 9" xfId="22454" xr:uid="{00000000-0005-0000-0000-00000BAE0000}"/>
    <cellStyle name="Output 2 3 2 9 2" xfId="22455" xr:uid="{00000000-0005-0000-0000-00000CAE0000}"/>
    <cellStyle name="Output 2 3 2 9 2 10" xfId="45725" xr:uid="{00000000-0005-0000-0000-00000DAE0000}"/>
    <cellStyle name="Output 2 3 2 9 2 11" xfId="44293" xr:uid="{00000000-0005-0000-0000-00000EAE0000}"/>
    <cellStyle name="Output 2 3 2 9 2 2" xfId="26959" xr:uid="{00000000-0005-0000-0000-00000FAE0000}"/>
    <cellStyle name="Output 2 3 2 9 2 2 2" xfId="45726" xr:uid="{00000000-0005-0000-0000-000010AE0000}"/>
    <cellStyle name="Output 2 3 2 9 2 3" xfId="45727" xr:uid="{00000000-0005-0000-0000-000011AE0000}"/>
    <cellStyle name="Output 2 3 2 9 2 4" xfId="45728" xr:uid="{00000000-0005-0000-0000-000012AE0000}"/>
    <cellStyle name="Output 2 3 2 9 2 5" xfId="45729" xr:uid="{00000000-0005-0000-0000-000013AE0000}"/>
    <cellStyle name="Output 2 3 2 9 2 6" xfId="45730" xr:uid="{00000000-0005-0000-0000-000014AE0000}"/>
    <cellStyle name="Output 2 3 2 9 2 7" xfId="45731" xr:uid="{00000000-0005-0000-0000-000015AE0000}"/>
    <cellStyle name="Output 2 3 2 9 2 8" xfId="45732" xr:uid="{00000000-0005-0000-0000-000016AE0000}"/>
    <cellStyle name="Output 2 3 2 9 2 9" xfId="45733" xr:uid="{00000000-0005-0000-0000-000017AE0000}"/>
    <cellStyle name="Output 2 3 2 9 3" xfId="22456" xr:uid="{00000000-0005-0000-0000-000018AE0000}"/>
    <cellStyle name="Output 2 3 2 9 3 2" xfId="22457" xr:uid="{00000000-0005-0000-0000-000019AE0000}"/>
    <cellStyle name="Output 2 3 2 9 3 3" xfId="33909" xr:uid="{00000000-0005-0000-0000-00001AAE0000}"/>
    <cellStyle name="Output 2 3 2 9 3 4" xfId="45734" xr:uid="{00000000-0005-0000-0000-00001BAE0000}"/>
    <cellStyle name="Output 2 3 2 9 4" xfId="22458" xr:uid="{00000000-0005-0000-0000-00001CAE0000}"/>
    <cellStyle name="Output 2 3 2 9 4 2" xfId="22459" xr:uid="{00000000-0005-0000-0000-00001DAE0000}"/>
    <cellStyle name="Output 2 3 2 9 4 3" xfId="43944" xr:uid="{00000000-0005-0000-0000-00001EAE0000}"/>
    <cellStyle name="Output 2 3 2 9 4 4" xfId="45735" xr:uid="{00000000-0005-0000-0000-00001FAE0000}"/>
    <cellStyle name="Output 2 3 2 9 5" xfId="23189" xr:uid="{00000000-0005-0000-0000-000020AE0000}"/>
    <cellStyle name="Output 2 3 2 9 5 2" xfId="45736" xr:uid="{00000000-0005-0000-0000-000021AE0000}"/>
    <cellStyle name="Output 2 3 3" xfId="22460" xr:uid="{00000000-0005-0000-0000-000022AE0000}"/>
    <cellStyle name="Output 2 3 3 2" xfId="22461" xr:uid="{00000000-0005-0000-0000-000023AE0000}"/>
    <cellStyle name="Output 2 3 3 2 10" xfId="45737" xr:uid="{00000000-0005-0000-0000-000024AE0000}"/>
    <cellStyle name="Output 2 3 3 2 11" xfId="44294" xr:uid="{00000000-0005-0000-0000-000025AE0000}"/>
    <cellStyle name="Output 2 3 3 2 2" xfId="26961" xr:uid="{00000000-0005-0000-0000-000026AE0000}"/>
    <cellStyle name="Output 2 3 3 2 2 2" xfId="45738" xr:uid="{00000000-0005-0000-0000-000027AE0000}"/>
    <cellStyle name="Output 2 3 3 2 3" xfId="45739" xr:uid="{00000000-0005-0000-0000-000028AE0000}"/>
    <cellStyle name="Output 2 3 3 2 4" xfId="45740" xr:uid="{00000000-0005-0000-0000-000029AE0000}"/>
    <cellStyle name="Output 2 3 3 2 5" xfId="45741" xr:uid="{00000000-0005-0000-0000-00002AAE0000}"/>
    <cellStyle name="Output 2 3 3 2 6" xfId="45742" xr:uid="{00000000-0005-0000-0000-00002BAE0000}"/>
    <cellStyle name="Output 2 3 3 2 7" xfId="45743" xr:uid="{00000000-0005-0000-0000-00002CAE0000}"/>
    <cellStyle name="Output 2 3 3 2 8" xfId="45744" xr:uid="{00000000-0005-0000-0000-00002DAE0000}"/>
    <cellStyle name="Output 2 3 3 2 9" xfId="45745" xr:uid="{00000000-0005-0000-0000-00002EAE0000}"/>
    <cellStyle name="Output 2 3 3 3" xfId="22462" xr:uid="{00000000-0005-0000-0000-00002FAE0000}"/>
    <cellStyle name="Output 2 3 3 3 2" xfId="26962" xr:uid="{00000000-0005-0000-0000-000030AE0000}"/>
    <cellStyle name="Output 2 3 3 3 3" xfId="45746" xr:uid="{00000000-0005-0000-0000-000031AE0000}"/>
    <cellStyle name="Output 2 3 3 4" xfId="22463" xr:uid="{00000000-0005-0000-0000-000032AE0000}"/>
    <cellStyle name="Output 2 3 3 4 2" xfId="26963" xr:uid="{00000000-0005-0000-0000-000033AE0000}"/>
    <cellStyle name="Output 2 3 3 4 3" xfId="45747" xr:uid="{00000000-0005-0000-0000-000034AE0000}"/>
    <cellStyle name="Output 2 3 3 5" xfId="22464" xr:uid="{00000000-0005-0000-0000-000035AE0000}"/>
    <cellStyle name="Output 2 3 3 5 2" xfId="26964" xr:uid="{00000000-0005-0000-0000-000036AE0000}"/>
    <cellStyle name="Output 2 3 3 5 3" xfId="45748" xr:uid="{00000000-0005-0000-0000-000037AE0000}"/>
    <cellStyle name="Output 2 3 3 6" xfId="22465" xr:uid="{00000000-0005-0000-0000-000038AE0000}"/>
    <cellStyle name="Output 2 3 3 6 2" xfId="26960" xr:uid="{00000000-0005-0000-0000-000039AE0000}"/>
    <cellStyle name="Output 2 3 3 7" xfId="22466" xr:uid="{00000000-0005-0000-0000-00003AAE0000}"/>
    <cellStyle name="Output 2 3 3 7 2" xfId="22467" xr:uid="{00000000-0005-0000-0000-00003BAE0000}"/>
    <cellStyle name="Output 2 3 3 7 3" xfId="33910" xr:uid="{00000000-0005-0000-0000-00003CAE0000}"/>
    <cellStyle name="Output 2 3 3 8" xfId="22468" xr:uid="{00000000-0005-0000-0000-00003DAE0000}"/>
    <cellStyle name="Output 2 3 3 8 2" xfId="22469" xr:uid="{00000000-0005-0000-0000-00003EAE0000}"/>
    <cellStyle name="Output 2 3 3 8 3" xfId="43945" xr:uid="{00000000-0005-0000-0000-00003FAE0000}"/>
    <cellStyle name="Output 2 3 3 9" xfId="23190" xr:uid="{00000000-0005-0000-0000-000040AE0000}"/>
    <cellStyle name="Output 2 3 4" xfId="22470" xr:uid="{00000000-0005-0000-0000-000041AE0000}"/>
    <cellStyle name="Output 2 3 4 2" xfId="22471" xr:uid="{00000000-0005-0000-0000-000042AE0000}"/>
    <cellStyle name="Output 2 3 4 2 10" xfId="45749" xr:uid="{00000000-0005-0000-0000-000043AE0000}"/>
    <cellStyle name="Output 2 3 4 2 11" xfId="44295" xr:uid="{00000000-0005-0000-0000-000044AE0000}"/>
    <cellStyle name="Output 2 3 4 2 2" xfId="26966" xr:uid="{00000000-0005-0000-0000-000045AE0000}"/>
    <cellStyle name="Output 2 3 4 2 2 2" xfId="45750" xr:uid="{00000000-0005-0000-0000-000046AE0000}"/>
    <cellStyle name="Output 2 3 4 2 3" xfId="45751" xr:uid="{00000000-0005-0000-0000-000047AE0000}"/>
    <cellStyle name="Output 2 3 4 2 4" xfId="45752" xr:uid="{00000000-0005-0000-0000-000048AE0000}"/>
    <cellStyle name="Output 2 3 4 2 5" xfId="45753" xr:uid="{00000000-0005-0000-0000-000049AE0000}"/>
    <cellStyle name="Output 2 3 4 2 6" xfId="45754" xr:uid="{00000000-0005-0000-0000-00004AAE0000}"/>
    <cellStyle name="Output 2 3 4 2 7" xfId="45755" xr:uid="{00000000-0005-0000-0000-00004BAE0000}"/>
    <cellStyle name="Output 2 3 4 2 8" xfId="45756" xr:uid="{00000000-0005-0000-0000-00004CAE0000}"/>
    <cellStyle name="Output 2 3 4 2 9" xfId="45757" xr:uid="{00000000-0005-0000-0000-00004DAE0000}"/>
    <cellStyle name="Output 2 3 4 3" xfId="22472" xr:uid="{00000000-0005-0000-0000-00004EAE0000}"/>
    <cellStyle name="Output 2 3 4 3 2" xfId="26967" xr:uid="{00000000-0005-0000-0000-00004FAE0000}"/>
    <cellStyle name="Output 2 3 4 3 3" xfId="45758" xr:uid="{00000000-0005-0000-0000-000050AE0000}"/>
    <cellStyle name="Output 2 3 4 4" xfId="22473" xr:uid="{00000000-0005-0000-0000-000051AE0000}"/>
    <cellStyle name="Output 2 3 4 4 2" xfId="26968" xr:uid="{00000000-0005-0000-0000-000052AE0000}"/>
    <cellStyle name="Output 2 3 4 4 3" xfId="45759" xr:uid="{00000000-0005-0000-0000-000053AE0000}"/>
    <cellStyle name="Output 2 3 4 5" xfId="22474" xr:uid="{00000000-0005-0000-0000-000054AE0000}"/>
    <cellStyle name="Output 2 3 4 5 2" xfId="26969" xr:uid="{00000000-0005-0000-0000-000055AE0000}"/>
    <cellStyle name="Output 2 3 4 5 3" xfId="45760" xr:uid="{00000000-0005-0000-0000-000056AE0000}"/>
    <cellStyle name="Output 2 3 4 6" xfId="22475" xr:uid="{00000000-0005-0000-0000-000057AE0000}"/>
    <cellStyle name="Output 2 3 4 6 2" xfId="26965" xr:uid="{00000000-0005-0000-0000-000058AE0000}"/>
    <cellStyle name="Output 2 3 4 7" xfId="22476" xr:uid="{00000000-0005-0000-0000-000059AE0000}"/>
    <cellStyle name="Output 2 3 4 7 2" xfId="22477" xr:uid="{00000000-0005-0000-0000-00005AAE0000}"/>
    <cellStyle name="Output 2 3 4 7 3" xfId="33911" xr:uid="{00000000-0005-0000-0000-00005BAE0000}"/>
    <cellStyle name="Output 2 3 4 8" xfId="22478" xr:uid="{00000000-0005-0000-0000-00005CAE0000}"/>
    <cellStyle name="Output 2 3 4 8 2" xfId="22479" xr:uid="{00000000-0005-0000-0000-00005DAE0000}"/>
    <cellStyle name="Output 2 3 4 8 3" xfId="43946" xr:uid="{00000000-0005-0000-0000-00005EAE0000}"/>
    <cellStyle name="Output 2 3 4 9" xfId="23191" xr:uid="{00000000-0005-0000-0000-00005FAE0000}"/>
    <cellStyle name="Output 2 3 5" xfId="22480" xr:uid="{00000000-0005-0000-0000-000060AE0000}"/>
    <cellStyle name="Output 2 3 5 10" xfId="45761" xr:uid="{00000000-0005-0000-0000-000061AE0000}"/>
    <cellStyle name="Output 2 3 5 11" xfId="44284" xr:uid="{00000000-0005-0000-0000-000062AE0000}"/>
    <cellStyle name="Output 2 3 5 2" xfId="26902" xr:uid="{00000000-0005-0000-0000-000063AE0000}"/>
    <cellStyle name="Output 2 3 5 2 2" xfId="45762" xr:uid="{00000000-0005-0000-0000-000064AE0000}"/>
    <cellStyle name="Output 2 3 5 3" xfId="45763" xr:uid="{00000000-0005-0000-0000-000065AE0000}"/>
    <cellStyle name="Output 2 3 5 4" xfId="45764" xr:uid="{00000000-0005-0000-0000-000066AE0000}"/>
    <cellStyle name="Output 2 3 5 5" xfId="45765" xr:uid="{00000000-0005-0000-0000-000067AE0000}"/>
    <cellStyle name="Output 2 3 5 6" xfId="45766" xr:uid="{00000000-0005-0000-0000-000068AE0000}"/>
    <cellStyle name="Output 2 3 5 7" xfId="45767" xr:uid="{00000000-0005-0000-0000-000069AE0000}"/>
    <cellStyle name="Output 2 3 5 8" xfId="45768" xr:uid="{00000000-0005-0000-0000-00006AAE0000}"/>
    <cellStyle name="Output 2 3 5 9" xfId="45769" xr:uid="{00000000-0005-0000-0000-00006BAE0000}"/>
    <cellStyle name="Output 2 3 6" xfId="22481" xr:uid="{00000000-0005-0000-0000-00006CAE0000}"/>
    <cellStyle name="Output 2 3 6 2" xfId="22482" xr:uid="{00000000-0005-0000-0000-00006DAE0000}"/>
    <cellStyle name="Output 2 3 6 3" xfId="33900" xr:uid="{00000000-0005-0000-0000-00006EAE0000}"/>
    <cellStyle name="Output 2 3 6 4" xfId="45770" xr:uid="{00000000-0005-0000-0000-00006FAE0000}"/>
    <cellStyle name="Output 2 3 7" xfId="22483" xr:uid="{00000000-0005-0000-0000-000070AE0000}"/>
    <cellStyle name="Output 2 3 7 2" xfId="22484" xr:uid="{00000000-0005-0000-0000-000071AE0000}"/>
    <cellStyle name="Output 2 3 7 3" xfId="43935" xr:uid="{00000000-0005-0000-0000-000072AE0000}"/>
    <cellStyle name="Output 2 3 7 4" xfId="45771" xr:uid="{00000000-0005-0000-0000-000073AE0000}"/>
    <cellStyle name="Output 2 3 8" xfId="23180" xr:uid="{00000000-0005-0000-0000-000074AE0000}"/>
    <cellStyle name="Output 2 3 8 2" xfId="45772" xr:uid="{00000000-0005-0000-0000-000075AE0000}"/>
    <cellStyle name="Output 2 4" xfId="22485" xr:uid="{00000000-0005-0000-0000-000076AE0000}"/>
    <cellStyle name="Output 2 4 10" xfId="22486" xr:uid="{00000000-0005-0000-0000-000077AE0000}"/>
    <cellStyle name="Output 2 4 10 10" xfId="45773" xr:uid="{00000000-0005-0000-0000-000078AE0000}"/>
    <cellStyle name="Output 2 4 10 11" xfId="44296" xr:uid="{00000000-0005-0000-0000-000079AE0000}"/>
    <cellStyle name="Output 2 4 10 2" xfId="26971" xr:uid="{00000000-0005-0000-0000-00007AAE0000}"/>
    <cellStyle name="Output 2 4 10 2 2" xfId="45774" xr:uid="{00000000-0005-0000-0000-00007BAE0000}"/>
    <cellStyle name="Output 2 4 10 3" xfId="45775" xr:uid="{00000000-0005-0000-0000-00007CAE0000}"/>
    <cellStyle name="Output 2 4 10 4" xfId="45776" xr:uid="{00000000-0005-0000-0000-00007DAE0000}"/>
    <cellStyle name="Output 2 4 10 5" xfId="45777" xr:uid="{00000000-0005-0000-0000-00007EAE0000}"/>
    <cellStyle name="Output 2 4 10 6" xfId="45778" xr:uid="{00000000-0005-0000-0000-00007FAE0000}"/>
    <cellStyle name="Output 2 4 10 7" xfId="45779" xr:uid="{00000000-0005-0000-0000-000080AE0000}"/>
    <cellStyle name="Output 2 4 10 8" xfId="45780" xr:uid="{00000000-0005-0000-0000-000081AE0000}"/>
    <cellStyle name="Output 2 4 10 9" xfId="45781" xr:uid="{00000000-0005-0000-0000-000082AE0000}"/>
    <cellStyle name="Output 2 4 11" xfId="22487" xr:uid="{00000000-0005-0000-0000-000083AE0000}"/>
    <cellStyle name="Output 2 4 11 2" xfId="26972" xr:uid="{00000000-0005-0000-0000-000084AE0000}"/>
    <cellStyle name="Output 2 4 11 3" xfId="45782" xr:uid="{00000000-0005-0000-0000-000085AE0000}"/>
    <cellStyle name="Output 2 4 12" xfId="22488" xr:uid="{00000000-0005-0000-0000-000086AE0000}"/>
    <cellStyle name="Output 2 4 12 2" xfId="26970" xr:uid="{00000000-0005-0000-0000-000087AE0000}"/>
    <cellStyle name="Output 2 4 12 3" xfId="45783" xr:uid="{00000000-0005-0000-0000-000088AE0000}"/>
    <cellStyle name="Output 2 4 13" xfId="22489" xr:uid="{00000000-0005-0000-0000-000089AE0000}"/>
    <cellStyle name="Output 2 4 13 2" xfId="22490" xr:uid="{00000000-0005-0000-0000-00008AAE0000}"/>
    <cellStyle name="Output 2 4 13 3" xfId="33912" xr:uid="{00000000-0005-0000-0000-00008BAE0000}"/>
    <cellStyle name="Output 2 4 13 4" xfId="45784" xr:uid="{00000000-0005-0000-0000-00008CAE0000}"/>
    <cellStyle name="Output 2 4 14" xfId="22491" xr:uid="{00000000-0005-0000-0000-00008DAE0000}"/>
    <cellStyle name="Output 2 4 14 2" xfId="22492" xr:uid="{00000000-0005-0000-0000-00008EAE0000}"/>
    <cellStyle name="Output 2 4 14 3" xfId="43947" xr:uid="{00000000-0005-0000-0000-00008FAE0000}"/>
    <cellStyle name="Output 2 4 15" xfId="23192" xr:uid="{00000000-0005-0000-0000-000090AE0000}"/>
    <cellStyle name="Output 2 4 2" xfId="22493" xr:uid="{00000000-0005-0000-0000-000091AE0000}"/>
    <cellStyle name="Output 2 4 2 10" xfId="22494" xr:uid="{00000000-0005-0000-0000-000092AE0000}"/>
    <cellStyle name="Output 2 4 2 10 2" xfId="22495" xr:uid="{00000000-0005-0000-0000-000093AE0000}"/>
    <cellStyle name="Output 2 4 2 10 3" xfId="43948" xr:uid="{00000000-0005-0000-0000-000094AE0000}"/>
    <cellStyle name="Output 2 4 2 11" xfId="23193" xr:uid="{00000000-0005-0000-0000-000095AE0000}"/>
    <cellStyle name="Output 2 4 2 2" xfId="22496" xr:uid="{00000000-0005-0000-0000-000096AE0000}"/>
    <cellStyle name="Output 2 4 2 2 10" xfId="45785" xr:uid="{00000000-0005-0000-0000-000097AE0000}"/>
    <cellStyle name="Output 2 4 2 2 11" xfId="44297" xr:uid="{00000000-0005-0000-0000-000098AE0000}"/>
    <cellStyle name="Output 2 4 2 2 2" xfId="22497" xr:uid="{00000000-0005-0000-0000-000099AE0000}"/>
    <cellStyle name="Output 2 4 2 2 2 2" xfId="26975" xr:uid="{00000000-0005-0000-0000-00009AAE0000}"/>
    <cellStyle name="Output 2 4 2 2 2 3" xfId="45786" xr:uid="{00000000-0005-0000-0000-00009BAE0000}"/>
    <cellStyle name="Output 2 4 2 2 3" xfId="22498" xr:uid="{00000000-0005-0000-0000-00009CAE0000}"/>
    <cellStyle name="Output 2 4 2 2 3 2" xfId="26976" xr:uid="{00000000-0005-0000-0000-00009DAE0000}"/>
    <cellStyle name="Output 2 4 2 2 3 3" xfId="45787" xr:uid="{00000000-0005-0000-0000-00009EAE0000}"/>
    <cellStyle name="Output 2 4 2 2 4" xfId="22499" xr:uid="{00000000-0005-0000-0000-00009FAE0000}"/>
    <cellStyle name="Output 2 4 2 2 4 2" xfId="26977" xr:uid="{00000000-0005-0000-0000-0000A0AE0000}"/>
    <cellStyle name="Output 2 4 2 2 4 3" xfId="45788" xr:uid="{00000000-0005-0000-0000-0000A1AE0000}"/>
    <cellStyle name="Output 2 4 2 2 5" xfId="22500" xr:uid="{00000000-0005-0000-0000-0000A2AE0000}"/>
    <cellStyle name="Output 2 4 2 2 5 2" xfId="26978" xr:uid="{00000000-0005-0000-0000-0000A3AE0000}"/>
    <cellStyle name="Output 2 4 2 2 5 3" xfId="45789" xr:uid="{00000000-0005-0000-0000-0000A4AE0000}"/>
    <cellStyle name="Output 2 4 2 2 6" xfId="26974" xr:uid="{00000000-0005-0000-0000-0000A5AE0000}"/>
    <cellStyle name="Output 2 4 2 2 6 2" xfId="45790" xr:uid="{00000000-0005-0000-0000-0000A6AE0000}"/>
    <cellStyle name="Output 2 4 2 2 7" xfId="45791" xr:uid="{00000000-0005-0000-0000-0000A7AE0000}"/>
    <cellStyle name="Output 2 4 2 2 8" xfId="45792" xr:uid="{00000000-0005-0000-0000-0000A8AE0000}"/>
    <cellStyle name="Output 2 4 2 2 9" xfId="45793" xr:uid="{00000000-0005-0000-0000-0000A9AE0000}"/>
    <cellStyle name="Output 2 4 2 3" xfId="22501" xr:uid="{00000000-0005-0000-0000-0000AAAE0000}"/>
    <cellStyle name="Output 2 4 2 3 2" xfId="22502" xr:uid="{00000000-0005-0000-0000-0000ABAE0000}"/>
    <cellStyle name="Output 2 4 2 3 2 2" xfId="26980" xr:uid="{00000000-0005-0000-0000-0000ACAE0000}"/>
    <cellStyle name="Output 2 4 2 3 3" xfId="22503" xr:uid="{00000000-0005-0000-0000-0000ADAE0000}"/>
    <cellStyle name="Output 2 4 2 3 3 2" xfId="26981" xr:uid="{00000000-0005-0000-0000-0000AEAE0000}"/>
    <cellStyle name="Output 2 4 2 3 4" xfId="22504" xr:uid="{00000000-0005-0000-0000-0000AFAE0000}"/>
    <cellStyle name="Output 2 4 2 3 4 2" xfId="26982" xr:uid="{00000000-0005-0000-0000-0000B0AE0000}"/>
    <cellStyle name="Output 2 4 2 3 5" xfId="22505" xr:uid="{00000000-0005-0000-0000-0000B1AE0000}"/>
    <cellStyle name="Output 2 4 2 3 5 2" xfId="26983" xr:uid="{00000000-0005-0000-0000-0000B2AE0000}"/>
    <cellStyle name="Output 2 4 2 3 6" xfId="26979" xr:uid="{00000000-0005-0000-0000-0000B3AE0000}"/>
    <cellStyle name="Output 2 4 2 3 7" xfId="45794" xr:uid="{00000000-0005-0000-0000-0000B4AE0000}"/>
    <cellStyle name="Output 2 4 2 4" xfId="22506" xr:uid="{00000000-0005-0000-0000-0000B5AE0000}"/>
    <cellStyle name="Output 2 4 2 4 2" xfId="22507" xr:uid="{00000000-0005-0000-0000-0000B6AE0000}"/>
    <cellStyle name="Output 2 4 2 4 2 2" xfId="26985" xr:uid="{00000000-0005-0000-0000-0000B7AE0000}"/>
    <cellStyle name="Output 2 4 2 4 3" xfId="22508" xr:uid="{00000000-0005-0000-0000-0000B8AE0000}"/>
    <cellStyle name="Output 2 4 2 4 3 2" xfId="26986" xr:uid="{00000000-0005-0000-0000-0000B9AE0000}"/>
    <cellStyle name="Output 2 4 2 4 4" xfId="22509" xr:uid="{00000000-0005-0000-0000-0000BAAE0000}"/>
    <cellStyle name="Output 2 4 2 4 4 2" xfId="26987" xr:uid="{00000000-0005-0000-0000-0000BBAE0000}"/>
    <cellStyle name="Output 2 4 2 4 5" xfId="22510" xr:uid="{00000000-0005-0000-0000-0000BCAE0000}"/>
    <cellStyle name="Output 2 4 2 4 5 2" xfId="26988" xr:uid="{00000000-0005-0000-0000-0000BDAE0000}"/>
    <cellStyle name="Output 2 4 2 4 6" xfId="26984" xr:uid="{00000000-0005-0000-0000-0000BEAE0000}"/>
    <cellStyle name="Output 2 4 2 4 7" xfId="45795" xr:uid="{00000000-0005-0000-0000-0000BFAE0000}"/>
    <cellStyle name="Output 2 4 2 5" xfId="22511" xr:uid="{00000000-0005-0000-0000-0000C0AE0000}"/>
    <cellStyle name="Output 2 4 2 5 2" xfId="22512" xr:uid="{00000000-0005-0000-0000-0000C1AE0000}"/>
    <cellStyle name="Output 2 4 2 5 2 2" xfId="26990" xr:uid="{00000000-0005-0000-0000-0000C2AE0000}"/>
    <cellStyle name="Output 2 4 2 5 3" xfId="22513" xr:uid="{00000000-0005-0000-0000-0000C3AE0000}"/>
    <cellStyle name="Output 2 4 2 5 3 2" xfId="26991" xr:uid="{00000000-0005-0000-0000-0000C4AE0000}"/>
    <cellStyle name="Output 2 4 2 5 4" xfId="22514" xr:uid="{00000000-0005-0000-0000-0000C5AE0000}"/>
    <cellStyle name="Output 2 4 2 5 4 2" xfId="26992" xr:uid="{00000000-0005-0000-0000-0000C6AE0000}"/>
    <cellStyle name="Output 2 4 2 5 5" xfId="22515" xr:uid="{00000000-0005-0000-0000-0000C7AE0000}"/>
    <cellStyle name="Output 2 4 2 5 5 2" xfId="26993" xr:uid="{00000000-0005-0000-0000-0000C8AE0000}"/>
    <cellStyle name="Output 2 4 2 5 6" xfId="26989" xr:uid="{00000000-0005-0000-0000-0000C9AE0000}"/>
    <cellStyle name="Output 2 4 2 5 7" xfId="45796" xr:uid="{00000000-0005-0000-0000-0000CAAE0000}"/>
    <cellStyle name="Output 2 4 2 6" xfId="22516" xr:uid="{00000000-0005-0000-0000-0000CBAE0000}"/>
    <cellStyle name="Output 2 4 2 6 2" xfId="26994" xr:uid="{00000000-0005-0000-0000-0000CCAE0000}"/>
    <cellStyle name="Output 2 4 2 7" xfId="22517" xr:uid="{00000000-0005-0000-0000-0000CDAE0000}"/>
    <cellStyle name="Output 2 4 2 7 2" xfId="26995" xr:uid="{00000000-0005-0000-0000-0000CEAE0000}"/>
    <cellStyle name="Output 2 4 2 8" xfId="22518" xr:uid="{00000000-0005-0000-0000-0000CFAE0000}"/>
    <cellStyle name="Output 2 4 2 8 2" xfId="26973" xr:uid="{00000000-0005-0000-0000-0000D0AE0000}"/>
    <cellStyle name="Output 2 4 2 9" xfId="22519" xr:uid="{00000000-0005-0000-0000-0000D1AE0000}"/>
    <cellStyle name="Output 2 4 2 9 2" xfId="22520" xr:uid="{00000000-0005-0000-0000-0000D2AE0000}"/>
    <cellStyle name="Output 2 4 2 9 3" xfId="33913" xr:uid="{00000000-0005-0000-0000-0000D3AE0000}"/>
    <cellStyle name="Output 2 4 3" xfId="22521" xr:uid="{00000000-0005-0000-0000-0000D4AE0000}"/>
    <cellStyle name="Output 2 4 3 2" xfId="22522" xr:uid="{00000000-0005-0000-0000-0000D5AE0000}"/>
    <cellStyle name="Output 2 4 3 2 10" xfId="45797" xr:uid="{00000000-0005-0000-0000-0000D6AE0000}"/>
    <cellStyle name="Output 2 4 3 2 11" xfId="44298" xr:uid="{00000000-0005-0000-0000-0000D7AE0000}"/>
    <cellStyle name="Output 2 4 3 2 2" xfId="26997" xr:uid="{00000000-0005-0000-0000-0000D8AE0000}"/>
    <cellStyle name="Output 2 4 3 2 2 2" xfId="45798" xr:uid="{00000000-0005-0000-0000-0000D9AE0000}"/>
    <cellStyle name="Output 2 4 3 2 3" xfId="45799" xr:uid="{00000000-0005-0000-0000-0000DAAE0000}"/>
    <cellStyle name="Output 2 4 3 2 4" xfId="45800" xr:uid="{00000000-0005-0000-0000-0000DBAE0000}"/>
    <cellStyle name="Output 2 4 3 2 5" xfId="45801" xr:uid="{00000000-0005-0000-0000-0000DCAE0000}"/>
    <cellStyle name="Output 2 4 3 2 6" xfId="45802" xr:uid="{00000000-0005-0000-0000-0000DDAE0000}"/>
    <cellStyle name="Output 2 4 3 2 7" xfId="45803" xr:uid="{00000000-0005-0000-0000-0000DEAE0000}"/>
    <cellStyle name="Output 2 4 3 2 8" xfId="45804" xr:uid="{00000000-0005-0000-0000-0000DFAE0000}"/>
    <cellStyle name="Output 2 4 3 2 9" xfId="45805" xr:uid="{00000000-0005-0000-0000-0000E0AE0000}"/>
    <cellStyle name="Output 2 4 3 3" xfId="22523" xr:uid="{00000000-0005-0000-0000-0000E1AE0000}"/>
    <cellStyle name="Output 2 4 3 3 2" xfId="26998" xr:uid="{00000000-0005-0000-0000-0000E2AE0000}"/>
    <cellStyle name="Output 2 4 3 3 3" xfId="45806" xr:uid="{00000000-0005-0000-0000-0000E3AE0000}"/>
    <cellStyle name="Output 2 4 3 4" xfId="22524" xr:uid="{00000000-0005-0000-0000-0000E4AE0000}"/>
    <cellStyle name="Output 2 4 3 4 2" xfId="26999" xr:uid="{00000000-0005-0000-0000-0000E5AE0000}"/>
    <cellStyle name="Output 2 4 3 4 3" xfId="45807" xr:uid="{00000000-0005-0000-0000-0000E6AE0000}"/>
    <cellStyle name="Output 2 4 3 5" xfId="22525" xr:uid="{00000000-0005-0000-0000-0000E7AE0000}"/>
    <cellStyle name="Output 2 4 3 5 2" xfId="27000" xr:uid="{00000000-0005-0000-0000-0000E8AE0000}"/>
    <cellStyle name="Output 2 4 3 5 3" xfId="45808" xr:uid="{00000000-0005-0000-0000-0000E9AE0000}"/>
    <cellStyle name="Output 2 4 3 6" xfId="22526" xr:uid="{00000000-0005-0000-0000-0000EAAE0000}"/>
    <cellStyle name="Output 2 4 3 6 2" xfId="26996" xr:uid="{00000000-0005-0000-0000-0000EBAE0000}"/>
    <cellStyle name="Output 2 4 3 7" xfId="22527" xr:uid="{00000000-0005-0000-0000-0000ECAE0000}"/>
    <cellStyle name="Output 2 4 3 7 2" xfId="22528" xr:uid="{00000000-0005-0000-0000-0000EDAE0000}"/>
    <cellStyle name="Output 2 4 3 7 3" xfId="33914" xr:uid="{00000000-0005-0000-0000-0000EEAE0000}"/>
    <cellStyle name="Output 2 4 3 8" xfId="22529" xr:uid="{00000000-0005-0000-0000-0000EFAE0000}"/>
    <cellStyle name="Output 2 4 3 8 2" xfId="22530" xr:uid="{00000000-0005-0000-0000-0000F0AE0000}"/>
    <cellStyle name="Output 2 4 3 8 3" xfId="43949" xr:uid="{00000000-0005-0000-0000-0000F1AE0000}"/>
    <cellStyle name="Output 2 4 3 9" xfId="23194" xr:uid="{00000000-0005-0000-0000-0000F2AE0000}"/>
    <cellStyle name="Output 2 4 4" xfId="22531" xr:uid="{00000000-0005-0000-0000-0000F3AE0000}"/>
    <cellStyle name="Output 2 4 4 2" xfId="22532" xr:uid="{00000000-0005-0000-0000-0000F4AE0000}"/>
    <cellStyle name="Output 2 4 4 2 10" xfId="45809" xr:uid="{00000000-0005-0000-0000-0000F5AE0000}"/>
    <cellStyle name="Output 2 4 4 2 11" xfId="44299" xr:uid="{00000000-0005-0000-0000-0000F6AE0000}"/>
    <cellStyle name="Output 2 4 4 2 2" xfId="27002" xr:uid="{00000000-0005-0000-0000-0000F7AE0000}"/>
    <cellStyle name="Output 2 4 4 2 2 2" xfId="45810" xr:uid="{00000000-0005-0000-0000-0000F8AE0000}"/>
    <cellStyle name="Output 2 4 4 2 3" xfId="45811" xr:uid="{00000000-0005-0000-0000-0000F9AE0000}"/>
    <cellStyle name="Output 2 4 4 2 4" xfId="45812" xr:uid="{00000000-0005-0000-0000-0000FAAE0000}"/>
    <cellStyle name="Output 2 4 4 2 5" xfId="45813" xr:uid="{00000000-0005-0000-0000-0000FBAE0000}"/>
    <cellStyle name="Output 2 4 4 2 6" xfId="45814" xr:uid="{00000000-0005-0000-0000-0000FCAE0000}"/>
    <cellStyle name="Output 2 4 4 2 7" xfId="45815" xr:uid="{00000000-0005-0000-0000-0000FDAE0000}"/>
    <cellStyle name="Output 2 4 4 2 8" xfId="45816" xr:uid="{00000000-0005-0000-0000-0000FEAE0000}"/>
    <cellStyle name="Output 2 4 4 2 9" xfId="45817" xr:uid="{00000000-0005-0000-0000-0000FFAE0000}"/>
    <cellStyle name="Output 2 4 4 3" xfId="22533" xr:uid="{00000000-0005-0000-0000-000000AF0000}"/>
    <cellStyle name="Output 2 4 4 3 2" xfId="27003" xr:uid="{00000000-0005-0000-0000-000001AF0000}"/>
    <cellStyle name="Output 2 4 4 3 3" xfId="45818" xr:uid="{00000000-0005-0000-0000-000002AF0000}"/>
    <cellStyle name="Output 2 4 4 4" xfId="22534" xr:uid="{00000000-0005-0000-0000-000003AF0000}"/>
    <cellStyle name="Output 2 4 4 4 2" xfId="27004" xr:uid="{00000000-0005-0000-0000-000004AF0000}"/>
    <cellStyle name="Output 2 4 4 4 3" xfId="45819" xr:uid="{00000000-0005-0000-0000-000005AF0000}"/>
    <cellStyle name="Output 2 4 4 5" xfId="22535" xr:uid="{00000000-0005-0000-0000-000006AF0000}"/>
    <cellStyle name="Output 2 4 4 5 2" xfId="27005" xr:uid="{00000000-0005-0000-0000-000007AF0000}"/>
    <cellStyle name="Output 2 4 4 5 3" xfId="45820" xr:uid="{00000000-0005-0000-0000-000008AF0000}"/>
    <cellStyle name="Output 2 4 4 6" xfId="22536" xr:uid="{00000000-0005-0000-0000-000009AF0000}"/>
    <cellStyle name="Output 2 4 4 6 2" xfId="27001" xr:uid="{00000000-0005-0000-0000-00000AAF0000}"/>
    <cellStyle name="Output 2 4 4 7" xfId="22537" xr:uid="{00000000-0005-0000-0000-00000BAF0000}"/>
    <cellStyle name="Output 2 4 4 7 2" xfId="22538" xr:uid="{00000000-0005-0000-0000-00000CAF0000}"/>
    <cellStyle name="Output 2 4 4 7 3" xfId="33915" xr:uid="{00000000-0005-0000-0000-00000DAF0000}"/>
    <cellStyle name="Output 2 4 4 8" xfId="22539" xr:uid="{00000000-0005-0000-0000-00000EAF0000}"/>
    <cellStyle name="Output 2 4 4 8 2" xfId="22540" xr:uid="{00000000-0005-0000-0000-00000FAF0000}"/>
    <cellStyle name="Output 2 4 4 8 3" xfId="43950" xr:uid="{00000000-0005-0000-0000-000010AF0000}"/>
    <cellStyle name="Output 2 4 4 9" xfId="23195" xr:uid="{00000000-0005-0000-0000-000011AF0000}"/>
    <cellStyle name="Output 2 4 5" xfId="22541" xr:uid="{00000000-0005-0000-0000-000012AF0000}"/>
    <cellStyle name="Output 2 4 5 2" xfId="22542" xr:uid="{00000000-0005-0000-0000-000013AF0000}"/>
    <cellStyle name="Output 2 4 5 2 10" xfId="45821" xr:uid="{00000000-0005-0000-0000-000014AF0000}"/>
    <cellStyle name="Output 2 4 5 2 11" xfId="44300" xr:uid="{00000000-0005-0000-0000-000015AF0000}"/>
    <cellStyle name="Output 2 4 5 2 2" xfId="27007" xr:uid="{00000000-0005-0000-0000-000016AF0000}"/>
    <cellStyle name="Output 2 4 5 2 2 2" xfId="45822" xr:uid="{00000000-0005-0000-0000-000017AF0000}"/>
    <cellStyle name="Output 2 4 5 2 3" xfId="45823" xr:uid="{00000000-0005-0000-0000-000018AF0000}"/>
    <cellStyle name="Output 2 4 5 2 4" xfId="45824" xr:uid="{00000000-0005-0000-0000-000019AF0000}"/>
    <cellStyle name="Output 2 4 5 2 5" xfId="45825" xr:uid="{00000000-0005-0000-0000-00001AAF0000}"/>
    <cellStyle name="Output 2 4 5 2 6" xfId="45826" xr:uid="{00000000-0005-0000-0000-00001BAF0000}"/>
    <cellStyle name="Output 2 4 5 2 7" xfId="45827" xr:uid="{00000000-0005-0000-0000-00001CAF0000}"/>
    <cellStyle name="Output 2 4 5 2 8" xfId="45828" xr:uid="{00000000-0005-0000-0000-00001DAF0000}"/>
    <cellStyle name="Output 2 4 5 2 9" xfId="45829" xr:uid="{00000000-0005-0000-0000-00001EAF0000}"/>
    <cellStyle name="Output 2 4 5 3" xfId="22543" xr:uid="{00000000-0005-0000-0000-00001FAF0000}"/>
    <cellStyle name="Output 2 4 5 3 2" xfId="27008" xr:uid="{00000000-0005-0000-0000-000020AF0000}"/>
    <cellStyle name="Output 2 4 5 3 3" xfId="45830" xr:uid="{00000000-0005-0000-0000-000021AF0000}"/>
    <cellStyle name="Output 2 4 5 4" xfId="22544" xr:uid="{00000000-0005-0000-0000-000022AF0000}"/>
    <cellStyle name="Output 2 4 5 4 2" xfId="27009" xr:uid="{00000000-0005-0000-0000-000023AF0000}"/>
    <cellStyle name="Output 2 4 5 4 3" xfId="45831" xr:uid="{00000000-0005-0000-0000-000024AF0000}"/>
    <cellStyle name="Output 2 4 5 5" xfId="22545" xr:uid="{00000000-0005-0000-0000-000025AF0000}"/>
    <cellStyle name="Output 2 4 5 5 2" xfId="27010" xr:uid="{00000000-0005-0000-0000-000026AF0000}"/>
    <cellStyle name="Output 2 4 5 5 3" xfId="45832" xr:uid="{00000000-0005-0000-0000-000027AF0000}"/>
    <cellStyle name="Output 2 4 5 6" xfId="22546" xr:uid="{00000000-0005-0000-0000-000028AF0000}"/>
    <cellStyle name="Output 2 4 5 6 2" xfId="27006" xr:uid="{00000000-0005-0000-0000-000029AF0000}"/>
    <cellStyle name="Output 2 4 5 7" xfId="22547" xr:uid="{00000000-0005-0000-0000-00002AAF0000}"/>
    <cellStyle name="Output 2 4 5 7 2" xfId="22548" xr:uid="{00000000-0005-0000-0000-00002BAF0000}"/>
    <cellStyle name="Output 2 4 5 7 3" xfId="33916" xr:uid="{00000000-0005-0000-0000-00002CAF0000}"/>
    <cellStyle name="Output 2 4 5 8" xfId="22549" xr:uid="{00000000-0005-0000-0000-00002DAF0000}"/>
    <cellStyle name="Output 2 4 5 8 2" xfId="22550" xr:uid="{00000000-0005-0000-0000-00002EAF0000}"/>
    <cellStyle name="Output 2 4 5 8 3" xfId="43951" xr:uid="{00000000-0005-0000-0000-00002FAF0000}"/>
    <cellStyle name="Output 2 4 5 9" xfId="23196" xr:uid="{00000000-0005-0000-0000-000030AF0000}"/>
    <cellStyle name="Output 2 4 6" xfId="22551" xr:uid="{00000000-0005-0000-0000-000031AF0000}"/>
    <cellStyle name="Output 2 4 6 2" xfId="22552" xr:uid="{00000000-0005-0000-0000-000032AF0000}"/>
    <cellStyle name="Output 2 4 6 2 10" xfId="45833" xr:uid="{00000000-0005-0000-0000-000033AF0000}"/>
    <cellStyle name="Output 2 4 6 2 11" xfId="44301" xr:uid="{00000000-0005-0000-0000-000034AF0000}"/>
    <cellStyle name="Output 2 4 6 2 2" xfId="27012" xr:uid="{00000000-0005-0000-0000-000035AF0000}"/>
    <cellStyle name="Output 2 4 6 2 2 2" xfId="45834" xr:uid="{00000000-0005-0000-0000-000036AF0000}"/>
    <cellStyle name="Output 2 4 6 2 3" xfId="45835" xr:uid="{00000000-0005-0000-0000-000037AF0000}"/>
    <cellStyle name="Output 2 4 6 2 4" xfId="45836" xr:uid="{00000000-0005-0000-0000-000038AF0000}"/>
    <cellStyle name="Output 2 4 6 2 5" xfId="45837" xr:uid="{00000000-0005-0000-0000-000039AF0000}"/>
    <cellStyle name="Output 2 4 6 2 6" xfId="45838" xr:uid="{00000000-0005-0000-0000-00003AAF0000}"/>
    <cellStyle name="Output 2 4 6 2 7" xfId="45839" xr:uid="{00000000-0005-0000-0000-00003BAF0000}"/>
    <cellStyle name="Output 2 4 6 2 8" xfId="45840" xr:uid="{00000000-0005-0000-0000-00003CAF0000}"/>
    <cellStyle name="Output 2 4 6 2 9" xfId="45841" xr:uid="{00000000-0005-0000-0000-00003DAF0000}"/>
    <cellStyle name="Output 2 4 6 3" xfId="22553" xr:uid="{00000000-0005-0000-0000-00003EAF0000}"/>
    <cellStyle name="Output 2 4 6 3 2" xfId="27013" xr:uid="{00000000-0005-0000-0000-00003FAF0000}"/>
    <cellStyle name="Output 2 4 6 3 3" xfId="45842" xr:uid="{00000000-0005-0000-0000-000040AF0000}"/>
    <cellStyle name="Output 2 4 6 4" xfId="22554" xr:uid="{00000000-0005-0000-0000-000041AF0000}"/>
    <cellStyle name="Output 2 4 6 4 2" xfId="27014" xr:uid="{00000000-0005-0000-0000-000042AF0000}"/>
    <cellStyle name="Output 2 4 6 4 3" xfId="45843" xr:uid="{00000000-0005-0000-0000-000043AF0000}"/>
    <cellStyle name="Output 2 4 6 5" xfId="22555" xr:uid="{00000000-0005-0000-0000-000044AF0000}"/>
    <cellStyle name="Output 2 4 6 5 2" xfId="27015" xr:uid="{00000000-0005-0000-0000-000045AF0000}"/>
    <cellStyle name="Output 2 4 6 5 3" xfId="45844" xr:uid="{00000000-0005-0000-0000-000046AF0000}"/>
    <cellStyle name="Output 2 4 6 6" xfId="22556" xr:uid="{00000000-0005-0000-0000-000047AF0000}"/>
    <cellStyle name="Output 2 4 6 6 2" xfId="27011" xr:uid="{00000000-0005-0000-0000-000048AF0000}"/>
    <cellStyle name="Output 2 4 6 7" xfId="22557" xr:uid="{00000000-0005-0000-0000-000049AF0000}"/>
    <cellStyle name="Output 2 4 6 7 2" xfId="22558" xr:uid="{00000000-0005-0000-0000-00004AAF0000}"/>
    <cellStyle name="Output 2 4 6 7 3" xfId="33917" xr:uid="{00000000-0005-0000-0000-00004BAF0000}"/>
    <cellStyle name="Output 2 4 6 8" xfId="22559" xr:uid="{00000000-0005-0000-0000-00004CAF0000}"/>
    <cellStyle name="Output 2 4 6 8 2" xfId="22560" xr:uid="{00000000-0005-0000-0000-00004DAF0000}"/>
    <cellStyle name="Output 2 4 6 8 3" xfId="43952" xr:uid="{00000000-0005-0000-0000-00004EAF0000}"/>
    <cellStyle name="Output 2 4 6 9" xfId="23197" xr:uid="{00000000-0005-0000-0000-00004FAF0000}"/>
    <cellStyle name="Output 2 4 7" xfId="22561" xr:uid="{00000000-0005-0000-0000-000050AF0000}"/>
    <cellStyle name="Output 2 4 7 2" xfId="22562" xr:uid="{00000000-0005-0000-0000-000051AF0000}"/>
    <cellStyle name="Output 2 4 7 2 10" xfId="45845" xr:uid="{00000000-0005-0000-0000-000052AF0000}"/>
    <cellStyle name="Output 2 4 7 2 11" xfId="44302" xr:uid="{00000000-0005-0000-0000-000053AF0000}"/>
    <cellStyle name="Output 2 4 7 2 2" xfId="27017" xr:uid="{00000000-0005-0000-0000-000054AF0000}"/>
    <cellStyle name="Output 2 4 7 2 2 2" xfId="45846" xr:uid="{00000000-0005-0000-0000-000055AF0000}"/>
    <cellStyle name="Output 2 4 7 2 3" xfId="45847" xr:uid="{00000000-0005-0000-0000-000056AF0000}"/>
    <cellStyle name="Output 2 4 7 2 4" xfId="45848" xr:uid="{00000000-0005-0000-0000-000057AF0000}"/>
    <cellStyle name="Output 2 4 7 2 5" xfId="45849" xr:uid="{00000000-0005-0000-0000-000058AF0000}"/>
    <cellStyle name="Output 2 4 7 2 6" xfId="45850" xr:uid="{00000000-0005-0000-0000-000059AF0000}"/>
    <cellStyle name="Output 2 4 7 2 7" xfId="45851" xr:uid="{00000000-0005-0000-0000-00005AAF0000}"/>
    <cellStyle name="Output 2 4 7 2 8" xfId="45852" xr:uid="{00000000-0005-0000-0000-00005BAF0000}"/>
    <cellStyle name="Output 2 4 7 2 9" xfId="45853" xr:uid="{00000000-0005-0000-0000-00005CAF0000}"/>
    <cellStyle name="Output 2 4 7 3" xfId="22563" xr:uid="{00000000-0005-0000-0000-00005DAF0000}"/>
    <cellStyle name="Output 2 4 7 3 2" xfId="27018" xr:uid="{00000000-0005-0000-0000-00005EAF0000}"/>
    <cellStyle name="Output 2 4 7 3 3" xfId="45854" xr:uid="{00000000-0005-0000-0000-00005FAF0000}"/>
    <cellStyle name="Output 2 4 7 4" xfId="22564" xr:uid="{00000000-0005-0000-0000-000060AF0000}"/>
    <cellStyle name="Output 2 4 7 4 2" xfId="27019" xr:uid="{00000000-0005-0000-0000-000061AF0000}"/>
    <cellStyle name="Output 2 4 7 4 3" xfId="45855" xr:uid="{00000000-0005-0000-0000-000062AF0000}"/>
    <cellStyle name="Output 2 4 7 5" xfId="22565" xr:uid="{00000000-0005-0000-0000-000063AF0000}"/>
    <cellStyle name="Output 2 4 7 5 2" xfId="27020" xr:uid="{00000000-0005-0000-0000-000064AF0000}"/>
    <cellStyle name="Output 2 4 7 5 3" xfId="45856" xr:uid="{00000000-0005-0000-0000-000065AF0000}"/>
    <cellStyle name="Output 2 4 7 6" xfId="22566" xr:uid="{00000000-0005-0000-0000-000066AF0000}"/>
    <cellStyle name="Output 2 4 7 6 2" xfId="27016" xr:uid="{00000000-0005-0000-0000-000067AF0000}"/>
    <cellStyle name="Output 2 4 7 7" xfId="22567" xr:uid="{00000000-0005-0000-0000-000068AF0000}"/>
    <cellStyle name="Output 2 4 7 7 2" xfId="22568" xr:uid="{00000000-0005-0000-0000-000069AF0000}"/>
    <cellStyle name="Output 2 4 7 7 3" xfId="33918" xr:uid="{00000000-0005-0000-0000-00006AAF0000}"/>
    <cellStyle name="Output 2 4 7 8" xfId="22569" xr:uid="{00000000-0005-0000-0000-00006BAF0000}"/>
    <cellStyle name="Output 2 4 7 8 2" xfId="22570" xr:uid="{00000000-0005-0000-0000-00006CAF0000}"/>
    <cellStyle name="Output 2 4 7 8 3" xfId="43953" xr:uid="{00000000-0005-0000-0000-00006DAF0000}"/>
    <cellStyle name="Output 2 4 7 9" xfId="23198" xr:uid="{00000000-0005-0000-0000-00006EAF0000}"/>
    <cellStyle name="Output 2 4 8" xfId="22571" xr:uid="{00000000-0005-0000-0000-00006FAF0000}"/>
    <cellStyle name="Output 2 4 8 2" xfId="22572" xr:uid="{00000000-0005-0000-0000-000070AF0000}"/>
    <cellStyle name="Output 2 4 8 2 10" xfId="45857" xr:uid="{00000000-0005-0000-0000-000071AF0000}"/>
    <cellStyle name="Output 2 4 8 2 11" xfId="44303" xr:uid="{00000000-0005-0000-0000-000072AF0000}"/>
    <cellStyle name="Output 2 4 8 2 2" xfId="27022" xr:uid="{00000000-0005-0000-0000-000073AF0000}"/>
    <cellStyle name="Output 2 4 8 2 2 2" xfId="45858" xr:uid="{00000000-0005-0000-0000-000074AF0000}"/>
    <cellStyle name="Output 2 4 8 2 3" xfId="45859" xr:uid="{00000000-0005-0000-0000-000075AF0000}"/>
    <cellStyle name="Output 2 4 8 2 4" xfId="45860" xr:uid="{00000000-0005-0000-0000-000076AF0000}"/>
    <cellStyle name="Output 2 4 8 2 5" xfId="45861" xr:uid="{00000000-0005-0000-0000-000077AF0000}"/>
    <cellStyle name="Output 2 4 8 2 6" xfId="45862" xr:uid="{00000000-0005-0000-0000-000078AF0000}"/>
    <cellStyle name="Output 2 4 8 2 7" xfId="45863" xr:uid="{00000000-0005-0000-0000-000079AF0000}"/>
    <cellStyle name="Output 2 4 8 2 8" xfId="45864" xr:uid="{00000000-0005-0000-0000-00007AAF0000}"/>
    <cellStyle name="Output 2 4 8 2 9" xfId="45865" xr:uid="{00000000-0005-0000-0000-00007BAF0000}"/>
    <cellStyle name="Output 2 4 8 3" xfId="22573" xr:uid="{00000000-0005-0000-0000-00007CAF0000}"/>
    <cellStyle name="Output 2 4 8 3 2" xfId="27023" xr:uid="{00000000-0005-0000-0000-00007DAF0000}"/>
    <cellStyle name="Output 2 4 8 3 3" xfId="45866" xr:uid="{00000000-0005-0000-0000-00007EAF0000}"/>
    <cellStyle name="Output 2 4 8 4" xfId="22574" xr:uid="{00000000-0005-0000-0000-00007FAF0000}"/>
    <cellStyle name="Output 2 4 8 4 2" xfId="27024" xr:uid="{00000000-0005-0000-0000-000080AF0000}"/>
    <cellStyle name="Output 2 4 8 4 3" xfId="45867" xr:uid="{00000000-0005-0000-0000-000081AF0000}"/>
    <cellStyle name="Output 2 4 8 5" xfId="22575" xr:uid="{00000000-0005-0000-0000-000082AF0000}"/>
    <cellStyle name="Output 2 4 8 5 2" xfId="27025" xr:uid="{00000000-0005-0000-0000-000083AF0000}"/>
    <cellStyle name="Output 2 4 8 5 3" xfId="45868" xr:uid="{00000000-0005-0000-0000-000084AF0000}"/>
    <cellStyle name="Output 2 4 8 6" xfId="22576" xr:uid="{00000000-0005-0000-0000-000085AF0000}"/>
    <cellStyle name="Output 2 4 8 6 2" xfId="27021" xr:uid="{00000000-0005-0000-0000-000086AF0000}"/>
    <cellStyle name="Output 2 4 8 7" xfId="22577" xr:uid="{00000000-0005-0000-0000-000087AF0000}"/>
    <cellStyle name="Output 2 4 8 7 2" xfId="22578" xr:uid="{00000000-0005-0000-0000-000088AF0000}"/>
    <cellStyle name="Output 2 4 8 7 3" xfId="33919" xr:uid="{00000000-0005-0000-0000-000089AF0000}"/>
    <cellStyle name="Output 2 4 8 8" xfId="22579" xr:uid="{00000000-0005-0000-0000-00008AAF0000}"/>
    <cellStyle name="Output 2 4 8 8 2" xfId="22580" xr:uid="{00000000-0005-0000-0000-00008BAF0000}"/>
    <cellStyle name="Output 2 4 8 8 3" xfId="43954" xr:uid="{00000000-0005-0000-0000-00008CAF0000}"/>
    <cellStyle name="Output 2 4 8 9" xfId="23199" xr:uid="{00000000-0005-0000-0000-00008DAF0000}"/>
    <cellStyle name="Output 2 4 9" xfId="22581" xr:uid="{00000000-0005-0000-0000-00008EAF0000}"/>
    <cellStyle name="Output 2 4 9 2" xfId="22582" xr:uid="{00000000-0005-0000-0000-00008FAF0000}"/>
    <cellStyle name="Output 2 4 9 2 10" xfId="45869" xr:uid="{00000000-0005-0000-0000-000090AF0000}"/>
    <cellStyle name="Output 2 4 9 2 11" xfId="44304" xr:uid="{00000000-0005-0000-0000-000091AF0000}"/>
    <cellStyle name="Output 2 4 9 2 2" xfId="27026" xr:uid="{00000000-0005-0000-0000-000092AF0000}"/>
    <cellStyle name="Output 2 4 9 2 2 2" xfId="45870" xr:uid="{00000000-0005-0000-0000-000093AF0000}"/>
    <cellStyle name="Output 2 4 9 2 3" xfId="45871" xr:uid="{00000000-0005-0000-0000-000094AF0000}"/>
    <cellStyle name="Output 2 4 9 2 4" xfId="45872" xr:uid="{00000000-0005-0000-0000-000095AF0000}"/>
    <cellStyle name="Output 2 4 9 2 5" xfId="45873" xr:uid="{00000000-0005-0000-0000-000096AF0000}"/>
    <cellStyle name="Output 2 4 9 2 6" xfId="45874" xr:uid="{00000000-0005-0000-0000-000097AF0000}"/>
    <cellStyle name="Output 2 4 9 2 7" xfId="45875" xr:uid="{00000000-0005-0000-0000-000098AF0000}"/>
    <cellStyle name="Output 2 4 9 2 8" xfId="45876" xr:uid="{00000000-0005-0000-0000-000099AF0000}"/>
    <cellStyle name="Output 2 4 9 2 9" xfId="45877" xr:uid="{00000000-0005-0000-0000-00009AAF0000}"/>
    <cellStyle name="Output 2 4 9 3" xfId="22583" xr:uid="{00000000-0005-0000-0000-00009BAF0000}"/>
    <cellStyle name="Output 2 4 9 3 2" xfId="22584" xr:uid="{00000000-0005-0000-0000-00009CAF0000}"/>
    <cellStyle name="Output 2 4 9 3 3" xfId="33920" xr:uid="{00000000-0005-0000-0000-00009DAF0000}"/>
    <cellStyle name="Output 2 4 9 3 4" xfId="45878" xr:uid="{00000000-0005-0000-0000-00009EAF0000}"/>
    <cellStyle name="Output 2 4 9 4" xfId="22585" xr:uid="{00000000-0005-0000-0000-00009FAF0000}"/>
    <cellStyle name="Output 2 4 9 4 2" xfId="22586" xr:uid="{00000000-0005-0000-0000-0000A0AF0000}"/>
    <cellStyle name="Output 2 4 9 4 3" xfId="43955" xr:uid="{00000000-0005-0000-0000-0000A1AF0000}"/>
    <cellStyle name="Output 2 4 9 4 4" xfId="45879" xr:uid="{00000000-0005-0000-0000-0000A2AF0000}"/>
    <cellStyle name="Output 2 4 9 5" xfId="23200" xr:uid="{00000000-0005-0000-0000-0000A3AF0000}"/>
    <cellStyle name="Output 2 4 9 5 2" xfId="45880" xr:uid="{00000000-0005-0000-0000-0000A4AF0000}"/>
    <cellStyle name="Output 2 5" xfId="22587" xr:uid="{00000000-0005-0000-0000-0000A5AF0000}"/>
    <cellStyle name="Output 2 5 2" xfId="22588" xr:uid="{00000000-0005-0000-0000-0000A6AF0000}"/>
    <cellStyle name="Output 2 5 2 2" xfId="22589" xr:uid="{00000000-0005-0000-0000-0000A7AF0000}"/>
    <cellStyle name="Output 2 5 2 2 2" xfId="27029" xr:uid="{00000000-0005-0000-0000-0000A8AF0000}"/>
    <cellStyle name="Output 2 5 2 3" xfId="22590" xr:uid="{00000000-0005-0000-0000-0000A9AF0000}"/>
    <cellStyle name="Output 2 5 2 3 2" xfId="27030" xr:uid="{00000000-0005-0000-0000-0000AAAF0000}"/>
    <cellStyle name="Output 2 5 2 4" xfId="22591" xr:uid="{00000000-0005-0000-0000-0000ABAF0000}"/>
    <cellStyle name="Output 2 5 2 4 2" xfId="27031" xr:uid="{00000000-0005-0000-0000-0000ACAF0000}"/>
    <cellStyle name="Output 2 5 2 5" xfId="22592" xr:uid="{00000000-0005-0000-0000-0000ADAF0000}"/>
    <cellStyle name="Output 2 5 2 5 2" xfId="27032" xr:uid="{00000000-0005-0000-0000-0000AEAF0000}"/>
    <cellStyle name="Output 2 5 2 6" xfId="27028" xr:uid="{00000000-0005-0000-0000-0000AFAF0000}"/>
    <cellStyle name="Output 2 5 3" xfId="22593" xr:uid="{00000000-0005-0000-0000-0000B0AF0000}"/>
    <cellStyle name="Output 2 5 3 2" xfId="22594" xr:uid="{00000000-0005-0000-0000-0000B1AF0000}"/>
    <cellStyle name="Output 2 5 3 2 2" xfId="27034" xr:uid="{00000000-0005-0000-0000-0000B2AF0000}"/>
    <cellStyle name="Output 2 5 3 3" xfId="22595" xr:uid="{00000000-0005-0000-0000-0000B3AF0000}"/>
    <cellStyle name="Output 2 5 3 3 2" xfId="27035" xr:uid="{00000000-0005-0000-0000-0000B4AF0000}"/>
    <cellStyle name="Output 2 5 3 4" xfId="22596" xr:uid="{00000000-0005-0000-0000-0000B5AF0000}"/>
    <cellStyle name="Output 2 5 3 4 2" xfId="27036" xr:uid="{00000000-0005-0000-0000-0000B6AF0000}"/>
    <cellStyle name="Output 2 5 3 5" xfId="22597" xr:uid="{00000000-0005-0000-0000-0000B7AF0000}"/>
    <cellStyle name="Output 2 5 3 5 2" xfId="27037" xr:uid="{00000000-0005-0000-0000-0000B8AF0000}"/>
    <cellStyle name="Output 2 5 3 6" xfId="27033" xr:uid="{00000000-0005-0000-0000-0000B9AF0000}"/>
    <cellStyle name="Output 2 5 4" xfId="22598" xr:uid="{00000000-0005-0000-0000-0000BAAF0000}"/>
    <cellStyle name="Output 2 5 4 2" xfId="22599" xr:uid="{00000000-0005-0000-0000-0000BBAF0000}"/>
    <cellStyle name="Output 2 5 4 2 2" xfId="27039" xr:uid="{00000000-0005-0000-0000-0000BCAF0000}"/>
    <cellStyle name="Output 2 5 4 3" xfId="22600" xr:uid="{00000000-0005-0000-0000-0000BDAF0000}"/>
    <cellStyle name="Output 2 5 4 3 2" xfId="27040" xr:uid="{00000000-0005-0000-0000-0000BEAF0000}"/>
    <cellStyle name="Output 2 5 4 4" xfId="22601" xr:uid="{00000000-0005-0000-0000-0000BFAF0000}"/>
    <cellStyle name="Output 2 5 4 4 2" xfId="27041" xr:uid="{00000000-0005-0000-0000-0000C0AF0000}"/>
    <cellStyle name="Output 2 5 4 5" xfId="22602" xr:uid="{00000000-0005-0000-0000-0000C1AF0000}"/>
    <cellStyle name="Output 2 5 4 5 2" xfId="27042" xr:uid="{00000000-0005-0000-0000-0000C2AF0000}"/>
    <cellStyle name="Output 2 5 4 6" xfId="27038" xr:uid="{00000000-0005-0000-0000-0000C3AF0000}"/>
    <cellStyle name="Output 2 5 5" xfId="22603" xr:uid="{00000000-0005-0000-0000-0000C4AF0000}"/>
    <cellStyle name="Output 2 5 5 2" xfId="22604" xr:uid="{00000000-0005-0000-0000-0000C5AF0000}"/>
    <cellStyle name="Output 2 5 5 2 2" xfId="27044" xr:uid="{00000000-0005-0000-0000-0000C6AF0000}"/>
    <cellStyle name="Output 2 5 5 3" xfId="22605" xr:uid="{00000000-0005-0000-0000-0000C7AF0000}"/>
    <cellStyle name="Output 2 5 5 3 2" xfId="27045" xr:uid="{00000000-0005-0000-0000-0000C8AF0000}"/>
    <cellStyle name="Output 2 5 5 4" xfId="22606" xr:uid="{00000000-0005-0000-0000-0000C9AF0000}"/>
    <cellStyle name="Output 2 5 5 4 2" xfId="27046" xr:uid="{00000000-0005-0000-0000-0000CAAF0000}"/>
    <cellStyle name="Output 2 5 5 5" xfId="22607" xr:uid="{00000000-0005-0000-0000-0000CBAF0000}"/>
    <cellStyle name="Output 2 5 5 5 2" xfId="27047" xr:uid="{00000000-0005-0000-0000-0000CCAF0000}"/>
    <cellStyle name="Output 2 5 5 6" xfId="27043" xr:uid="{00000000-0005-0000-0000-0000CDAF0000}"/>
    <cellStyle name="Output 2 5 6" xfId="22608" xr:uid="{00000000-0005-0000-0000-0000CEAF0000}"/>
    <cellStyle name="Output 2 5 6 2" xfId="27048" xr:uid="{00000000-0005-0000-0000-0000CFAF0000}"/>
    <cellStyle name="Output 2 5 7" xfId="22609" xr:uid="{00000000-0005-0000-0000-0000D0AF0000}"/>
    <cellStyle name="Output 2 5 7 2" xfId="27049" xr:uid="{00000000-0005-0000-0000-0000D1AF0000}"/>
    <cellStyle name="Output 2 5 8" xfId="22610" xr:uid="{00000000-0005-0000-0000-0000D2AF0000}"/>
    <cellStyle name="Output 2 5 8 2" xfId="27027" xr:uid="{00000000-0005-0000-0000-0000D3AF0000}"/>
    <cellStyle name="Output 2 5 9" xfId="23357" xr:uid="{00000000-0005-0000-0000-0000D4AF0000}"/>
    <cellStyle name="Output 2 6" xfId="22611" xr:uid="{00000000-0005-0000-0000-0000D5AF0000}"/>
    <cellStyle name="Output 2 6 10" xfId="45881" xr:uid="{00000000-0005-0000-0000-0000D6AF0000}"/>
    <cellStyle name="Output 2 6 11" xfId="44271" xr:uid="{00000000-0005-0000-0000-0000D7AF0000}"/>
    <cellStyle name="Output 2 6 2" xfId="22612" xr:uid="{00000000-0005-0000-0000-0000D8AF0000}"/>
    <cellStyle name="Output 2 6 2 2" xfId="27051" xr:uid="{00000000-0005-0000-0000-0000D9AF0000}"/>
    <cellStyle name="Output 2 6 2 3" xfId="45882" xr:uid="{00000000-0005-0000-0000-0000DAAF0000}"/>
    <cellStyle name="Output 2 6 3" xfId="22613" xr:uid="{00000000-0005-0000-0000-0000DBAF0000}"/>
    <cellStyle name="Output 2 6 3 2" xfId="27052" xr:uid="{00000000-0005-0000-0000-0000DCAF0000}"/>
    <cellStyle name="Output 2 6 3 3" xfId="45883" xr:uid="{00000000-0005-0000-0000-0000DDAF0000}"/>
    <cellStyle name="Output 2 6 4" xfId="22614" xr:uid="{00000000-0005-0000-0000-0000DEAF0000}"/>
    <cellStyle name="Output 2 6 4 2" xfId="27053" xr:uid="{00000000-0005-0000-0000-0000DFAF0000}"/>
    <cellStyle name="Output 2 6 4 3" xfId="45884" xr:uid="{00000000-0005-0000-0000-0000E0AF0000}"/>
    <cellStyle name="Output 2 6 5" xfId="22615" xr:uid="{00000000-0005-0000-0000-0000E1AF0000}"/>
    <cellStyle name="Output 2 6 5 2" xfId="27054" xr:uid="{00000000-0005-0000-0000-0000E2AF0000}"/>
    <cellStyle name="Output 2 6 5 3" xfId="45885" xr:uid="{00000000-0005-0000-0000-0000E3AF0000}"/>
    <cellStyle name="Output 2 6 6" xfId="22616" xr:uid="{00000000-0005-0000-0000-0000E4AF0000}"/>
    <cellStyle name="Output 2 6 6 2" xfId="27050" xr:uid="{00000000-0005-0000-0000-0000E5AF0000}"/>
    <cellStyle name="Output 2 6 6 3" xfId="45886" xr:uid="{00000000-0005-0000-0000-0000E6AF0000}"/>
    <cellStyle name="Output 2 6 7" xfId="22617" xr:uid="{00000000-0005-0000-0000-0000E7AF0000}"/>
    <cellStyle name="Output 2 6 7 2" xfId="45887" xr:uid="{00000000-0005-0000-0000-0000E8AF0000}"/>
    <cellStyle name="Output 2 6 8" xfId="23455" xr:uid="{00000000-0005-0000-0000-0000E9AF0000}"/>
    <cellStyle name="Output 2 6 8 2" xfId="45888" xr:uid="{00000000-0005-0000-0000-0000EAAF0000}"/>
    <cellStyle name="Output 2 6 9" xfId="45889" xr:uid="{00000000-0005-0000-0000-0000EBAF0000}"/>
    <cellStyle name="Output 2 7" xfId="22618" xr:uid="{00000000-0005-0000-0000-0000ECAF0000}"/>
    <cellStyle name="Output 2 7 2" xfId="22619" xr:uid="{00000000-0005-0000-0000-0000EDAF0000}"/>
    <cellStyle name="Output 2 7 3" xfId="27347" xr:uid="{00000000-0005-0000-0000-0000EEAF0000}"/>
    <cellStyle name="Output 2 7 4" xfId="45890" xr:uid="{00000000-0005-0000-0000-0000EFAF0000}"/>
    <cellStyle name="Output 2 8" xfId="22620" xr:uid="{00000000-0005-0000-0000-0000F0AF0000}"/>
    <cellStyle name="Output 2 8 2" xfId="22621" xr:uid="{00000000-0005-0000-0000-0000F1AF0000}"/>
    <cellStyle name="Output 2 8 3" xfId="43922" xr:uid="{00000000-0005-0000-0000-0000F2AF0000}"/>
    <cellStyle name="Output 2 8 4" xfId="45891" xr:uid="{00000000-0005-0000-0000-0000F3AF0000}"/>
    <cellStyle name="Output 2 9" xfId="23167" xr:uid="{00000000-0005-0000-0000-0000F4AF0000}"/>
    <cellStyle name="Output 2 9 2" xfId="45892" xr:uid="{00000000-0005-0000-0000-0000F5AF0000}"/>
    <cellStyle name="Output 3" xfId="22622" xr:uid="{00000000-0005-0000-0000-0000F6AF0000}"/>
    <cellStyle name="Output 3 10" xfId="23201" xr:uid="{00000000-0005-0000-0000-0000F7AF0000}"/>
    <cellStyle name="Output 3 2" xfId="22623" xr:uid="{00000000-0005-0000-0000-0000F8AF0000}"/>
    <cellStyle name="Output 3 2 10" xfId="45894" xr:uid="{00000000-0005-0000-0000-0000F9AF0000}"/>
    <cellStyle name="Output 3 2 11" xfId="45893" xr:uid="{00000000-0005-0000-0000-0000FAAF0000}"/>
    <cellStyle name="Output 3 2 2" xfId="27056" xr:uid="{00000000-0005-0000-0000-0000FBAF0000}"/>
    <cellStyle name="Output 3 2 2 2" xfId="45895" xr:uid="{00000000-0005-0000-0000-0000FCAF0000}"/>
    <cellStyle name="Output 3 2 3" xfId="45896" xr:uid="{00000000-0005-0000-0000-0000FDAF0000}"/>
    <cellStyle name="Output 3 2 4" xfId="45897" xr:uid="{00000000-0005-0000-0000-0000FEAF0000}"/>
    <cellStyle name="Output 3 2 5" xfId="45898" xr:uid="{00000000-0005-0000-0000-0000FFAF0000}"/>
    <cellStyle name="Output 3 2 6" xfId="45899" xr:uid="{00000000-0005-0000-0000-000000B00000}"/>
    <cellStyle name="Output 3 2 7" xfId="45900" xr:uid="{00000000-0005-0000-0000-000001B00000}"/>
    <cellStyle name="Output 3 2 8" xfId="45901" xr:uid="{00000000-0005-0000-0000-000002B00000}"/>
    <cellStyle name="Output 3 2 9" xfId="45902" xr:uid="{00000000-0005-0000-0000-000003B00000}"/>
    <cellStyle name="Output 3 3" xfId="22624" xr:uid="{00000000-0005-0000-0000-000004B00000}"/>
    <cellStyle name="Output 3 3 2" xfId="27057" xr:uid="{00000000-0005-0000-0000-000005B00000}"/>
    <cellStyle name="Output 3 3 3" xfId="45903" xr:uid="{00000000-0005-0000-0000-000006B00000}"/>
    <cellStyle name="Output 3 4" xfId="22625" xr:uid="{00000000-0005-0000-0000-000007B00000}"/>
    <cellStyle name="Output 3 4 2" xfId="27058" xr:uid="{00000000-0005-0000-0000-000008B00000}"/>
    <cellStyle name="Output 3 4 3" xfId="45904" xr:uid="{00000000-0005-0000-0000-000009B00000}"/>
    <cellStyle name="Output 3 5" xfId="22626" xr:uid="{00000000-0005-0000-0000-00000AB00000}"/>
    <cellStyle name="Output 3 5 2" xfId="27059" xr:uid="{00000000-0005-0000-0000-00000BB00000}"/>
    <cellStyle name="Output 3 5 3" xfId="45905" xr:uid="{00000000-0005-0000-0000-00000CB00000}"/>
    <cellStyle name="Output 3 6" xfId="22627" xr:uid="{00000000-0005-0000-0000-00000DB00000}"/>
    <cellStyle name="Output 3 6 2" xfId="27060" xr:uid="{00000000-0005-0000-0000-00000EB00000}"/>
    <cellStyle name="Output 3 7" xfId="22628" xr:uid="{00000000-0005-0000-0000-00000FB00000}"/>
    <cellStyle name="Output 3 7 2" xfId="27055" xr:uid="{00000000-0005-0000-0000-000010B00000}"/>
    <cellStyle name="Output 3 8" xfId="22629" xr:uid="{00000000-0005-0000-0000-000011B00000}"/>
    <cellStyle name="Output 3 8 2" xfId="22630" xr:uid="{00000000-0005-0000-0000-000012B00000}"/>
    <cellStyle name="Output 3 8 3" xfId="33921" xr:uid="{00000000-0005-0000-0000-000013B00000}"/>
    <cellStyle name="Output 3 9" xfId="22631" xr:uid="{00000000-0005-0000-0000-000014B00000}"/>
    <cellStyle name="Output 3 9 2" xfId="22632" xr:uid="{00000000-0005-0000-0000-000015B00000}"/>
    <cellStyle name="Output 3 9 3" xfId="43956" xr:uid="{00000000-0005-0000-0000-000016B00000}"/>
    <cellStyle name="Output 4" xfId="22633" xr:uid="{00000000-0005-0000-0000-000017B00000}"/>
    <cellStyle name="Output 4 2" xfId="22634" xr:uid="{00000000-0005-0000-0000-000018B00000}"/>
    <cellStyle name="Output 4 2 10" xfId="45907" xr:uid="{00000000-0005-0000-0000-000019B00000}"/>
    <cellStyle name="Output 4 2 11" xfId="45906" xr:uid="{00000000-0005-0000-0000-00001AB00000}"/>
    <cellStyle name="Output 4 2 2" xfId="27061" xr:uid="{00000000-0005-0000-0000-00001BB00000}"/>
    <cellStyle name="Output 4 2 2 2" xfId="45908" xr:uid="{00000000-0005-0000-0000-00001CB00000}"/>
    <cellStyle name="Output 4 2 3" xfId="45909" xr:uid="{00000000-0005-0000-0000-00001DB00000}"/>
    <cellStyle name="Output 4 2 4" xfId="45910" xr:uid="{00000000-0005-0000-0000-00001EB00000}"/>
    <cellStyle name="Output 4 2 5" xfId="45911" xr:uid="{00000000-0005-0000-0000-00001FB00000}"/>
    <cellStyle name="Output 4 2 6" xfId="45912" xr:uid="{00000000-0005-0000-0000-000020B00000}"/>
    <cellStyle name="Output 4 2 7" xfId="45913" xr:uid="{00000000-0005-0000-0000-000021B00000}"/>
    <cellStyle name="Output 4 2 8" xfId="45914" xr:uid="{00000000-0005-0000-0000-000022B00000}"/>
    <cellStyle name="Output 4 2 9" xfId="45915" xr:uid="{00000000-0005-0000-0000-000023B00000}"/>
    <cellStyle name="Output 4 3" xfId="22635" xr:uid="{00000000-0005-0000-0000-000024B00000}"/>
    <cellStyle name="Output 4 3 2" xfId="22636" xr:uid="{00000000-0005-0000-0000-000025B00000}"/>
    <cellStyle name="Output 4 3 3" xfId="33922" xr:uid="{00000000-0005-0000-0000-000026B00000}"/>
    <cellStyle name="Output 4 3 4" xfId="45916" xr:uid="{00000000-0005-0000-0000-000027B00000}"/>
    <cellStyle name="Output 4 4" xfId="23277" xr:uid="{00000000-0005-0000-0000-000028B00000}"/>
    <cellStyle name="Output 4 4 2" xfId="45917" xr:uid="{00000000-0005-0000-0000-000029B00000}"/>
    <cellStyle name="Output 4 5" xfId="45918" xr:uid="{00000000-0005-0000-0000-00002AB00000}"/>
    <cellStyle name="per.style" xfId="22637" xr:uid="{00000000-0005-0000-0000-00002BB00000}"/>
    <cellStyle name="per.style 2" xfId="23278" xr:uid="{00000000-0005-0000-0000-00002CB00000}"/>
    <cellStyle name="Percent" xfId="46464" builtinId="5"/>
    <cellStyle name="Percent [2]" xfId="22638" xr:uid="{00000000-0005-0000-0000-00002DB00000}"/>
    <cellStyle name="Percent [2] 2" xfId="22639" xr:uid="{00000000-0005-0000-0000-00002EB00000}"/>
    <cellStyle name="Percent [2] 2 2" xfId="23359" xr:uid="{00000000-0005-0000-0000-00002FB00000}"/>
    <cellStyle name="Percent [2] 3" xfId="23279" xr:uid="{00000000-0005-0000-0000-000030B00000}"/>
    <cellStyle name="Percent 10" xfId="22640" xr:uid="{00000000-0005-0000-0000-000031B00000}"/>
    <cellStyle name="Percent 10 2" xfId="23360" xr:uid="{00000000-0005-0000-0000-000032B00000}"/>
    <cellStyle name="Percent 11" xfId="22641" xr:uid="{00000000-0005-0000-0000-000033B00000}"/>
    <cellStyle name="Percent 11 2" xfId="23361" xr:uid="{00000000-0005-0000-0000-000034B00000}"/>
    <cellStyle name="Percent 12" xfId="22642" xr:uid="{00000000-0005-0000-0000-000035B00000}"/>
    <cellStyle name="Percent 12 2" xfId="23362" xr:uid="{00000000-0005-0000-0000-000036B00000}"/>
    <cellStyle name="Percent 13" xfId="22643" xr:uid="{00000000-0005-0000-0000-000037B00000}"/>
    <cellStyle name="Percent 13 2" xfId="23363" xr:uid="{00000000-0005-0000-0000-000038B00000}"/>
    <cellStyle name="Percent 14" xfId="22644" xr:uid="{00000000-0005-0000-0000-000039B00000}"/>
    <cellStyle name="Percent 14 2" xfId="23364" xr:uid="{00000000-0005-0000-0000-00003AB00000}"/>
    <cellStyle name="Percent 2" xfId="22645" xr:uid="{00000000-0005-0000-0000-00003BB00000}"/>
    <cellStyle name="Percent 2 2" xfId="22646" xr:uid="{00000000-0005-0000-0000-00003CB00000}"/>
    <cellStyle name="Percent 2 2 2" xfId="22647" xr:uid="{00000000-0005-0000-0000-00003DB00000}"/>
    <cellStyle name="Percent 2 2 2 2" xfId="23366" xr:uid="{00000000-0005-0000-0000-00003EB00000}"/>
    <cellStyle name="Percent 2 2 3" xfId="23365" xr:uid="{00000000-0005-0000-0000-00003FB00000}"/>
    <cellStyle name="Percent 2 3" xfId="22648" xr:uid="{00000000-0005-0000-0000-000040B00000}"/>
    <cellStyle name="Percent 2 3 2" xfId="22649" xr:uid="{00000000-0005-0000-0000-000041B00000}"/>
    <cellStyle name="Percent 2 3 2 2" xfId="23368" xr:uid="{00000000-0005-0000-0000-000042B00000}"/>
    <cellStyle name="Percent 2 3 3" xfId="23367" xr:uid="{00000000-0005-0000-0000-000043B00000}"/>
    <cellStyle name="Percent 2 4" xfId="22650" xr:uid="{00000000-0005-0000-0000-000044B00000}"/>
    <cellStyle name="Percent 2 4 2" xfId="23369" xr:uid="{00000000-0005-0000-0000-000045B00000}"/>
    <cellStyle name="Percent 2 5" xfId="22651" xr:uid="{00000000-0005-0000-0000-000046B00000}"/>
    <cellStyle name="Percent 2 5 2" xfId="27062" xr:uid="{00000000-0005-0000-0000-000047B00000}"/>
    <cellStyle name="Percent 2 6" xfId="23202" xr:uid="{00000000-0005-0000-0000-000048B00000}"/>
    <cellStyle name="Percent 3" xfId="22652" xr:uid="{00000000-0005-0000-0000-000049B00000}"/>
    <cellStyle name="Percent 3 2" xfId="23203" xr:uid="{00000000-0005-0000-0000-00004AB00000}"/>
    <cellStyle name="Percent 4" xfId="22653" xr:uid="{00000000-0005-0000-0000-00004BB00000}"/>
    <cellStyle name="Percent 4 2" xfId="22654" xr:uid="{00000000-0005-0000-0000-00004CB00000}"/>
    <cellStyle name="Percent 4 2 2" xfId="43957" xr:uid="{00000000-0005-0000-0000-00004DB00000}"/>
    <cellStyle name="Percent 4 2 3" xfId="44385" xr:uid="{00000000-0005-0000-0000-00004EB00000}"/>
    <cellStyle name="Percent 4 3" xfId="22655" xr:uid="{00000000-0005-0000-0000-00004FB00000}"/>
    <cellStyle name="Percent 4 4" xfId="23204" xr:uid="{00000000-0005-0000-0000-000050B00000}"/>
    <cellStyle name="Percent 4 5" xfId="23370" xr:uid="{00000000-0005-0000-0000-000051B00000}"/>
    <cellStyle name="Percent 5" xfId="22656" xr:uid="{00000000-0005-0000-0000-000052B00000}"/>
    <cellStyle name="Percent 5 2" xfId="22657" xr:uid="{00000000-0005-0000-0000-000053B00000}"/>
    <cellStyle name="Percent 5 2 2" xfId="43958" xr:uid="{00000000-0005-0000-0000-000054B00000}"/>
    <cellStyle name="Percent 5 2 3" xfId="44386" xr:uid="{00000000-0005-0000-0000-000055B00000}"/>
    <cellStyle name="Percent 5 3" xfId="22658" xr:uid="{00000000-0005-0000-0000-000056B00000}"/>
    <cellStyle name="Percent 5 4" xfId="23205" xr:uid="{00000000-0005-0000-0000-000057B00000}"/>
    <cellStyle name="Percent 5 5" xfId="23371" xr:uid="{00000000-0005-0000-0000-000058B00000}"/>
    <cellStyle name="Percent 6" xfId="22659" xr:uid="{00000000-0005-0000-0000-000059B00000}"/>
    <cellStyle name="Percent 6 2" xfId="22660" xr:uid="{00000000-0005-0000-0000-00005AB00000}"/>
    <cellStyle name="Percent 6 2 2" xfId="43959" xr:uid="{00000000-0005-0000-0000-00005BB00000}"/>
    <cellStyle name="Percent 6 2 3" xfId="44387" xr:uid="{00000000-0005-0000-0000-00005CB00000}"/>
    <cellStyle name="Percent 6 3" xfId="23372" xr:uid="{00000000-0005-0000-0000-00005DB00000}"/>
    <cellStyle name="Percent 7" xfId="22661" xr:uid="{00000000-0005-0000-0000-00005EB00000}"/>
    <cellStyle name="Percent 7 2" xfId="23373" xr:uid="{00000000-0005-0000-0000-00005FB00000}"/>
    <cellStyle name="Percent 8" xfId="22662" xr:uid="{00000000-0005-0000-0000-000060B00000}"/>
    <cellStyle name="Percent 8 2" xfId="23374" xr:uid="{00000000-0005-0000-0000-000061B00000}"/>
    <cellStyle name="Percent 9" xfId="22663" xr:uid="{00000000-0005-0000-0000-000062B00000}"/>
    <cellStyle name="Percent 9 2" xfId="23375" xr:uid="{00000000-0005-0000-0000-000063B00000}"/>
    <cellStyle name="pricing" xfId="22664" xr:uid="{00000000-0005-0000-0000-000064B00000}"/>
    <cellStyle name="pricing 2" xfId="23280" xr:uid="{00000000-0005-0000-0000-000065B00000}"/>
    <cellStyle name="PSChar" xfId="22665" xr:uid="{00000000-0005-0000-0000-000066B00000}"/>
    <cellStyle name="PSChar 2" xfId="23281" xr:uid="{00000000-0005-0000-0000-000067B00000}"/>
    <cellStyle name="RevList" xfId="22666" xr:uid="{00000000-0005-0000-0000-000068B00000}"/>
    <cellStyle name="RevList 2" xfId="23282" xr:uid="{00000000-0005-0000-0000-000069B00000}"/>
    <cellStyle name="Subtotal" xfId="22667" xr:uid="{00000000-0005-0000-0000-00006AB00000}"/>
    <cellStyle name="Subtotal 2" xfId="23283" xr:uid="{00000000-0005-0000-0000-00006BB00000}"/>
    <cellStyle name="Title 2" xfId="22668" xr:uid="{00000000-0005-0000-0000-00006CB00000}"/>
    <cellStyle name="Title 2 2" xfId="22669" xr:uid="{00000000-0005-0000-0000-00006DB00000}"/>
    <cellStyle name="Title 2 2 2" xfId="23376" xr:uid="{00000000-0005-0000-0000-00006EB00000}"/>
    <cellStyle name="Title 2 3" xfId="22670" xr:uid="{00000000-0005-0000-0000-00006FB00000}"/>
    <cellStyle name="Title 2 3 2" xfId="27063" xr:uid="{00000000-0005-0000-0000-000070B00000}"/>
    <cellStyle name="Title 2 4" xfId="23206" xr:uid="{00000000-0005-0000-0000-000071B00000}"/>
    <cellStyle name="Title 3" xfId="22671" xr:uid="{00000000-0005-0000-0000-000072B00000}"/>
    <cellStyle name="Title 3 2" xfId="22672" xr:uid="{00000000-0005-0000-0000-000073B00000}"/>
    <cellStyle name="Title 3 2 2" xfId="27064" xr:uid="{00000000-0005-0000-0000-000074B00000}"/>
    <cellStyle name="Title 3 3" xfId="23207" xr:uid="{00000000-0005-0000-0000-000075B00000}"/>
    <cellStyle name="Title 4" xfId="22673" xr:uid="{00000000-0005-0000-0000-000076B00000}"/>
    <cellStyle name="Title 4 2" xfId="22674" xr:uid="{00000000-0005-0000-0000-000077B00000}"/>
    <cellStyle name="Title 4 2 2" xfId="27065" xr:uid="{00000000-0005-0000-0000-000078B00000}"/>
    <cellStyle name="Title 4 3" xfId="23284" xr:uid="{00000000-0005-0000-0000-000079B00000}"/>
    <cellStyle name="Total 2" xfId="22675" xr:uid="{00000000-0005-0000-0000-00007AB00000}"/>
    <cellStyle name="Total 2 2" xfId="22676" xr:uid="{00000000-0005-0000-0000-00007BB00000}"/>
    <cellStyle name="Total 2 2 2" xfId="22677" xr:uid="{00000000-0005-0000-0000-00007CB00000}"/>
    <cellStyle name="Total 2 2 2 10" xfId="22678" xr:uid="{00000000-0005-0000-0000-00007DB00000}"/>
    <cellStyle name="Total 2 2 2 10 10" xfId="45919" xr:uid="{00000000-0005-0000-0000-00007EB00000}"/>
    <cellStyle name="Total 2 2 2 10 11" xfId="44307" xr:uid="{00000000-0005-0000-0000-00007FB00000}"/>
    <cellStyle name="Total 2 2 2 10 2" xfId="27069" xr:uid="{00000000-0005-0000-0000-000080B00000}"/>
    <cellStyle name="Total 2 2 2 10 2 2" xfId="45920" xr:uid="{00000000-0005-0000-0000-000081B00000}"/>
    <cellStyle name="Total 2 2 2 10 3" xfId="45921" xr:uid="{00000000-0005-0000-0000-000082B00000}"/>
    <cellStyle name="Total 2 2 2 10 4" xfId="45922" xr:uid="{00000000-0005-0000-0000-000083B00000}"/>
    <cellStyle name="Total 2 2 2 10 5" xfId="45923" xr:uid="{00000000-0005-0000-0000-000084B00000}"/>
    <cellStyle name="Total 2 2 2 10 6" xfId="45924" xr:uid="{00000000-0005-0000-0000-000085B00000}"/>
    <cellStyle name="Total 2 2 2 10 7" xfId="45925" xr:uid="{00000000-0005-0000-0000-000086B00000}"/>
    <cellStyle name="Total 2 2 2 10 8" xfId="45926" xr:uid="{00000000-0005-0000-0000-000087B00000}"/>
    <cellStyle name="Total 2 2 2 10 9" xfId="45927" xr:uid="{00000000-0005-0000-0000-000088B00000}"/>
    <cellStyle name="Total 2 2 2 11" xfId="22679" xr:uid="{00000000-0005-0000-0000-000089B00000}"/>
    <cellStyle name="Total 2 2 2 11 2" xfId="27070" xr:uid="{00000000-0005-0000-0000-00008AB00000}"/>
    <cellStyle name="Total 2 2 2 11 3" xfId="45928" xr:uid="{00000000-0005-0000-0000-00008BB00000}"/>
    <cellStyle name="Total 2 2 2 12" xfId="22680" xr:uid="{00000000-0005-0000-0000-00008CB00000}"/>
    <cellStyle name="Total 2 2 2 12 2" xfId="27068" xr:uid="{00000000-0005-0000-0000-00008DB00000}"/>
    <cellStyle name="Total 2 2 2 12 3" xfId="45929" xr:uid="{00000000-0005-0000-0000-00008EB00000}"/>
    <cellStyle name="Total 2 2 2 13" xfId="22681" xr:uid="{00000000-0005-0000-0000-00008FB00000}"/>
    <cellStyle name="Total 2 2 2 13 2" xfId="22682" xr:uid="{00000000-0005-0000-0000-000090B00000}"/>
    <cellStyle name="Total 2 2 2 13 3" xfId="33924" xr:uid="{00000000-0005-0000-0000-000091B00000}"/>
    <cellStyle name="Total 2 2 2 13 4" xfId="45930" xr:uid="{00000000-0005-0000-0000-000092B00000}"/>
    <cellStyle name="Total 2 2 2 14" xfId="22683" xr:uid="{00000000-0005-0000-0000-000093B00000}"/>
    <cellStyle name="Total 2 2 2 14 2" xfId="22684" xr:uid="{00000000-0005-0000-0000-000094B00000}"/>
    <cellStyle name="Total 2 2 2 14 3" xfId="43962" xr:uid="{00000000-0005-0000-0000-000095B00000}"/>
    <cellStyle name="Total 2 2 2 15" xfId="23210" xr:uid="{00000000-0005-0000-0000-000096B00000}"/>
    <cellStyle name="Total 2 2 2 2" xfId="22685" xr:uid="{00000000-0005-0000-0000-000097B00000}"/>
    <cellStyle name="Total 2 2 2 2 10" xfId="22686" xr:uid="{00000000-0005-0000-0000-000098B00000}"/>
    <cellStyle name="Total 2 2 2 2 10 2" xfId="22687" xr:uid="{00000000-0005-0000-0000-000099B00000}"/>
    <cellStyle name="Total 2 2 2 2 10 3" xfId="43963" xr:uid="{00000000-0005-0000-0000-00009AB00000}"/>
    <cellStyle name="Total 2 2 2 2 11" xfId="23211" xr:uid="{00000000-0005-0000-0000-00009BB00000}"/>
    <cellStyle name="Total 2 2 2 2 2" xfId="22688" xr:uid="{00000000-0005-0000-0000-00009CB00000}"/>
    <cellStyle name="Total 2 2 2 2 2 10" xfId="45931" xr:uid="{00000000-0005-0000-0000-00009DB00000}"/>
    <cellStyle name="Total 2 2 2 2 2 11" xfId="44308" xr:uid="{00000000-0005-0000-0000-00009EB00000}"/>
    <cellStyle name="Total 2 2 2 2 2 2" xfId="22689" xr:uid="{00000000-0005-0000-0000-00009FB00000}"/>
    <cellStyle name="Total 2 2 2 2 2 2 2" xfId="27073" xr:uid="{00000000-0005-0000-0000-0000A0B00000}"/>
    <cellStyle name="Total 2 2 2 2 2 2 3" xfId="45932" xr:uid="{00000000-0005-0000-0000-0000A1B00000}"/>
    <cellStyle name="Total 2 2 2 2 2 3" xfId="22690" xr:uid="{00000000-0005-0000-0000-0000A2B00000}"/>
    <cellStyle name="Total 2 2 2 2 2 3 2" xfId="27074" xr:uid="{00000000-0005-0000-0000-0000A3B00000}"/>
    <cellStyle name="Total 2 2 2 2 2 3 3" xfId="45933" xr:uid="{00000000-0005-0000-0000-0000A4B00000}"/>
    <cellStyle name="Total 2 2 2 2 2 4" xfId="22691" xr:uid="{00000000-0005-0000-0000-0000A5B00000}"/>
    <cellStyle name="Total 2 2 2 2 2 4 2" xfId="27075" xr:uid="{00000000-0005-0000-0000-0000A6B00000}"/>
    <cellStyle name="Total 2 2 2 2 2 4 3" xfId="45934" xr:uid="{00000000-0005-0000-0000-0000A7B00000}"/>
    <cellStyle name="Total 2 2 2 2 2 5" xfId="22692" xr:uid="{00000000-0005-0000-0000-0000A8B00000}"/>
    <cellStyle name="Total 2 2 2 2 2 5 2" xfId="27076" xr:uid="{00000000-0005-0000-0000-0000A9B00000}"/>
    <cellStyle name="Total 2 2 2 2 2 5 3" xfId="45935" xr:uid="{00000000-0005-0000-0000-0000AAB00000}"/>
    <cellStyle name="Total 2 2 2 2 2 6" xfId="27072" xr:uid="{00000000-0005-0000-0000-0000ABB00000}"/>
    <cellStyle name="Total 2 2 2 2 2 6 2" xfId="45936" xr:uid="{00000000-0005-0000-0000-0000ACB00000}"/>
    <cellStyle name="Total 2 2 2 2 2 7" xfId="45937" xr:uid="{00000000-0005-0000-0000-0000ADB00000}"/>
    <cellStyle name="Total 2 2 2 2 2 8" xfId="45938" xr:uid="{00000000-0005-0000-0000-0000AEB00000}"/>
    <cellStyle name="Total 2 2 2 2 2 9" xfId="45939" xr:uid="{00000000-0005-0000-0000-0000AFB00000}"/>
    <cellStyle name="Total 2 2 2 2 3" xfId="22693" xr:uid="{00000000-0005-0000-0000-0000B0B00000}"/>
    <cellStyle name="Total 2 2 2 2 3 2" xfId="22694" xr:uid="{00000000-0005-0000-0000-0000B1B00000}"/>
    <cellStyle name="Total 2 2 2 2 3 2 2" xfId="27078" xr:uid="{00000000-0005-0000-0000-0000B2B00000}"/>
    <cellStyle name="Total 2 2 2 2 3 3" xfId="22695" xr:uid="{00000000-0005-0000-0000-0000B3B00000}"/>
    <cellStyle name="Total 2 2 2 2 3 3 2" xfId="27079" xr:uid="{00000000-0005-0000-0000-0000B4B00000}"/>
    <cellStyle name="Total 2 2 2 2 3 4" xfId="22696" xr:uid="{00000000-0005-0000-0000-0000B5B00000}"/>
    <cellStyle name="Total 2 2 2 2 3 4 2" xfId="27080" xr:uid="{00000000-0005-0000-0000-0000B6B00000}"/>
    <cellStyle name="Total 2 2 2 2 3 5" xfId="22697" xr:uid="{00000000-0005-0000-0000-0000B7B00000}"/>
    <cellStyle name="Total 2 2 2 2 3 5 2" xfId="27081" xr:uid="{00000000-0005-0000-0000-0000B8B00000}"/>
    <cellStyle name="Total 2 2 2 2 3 6" xfId="27077" xr:uid="{00000000-0005-0000-0000-0000B9B00000}"/>
    <cellStyle name="Total 2 2 2 2 3 7" xfId="45940" xr:uid="{00000000-0005-0000-0000-0000BAB00000}"/>
    <cellStyle name="Total 2 2 2 2 4" xfId="22698" xr:uid="{00000000-0005-0000-0000-0000BBB00000}"/>
    <cellStyle name="Total 2 2 2 2 4 2" xfId="22699" xr:uid="{00000000-0005-0000-0000-0000BCB00000}"/>
    <cellStyle name="Total 2 2 2 2 4 2 2" xfId="27083" xr:uid="{00000000-0005-0000-0000-0000BDB00000}"/>
    <cellStyle name="Total 2 2 2 2 4 3" xfId="22700" xr:uid="{00000000-0005-0000-0000-0000BEB00000}"/>
    <cellStyle name="Total 2 2 2 2 4 3 2" xfId="27084" xr:uid="{00000000-0005-0000-0000-0000BFB00000}"/>
    <cellStyle name="Total 2 2 2 2 4 4" xfId="22701" xr:uid="{00000000-0005-0000-0000-0000C0B00000}"/>
    <cellStyle name="Total 2 2 2 2 4 4 2" xfId="27085" xr:uid="{00000000-0005-0000-0000-0000C1B00000}"/>
    <cellStyle name="Total 2 2 2 2 4 5" xfId="22702" xr:uid="{00000000-0005-0000-0000-0000C2B00000}"/>
    <cellStyle name="Total 2 2 2 2 4 5 2" xfId="27086" xr:uid="{00000000-0005-0000-0000-0000C3B00000}"/>
    <cellStyle name="Total 2 2 2 2 4 6" xfId="27082" xr:uid="{00000000-0005-0000-0000-0000C4B00000}"/>
    <cellStyle name="Total 2 2 2 2 4 7" xfId="45941" xr:uid="{00000000-0005-0000-0000-0000C5B00000}"/>
    <cellStyle name="Total 2 2 2 2 5" xfId="22703" xr:uid="{00000000-0005-0000-0000-0000C6B00000}"/>
    <cellStyle name="Total 2 2 2 2 5 2" xfId="22704" xr:uid="{00000000-0005-0000-0000-0000C7B00000}"/>
    <cellStyle name="Total 2 2 2 2 5 2 2" xfId="27088" xr:uid="{00000000-0005-0000-0000-0000C8B00000}"/>
    <cellStyle name="Total 2 2 2 2 5 3" xfId="22705" xr:uid="{00000000-0005-0000-0000-0000C9B00000}"/>
    <cellStyle name="Total 2 2 2 2 5 3 2" xfId="27089" xr:uid="{00000000-0005-0000-0000-0000CAB00000}"/>
    <cellStyle name="Total 2 2 2 2 5 4" xfId="22706" xr:uid="{00000000-0005-0000-0000-0000CBB00000}"/>
    <cellStyle name="Total 2 2 2 2 5 4 2" xfId="27090" xr:uid="{00000000-0005-0000-0000-0000CCB00000}"/>
    <cellStyle name="Total 2 2 2 2 5 5" xfId="22707" xr:uid="{00000000-0005-0000-0000-0000CDB00000}"/>
    <cellStyle name="Total 2 2 2 2 5 5 2" xfId="27091" xr:uid="{00000000-0005-0000-0000-0000CEB00000}"/>
    <cellStyle name="Total 2 2 2 2 5 6" xfId="27087" xr:uid="{00000000-0005-0000-0000-0000CFB00000}"/>
    <cellStyle name="Total 2 2 2 2 5 7" xfId="45942" xr:uid="{00000000-0005-0000-0000-0000D0B00000}"/>
    <cellStyle name="Total 2 2 2 2 6" xfId="22708" xr:uid="{00000000-0005-0000-0000-0000D1B00000}"/>
    <cellStyle name="Total 2 2 2 2 6 2" xfId="27092" xr:uid="{00000000-0005-0000-0000-0000D2B00000}"/>
    <cellStyle name="Total 2 2 2 2 7" xfId="22709" xr:uid="{00000000-0005-0000-0000-0000D3B00000}"/>
    <cellStyle name="Total 2 2 2 2 7 2" xfId="27093" xr:uid="{00000000-0005-0000-0000-0000D4B00000}"/>
    <cellStyle name="Total 2 2 2 2 8" xfId="22710" xr:uid="{00000000-0005-0000-0000-0000D5B00000}"/>
    <cellStyle name="Total 2 2 2 2 8 2" xfId="27071" xr:uid="{00000000-0005-0000-0000-0000D6B00000}"/>
    <cellStyle name="Total 2 2 2 2 9" xfId="22711" xr:uid="{00000000-0005-0000-0000-0000D7B00000}"/>
    <cellStyle name="Total 2 2 2 2 9 2" xfId="22712" xr:uid="{00000000-0005-0000-0000-0000D8B00000}"/>
    <cellStyle name="Total 2 2 2 2 9 3" xfId="33925" xr:uid="{00000000-0005-0000-0000-0000D9B00000}"/>
    <cellStyle name="Total 2 2 2 3" xfId="22713" xr:uid="{00000000-0005-0000-0000-0000DAB00000}"/>
    <cellStyle name="Total 2 2 2 3 2" xfId="22714" xr:uid="{00000000-0005-0000-0000-0000DBB00000}"/>
    <cellStyle name="Total 2 2 2 3 2 10" xfId="45943" xr:uid="{00000000-0005-0000-0000-0000DCB00000}"/>
    <cellStyle name="Total 2 2 2 3 2 11" xfId="44309" xr:uid="{00000000-0005-0000-0000-0000DDB00000}"/>
    <cellStyle name="Total 2 2 2 3 2 2" xfId="27095" xr:uid="{00000000-0005-0000-0000-0000DEB00000}"/>
    <cellStyle name="Total 2 2 2 3 2 2 2" xfId="45944" xr:uid="{00000000-0005-0000-0000-0000DFB00000}"/>
    <cellStyle name="Total 2 2 2 3 2 3" xfId="45945" xr:uid="{00000000-0005-0000-0000-0000E0B00000}"/>
    <cellStyle name="Total 2 2 2 3 2 4" xfId="45946" xr:uid="{00000000-0005-0000-0000-0000E1B00000}"/>
    <cellStyle name="Total 2 2 2 3 2 5" xfId="45947" xr:uid="{00000000-0005-0000-0000-0000E2B00000}"/>
    <cellStyle name="Total 2 2 2 3 2 6" xfId="45948" xr:uid="{00000000-0005-0000-0000-0000E3B00000}"/>
    <cellStyle name="Total 2 2 2 3 2 7" xfId="45949" xr:uid="{00000000-0005-0000-0000-0000E4B00000}"/>
    <cellStyle name="Total 2 2 2 3 2 8" xfId="45950" xr:uid="{00000000-0005-0000-0000-0000E5B00000}"/>
    <cellStyle name="Total 2 2 2 3 2 9" xfId="45951" xr:uid="{00000000-0005-0000-0000-0000E6B00000}"/>
    <cellStyle name="Total 2 2 2 3 3" xfId="22715" xr:uid="{00000000-0005-0000-0000-0000E7B00000}"/>
    <cellStyle name="Total 2 2 2 3 3 2" xfId="27096" xr:uid="{00000000-0005-0000-0000-0000E8B00000}"/>
    <cellStyle name="Total 2 2 2 3 3 3" xfId="45952" xr:uid="{00000000-0005-0000-0000-0000E9B00000}"/>
    <cellStyle name="Total 2 2 2 3 4" xfId="22716" xr:uid="{00000000-0005-0000-0000-0000EAB00000}"/>
    <cellStyle name="Total 2 2 2 3 4 2" xfId="27097" xr:uid="{00000000-0005-0000-0000-0000EBB00000}"/>
    <cellStyle name="Total 2 2 2 3 4 3" xfId="45953" xr:uid="{00000000-0005-0000-0000-0000ECB00000}"/>
    <cellStyle name="Total 2 2 2 3 5" xfId="22717" xr:uid="{00000000-0005-0000-0000-0000EDB00000}"/>
    <cellStyle name="Total 2 2 2 3 5 2" xfId="27098" xr:uid="{00000000-0005-0000-0000-0000EEB00000}"/>
    <cellStyle name="Total 2 2 2 3 5 3" xfId="45954" xr:uid="{00000000-0005-0000-0000-0000EFB00000}"/>
    <cellStyle name="Total 2 2 2 3 6" xfId="22718" xr:uid="{00000000-0005-0000-0000-0000F0B00000}"/>
    <cellStyle name="Total 2 2 2 3 6 2" xfId="27094" xr:uid="{00000000-0005-0000-0000-0000F1B00000}"/>
    <cellStyle name="Total 2 2 2 3 7" xfId="22719" xr:uid="{00000000-0005-0000-0000-0000F2B00000}"/>
    <cellStyle name="Total 2 2 2 3 7 2" xfId="22720" xr:uid="{00000000-0005-0000-0000-0000F3B00000}"/>
    <cellStyle name="Total 2 2 2 3 7 3" xfId="33926" xr:uid="{00000000-0005-0000-0000-0000F4B00000}"/>
    <cellStyle name="Total 2 2 2 3 8" xfId="22721" xr:uid="{00000000-0005-0000-0000-0000F5B00000}"/>
    <cellStyle name="Total 2 2 2 3 8 2" xfId="22722" xr:uid="{00000000-0005-0000-0000-0000F6B00000}"/>
    <cellStyle name="Total 2 2 2 3 8 3" xfId="43964" xr:uid="{00000000-0005-0000-0000-0000F7B00000}"/>
    <cellStyle name="Total 2 2 2 3 9" xfId="23212" xr:uid="{00000000-0005-0000-0000-0000F8B00000}"/>
    <cellStyle name="Total 2 2 2 4" xfId="22723" xr:uid="{00000000-0005-0000-0000-0000F9B00000}"/>
    <cellStyle name="Total 2 2 2 4 2" xfId="22724" xr:uid="{00000000-0005-0000-0000-0000FAB00000}"/>
    <cellStyle name="Total 2 2 2 4 2 10" xfId="45955" xr:uid="{00000000-0005-0000-0000-0000FBB00000}"/>
    <cellStyle name="Total 2 2 2 4 2 11" xfId="44310" xr:uid="{00000000-0005-0000-0000-0000FCB00000}"/>
    <cellStyle name="Total 2 2 2 4 2 2" xfId="27100" xr:uid="{00000000-0005-0000-0000-0000FDB00000}"/>
    <cellStyle name="Total 2 2 2 4 2 2 2" xfId="45956" xr:uid="{00000000-0005-0000-0000-0000FEB00000}"/>
    <cellStyle name="Total 2 2 2 4 2 3" xfId="45957" xr:uid="{00000000-0005-0000-0000-0000FFB00000}"/>
    <cellStyle name="Total 2 2 2 4 2 4" xfId="45958" xr:uid="{00000000-0005-0000-0000-000000B10000}"/>
    <cellStyle name="Total 2 2 2 4 2 5" xfId="45959" xr:uid="{00000000-0005-0000-0000-000001B10000}"/>
    <cellStyle name="Total 2 2 2 4 2 6" xfId="45960" xr:uid="{00000000-0005-0000-0000-000002B10000}"/>
    <cellStyle name="Total 2 2 2 4 2 7" xfId="45961" xr:uid="{00000000-0005-0000-0000-000003B10000}"/>
    <cellStyle name="Total 2 2 2 4 2 8" xfId="45962" xr:uid="{00000000-0005-0000-0000-000004B10000}"/>
    <cellStyle name="Total 2 2 2 4 2 9" xfId="45963" xr:uid="{00000000-0005-0000-0000-000005B10000}"/>
    <cellStyle name="Total 2 2 2 4 3" xfId="22725" xr:uid="{00000000-0005-0000-0000-000006B10000}"/>
    <cellStyle name="Total 2 2 2 4 3 2" xfId="27101" xr:uid="{00000000-0005-0000-0000-000007B10000}"/>
    <cellStyle name="Total 2 2 2 4 3 3" xfId="45964" xr:uid="{00000000-0005-0000-0000-000008B10000}"/>
    <cellStyle name="Total 2 2 2 4 4" xfId="22726" xr:uid="{00000000-0005-0000-0000-000009B10000}"/>
    <cellStyle name="Total 2 2 2 4 4 2" xfId="27102" xr:uid="{00000000-0005-0000-0000-00000AB10000}"/>
    <cellStyle name="Total 2 2 2 4 4 3" xfId="45965" xr:uid="{00000000-0005-0000-0000-00000BB10000}"/>
    <cellStyle name="Total 2 2 2 4 5" xfId="22727" xr:uid="{00000000-0005-0000-0000-00000CB10000}"/>
    <cellStyle name="Total 2 2 2 4 5 2" xfId="27103" xr:uid="{00000000-0005-0000-0000-00000DB10000}"/>
    <cellStyle name="Total 2 2 2 4 5 3" xfId="45966" xr:uid="{00000000-0005-0000-0000-00000EB10000}"/>
    <cellStyle name="Total 2 2 2 4 6" xfId="22728" xr:uid="{00000000-0005-0000-0000-00000FB10000}"/>
    <cellStyle name="Total 2 2 2 4 6 2" xfId="27099" xr:uid="{00000000-0005-0000-0000-000010B10000}"/>
    <cellStyle name="Total 2 2 2 4 7" xfId="22729" xr:uid="{00000000-0005-0000-0000-000011B10000}"/>
    <cellStyle name="Total 2 2 2 4 7 2" xfId="22730" xr:uid="{00000000-0005-0000-0000-000012B10000}"/>
    <cellStyle name="Total 2 2 2 4 7 3" xfId="33927" xr:uid="{00000000-0005-0000-0000-000013B10000}"/>
    <cellStyle name="Total 2 2 2 4 8" xfId="22731" xr:uid="{00000000-0005-0000-0000-000014B10000}"/>
    <cellStyle name="Total 2 2 2 4 8 2" xfId="22732" xr:uid="{00000000-0005-0000-0000-000015B10000}"/>
    <cellStyle name="Total 2 2 2 4 8 3" xfId="43965" xr:uid="{00000000-0005-0000-0000-000016B10000}"/>
    <cellStyle name="Total 2 2 2 4 9" xfId="23213" xr:uid="{00000000-0005-0000-0000-000017B10000}"/>
    <cellStyle name="Total 2 2 2 5" xfId="22733" xr:uid="{00000000-0005-0000-0000-000018B10000}"/>
    <cellStyle name="Total 2 2 2 5 2" xfId="22734" xr:uid="{00000000-0005-0000-0000-000019B10000}"/>
    <cellStyle name="Total 2 2 2 5 2 10" xfId="45967" xr:uid="{00000000-0005-0000-0000-00001AB10000}"/>
    <cellStyle name="Total 2 2 2 5 2 11" xfId="44311" xr:uid="{00000000-0005-0000-0000-00001BB10000}"/>
    <cellStyle name="Total 2 2 2 5 2 2" xfId="27105" xr:uid="{00000000-0005-0000-0000-00001CB10000}"/>
    <cellStyle name="Total 2 2 2 5 2 2 2" xfId="45968" xr:uid="{00000000-0005-0000-0000-00001DB10000}"/>
    <cellStyle name="Total 2 2 2 5 2 3" xfId="45969" xr:uid="{00000000-0005-0000-0000-00001EB10000}"/>
    <cellStyle name="Total 2 2 2 5 2 4" xfId="45970" xr:uid="{00000000-0005-0000-0000-00001FB10000}"/>
    <cellStyle name="Total 2 2 2 5 2 5" xfId="45971" xr:uid="{00000000-0005-0000-0000-000020B10000}"/>
    <cellStyle name="Total 2 2 2 5 2 6" xfId="45972" xr:uid="{00000000-0005-0000-0000-000021B10000}"/>
    <cellStyle name="Total 2 2 2 5 2 7" xfId="45973" xr:uid="{00000000-0005-0000-0000-000022B10000}"/>
    <cellStyle name="Total 2 2 2 5 2 8" xfId="45974" xr:uid="{00000000-0005-0000-0000-000023B10000}"/>
    <cellStyle name="Total 2 2 2 5 2 9" xfId="45975" xr:uid="{00000000-0005-0000-0000-000024B10000}"/>
    <cellStyle name="Total 2 2 2 5 3" xfId="22735" xr:uid="{00000000-0005-0000-0000-000025B10000}"/>
    <cellStyle name="Total 2 2 2 5 3 2" xfId="27106" xr:uid="{00000000-0005-0000-0000-000026B10000}"/>
    <cellStyle name="Total 2 2 2 5 3 3" xfId="45976" xr:uid="{00000000-0005-0000-0000-000027B10000}"/>
    <cellStyle name="Total 2 2 2 5 4" xfId="22736" xr:uid="{00000000-0005-0000-0000-000028B10000}"/>
    <cellStyle name="Total 2 2 2 5 4 2" xfId="27107" xr:uid="{00000000-0005-0000-0000-000029B10000}"/>
    <cellStyle name="Total 2 2 2 5 4 3" xfId="45977" xr:uid="{00000000-0005-0000-0000-00002AB10000}"/>
    <cellStyle name="Total 2 2 2 5 5" xfId="22737" xr:uid="{00000000-0005-0000-0000-00002BB10000}"/>
    <cellStyle name="Total 2 2 2 5 5 2" xfId="27108" xr:uid="{00000000-0005-0000-0000-00002CB10000}"/>
    <cellStyle name="Total 2 2 2 5 5 3" xfId="45978" xr:uid="{00000000-0005-0000-0000-00002DB10000}"/>
    <cellStyle name="Total 2 2 2 5 6" xfId="22738" xr:uid="{00000000-0005-0000-0000-00002EB10000}"/>
    <cellStyle name="Total 2 2 2 5 6 2" xfId="27104" xr:uid="{00000000-0005-0000-0000-00002FB10000}"/>
    <cellStyle name="Total 2 2 2 5 7" xfId="22739" xr:uid="{00000000-0005-0000-0000-000030B10000}"/>
    <cellStyle name="Total 2 2 2 5 7 2" xfId="22740" xr:uid="{00000000-0005-0000-0000-000031B10000}"/>
    <cellStyle name="Total 2 2 2 5 7 3" xfId="33928" xr:uid="{00000000-0005-0000-0000-000032B10000}"/>
    <cellStyle name="Total 2 2 2 5 8" xfId="22741" xr:uid="{00000000-0005-0000-0000-000033B10000}"/>
    <cellStyle name="Total 2 2 2 5 8 2" xfId="22742" xr:uid="{00000000-0005-0000-0000-000034B10000}"/>
    <cellStyle name="Total 2 2 2 5 8 3" xfId="43966" xr:uid="{00000000-0005-0000-0000-000035B10000}"/>
    <cellStyle name="Total 2 2 2 5 9" xfId="23214" xr:uid="{00000000-0005-0000-0000-000036B10000}"/>
    <cellStyle name="Total 2 2 2 6" xfId="22743" xr:uid="{00000000-0005-0000-0000-000037B10000}"/>
    <cellStyle name="Total 2 2 2 6 2" xfId="22744" xr:uid="{00000000-0005-0000-0000-000038B10000}"/>
    <cellStyle name="Total 2 2 2 6 2 10" xfId="45979" xr:uid="{00000000-0005-0000-0000-000039B10000}"/>
    <cellStyle name="Total 2 2 2 6 2 11" xfId="44312" xr:uid="{00000000-0005-0000-0000-00003AB10000}"/>
    <cellStyle name="Total 2 2 2 6 2 2" xfId="27110" xr:uid="{00000000-0005-0000-0000-00003BB10000}"/>
    <cellStyle name="Total 2 2 2 6 2 2 2" xfId="45980" xr:uid="{00000000-0005-0000-0000-00003CB10000}"/>
    <cellStyle name="Total 2 2 2 6 2 3" xfId="45981" xr:uid="{00000000-0005-0000-0000-00003DB10000}"/>
    <cellStyle name="Total 2 2 2 6 2 4" xfId="45982" xr:uid="{00000000-0005-0000-0000-00003EB10000}"/>
    <cellStyle name="Total 2 2 2 6 2 5" xfId="45983" xr:uid="{00000000-0005-0000-0000-00003FB10000}"/>
    <cellStyle name="Total 2 2 2 6 2 6" xfId="45984" xr:uid="{00000000-0005-0000-0000-000040B10000}"/>
    <cellStyle name="Total 2 2 2 6 2 7" xfId="45985" xr:uid="{00000000-0005-0000-0000-000041B10000}"/>
    <cellStyle name="Total 2 2 2 6 2 8" xfId="45986" xr:uid="{00000000-0005-0000-0000-000042B10000}"/>
    <cellStyle name="Total 2 2 2 6 2 9" xfId="45987" xr:uid="{00000000-0005-0000-0000-000043B10000}"/>
    <cellStyle name="Total 2 2 2 6 3" xfId="22745" xr:uid="{00000000-0005-0000-0000-000044B10000}"/>
    <cellStyle name="Total 2 2 2 6 3 2" xfId="27111" xr:uid="{00000000-0005-0000-0000-000045B10000}"/>
    <cellStyle name="Total 2 2 2 6 3 3" xfId="45988" xr:uid="{00000000-0005-0000-0000-000046B10000}"/>
    <cellStyle name="Total 2 2 2 6 4" xfId="22746" xr:uid="{00000000-0005-0000-0000-000047B10000}"/>
    <cellStyle name="Total 2 2 2 6 4 2" xfId="27112" xr:uid="{00000000-0005-0000-0000-000048B10000}"/>
    <cellStyle name="Total 2 2 2 6 4 3" xfId="45989" xr:uid="{00000000-0005-0000-0000-000049B10000}"/>
    <cellStyle name="Total 2 2 2 6 5" xfId="22747" xr:uid="{00000000-0005-0000-0000-00004AB10000}"/>
    <cellStyle name="Total 2 2 2 6 5 2" xfId="27113" xr:uid="{00000000-0005-0000-0000-00004BB10000}"/>
    <cellStyle name="Total 2 2 2 6 5 3" xfId="45990" xr:uid="{00000000-0005-0000-0000-00004CB10000}"/>
    <cellStyle name="Total 2 2 2 6 6" xfId="22748" xr:uid="{00000000-0005-0000-0000-00004DB10000}"/>
    <cellStyle name="Total 2 2 2 6 6 2" xfId="27109" xr:uid="{00000000-0005-0000-0000-00004EB10000}"/>
    <cellStyle name="Total 2 2 2 6 7" xfId="22749" xr:uid="{00000000-0005-0000-0000-00004FB10000}"/>
    <cellStyle name="Total 2 2 2 6 7 2" xfId="22750" xr:uid="{00000000-0005-0000-0000-000050B10000}"/>
    <cellStyle name="Total 2 2 2 6 7 3" xfId="33929" xr:uid="{00000000-0005-0000-0000-000051B10000}"/>
    <cellStyle name="Total 2 2 2 6 8" xfId="22751" xr:uid="{00000000-0005-0000-0000-000052B10000}"/>
    <cellStyle name="Total 2 2 2 6 8 2" xfId="22752" xr:uid="{00000000-0005-0000-0000-000053B10000}"/>
    <cellStyle name="Total 2 2 2 6 8 3" xfId="43967" xr:uid="{00000000-0005-0000-0000-000054B10000}"/>
    <cellStyle name="Total 2 2 2 6 9" xfId="23215" xr:uid="{00000000-0005-0000-0000-000055B10000}"/>
    <cellStyle name="Total 2 2 2 7" xfId="22753" xr:uid="{00000000-0005-0000-0000-000056B10000}"/>
    <cellStyle name="Total 2 2 2 7 2" xfId="22754" xr:uid="{00000000-0005-0000-0000-000057B10000}"/>
    <cellStyle name="Total 2 2 2 7 2 10" xfId="45991" xr:uid="{00000000-0005-0000-0000-000058B10000}"/>
    <cellStyle name="Total 2 2 2 7 2 11" xfId="44313" xr:uid="{00000000-0005-0000-0000-000059B10000}"/>
    <cellStyle name="Total 2 2 2 7 2 2" xfId="27115" xr:uid="{00000000-0005-0000-0000-00005AB10000}"/>
    <cellStyle name="Total 2 2 2 7 2 2 2" xfId="45992" xr:uid="{00000000-0005-0000-0000-00005BB10000}"/>
    <cellStyle name="Total 2 2 2 7 2 3" xfId="45993" xr:uid="{00000000-0005-0000-0000-00005CB10000}"/>
    <cellStyle name="Total 2 2 2 7 2 4" xfId="45994" xr:uid="{00000000-0005-0000-0000-00005DB10000}"/>
    <cellStyle name="Total 2 2 2 7 2 5" xfId="45995" xr:uid="{00000000-0005-0000-0000-00005EB10000}"/>
    <cellStyle name="Total 2 2 2 7 2 6" xfId="45996" xr:uid="{00000000-0005-0000-0000-00005FB10000}"/>
    <cellStyle name="Total 2 2 2 7 2 7" xfId="45997" xr:uid="{00000000-0005-0000-0000-000060B10000}"/>
    <cellStyle name="Total 2 2 2 7 2 8" xfId="45998" xr:uid="{00000000-0005-0000-0000-000061B10000}"/>
    <cellStyle name="Total 2 2 2 7 2 9" xfId="45999" xr:uid="{00000000-0005-0000-0000-000062B10000}"/>
    <cellStyle name="Total 2 2 2 7 3" xfId="22755" xr:uid="{00000000-0005-0000-0000-000063B10000}"/>
    <cellStyle name="Total 2 2 2 7 3 2" xfId="27116" xr:uid="{00000000-0005-0000-0000-000064B10000}"/>
    <cellStyle name="Total 2 2 2 7 3 3" xfId="46000" xr:uid="{00000000-0005-0000-0000-000065B10000}"/>
    <cellStyle name="Total 2 2 2 7 4" xfId="22756" xr:uid="{00000000-0005-0000-0000-000066B10000}"/>
    <cellStyle name="Total 2 2 2 7 4 2" xfId="27117" xr:uid="{00000000-0005-0000-0000-000067B10000}"/>
    <cellStyle name="Total 2 2 2 7 4 3" xfId="46001" xr:uid="{00000000-0005-0000-0000-000068B10000}"/>
    <cellStyle name="Total 2 2 2 7 5" xfId="22757" xr:uid="{00000000-0005-0000-0000-000069B10000}"/>
    <cellStyle name="Total 2 2 2 7 5 2" xfId="27118" xr:uid="{00000000-0005-0000-0000-00006AB10000}"/>
    <cellStyle name="Total 2 2 2 7 5 3" xfId="46002" xr:uid="{00000000-0005-0000-0000-00006BB10000}"/>
    <cellStyle name="Total 2 2 2 7 6" xfId="22758" xr:uid="{00000000-0005-0000-0000-00006CB10000}"/>
    <cellStyle name="Total 2 2 2 7 6 2" xfId="27114" xr:uid="{00000000-0005-0000-0000-00006DB10000}"/>
    <cellStyle name="Total 2 2 2 7 7" xfId="22759" xr:uid="{00000000-0005-0000-0000-00006EB10000}"/>
    <cellStyle name="Total 2 2 2 7 7 2" xfId="22760" xr:uid="{00000000-0005-0000-0000-00006FB10000}"/>
    <cellStyle name="Total 2 2 2 7 7 3" xfId="33930" xr:uid="{00000000-0005-0000-0000-000070B10000}"/>
    <cellStyle name="Total 2 2 2 7 8" xfId="22761" xr:uid="{00000000-0005-0000-0000-000071B10000}"/>
    <cellStyle name="Total 2 2 2 7 8 2" xfId="22762" xr:uid="{00000000-0005-0000-0000-000072B10000}"/>
    <cellStyle name="Total 2 2 2 7 8 3" xfId="43968" xr:uid="{00000000-0005-0000-0000-000073B10000}"/>
    <cellStyle name="Total 2 2 2 7 9" xfId="23216" xr:uid="{00000000-0005-0000-0000-000074B10000}"/>
    <cellStyle name="Total 2 2 2 8" xfId="22763" xr:uid="{00000000-0005-0000-0000-000075B10000}"/>
    <cellStyle name="Total 2 2 2 8 2" xfId="22764" xr:uid="{00000000-0005-0000-0000-000076B10000}"/>
    <cellStyle name="Total 2 2 2 8 2 10" xfId="46003" xr:uid="{00000000-0005-0000-0000-000077B10000}"/>
    <cellStyle name="Total 2 2 2 8 2 11" xfId="44314" xr:uid="{00000000-0005-0000-0000-000078B10000}"/>
    <cellStyle name="Total 2 2 2 8 2 2" xfId="27120" xr:uid="{00000000-0005-0000-0000-000079B10000}"/>
    <cellStyle name="Total 2 2 2 8 2 2 2" xfId="46004" xr:uid="{00000000-0005-0000-0000-00007AB10000}"/>
    <cellStyle name="Total 2 2 2 8 2 3" xfId="46005" xr:uid="{00000000-0005-0000-0000-00007BB10000}"/>
    <cellStyle name="Total 2 2 2 8 2 4" xfId="46006" xr:uid="{00000000-0005-0000-0000-00007CB10000}"/>
    <cellStyle name="Total 2 2 2 8 2 5" xfId="46007" xr:uid="{00000000-0005-0000-0000-00007DB10000}"/>
    <cellStyle name="Total 2 2 2 8 2 6" xfId="46008" xr:uid="{00000000-0005-0000-0000-00007EB10000}"/>
    <cellStyle name="Total 2 2 2 8 2 7" xfId="46009" xr:uid="{00000000-0005-0000-0000-00007FB10000}"/>
    <cellStyle name="Total 2 2 2 8 2 8" xfId="46010" xr:uid="{00000000-0005-0000-0000-000080B10000}"/>
    <cellStyle name="Total 2 2 2 8 2 9" xfId="46011" xr:uid="{00000000-0005-0000-0000-000081B10000}"/>
    <cellStyle name="Total 2 2 2 8 3" xfId="22765" xr:uid="{00000000-0005-0000-0000-000082B10000}"/>
    <cellStyle name="Total 2 2 2 8 3 2" xfId="27121" xr:uid="{00000000-0005-0000-0000-000083B10000}"/>
    <cellStyle name="Total 2 2 2 8 3 3" xfId="46012" xr:uid="{00000000-0005-0000-0000-000084B10000}"/>
    <cellStyle name="Total 2 2 2 8 4" xfId="22766" xr:uid="{00000000-0005-0000-0000-000085B10000}"/>
    <cellStyle name="Total 2 2 2 8 4 2" xfId="27122" xr:uid="{00000000-0005-0000-0000-000086B10000}"/>
    <cellStyle name="Total 2 2 2 8 4 3" xfId="46013" xr:uid="{00000000-0005-0000-0000-000087B10000}"/>
    <cellStyle name="Total 2 2 2 8 5" xfId="22767" xr:uid="{00000000-0005-0000-0000-000088B10000}"/>
    <cellStyle name="Total 2 2 2 8 5 2" xfId="27123" xr:uid="{00000000-0005-0000-0000-000089B10000}"/>
    <cellStyle name="Total 2 2 2 8 5 3" xfId="46014" xr:uid="{00000000-0005-0000-0000-00008AB10000}"/>
    <cellStyle name="Total 2 2 2 8 6" xfId="22768" xr:uid="{00000000-0005-0000-0000-00008BB10000}"/>
    <cellStyle name="Total 2 2 2 8 6 2" xfId="27119" xr:uid="{00000000-0005-0000-0000-00008CB10000}"/>
    <cellStyle name="Total 2 2 2 8 7" xfId="22769" xr:uid="{00000000-0005-0000-0000-00008DB10000}"/>
    <cellStyle name="Total 2 2 2 8 7 2" xfId="22770" xr:uid="{00000000-0005-0000-0000-00008EB10000}"/>
    <cellStyle name="Total 2 2 2 8 7 3" xfId="33931" xr:uid="{00000000-0005-0000-0000-00008FB10000}"/>
    <cellStyle name="Total 2 2 2 8 8" xfId="22771" xr:uid="{00000000-0005-0000-0000-000090B10000}"/>
    <cellStyle name="Total 2 2 2 8 8 2" xfId="22772" xr:uid="{00000000-0005-0000-0000-000091B10000}"/>
    <cellStyle name="Total 2 2 2 8 8 3" xfId="43969" xr:uid="{00000000-0005-0000-0000-000092B10000}"/>
    <cellStyle name="Total 2 2 2 8 9" xfId="23217" xr:uid="{00000000-0005-0000-0000-000093B10000}"/>
    <cellStyle name="Total 2 2 2 9" xfId="22773" xr:uid="{00000000-0005-0000-0000-000094B10000}"/>
    <cellStyle name="Total 2 2 2 9 2" xfId="22774" xr:uid="{00000000-0005-0000-0000-000095B10000}"/>
    <cellStyle name="Total 2 2 2 9 2 10" xfId="46015" xr:uid="{00000000-0005-0000-0000-000096B10000}"/>
    <cellStyle name="Total 2 2 2 9 2 11" xfId="44315" xr:uid="{00000000-0005-0000-0000-000097B10000}"/>
    <cellStyle name="Total 2 2 2 9 2 2" xfId="27124" xr:uid="{00000000-0005-0000-0000-000098B10000}"/>
    <cellStyle name="Total 2 2 2 9 2 2 2" xfId="46016" xr:uid="{00000000-0005-0000-0000-000099B10000}"/>
    <cellStyle name="Total 2 2 2 9 2 3" xfId="46017" xr:uid="{00000000-0005-0000-0000-00009AB10000}"/>
    <cellStyle name="Total 2 2 2 9 2 4" xfId="46018" xr:uid="{00000000-0005-0000-0000-00009BB10000}"/>
    <cellStyle name="Total 2 2 2 9 2 5" xfId="46019" xr:uid="{00000000-0005-0000-0000-00009CB10000}"/>
    <cellStyle name="Total 2 2 2 9 2 6" xfId="46020" xr:uid="{00000000-0005-0000-0000-00009DB10000}"/>
    <cellStyle name="Total 2 2 2 9 2 7" xfId="46021" xr:uid="{00000000-0005-0000-0000-00009EB10000}"/>
    <cellStyle name="Total 2 2 2 9 2 8" xfId="46022" xr:uid="{00000000-0005-0000-0000-00009FB10000}"/>
    <cellStyle name="Total 2 2 2 9 2 9" xfId="46023" xr:uid="{00000000-0005-0000-0000-0000A0B10000}"/>
    <cellStyle name="Total 2 2 2 9 3" xfId="22775" xr:uid="{00000000-0005-0000-0000-0000A1B10000}"/>
    <cellStyle name="Total 2 2 2 9 3 2" xfId="22776" xr:uid="{00000000-0005-0000-0000-0000A2B10000}"/>
    <cellStyle name="Total 2 2 2 9 3 3" xfId="33932" xr:uid="{00000000-0005-0000-0000-0000A3B10000}"/>
    <cellStyle name="Total 2 2 2 9 3 4" xfId="46024" xr:uid="{00000000-0005-0000-0000-0000A4B10000}"/>
    <cellStyle name="Total 2 2 2 9 4" xfId="22777" xr:uid="{00000000-0005-0000-0000-0000A5B10000}"/>
    <cellStyle name="Total 2 2 2 9 4 2" xfId="22778" xr:uid="{00000000-0005-0000-0000-0000A6B10000}"/>
    <cellStyle name="Total 2 2 2 9 4 3" xfId="43970" xr:uid="{00000000-0005-0000-0000-0000A7B10000}"/>
    <cellStyle name="Total 2 2 2 9 4 4" xfId="46025" xr:uid="{00000000-0005-0000-0000-0000A8B10000}"/>
    <cellStyle name="Total 2 2 2 9 5" xfId="23218" xr:uid="{00000000-0005-0000-0000-0000A9B10000}"/>
    <cellStyle name="Total 2 2 2 9 5 2" xfId="46026" xr:uid="{00000000-0005-0000-0000-0000AAB10000}"/>
    <cellStyle name="Total 2 2 3" xfId="22779" xr:uid="{00000000-0005-0000-0000-0000ABB10000}"/>
    <cellStyle name="Total 2 2 3 2" xfId="22780" xr:uid="{00000000-0005-0000-0000-0000ACB10000}"/>
    <cellStyle name="Total 2 2 3 2 10" xfId="46027" xr:uid="{00000000-0005-0000-0000-0000ADB10000}"/>
    <cellStyle name="Total 2 2 3 2 11" xfId="44316" xr:uid="{00000000-0005-0000-0000-0000AEB10000}"/>
    <cellStyle name="Total 2 2 3 2 2" xfId="27126" xr:uid="{00000000-0005-0000-0000-0000AFB10000}"/>
    <cellStyle name="Total 2 2 3 2 2 2" xfId="46028" xr:uid="{00000000-0005-0000-0000-0000B0B10000}"/>
    <cellStyle name="Total 2 2 3 2 3" xfId="46029" xr:uid="{00000000-0005-0000-0000-0000B1B10000}"/>
    <cellStyle name="Total 2 2 3 2 4" xfId="46030" xr:uid="{00000000-0005-0000-0000-0000B2B10000}"/>
    <cellStyle name="Total 2 2 3 2 5" xfId="46031" xr:uid="{00000000-0005-0000-0000-0000B3B10000}"/>
    <cellStyle name="Total 2 2 3 2 6" xfId="46032" xr:uid="{00000000-0005-0000-0000-0000B4B10000}"/>
    <cellStyle name="Total 2 2 3 2 7" xfId="46033" xr:uid="{00000000-0005-0000-0000-0000B5B10000}"/>
    <cellStyle name="Total 2 2 3 2 8" xfId="46034" xr:uid="{00000000-0005-0000-0000-0000B6B10000}"/>
    <cellStyle name="Total 2 2 3 2 9" xfId="46035" xr:uid="{00000000-0005-0000-0000-0000B7B10000}"/>
    <cellStyle name="Total 2 2 3 3" xfId="22781" xr:uid="{00000000-0005-0000-0000-0000B8B10000}"/>
    <cellStyle name="Total 2 2 3 3 2" xfId="27127" xr:uid="{00000000-0005-0000-0000-0000B9B10000}"/>
    <cellStyle name="Total 2 2 3 3 3" xfId="46036" xr:uid="{00000000-0005-0000-0000-0000BAB10000}"/>
    <cellStyle name="Total 2 2 3 4" xfId="22782" xr:uid="{00000000-0005-0000-0000-0000BBB10000}"/>
    <cellStyle name="Total 2 2 3 4 2" xfId="27128" xr:uid="{00000000-0005-0000-0000-0000BCB10000}"/>
    <cellStyle name="Total 2 2 3 4 3" xfId="46037" xr:uid="{00000000-0005-0000-0000-0000BDB10000}"/>
    <cellStyle name="Total 2 2 3 5" xfId="22783" xr:uid="{00000000-0005-0000-0000-0000BEB10000}"/>
    <cellStyle name="Total 2 2 3 5 2" xfId="27129" xr:uid="{00000000-0005-0000-0000-0000BFB10000}"/>
    <cellStyle name="Total 2 2 3 5 3" xfId="46038" xr:uid="{00000000-0005-0000-0000-0000C0B10000}"/>
    <cellStyle name="Total 2 2 3 6" xfId="22784" xr:uid="{00000000-0005-0000-0000-0000C1B10000}"/>
    <cellStyle name="Total 2 2 3 6 2" xfId="27125" xr:uid="{00000000-0005-0000-0000-0000C2B10000}"/>
    <cellStyle name="Total 2 2 3 7" xfId="22785" xr:uid="{00000000-0005-0000-0000-0000C3B10000}"/>
    <cellStyle name="Total 2 2 3 7 2" xfId="22786" xr:uid="{00000000-0005-0000-0000-0000C4B10000}"/>
    <cellStyle name="Total 2 2 3 7 3" xfId="33933" xr:uid="{00000000-0005-0000-0000-0000C5B10000}"/>
    <cellStyle name="Total 2 2 3 8" xfId="22787" xr:uid="{00000000-0005-0000-0000-0000C6B10000}"/>
    <cellStyle name="Total 2 2 3 8 2" xfId="22788" xr:uid="{00000000-0005-0000-0000-0000C7B10000}"/>
    <cellStyle name="Total 2 2 3 8 3" xfId="43971" xr:uid="{00000000-0005-0000-0000-0000C8B10000}"/>
    <cellStyle name="Total 2 2 3 9" xfId="23219" xr:uid="{00000000-0005-0000-0000-0000C9B10000}"/>
    <cellStyle name="Total 2 2 4" xfId="22789" xr:uid="{00000000-0005-0000-0000-0000CAB10000}"/>
    <cellStyle name="Total 2 2 4 2" xfId="22790" xr:uid="{00000000-0005-0000-0000-0000CBB10000}"/>
    <cellStyle name="Total 2 2 4 2 10" xfId="46039" xr:uid="{00000000-0005-0000-0000-0000CCB10000}"/>
    <cellStyle name="Total 2 2 4 2 11" xfId="44317" xr:uid="{00000000-0005-0000-0000-0000CDB10000}"/>
    <cellStyle name="Total 2 2 4 2 2" xfId="27131" xr:uid="{00000000-0005-0000-0000-0000CEB10000}"/>
    <cellStyle name="Total 2 2 4 2 2 2" xfId="46040" xr:uid="{00000000-0005-0000-0000-0000CFB10000}"/>
    <cellStyle name="Total 2 2 4 2 3" xfId="46041" xr:uid="{00000000-0005-0000-0000-0000D0B10000}"/>
    <cellStyle name="Total 2 2 4 2 4" xfId="46042" xr:uid="{00000000-0005-0000-0000-0000D1B10000}"/>
    <cellStyle name="Total 2 2 4 2 5" xfId="46043" xr:uid="{00000000-0005-0000-0000-0000D2B10000}"/>
    <cellStyle name="Total 2 2 4 2 6" xfId="46044" xr:uid="{00000000-0005-0000-0000-0000D3B10000}"/>
    <cellStyle name="Total 2 2 4 2 7" xfId="46045" xr:uid="{00000000-0005-0000-0000-0000D4B10000}"/>
    <cellStyle name="Total 2 2 4 2 8" xfId="46046" xr:uid="{00000000-0005-0000-0000-0000D5B10000}"/>
    <cellStyle name="Total 2 2 4 2 9" xfId="46047" xr:uid="{00000000-0005-0000-0000-0000D6B10000}"/>
    <cellStyle name="Total 2 2 4 3" xfId="22791" xr:uid="{00000000-0005-0000-0000-0000D7B10000}"/>
    <cellStyle name="Total 2 2 4 3 2" xfId="27132" xr:uid="{00000000-0005-0000-0000-0000D8B10000}"/>
    <cellStyle name="Total 2 2 4 3 3" xfId="46048" xr:uid="{00000000-0005-0000-0000-0000D9B10000}"/>
    <cellStyle name="Total 2 2 4 4" xfId="22792" xr:uid="{00000000-0005-0000-0000-0000DAB10000}"/>
    <cellStyle name="Total 2 2 4 4 2" xfId="27133" xr:uid="{00000000-0005-0000-0000-0000DBB10000}"/>
    <cellStyle name="Total 2 2 4 4 3" xfId="46049" xr:uid="{00000000-0005-0000-0000-0000DCB10000}"/>
    <cellStyle name="Total 2 2 4 5" xfId="22793" xr:uid="{00000000-0005-0000-0000-0000DDB10000}"/>
    <cellStyle name="Total 2 2 4 5 2" xfId="27134" xr:uid="{00000000-0005-0000-0000-0000DEB10000}"/>
    <cellStyle name="Total 2 2 4 5 3" xfId="46050" xr:uid="{00000000-0005-0000-0000-0000DFB10000}"/>
    <cellStyle name="Total 2 2 4 6" xfId="22794" xr:uid="{00000000-0005-0000-0000-0000E0B10000}"/>
    <cellStyle name="Total 2 2 4 6 2" xfId="27130" xr:uid="{00000000-0005-0000-0000-0000E1B10000}"/>
    <cellStyle name="Total 2 2 4 7" xfId="22795" xr:uid="{00000000-0005-0000-0000-0000E2B10000}"/>
    <cellStyle name="Total 2 2 4 7 2" xfId="22796" xr:uid="{00000000-0005-0000-0000-0000E3B10000}"/>
    <cellStyle name="Total 2 2 4 7 3" xfId="33934" xr:uid="{00000000-0005-0000-0000-0000E4B10000}"/>
    <cellStyle name="Total 2 2 4 8" xfId="22797" xr:uid="{00000000-0005-0000-0000-0000E5B10000}"/>
    <cellStyle name="Total 2 2 4 8 2" xfId="22798" xr:uid="{00000000-0005-0000-0000-0000E6B10000}"/>
    <cellStyle name="Total 2 2 4 8 3" xfId="43972" xr:uid="{00000000-0005-0000-0000-0000E7B10000}"/>
    <cellStyle name="Total 2 2 4 9" xfId="23220" xr:uid="{00000000-0005-0000-0000-0000E8B10000}"/>
    <cellStyle name="Total 2 2 5" xfId="22799" xr:uid="{00000000-0005-0000-0000-0000E9B10000}"/>
    <cellStyle name="Total 2 2 5 10" xfId="46051" xr:uid="{00000000-0005-0000-0000-0000EAB10000}"/>
    <cellStyle name="Total 2 2 5 11" xfId="44306" xr:uid="{00000000-0005-0000-0000-0000EBB10000}"/>
    <cellStyle name="Total 2 2 5 2" xfId="27067" xr:uid="{00000000-0005-0000-0000-0000ECB10000}"/>
    <cellStyle name="Total 2 2 5 2 2" xfId="46052" xr:uid="{00000000-0005-0000-0000-0000EDB10000}"/>
    <cellStyle name="Total 2 2 5 3" xfId="46053" xr:uid="{00000000-0005-0000-0000-0000EEB10000}"/>
    <cellStyle name="Total 2 2 5 4" xfId="46054" xr:uid="{00000000-0005-0000-0000-0000EFB10000}"/>
    <cellStyle name="Total 2 2 5 5" xfId="46055" xr:uid="{00000000-0005-0000-0000-0000F0B10000}"/>
    <cellStyle name="Total 2 2 5 6" xfId="46056" xr:uid="{00000000-0005-0000-0000-0000F1B10000}"/>
    <cellStyle name="Total 2 2 5 7" xfId="46057" xr:uid="{00000000-0005-0000-0000-0000F2B10000}"/>
    <cellStyle name="Total 2 2 5 8" xfId="46058" xr:uid="{00000000-0005-0000-0000-0000F3B10000}"/>
    <cellStyle name="Total 2 2 5 9" xfId="46059" xr:uid="{00000000-0005-0000-0000-0000F4B10000}"/>
    <cellStyle name="Total 2 2 6" xfId="22800" xr:uid="{00000000-0005-0000-0000-0000F5B10000}"/>
    <cellStyle name="Total 2 2 6 2" xfId="33869" xr:uid="{00000000-0005-0000-0000-0000F6B10000}"/>
    <cellStyle name="Total 2 2 6 3" xfId="46060" xr:uid="{00000000-0005-0000-0000-0000F7B10000}"/>
    <cellStyle name="Total 2 2 7" xfId="22801" xr:uid="{00000000-0005-0000-0000-0000F8B10000}"/>
    <cellStyle name="Total 2 2 7 2" xfId="22802" xr:uid="{00000000-0005-0000-0000-0000F9B10000}"/>
    <cellStyle name="Total 2 2 7 3" xfId="33923" xr:uid="{00000000-0005-0000-0000-0000FAB10000}"/>
    <cellStyle name="Total 2 2 7 4" xfId="46061" xr:uid="{00000000-0005-0000-0000-0000FBB10000}"/>
    <cellStyle name="Total 2 2 8" xfId="22803" xr:uid="{00000000-0005-0000-0000-0000FCB10000}"/>
    <cellStyle name="Total 2 2 8 2" xfId="22804" xr:uid="{00000000-0005-0000-0000-0000FDB10000}"/>
    <cellStyle name="Total 2 2 8 3" xfId="43961" xr:uid="{00000000-0005-0000-0000-0000FEB10000}"/>
    <cellStyle name="Total 2 2 8 4" xfId="46062" xr:uid="{00000000-0005-0000-0000-0000FFB10000}"/>
    <cellStyle name="Total 2 2 9" xfId="23209" xr:uid="{00000000-0005-0000-0000-000000B20000}"/>
    <cellStyle name="Total 2 3" xfId="22805" xr:uid="{00000000-0005-0000-0000-000001B20000}"/>
    <cellStyle name="Total 2 3 2" xfId="22806" xr:uid="{00000000-0005-0000-0000-000002B20000}"/>
    <cellStyle name="Total 2 3 2 10" xfId="22807" xr:uid="{00000000-0005-0000-0000-000003B20000}"/>
    <cellStyle name="Total 2 3 2 10 10" xfId="46063" xr:uid="{00000000-0005-0000-0000-000004B20000}"/>
    <cellStyle name="Total 2 3 2 10 11" xfId="44319" xr:uid="{00000000-0005-0000-0000-000005B20000}"/>
    <cellStyle name="Total 2 3 2 10 2" xfId="27137" xr:uid="{00000000-0005-0000-0000-000006B20000}"/>
    <cellStyle name="Total 2 3 2 10 2 2" xfId="46064" xr:uid="{00000000-0005-0000-0000-000007B20000}"/>
    <cellStyle name="Total 2 3 2 10 3" xfId="46065" xr:uid="{00000000-0005-0000-0000-000008B20000}"/>
    <cellStyle name="Total 2 3 2 10 4" xfId="46066" xr:uid="{00000000-0005-0000-0000-000009B20000}"/>
    <cellStyle name="Total 2 3 2 10 5" xfId="46067" xr:uid="{00000000-0005-0000-0000-00000AB20000}"/>
    <cellStyle name="Total 2 3 2 10 6" xfId="46068" xr:uid="{00000000-0005-0000-0000-00000BB20000}"/>
    <cellStyle name="Total 2 3 2 10 7" xfId="46069" xr:uid="{00000000-0005-0000-0000-00000CB20000}"/>
    <cellStyle name="Total 2 3 2 10 8" xfId="46070" xr:uid="{00000000-0005-0000-0000-00000DB20000}"/>
    <cellStyle name="Total 2 3 2 10 9" xfId="46071" xr:uid="{00000000-0005-0000-0000-00000EB20000}"/>
    <cellStyle name="Total 2 3 2 11" xfId="22808" xr:uid="{00000000-0005-0000-0000-00000FB20000}"/>
    <cellStyle name="Total 2 3 2 11 2" xfId="27138" xr:uid="{00000000-0005-0000-0000-000010B20000}"/>
    <cellStyle name="Total 2 3 2 11 3" xfId="46072" xr:uid="{00000000-0005-0000-0000-000011B20000}"/>
    <cellStyle name="Total 2 3 2 12" xfId="22809" xr:uid="{00000000-0005-0000-0000-000012B20000}"/>
    <cellStyle name="Total 2 3 2 12 2" xfId="27136" xr:uid="{00000000-0005-0000-0000-000013B20000}"/>
    <cellStyle name="Total 2 3 2 12 3" xfId="46073" xr:uid="{00000000-0005-0000-0000-000014B20000}"/>
    <cellStyle name="Total 2 3 2 13" xfId="22810" xr:uid="{00000000-0005-0000-0000-000015B20000}"/>
    <cellStyle name="Total 2 3 2 13 2" xfId="22811" xr:uid="{00000000-0005-0000-0000-000016B20000}"/>
    <cellStyle name="Total 2 3 2 13 3" xfId="33936" xr:uid="{00000000-0005-0000-0000-000017B20000}"/>
    <cellStyle name="Total 2 3 2 13 4" xfId="46074" xr:uid="{00000000-0005-0000-0000-000018B20000}"/>
    <cellStyle name="Total 2 3 2 14" xfId="22812" xr:uid="{00000000-0005-0000-0000-000019B20000}"/>
    <cellStyle name="Total 2 3 2 14 2" xfId="22813" xr:uid="{00000000-0005-0000-0000-00001AB20000}"/>
    <cellStyle name="Total 2 3 2 14 3" xfId="43974" xr:uid="{00000000-0005-0000-0000-00001BB20000}"/>
    <cellStyle name="Total 2 3 2 15" xfId="23222" xr:uid="{00000000-0005-0000-0000-00001CB20000}"/>
    <cellStyle name="Total 2 3 2 2" xfId="22814" xr:uid="{00000000-0005-0000-0000-00001DB20000}"/>
    <cellStyle name="Total 2 3 2 2 10" xfId="22815" xr:uid="{00000000-0005-0000-0000-00001EB20000}"/>
    <cellStyle name="Total 2 3 2 2 10 2" xfId="22816" xr:uid="{00000000-0005-0000-0000-00001FB20000}"/>
    <cellStyle name="Total 2 3 2 2 10 3" xfId="43975" xr:uid="{00000000-0005-0000-0000-000020B20000}"/>
    <cellStyle name="Total 2 3 2 2 11" xfId="23223" xr:uid="{00000000-0005-0000-0000-000021B20000}"/>
    <cellStyle name="Total 2 3 2 2 2" xfId="22817" xr:uid="{00000000-0005-0000-0000-000022B20000}"/>
    <cellStyle name="Total 2 3 2 2 2 10" xfId="46075" xr:uid="{00000000-0005-0000-0000-000023B20000}"/>
    <cellStyle name="Total 2 3 2 2 2 11" xfId="44320" xr:uid="{00000000-0005-0000-0000-000024B20000}"/>
    <cellStyle name="Total 2 3 2 2 2 2" xfId="22818" xr:uid="{00000000-0005-0000-0000-000025B20000}"/>
    <cellStyle name="Total 2 3 2 2 2 2 2" xfId="27141" xr:uid="{00000000-0005-0000-0000-000026B20000}"/>
    <cellStyle name="Total 2 3 2 2 2 2 3" xfId="46076" xr:uid="{00000000-0005-0000-0000-000027B20000}"/>
    <cellStyle name="Total 2 3 2 2 2 3" xfId="22819" xr:uid="{00000000-0005-0000-0000-000028B20000}"/>
    <cellStyle name="Total 2 3 2 2 2 3 2" xfId="27142" xr:uid="{00000000-0005-0000-0000-000029B20000}"/>
    <cellStyle name="Total 2 3 2 2 2 3 3" xfId="46077" xr:uid="{00000000-0005-0000-0000-00002AB20000}"/>
    <cellStyle name="Total 2 3 2 2 2 4" xfId="22820" xr:uid="{00000000-0005-0000-0000-00002BB20000}"/>
    <cellStyle name="Total 2 3 2 2 2 4 2" xfId="27143" xr:uid="{00000000-0005-0000-0000-00002CB20000}"/>
    <cellStyle name="Total 2 3 2 2 2 4 3" xfId="46078" xr:uid="{00000000-0005-0000-0000-00002DB20000}"/>
    <cellStyle name="Total 2 3 2 2 2 5" xfId="22821" xr:uid="{00000000-0005-0000-0000-00002EB20000}"/>
    <cellStyle name="Total 2 3 2 2 2 5 2" xfId="27144" xr:uid="{00000000-0005-0000-0000-00002FB20000}"/>
    <cellStyle name="Total 2 3 2 2 2 5 3" xfId="46079" xr:uid="{00000000-0005-0000-0000-000030B20000}"/>
    <cellStyle name="Total 2 3 2 2 2 6" xfId="27140" xr:uid="{00000000-0005-0000-0000-000031B20000}"/>
    <cellStyle name="Total 2 3 2 2 2 6 2" xfId="46080" xr:uid="{00000000-0005-0000-0000-000032B20000}"/>
    <cellStyle name="Total 2 3 2 2 2 7" xfId="46081" xr:uid="{00000000-0005-0000-0000-000033B20000}"/>
    <cellStyle name="Total 2 3 2 2 2 8" xfId="46082" xr:uid="{00000000-0005-0000-0000-000034B20000}"/>
    <cellStyle name="Total 2 3 2 2 2 9" xfId="46083" xr:uid="{00000000-0005-0000-0000-000035B20000}"/>
    <cellStyle name="Total 2 3 2 2 3" xfId="22822" xr:uid="{00000000-0005-0000-0000-000036B20000}"/>
    <cellStyle name="Total 2 3 2 2 3 2" xfId="22823" xr:uid="{00000000-0005-0000-0000-000037B20000}"/>
    <cellStyle name="Total 2 3 2 2 3 2 2" xfId="27146" xr:uid="{00000000-0005-0000-0000-000038B20000}"/>
    <cellStyle name="Total 2 3 2 2 3 3" xfId="22824" xr:uid="{00000000-0005-0000-0000-000039B20000}"/>
    <cellStyle name="Total 2 3 2 2 3 3 2" xfId="27147" xr:uid="{00000000-0005-0000-0000-00003AB20000}"/>
    <cellStyle name="Total 2 3 2 2 3 4" xfId="22825" xr:uid="{00000000-0005-0000-0000-00003BB20000}"/>
    <cellStyle name="Total 2 3 2 2 3 4 2" xfId="27148" xr:uid="{00000000-0005-0000-0000-00003CB20000}"/>
    <cellStyle name="Total 2 3 2 2 3 5" xfId="22826" xr:uid="{00000000-0005-0000-0000-00003DB20000}"/>
    <cellStyle name="Total 2 3 2 2 3 5 2" xfId="27149" xr:uid="{00000000-0005-0000-0000-00003EB20000}"/>
    <cellStyle name="Total 2 3 2 2 3 6" xfId="27145" xr:uid="{00000000-0005-0000-0000-00003FB20000}"/>
    <cellStyle name="Total 2 3 2 2 3 7" xfId="46084" xr:uid="{00000000-0005-0000-0000-000040B20000}"/>
    <cellStyle name="Total 2 3 2 2 4" xfId="22827" xr:uid="{00000000-0005-0000-0000-000041B20000}"/>
    <cellStyle name="Total 2 3 2 2 4 2" xfId="22828" xr:uid="{00000000-0005-0000-0000-000042B20000}"/>
    <cellStyle name="Total 2 3 2 2 4 2 2" xfId="27151" xr:uid="{00000000-0005-0000-0000-000043B20000}"/>
    <cellStyle name="Total 2 3 2 2 4 3" xfId="22829" xr:uid="{00000000-0005-0000-0000-000044B20000}"/>
    <cellStyle name="Total 2 3 2 2 4 3 2" xfId="27152" xr:uid="{00000000-0005-0000-0000-000045B20000}"/>
    <cellStyle name="Total 2 3 2 2 4 4" xfId="22830" xr:uid="{00000000-0005-0000-0000-000046B20000}"/>
    <cellStyle name="Total 2 3 2 2 4 4 2" xfId="27153" xr:uid="{00000000-0005-0000-0000-000047B20000}"/>
    <cellStyle name="Total 2 3 2 2 4 5" xfId="22831" xr:uid="{00000000-0005-0000-0000-000048B20000}"/>
    <cellStyle name="Total 2 3 2 2 4 5 2" xfId="27154" xr:uid="{00000000-0005-0000-0000-000049B20000}"/>
    <cellStyle name="Total 2 3 2 2 4 6" xfId="27150" xr:uid="{00000000-0005-0000-0000-00004AB20000}"/>
    <cellStyle name="Total 2 3 2 2 4 7" xfId="46085" xr:uid="{00000000-0005-0000-0000-00004BB20000}"/>
    <cellStyle name="Total 2 3 2 2 5" xfId="22832" xr:uid="{00000000-0005-0000-0000-00004CB20000}"/>
    <cellStyle name="Total 2 3 2 2 5 2" xfId="22833" xr:uid="{00000000-0005-0000-0000-00004DB20000}"/>
    <cellStyle name="Total 2 3 2 2 5 2 2" xfId="27156" xr:uid="{00000000-0005-0000-0000-00004EB20000}"/>
    <cellStyle name="Total 2 3 2 2 5 3" xfId="22834" xr:uid="{00000000-0005-0000-0000-00004FB20000}"/>
    <cellStyle name="Total 2 3 2 2 5 3 2" xfId="27157" xr:uid="{00000000-0005-0000-0000-000050B20000}"/>
    <cellStyle name="Total 2 3 2 2 5 4" xfId="22835" xr:uid="{00000000-0005-0000-0000-000051B20000}"/>
    <cellStyle name="Total 2 3 2 2 5 4 2" xfId="27158" xr:uid="{00000000-0005-0000-0000-000052B20000}"/>
    <cellStyle name="Total 2 3 2 2 5 5" xfId="22836" xr:uid="{00000000-0005-0000-0000-000053B20000}"/>
    <cellStyle name="Total 2 3 2 2 5 5 2" xfId="27159" xr:uid="{00000000-0005-0000-0000-000054B20000}"/>
    <cellStyle name="Total 2 3 2 2 5 6" xfId="27155" xr:uid="{00000000-0005-0000-0000-000055B20000}"/>
    <cellStyle name="Total 2 3 2 2 5 7" xfId="46086" xr:uid="{00000000-0005-0000-0000-000056B20000}"/>
    <cellStyle name="Total 2 3 2 2 6" xfId="22837" xr:uid="{00000000-0005-0000-0000-000057B20000}"/>
    <cellStyle name="Total 2 3 2 2 6 2" xfId="27160" xr:uid="{00000000-0005-0000-0000-000058B20000}"/>
    <cellStyle name="Total 2 3 2 2 7" xfId="22838" xr:uid="{00000000-0005-0000-0000-000059B20000}"/>
    <cellStyle name="Total 2 3 2 2 7 2" xfId="27161" xr:uid="{00000000-0005-0000-0000-00005AB20000}"/>
    <cellStyle name="Total 2 3 2 2 8" xfId="22839" xr:uid="{00000000-0005-0000-0000-00005BB20000}"/>
    <cellStyle name="Total 2 3 2 2 8 2" xfId="27139" xr:uid="{00000000-0005-0000-0000-00005CB20000}"/>
    <cellStyle name="Total 2 3 2 2 9" xfId="22840" xr:uid="{00000000-0005-0000-0000-00005DB20000}"/>
    <cellStyle name="Total 2 3 2 2 9 2" xfId="22841" xr:uid="{00000000-0005-0000-0000-00005EB20000}"/>
    <cellStyle name="Total 2 3 2 2 9 3" xfId="33937" xr:uid="{00000000-0005-0000-0000-00005FB20000}"/>
    <cellStyle name="Total 2 3 2 3" xfId="22842" xr:uid="{00000000-0005-0000-0000-000060B20000}"/>
    <cellStyle name="Total 2 3 2 3 2" xfId="22843" xr:uid="{00000000-0005-0000-0000-000061B20000}"/>
    <cellStyle name="Total 2 3 2 3 2 10" xfId="46087" xr:uid="{00000000-0005-0000-0000-000062B20000}"/>
    <cellStyle name="Total 2 3 2 3 2 11" xfId="44321" xr:uid="{00000000-0005-0000-0000-000063B20000}"/>
    <cellStyle name="Total 2 3 2 3 2 2" xfId="27163" xr:uid="{00000000-0005-0000-0000-000064B20000}"/>
    <cellStyle name="Total 2 3 2 3 2 2 2" xfId="46088" xr:uid="{00000000-0005-0000-0000-000065B20000}"/>
    <cellStyle name="Total 2 3 2 3 2 3" xfId="46089" xr:uid="{00000000-0005-0000-0000-000066B20000}"/>
    <cellStyle name="Total 2 3 2 3 2 4" xfId="46090" xr:uid="{00000000-0005-0000-0000-000067B20000}"/>
    <cellStyle name="Total 2 3 2 3 2 5" xfId="46091" xr:uid="{00000000-0005-0000-0000-000068B20000}"/>
    <cellStyle name="Total 2 3 2 3 2 6" xfId="46092" xr:uid="{00000000-0005-0000-0000-000069B20000}"/>
    <cellStyle name="Total 2 3 2 3 2 7" xfId="46093" xr:uid="{00000000-0005-0000-0000-00006AB20000}"/>
    <cellStyle name="Total 2 3 2 3 2 8" xfId="46094" xr:uid="{00000000-0005-0000-0000-00006BB20000}"/>
    <cellStyle name="Total 2 3 2 3 2 9" xfId="46095" xr:uid="{00000000-0005-0000-0000-00006CB20000}"/>
    <cellStyle name="Total 2 3 2 3 3" xfId="22844" xr:uid="{00000000-0005-0000-0000-00006DB20000}"/>
    <cellStyle name="Total 2 3 2 3 3 2" xfId="27164" xr:uid="{00000000-0005-0000-0000-00006EB20000}"/>
    <cellStyle name="Total 2 3 2 3 3 3" xfId="46096" xr:uid="{00000000-0005-0000-0000-00006FB20000}"/>
    <cellStyle name="Total 2 3 2 3 4" xfId="22845" xr:uid="{00000000-0005-0000-0000-000070B20000}"/>
    <cellStyle name="Total 2 3 2 3 4 2" xfId="27165" xr:uid="{00000000-0005-0000-0000-000071B20000}"/>
    <cellStyle name="Total 2 3 2 3 4 3" xfId="46097" xr:uid="{00000000-0005-0000-0000-000072B20000}"/>
    <cellStyle name="Total 2 3 2 3 5" xfId="22846" xr:uid="{00000000-0005-0000-0000-000073B20000}"/>
    <cellStyle name="Total 2 3 2 3 5 2" xfId="27166" xr:uid="{00000000-0005-0000-0000-000074B20000}"/>
    <cellStyle name="Total 2 3 2 3 5 3" xfId="46098" xr:uid="{00000000-0005-0000-0000-000075B20000}"/>
    <cellStyle name="Total 2 3 2 3 6" xfId="22847" xr:uid="{00000000-0005-0000-0000-000076B20000}"/>
    <cellStyle name="Total 2 3 2 3 6 2" xfId="27162" xr:uid="{00000000-0005-0000-0000-000077B20000}"/>
    <cellStyle name="Total 2 3 2 3 7" xfId="22848" xr:uid="{00000000-0005-0000-0000-000078B20000}"/>
    <cellStyle name="Total 2 3 2 3 7 2" xfId="22849" xr:uid="{00000000-0005-0000-0000-000079B20000}"/>
    <cellStyle name="Total 2 3 2 3 7 3" xfId="33938" xr:uid="{00000000-0005-0000-0000-00007AB20000}"/>
    <cellStyle name="Total 2 3 2 3 8" xfId="22850" xr:uid="{00000000-0005-0000-0000-00007BB20000}"/>
    <cellStyle name="Total 2 3 2 3 8 2" xfId="22851" xr:uid="{00000000-0005-0000-0000-00007CB20000}"/>
    <cellStyle name="Total 2 3 2 3 8 3" xfId="43976" xr:uid="{00000000-0005-0000-0000-00007DB20000}"/>
    <cellStyle name="Total 2 3 2 3 9" xfId="23224" xr:uid="{00000000-0005-0000-0000-00007EB20000}"/>
    <cellStyle name="Total 2 3 2 4" xfId="22852" xr:uid="{00000000-0005-0000-0000-00007FB20000}"/>
    <cellStyle name="Total 2 3 2 4 2" xfId="22853" xr:uid="{00000000-0005-0000-0000-000080B20000}"/>
    <cellStyle name="Total 2 3 2 4 2 10" xfId="46099" xr:uid="{00000000-0005-0000-0000-000081B20000}"/>
    <cellStyle name="Total 2 3 2 4 2 11" xfId="44322" xr:uid="{00000000-0005-0000-0000-000082B20000}"/>
    <cellStyle name="Total 2 3 2 4 2 2" xfId="27168" xr:uid="{00000000-0005-0000-0000-000083B20000}"/>
    <cellStyle name="Total 2 3 2 4 2 2 2" xfId="46100" xr:uid="{00000000-0005-0000-0000-000084B20000}"/>
    <cellStyle name="Total 2 3 2 4 2 3" xfId="46101" xr:uid="{00000000-0005-0000-0000-000085B20000}"/>
    <cellStyle name="Total 2 3 2 4 2 4" xfId="46102" xr:uid="{00000000-0005-0000-0000-000086B20000}"/>
    <cellStyle name="Total 2 3 2 4 2 5" xfId="46103" xr:uid="{00000000-0005-0000-0000-000087B20000}"/>
    <cellStyle name="Total 2 3 2 4 2 6" xfId="46104" xr:uid="{00000000-0005-0000-0000-000088B20000}"/>
    <cellStyle name="Total 2 3 2 4 2 7" xfId="46105" xr:uid="{00000000-0005-0000-0000-000089B20000}"/>
    <cellStyle name="Total 2 3 2 4 2 8" xfId="46106" xr:uid="{00000000-0005-0000-0000-00008AB20000}"/>
    <cellStyle name="Total 2 3 2 4 2 9" xfId="46107" xr:uid="{00000000-0005-0000-0000-00008BB20000}"/>
    <cellStyle name="Total 2 3 2 4 3" xfId="22854" xr:uid="{00000000-0005-0000-0000-00008CB20000}"/>
    <cellStyle name="Total 2 3 2 4 3 2" xfId="27169" xr:uid="{00000000-0005-0000-0000-00008DB20000}"/>
    <cellStyle name="Total 2 3 2 4 3 3" xfId="46108" xr:uid="{00000000-0005-0000-0000-00008EB20000}"/>
    <cellStyle name="Total 2 3 2 4 4" xfId="22855" xr:uid="{00000000-0005-0000-0000-00008FB20000}"/>
    <cellStyle name="Total 2 3 2 4 4 2" xfId="27170" xr:uid="{00000000-0005-0000-0000-000090B20000}"/>
    <cellStyle name="Total 2 3 2 4 4 3" xfId="46109" xr:uid="{00000000-0005-0000-0000-000091B20000}"/>
    <cellStyle name="Total 2 3 2 4 5" xfId="22856" xr:uid="{00000000-0005-0000-0000-000092B20000}"/>
    <cellStyle name="Total 2 3 2 4 5 2" xfId="27171" xr:uid="{00000000-0005-0000-0000-000093B20000}"/>
    <cellStyle name="Total 2 3 2 4 5 3" xfId="46110" xr:uid="{00000000-0005-0000-0000-000094B20000}"/>
    <cellStyle name="Total 2 3 2 4 6" xfId="22857" xr:uid="{00000000-0005-0000-0000-000095B20000}"/>
    <cellStyle name="Total 2 3 2 4 6 2" xfId="27167" xr:uid="{00000000-0005-0000-0000-000096B20000}"/>
    <cellStyle name="Total 2 3 2 4 7" xfId="22858" xr:uid="{00000000-0005-0000-0000-000097B20000}"/>
    <cellStyle name="Total 2 3 2 4 7 2" xfId="22859" xr:uid="{00000000-0005-0000-0000-000098B20000}"/>
    <cellStyle name="Total 2 3 2 4 7 3" xfId="33939" xr:uid="{00000000-0005-0000-0000-000099B20000}"/>
    <cellStyle name="Total 2 3 2 4 8" xfId="22860" xr:uid="{00000000-0005-0000-0000-00009AB20000}"/>
    <cellStyle name="Total 2 3 2 4 8 2" xfId="22861" xr:uid="{00000000-0005-0000-0000-00009BB20000}"/>
    <cellStyle name="Total 2 3 2 4 8 3" xfId="43977" xr:uid="{00000000-0005-0000-0000-00009CB20000}"/>
    <cellStyle name="Total 2 3 2 4 9" xfId="23225" xr:uid="{00000000-0005-0000-0000-00009DB20000}"/>
    <cellStyle name="Total 2 3 2 5" xfId="22862" xr:uid="{00000000-0005-0000-0000-00009EB20000}"/>
    <cellStyle name="Total 2 3 2 5 2" xfId="22863" xr:uid="{00000000-0005-0000-0000-00009FB20000}"/>
    <cellStyle name="Total 2 3 2 5 2 10" xfId="46111" xr:uid="{00000000-0005-0000-0000-0000A0B20000}"/>
    <cellStyle name="Total 2 3 2 5 2 11" xfId="44323" xr:uid="{00000000-0005-0000-0000-0000A1B20000}"/>
    <cellStyle name="Total 2 3 2 5 2 2" xfId="27173" xr:uid="{00000000-0005-0000-0000-0000A2B20000}"/>
    <cellStyle name="Total 2 3 2 5 2 2 2" xfId="46112" xr:uid="{00000000-0005-0000-0000-0000A3B20000}"/>
    <cellStyle name="Total 2 3 2 5 2 3" xfId="46113" xr:uid="{00000000-0005-0000-0000-0000A4B20000}"/>
    <cellStyle name="Total 2 3 2 5 2 4" xfId="46114" xr:uid="{00000000-0005-0000-0000-0000A5B20000}"/>
    <cellStyle name="Total 2 3 2 5 2 5" xfId="46115" xr:uid="{00000000-0005-0000-0000-0000A6B20000}"/>
    <cellStyle name="Total 2 3 2 5 2 6" xfId="46116" xr:uid="{00000000-0005-0000-0000-0000A7B20000}"/>
    <cellStyle name="Total 2 3 2 5 2 7" xfId="46117" xr:uid="{00000000-0005-0000-0000-0000A8B20000}"/>
    <cellStyle name="Total 2 3 2 5 2 8" xfId="46118" xr:uid="{00000000-0005-0000-0000-0000A9B20000}"/>
    <cellStyle name="Total 2 3 2 5 2 9" xfId="46119" xr:uid="{00000000-0005-0000-0000-0000AAB20000}"/>
    <cellStyle name="Total 2 3 2 5 3" xfId="22864" xr:uid="{00000000-0005-0000-0000-0000ABB20000}"/>
    <cellStyle name="Total 2 3 2 5 3 2" xfId="27174" xr:uid="{00000000-0005-0000-0000-0000ACB20000}"/>
    <cellStyle name="Total 2 3 2 5 3 3" xfId="46120" xr:uid="{00000000-0005-0000-0000-0000ADB20000}"/>
    <cellStyle name="Total 2 3 2 5 4" xfId="22865" xr:uid="{00000000-0005-0000-0000-0000AEB20000}"/>
    <cellStyle name="Total 2 3 2 5 4 2" xfId="27175" xr:uid="{00000000-0005-0000-0000-0000AFB20000}"/>
    <cellStyle name="Total 2 3 2 5 4 3" xfId="46121" xr:uid="{00000000-0005-0000-0000-0000B0B20000}"/>
    <cellStyle name="Total 2 3 2 5 5" xfId="22866" xr:uid="{00000000-0005-0000-0000-0000B1B20000}"/>
    <cellStyle name="Total 2 3 2 5 5 2" xfId="27176" xr:uid="{00000000-0005-0000-0000-0000B2B20000}"/>
    <cellStyle name="Total 2 3 2 5 5 3" xfId="46122" xr:uid="{00000000-0005-0000-0000-0000B3B20000}"/>
    <cellStyle name="Total 2 3 2 5 6" xfId="22867" xr:uid="{00000000-0005-0000-0000-0000B4B20000}"/>
    <cellStyle name="Total 2 3 2 5 6 2" xfId="27172" xr:uid="{00000000-0005-0000-0000-0000B5B20000}"/>
    <cellStyle name="Total 2 3 2 5 7" xfId="22868" xr:uid="{00000000-0005-0000-0000-0000B6B20000}"/>
    <cellStyle name="Total 2 3 2 5 7 2" xfId="22869" xr:uid="{00000000-0005-0000-0000-0000B7B20000}"/>
    <cellStyle name="Total 2 3 2 5 7 3" xfId="33940" xr:uid="{00000000-0005-0000-0000-0000B8B20000}"/>
    <cellStyle name="Total 2 3 2 5 8" xfId="22870" xr:uid="{00000000-0005-0000-0000-0000B9B20000}"/>
    <cellStyle name="Total 2 3 2 5 8 2" xfId="22871" xr:uid="{00000000-0005-0000-0000-0000BAB20000}"/>
    <cellStyle name="Total 2 3 2 5 8 3" xfId="43978" xr:uid="{00000000-0005-0000-0000-0000BBB20000}"/>
    <cellStyle name="Total 2 3 2 5 9" xfId="23226" xr:uid="{00000000-0005-0000-0000-0000BCB20000}"/>
    <cellStyle name="Total 2 3 2 6" xfId="22872" xr:uid="{00000000-0005-0000-0000-0000BDB20000}"/>
    <cellStyle name="Total 2 3 2 6 2" xfId="22873" xr:uid="{00000000-0005-0000-0000-0000BEB20000}"/>
    <cellStyle name="Total 2 3 2 6 2 10" xfId="46123" xr:uid="{00000000-0005-0000-0000-0000BFB20000}"/>
    <cellStyle name="Total 2 3 2 6 2 11" xfId="44324" xr:uid="{00000000-0005-0000-0000-0000C0B20000}"/>
    <cellStyle name="Total 2 3 2 6 2 2" xfId="27178" xr:uid="{00000000-0005-0000-0000-0000C1B20000}"/>
    <cellStyle name="Total 2 3 2 6 2 2 2" xfId="46124" xr:uid="{00000000-0005-0000-0000-0000C2B20000}"/>
    <cellStyle name="Total 2 3 2 6 2 3" xfId="46125" xr:uid="{00000000-0005-0000-0000-0000C3B20000}"/>
    <cellStyle name="Total 2 3 2 6 2 4" xfId="46126" xr:uid="{00000000-0005-0000-0000-0000C4B20000}"/>
    <cellStyle name="Total 2 3 2 6 2 5" xfId="46127" xr:uid="{00000000-0005-0000-0000-0000C5B20000}"/>
    <cellStyle name="Total 2 3 2 6 2 6" xfId="46128" xr:uid="{00000000-0005-0000-0000-0000C6B20000}"/>
    <cellStyle name="Total 2 3 2 6 2 7" xfId="46129" xr:uid="{00000000-0005-0000-0000-0000C7B20000}"/>
    <cellStyle name="Total 2 3 2 6 2 8" xfId="46130" xr:uid="{00000000-0005-0000-0000-0000C8B20000}"/>
    <cellStyle name="Total 2 3 2 6 2 9" xfId="46131" xr:uid="{00000000-0005-0000-0000-0000C9B20000}"/>
    <cellStyle name="Total 2 3 2 6 3" xfId="22874" xr:uid="{00000000-0005-0000-0000-0000CAB20000}"/>
    <cellStyle name="Total 2 3 2 6 3 2" xfId="27179" xr:uid="{00000000-0005-0000-0000-0000CBB20000}"/>
    <cellStyle name="Total 2 3 2 6 3 3" xfId="46132" xr:uid="{00000000-0005-0000-0000-0000CCB20000}"/>
    <cellStyle name="Total 2 3 2 6 4" xfId="22875" xr:uid="{00000000-0005-0000-0000-0000CDB20000}"/>
    <cellStyle name="Total 2 3 2 6 4 2" xfId="27180" xr:uid="{00000000-0005-0000-0000-0000CEB20000}"/>
    <cellStyle name="Total 2 3 2 6 4 3" xfId="46133" xr:uid="{00000000-0005-0000-0000-0000CFB20000}"/>
    <cellStyle name="Total 2 3 2 6 5" xfId="22876" xr:uid="{00000000-0005-0000-0000-0000D0B20000}"/>
    <cellStyle name="Total 2 3 2 6 5 2" xfId="27181" xr:uid="{00000000-0005-0000-0000-0000D1B20000}"/>
    <cellStyle name="Total 2 3 2 6 5 3" xfId="46134" xr:uid="{00000000-0005-0000-0000-0000D2B20000}"/>
    <cellStyle name="Total 2 3 2 6 6" xfId="22877" xr:uid="{00000000-0005-0000-0000-0000D3B20000}"/>
    <cellStyle name="Total 2 3 2 6 6 2" xfId="27177" xr:uid="{00000000-0005-0000-0000-0000D4B20000}"/>
    <cellStyle name="Total 2 3 2 6 7" xfId="22878" xr:uid="{00000000-0005-0000-0000-0000D5B20000}"/>
    <cellStyle name="Total 2 3 2 6 7 2" xfId="22879" xr:uid="{00000000-0005-0000-0000-0000D6B20000}"/>
    <cellStyle name="Total 2 3 2 6 7 3" xfId="33941" xr:uid="{00000000-0005-0000-0000-0000D7B20000}"/>
    <cellStyle name="Total 2 3 2 6 8" xfId="22880" xr:uid="{00000000-0005-0000-0000-0000D8B20000}"/>
    <cellStyle name="Total 2 3 2 6 8 2" xfId="22881" xr:uid="{00000000-0005-0000-0000-0000D9B20000}"/>
    <cellStyle name="Total 2 3 2 6 8 3" xfId="43979" xr:uid="{00000000-0005-0000-0000-0000DAB20000}"/>
    <cellStyle name="Total 2 3 2 6 9" xfId="23227" xr:uid="{00000000-0005-0000-0000-0000DBB20000}"/>
    <cellStyle name="Total 2 3 2 7" xfId="22882" xr:uid="{00000000-0005-0000-0000-0000DCB20000}"/>
    <cellStyle name="Total 2 3 2 7 2" xfId="22883" xr:uid="{00000000-0005-0000-0000-0000DDB20000}"/>
    <cellStyle name="Total 2 3 2 7 2 10" xfId="46135" xr:uid="{00000000-0005-0000-0000-0000DEB20000}"/>
    <cellStyle name="Total 2 3 2 7 2 11" xfId="44325" xr:uid="{00000000-0005-0000-0000-0000DFB20000}"/>
    <cellStyle name="Total 2 3 2 7 2 2" xfId="27183" xr:uid="{00000000-0005-0000-0000-0000E0B20000}"/>
    <cellStyle name="Total 2 3 2 7 2 2 2" xfId="46136" xr:uid="{00000000-0005-0000-0000-0000E1B20000}"/>
    <cellStyle name="Total 2 3 2 7 2 3" xfId="46137" xr:uid="{00000000-0005-0000-0000-0000E2B20000}"/>
    <cellStyle name="Total 2 3 2 7 2 4" xfId="46138" xr:uid="{00000000-0005-0000-0000-0000E3B20000}"/>
    <cellStyle name="Total 2 3 2 7 2 5" xfId="46139" xr:uid="{00000000-0005-0000-0000-0000E4B20000}"/>
    <cellStyle name="Total 2 3 2 7 2 6" xfId="46140" xr:uid="{00000000-0005-0000-0000-0000E5B20000}"/>
    <cellStyle name="Total 2 3 2 7 2 7" xfId="46141" xr:uid="{00000000-0005-0000-0000-0000E6B20000}"/>
    <cellStyle name="Total 2 3 2 7 2 8" xfId="46142" xr:uid="{00000000-0005-0000-0000-0000E7B20000}"/>
    <cellStyle name="Total 2 3 2 7 2 9" xfId="46143" xr:uid="{00000000-0005-0000-0000-0000E8B20000}"/>
    <cellStyle name="Total 2 3 2 7 3" xfId="22884" xr:uid="{00000000-0005-0000-0000-0000E9B20000}"/>
    <cellStyle name="Total 2 3 2 7 3 2" xfId="27184" xr:uid="{00000000-0005-0000-0000-0000EAB20000}"/>
    <cellStyle name="Total 2 3 2 7 3 3" xfId="46144" xr:uid="{00000000-0005-0000-0000-0000EBB20000}"/>
    <cellStyle name="Total 2 3 2 7 4" xfId="22885" xr:uid="{00000000-0005-0000-0000-0000ECB20000}"/>
    <cellStyle name="Total 2 3 2 7 4 2" xfId="27185" xr:uid="{00000000-0005-0000-0000-0000EDB20000}"/>
    <cellStyle name="Total 2 3 2 7 4 3" xfId="46145" xr:uid="{00000000-0005-0000-0000-0000EEB20000}"/>
    <cellStyle name="Total 2 3 2 7 5" xfId="22886" xr:uid="{00000000-0005-0000-0000-0000EFB20000}"/>
    <cellStyle name="Total 2 3 2 7 5 2" xfId="27186" xr:uid="{00000000-0005-0000-0000-0000F0B20000}"/>
    <cellStyle name="Total 2 3 2 7 5 3" xfId="46146" xr:uid="{00000000-0005-0000-0000-0000F1B20000}"/>
    <cellStyle name="Total 2 3 2 7 6" xfId="22887" xr:uid="{00000000-0005-0000-0000-0000F2B20000}"/>
    <cellStyle name="Total 2 3 2 7 6 2" xfId="27182" xr:uid="{00000000-0005-0000-0000-0000F3B20000}"/>
    <cellStyle name="Total 2 3 2 7 7" xfId="22888" xr:uid="{00000000-0005-0000-0000-0000F4B20000}"/>
    <cellStyle name="Total 2 3 2 7 7 2" xfId="22889" xr:uid="{00000000-0005-0000-0000-0000F5B20000}"/>
    <cellStyle name="Total 2 3 2 7 7 3" xfId="33942" xr:uid="{00000000-0005-0000-0000-0000F6B20000}"/>
    <cellStyle name="Total 2 3 2 7 8" xfId="22890" xr:uid="{00000000-0005-0000-0000-0000F7B20000}"/>
    <cellStyle name="Total 2 3 2 7 8 2" xfId="22891" xr:uid="{00000000-0005-0000-0000-0000F8B20000}"/>
    <cellStyle name="Total 2 3 2 7 8 3" xfId="43980" xr:uid="{00000000-0005-0000-0000-0000F9B20000}"/>
    <cellStyle name="Total 2 3 2 7 9" xfId="23228" xr:uid="{00000000-0005-0000-0000-0000FAB20000}"/>
    <cellStyle name="Total 2 3 2 8" xfId="22892" xr:uid="{00000000-0005-0000-0000-0000FBB20000}"/>
    <cellStyle name="Total 2 3 2 8 2" xfId="22893" xr:uid="{00000000-0005-0000-0000-0000FCB20000}"/>
    <cellStyle name="Total 2 3 2 8 2 10" xfId="46147" xr:uid="{00000000-0005-0000-0000-0000FDB20000}"/>
    <cellStyle name="Total 2 3 2 8 2 11" xfId="44326" xr:uid="{00000000-0005-0000-0000-0000FEB20000}"/>
    <cellStyle name="Total 2 3 2 8 2 2" xfId="27188" xr:uid="{00000000-0005-0000-0000-0000FFB20000}"/>
    <cellStyle name="Total 2 3 2 8 2 2 2" xfId="46148" xr:uid="{00000000-0005-0000-0000-000000B30000}"/>
    <cellStyle name="Total 2 3 2 8 2 3" xfId="46149" xr:uid="{00000000-0005-0000-0000-000001B30000}"/>
    <cellStyle name="Total 2 3 2 8 2 4" xfId="46150" xr:uid="{00000000-0005-0000-0000-000002B30000}"/>
    <cellStyle name="Total 2 3 2 8 2 5" xfId="46151" xr:uid="{00000000-0005-0000-0000-000003B30000}"/>
    <cellStyle name="Total 2 3 2 8 2 6" xfId="46152" xr:uid="{00000000-0005-0000-0000-000004B30000}"/>
    <cellStyle name="Total 2 3 2 8 2 7" xfId="46153" xr:uid="{00000000-0005-0000-0000-000005B30000}"/>
    <cellStyle name="Total 2 3 2 8 2 8" xfId="46154" xr:uid="{00000000-0005-0000-0000-000006B30000}"/>
    <cellStyle name="Total 2 3 2 8 2 9" xfId="46155" xr:uid="{00000000-0005-0000-0000-000007B30000}"/>
    <cellStyle name="Total 2 3 2 8 3" xfId="22894" xr:uid="{00000000-0005-0000-0000-000008B30000}"/>
    <cellStyle name="Total 2 3 2 8 3 2" xfId="27189" xr:uid="{00000000-0005-0000-0000-000009B30000}"/>
    <cellStyle name="Total 2 3 2 8 3 3" xfId="46156" xr:uid="{00000000-0005-0000-0000-00000AB30000}"/>
    <cellStyle name="Total 2 3 2 8 4" xfId="22895" xr:uid="{00000000-0005-0000-0000-00000BB30000}"/>
    <cellStyle name="Total 2 3 2 8 4 2" xfId="27190" xr:uid="{00000000-0005-0000-0000-00000CB30000}"/>
    <cellStyle name="Total 2 3 2 8 4 3" xfId="46157" xr:uid="{00000000-0005-0000-0000-00000DB30000}"/>
    <cellStyle name="Total 2 3 2 8 5" xfId="22896" xr:uid="{00000000-0005-0000-0000-00000EB30000}"/>
    <cellStyle name="Total 2 3 2 8 5 2" xfId="27191" xr:uid="{00000000-0005-0000-0000-00000FB30000}"/>
    <cellStyle name="Total 2 3 2 8 5 3" xfId="46158" xr:uid="{00000000-0005-0000-0000-000010B30000}"/>
    <cellStyle name="Total 2 3 2 8 6" xfId="22897" xr:uid="{00000000-0005-0000-0000-000011B30000}"/>
    <cellStyle name="Total 2 3 2 8 6 2" xfId="27187" xr:uid="{00000000-0005-0000-0000-000012B30000}"/>
    <cellStyle name="Total 2 3 2 8 7" xfId="22898" xr:uid="{00000000-0005-0000-0000-000013B30000}"/>
    <cellStyle name="Total 2 3 2 8 7 2" xfId="22899" xr:uid="{00000000-0005-0000-0000-000014B30000}"/>
    <cellStyle name="Total 2 3 2 8 7 3" xfId="33943" xr:uid="{00000000-0005-0000-0000-000015B30000}"/>
    <cellStyle name="Total 2 3 2 8 8" xfId="22900" xr:uid="{00000000-0005-0000-0000-000016B30000}"/>
    <cellStyle name="Total 2 3 2 8 8 2" xfId="22901" xr:uid="{00000000-0005-0000-0000-000017B30000}"/>
    <cellStyle name="Total 2 3 2 8 8 3" xfId="43981" xr:uid="{00000000-0005-0000-0000-000018B30000}"/>
    <cellStyle name="Total 2 3 2 8 9" xfId="23229" xr:uid="{00000000-0005-0000-0000-000019B30000}"/>
    <cellStyle name="Total 2 3 2 9" xfId="22902" xr:uid="{00000000-0005-0000-0000-00001AB30000}"/>
    <cellStyle name="Total 2 3 2 9 2" xfId="22903" xr:uid="{00000000-0005-0000-0000-00001BB30000}"/>
    <cellStyle name="Total 2 3 2 9 2 10" xfId="46159" xr:uid="{00000000-0005-0000-0000-00001CB30000}"/>
    <cellStyle name="Total 2 3 2 9 2 11" xfId="44327" xr:uid="{00000000-0005-0000-0000-00001DB30000}"/>
    <cellStyle name="Total 2 3 2 9 2 2" xfId="27192" xr:uid="{00000000-0005-0000-0000-00001EB30000}"/>
    <cellStyle name="Total 2 3 2 9 2 2 2" xfId="46160" xr:uid="{00000000-0005-0000-0000-00001FB30000}"/>
    <cellStyle name="Total 2 3 2 9 2 3" xfId="46161" xr:uid="{00000000-0005-0000-0000-000020B30000}"/>
    <cellStyle name="Total 2 3 2 9 2 4" xfId="46162" xr:uid="{00000000-0005-0000-0000-000021B30000}"/>
    <cellStyle name="Total 2 3 2 9 2 5" xfId="46163" xr:uid="{00000000-0005-0000-0000-000022B30000}"/>
    <cellStyle name="Total 2 3 2 9 2 6" xfId="46164" xr:uid="{00000000-0005-0000-0000-000023B30000}"/>
    <cellStyle name="Total 2 3 2 9 2 7" xfId="46165" xr:uid="{00000000-0005-0000-0000-000024B30000}"/>
    <cellStyle name="Total 2 3 2 9 2 8" xfId="46166" xr:uid="{00000000-0005-0000-0000-000025B30000}"/>
    <cellStyle name="Total 2 3 2 9 2 9" xfId="46167" xr:uid="{00000000-0005-0000-0000-000026B30000}"/>
    <cellStyle name="Total 2 3 2 9 3" xfId="22904" xr:uid="{00000000-0005-0000-0000-000027B30000}"/>
    <cellStyle name="Total 2 3 2 9 3 2" xfId="22905" xr:uid="{00000000-0005-0000-0000-000028B30000}"/>
    <cellStyle name="Total 2 3 2 9 3 3" xfId="33944" xr:uid="{00000000-0005-0000-0000-000029B30000}"/>
    <cellStyle name="Total 2 3 2 9 3 4" xfId="46168" xr:uid="{00000000-0005-0000-0000-00002AB30000}"/>
    <cellStyle name="Total 2 3 2 9 4" xfId="22906" xr:uid="{00000000-0005-0000-0000-00002BB30000}"/>
    <cellStyle name="Total 2 3 2 9 4 2" xfId="22907" xr:uid="{00000000-0005-0000-0000-00002CB30000}"/>
    <cellStyle name="Total 2 3 2 9 4 3" xfId="43982" xr:uid="{00000000-0005-0000-0000-00002DB30000}"/>
    <cellStyle name="Total 2 3 2 9 4 4" xfId="46169" xr:uid="{00000000-0005-0000-0000-00002EB30000}"/>
    <cellStyle name="Total 2 3 2 9 5" xfId="23230" xr:uid="{00000000-0005-0000-0000-00002FB30000}"/>
    <cellStyle name="Total 2 3 2 9 5 2" xfId="46170" xr:uid="{00000000-0005-0000-0000-000030B30000}"/>
    <cellStyle name="Total 2 3 3" xfId="22908" xr:uid="{00000000-0005-0000-0000-000031B30000}"/>
    <cellStyle name="Total 2 3 3 2" xfId="22909" xr:uid="{00000000-0005-0000-0000-000032B30000}"/>
    <cellStyle name="Total 2 3 3 2 10" xfId="46171" xr:uid="{00000000-0005-0000-0000-000033B30000}"/>
    <cellStyle name="Total 2 3 3 2 11" xfId="44328" xr:uid="{00000000-0005-0000-0000-000034B30000}"/>
    <cellStyle name="Total 2 3 3 2 2" xfId="27194" xr:uid="{00000000-0005-0000-0000-000035B30000}"/>
    <cellStyle name="Total 2 3 3 2 2 2" xfId="46172" xr:uid="{00000000-0005-0000-0000-000036B30000}"/>
    <cellStyle name="Total 2 3 3 2 3" xfId="46173" xr:uid="{00000000-0005-0000-0000-000037B30000}"/>
    <cellStyle name="Total 2 3 3 2 4" xfId="46174" xr:uid="{00000000-0005-0000-0000-000038B30000}"/>
    <cellStyle name="Total 2 3 3 2 5" xfId="46175" xr:uid="{00000000-0005-0000-0000-000039B30000}"/>
    <cellStyle name="Total 2 3 3 2 6" xfId="46176" xr:uid="{00000000-0005-0000-0000-00003AB30000}"/>
    <cellStyle name="Total 2 3 3 2 7" xfId="46177" xr:uid="{00000000-0005-0000-0000-00003BB30000}"/>
    <cellStyle name="Total 2 3 3 2 8" xfId="46178" xr:uid="{00000000-0005-0000-0000-00003CB30000}"/>
    <cellStyle name="Total 2 3 3 2 9" xfId="46179" xr:uid="{00000000-0005-0000-0000-00003DB30000}"/>
    <cellStyle name="Total 2 3 3 3" xfId="22910" xr:uid="{00000000-0005-0000-0000-00003EB30000}"/>
    <cellStyle name="Total 2 3 3 3 2" xfId="27195" xr:uid="{00000000-0005-0000-0000-00003FB30000}"/>
    <cellStyle name="Total 2 3 3 3 3" xfId="46180" xr:uid="{00000000-0005-0000-0000-000040B30000}"/>
    <cellStyle name="Total 2 3 3 4" xfId="22911" xr:uid="{00000000-0005-0000-0000-000041B30000}"/>
    <cellStyle name="Total 2 3 3 4 2" xfId="27196" xr:uid="{00000000-0005-0000-0000-000042B30000}"/>
    <cellStyle name="Total 2 3 3 4 3" xfId="46181" xr:uid="{00000000-0005-0000-0000-000043B30000}"/>
    <cellStyle name="Total 2 3 3 5" xfId="22912" xr:uid="{00000000-0005-0000-0000-000044B30000}"/>
    <cellStyle name="Total 2 3 3 5 2" xfId="27197" xr:uid="{00000000-0005-0000-0000-000045B30000}"/>
    <cellStyle name="Total 2 3 3 5 3" xfId="46182" xr:uid="{00000000-0005-0000-0000-000046B30000}"/>
    <cellStyle name="Total 2 3 3 6" xfId="22913" xr:uid="{00000000-0005-0000-0000-000047B30000}"/>
    <cellStyle name="Total 2 3 3 6 2" xfId="27193" xr:uid="{00000000-0005-0000-0000-000048B30000}"/>
    <cellStyle name="Total 2 3 3 7" xfId="22914" xr:uid="{00000000-0005-0000-0000-000049B30000}"/>
    <cellStyle name="Total 2 3 3 7 2" xfId="22915" xr:uid="{00000000-0005-0000-0000-00004AB30000}"/>
    <cellStyle name="Total 2 3 3 7 3" xfId="33945" xr:uid="{00000000-0005-0000-0000-00004BB30000}"/>
    <cellStyle name="Total 2 3 3 8" xfId="22916" xr:uid="{00000000-0005-0000-0000-00004CB30000}"/>
    <cellStyle name="Total 2 3 3 8 2" xfId="22917" xr:uid="{00000000-0005-0000-0000-00004DB30000}"/>
    <cellStyle name="Total 2 3 3 8 3" xfId="43983" xr:uid="{00000000-0005-0000-0000-00004EB30000}"/>
    <cellStyle name="Total 2 3 3 9" xfId="23231" xr:uid="{00000000-0005-0000-0000-00004FB30000}"/>
    <cellStyle name="Total 2 3 4" xfId="22918" xr:uid="{00000000-0005-0000-0000-000050B30000}"/>
    <cellStyle name="Total 2 3 4 2" xfId="22919" xr:uid="{00000000-0005-0000-0000-000051B30000}"/>
    <cellStyle name="Total 2 3 4 2 10" xfId="46183" xr:uid="{00000000-0005-0000-0000-000052B30000}"/>
    <cellStyle name="Total 2 3 4 2 11" xfId="44329" xr:uid="{00000000-0005-0000-0000-000053B30000}"/>
    <cellStyle name="Total 2 3 4 2 2" xfId="27199" xr:uid="{00000000-0005-0000-0000-000054B30000}"/>
    <cellStyle name="Total 2 3 4 2 2 2" xfId="46184" xr:uid="{00000000-0005-0000-0000-000055B30000}"/>
    <cellStyle name="Total 2 3 4 2 3" xfId="46185" xr:uid="{00000000-0005-0000-0000-000056B30000}"/>
    <cellStyle name="Total 2 3 4 2 4" xfId="46186" xr:uid="{00000000-0005-0000-0000-000057B30000}"/>
    <cellStyle name="Total 2 3 4 2 5" xfId="46187" xr:uid="{00000000-0005-0000-0000-000058B30000}"/>
    <cellStyle name="Total 2 3 4 2 6" xfId="46188" xr:uid="{00000000-0005-0000-0000-000059B30000}"/>
    <cellStyle name="Total 2 3 4 2 7" xfId="46189" xr:uid="{00000000-0005-0000-0000-00005AB30000}"/>
    <cellStyle name="Total 2 3 4 2 8" xfId="46190" xr:uid="{00000000-0005-0000-0000-00005BB30000}"/>
    <cellStyle name="Total 2 3 4 2 9" xfId="46191" xr:uid="{00000000-0005-0000-0000-00005CB30000}"/>
    <cellStyle name="Total 2 3 4 3" xfId="22920" xr:uid="{00000000-0005-0000-0000-00005DB30000}"/>
    <cellStyle name="Total 2 3 4 3 2" xfId="27200" xr:uid="{00000000-0005-0000-0000-00005EB30000}"/>
    <cellStyle name="Total 2 3 4 3 3" xfId="46192" xr:uid="{00000000-0005-0000-0000-00005FB30000}"/>
    <cellStyle name="Total 2 3 4 4" xfId="22921" xr:uid="{00000000-0005-0000-0000-000060B30000}"/>
    <cellStyle name="Total 2 3 4 4 2" xfId="27201" xr:uid="{00000000-0005-0000-0000-000061B30000}"/>
    <cellStyle name="Total 2 3 4 4 3" xfId="46193" xr:uid="{00000000-0005-0000-0000-000062B30000}"/>
    <cellStyle name="Total 2 3 4 5" xfId="22922" xr:uid="{00000000-0005-0000-0000-000063B30000}"/>
    <cellStyle name="Total 2 3 4 5 2" xfId="27202" xr:uid="{00000000-0005-0000-0000-000064B30000}"/>
    <cellStyle name="Total 2 3 4 5 3" xfId="46194" xr:uid="{00000000-0005-0000-0000-000065B30000}"/>
    <cellStyle name="Total 2 3 4 6" xfId="22923" xr:uid="{00000000-0005-0000-0000-000066B30000}"/>
    <cellStyle name="Total 2 3 4 6 2" xfId="27198" xr:uid="{00000000-0005-0000-0000-000067B30000}"/>
    <cellStyle name="Total 2 3 4 7" xfId="22924" xr:uid="{00000000-0005-0000-0000-000068B30000}"/>
    <cellStyle name="Total 2 3 4 7 2" xfId="22925" xr:uid="{00000000-0005-0000-0000-000069B30000}"/>
    <cellStyle name="Total 2 3 4 7 3" xfId="33946" xr:uid="{00000000-0005-0000-0000-00006AB30000}"/>
    <cellStyle name="Total 2 3 4 8" xfId="22926" xr:uid="{00000000-0005-0000-0000-00006BB30000}"/>
    <cellStyle name="Total 2 3 4 8 2" xfId="22927" xr:uid="{00000000-0005-0000-0000-00006CB30000}"/>
    <cellStyle name="Total 2 3 4 8 3" xfId="43984" xr:uid="{00000000-0005-0000-0000-00006DB30000}"/>
    <cellStyle name="Total 2 3 4 9" xfId="23232" xr:uid="{00000000-0005-0000-0000-00006EB30000}"/>
    <cellStyle name="Total 2 3 5" xfId="22928" xr:uid="{00000000-0005-0000-0000-00006FB30000}"/>
    <cellStyle name="Total 2 3 5 10" xfId="46195" xr:uid="{00000000-0005-0000-0000-000070B30000}"/>
    <cellStyle name="Total 2 3 5 11" xfId="44318" xr:uid="{00000000-0005-0000-0000-000071B30000}"/>
    <cellStyle name="Total 2 3 5 2" xfId="27135" xr:uid="{00000000-0005-0000-0000-000072B30000}"/>
    <cellStyle name="Total 2 3 5 2 2" xfId="46196" xr:uid="{00000000-0005-0000-0000-000073B30000}"/>
    <cellStyle name="Total 2 3 5 3" xfId="46197" xr:uid="{00000000-0005-0000-0000-000074B30000}"/>
    <cellStyle name="Total 2 3 5 4" xfId="46198" xr:uid="{00000000-0005-0000-0000-000075B30000}"/>
    <cellStyle name="Total 2 3 5 5" xfId="46199" xr:uid="{00000000-0005-0000-0000-000076B30000}"/>
    <cellStyle name="Total 2 3 5 6" xfId="46200" xr:uid="{00000000-0005-0000-0000-000077B30000}"/>
    <cellStyle name="Total 2 3 5 7" xfId="46201" xr:uid="{00000000-0005-0000-0000-000078B30000}"/>
    <cellStyle name="Total 2 3 5 8" xfId="46202" xr:uid="{00000000-0005-0000-0000-000079B30000}"/>
    <cellStyle name="Total 2 3 5 9" xfId="46203" xr:uid="{00000000-0005-0000-0000-00007AB30000}"/>
    <cellStyle name="Total 2 3 6" xfId="22929" xr:uid="{00000000-0005-0000-0000-00007BB30000}"/>
    <cellStyle name="Total 2 3 6 2" xfId="22930" xr:uid="{00000000-0005-0000-0000-00007CB30000}"/>
    <cellStyle name="Total 2 3 6 3" xfId="33935" xr:uid="{00000000-0005-0000-0000-00007DB30000}"/>
    <cellStyle name="Total 2 3 6 4" xfId="46204" xr:uid="{00000000-0005-0000-0000-00007EB30000}"/>
    <cellStyle name="Total 2 3 7" xfId="22931" xr:uid="{00000000-0005-0000-0000-00007FB30000}"/>
    <cellStyle name="Total 2 3 7 2" xfId="22932" xr:uid="{00000000-0005-0000-0000-000080B30000}"/>
    <cellStyle name="Total 2 3 7 3" xfId="43973" xr:uid="{00000000-0005-0000-0000-000081B30000}"/>
    <cellStyle name="Total 2 3 7 4" xfId="46205" xr:uid="{00000000-0005-0000-0000-000082B30000}"/>
    <cellStyle name="Total 2 3 8" xfId="23221" xr:uid="{00000000-0005-0000-0000-000083B30000}"/>
    <cellStyle name="Total 2 3 8 2" xfId="46206" xr:uid="{00000000-0005-0000-0000-000084B30000}"/>
    <cellStyle name="Total 2 4" xfId="22933" xr:uid="{00000000-0005-0000-0000-000085B30000}"/>
    <cellStyle name="Total 2 4 10" xfId="22934" xr:uid="{00000000-0005-0000-0000-000086B30000}"/>
    <cellStyle name="Total 2 4 10 10" xfId="46207" xr:uid="{00000000-0005-0000-0000-000087B30000}"/>
    <cellStyle name="Total 2 4 10 11" xfId="44330" xr:uid="{00000000-0005-0000-0000-000088B30000}"/>
    <cellStyle name="Total 2 4 10 2" xfId="27204" xr:uid="{00000000-0005-0000-0000-000089B30000}"/>
    <cellStyle name="Total 2 4 10 2 2" xfId="46208" xr:uid="{00000000-0005-0000-0000-00008AB30000}"/>
    <cellStyle name="Total 2 4 10 3" xfId="46209" xr:uid="{00000000-0005-0000-0000-00008BB30000}"/>
    <cellStyle name="Total 2 4 10 4" xfId="46210" xr:uid="{00000000-0005-0000-0000-00008CB30000}"/>
    <cellStyle name="Total 2 4 10 5" xfId="46211" xr:uid="{00000000-0005-0000-0000-00008DB30000}"/>
    <cellStyle name="Total 2 4 10 6" xfId="46212" xr:uid="{00000000-0005-0000-0000-00008EB30000}"/>
    <cellStyle name="Total 2 4 10 7" xfId="46213" xr:uid="{00000000-0005-0000-0000-00008FB30000}"/>
    <cellStyle name="Total 2 4 10 8" xfId="46214" xr:uid="{00000000-0005-0000-0000-000090B30000}"/>
    <cellStyle name="Total 2 4 10 9" xfId="46215" xr:uid="{00000000-0005-0000-0000-000091B30000}"/>
    <cellStyle name="Total 2 4 11" xfId="22935" xr:uid="{00000000-0005-0000-0000-000092B30000}"/>
    <cellStyle name="Total 2 4 11 2" xfId="27205" xr:uid="{00000000-0005-0000-0000-000093B30000}"/>
    <cellStyle name="Total 2 4 11 3" xfId="46216" xr:uid="{00000000-0005-0000-0000-000094B30000}"/>
    <cellStyle name="Total 2 4 12" xfId="22936" xr:uid="{00000000-0005-0000-0000-000095B30000}"/>
    <cellStyle name="Total 2 4 12 2" xfId="27203" xr:uid="{00000000-0005-0000-0000-000096B30000}"/>
    <cellStyle name="Total 2 4 12 3" xfId="46217" xr:uid="{00000000-0005-0000-0000-000097B30000}"/>
    <cellStyle name="Total 2 4 13" xfId="22937" xr:uid="{00000000-0005-0000-0000-000098B30000}"/>
    <cellStyle name="Total 2 4 13 2" xfId="22938" xr:uid="{00000000-0005-0000-0000-000099B30000}"/>
    <cellStyle name="Total 2 4 13 3" xfId="33947" xr:uid="{00000000-0005-0000-0000-00009AB30000}"/>
    <cellStyle name="Total 2 4 13 4" xfId="46218" xr:uid="{00000000-0005-0000-0000-00009BB30000}"/>
    <cellStyle name="Total 2 4 14" xfId="22939" xr:uid="{00000000-0005-0000-0000-00009CB30000}"/>
    <cellStyle name="Total 2 4 14 2" xfId="22940" xr:uid="{00000000-0005-0000-0000-00009DB30000}"/>
    <cellStyle name="Total 2 4 14 3" xfId="43985" xr:uid="{00000000-0005-0000-0000-00009EB30000}"/>
    <cellStyle name="Total 2 4 15" xfId="23233" xr:uid="{00000000-0005-0000-0000-00009FB30000}"/>
    <cellStyle name="Total 2 4 2" xfId="22941" xr:uid="{00000000-0005-0000-0000-0000A0B30000}"/>
    <cellStyle name="Total 2 4 2 10" xfId="22942" xr:uid="{00000000-0005-0000-0000-0000A1B30000}"/>
    <cellStyle name="Total 2 4 2 10 2" xfId="22943" xr:uid="{00000000-0005-0000-0000-0000A2B30000}"/>
    <cellStyle name="Total 2 4 2 10 3" xfId="43986" xr:uid="{00000000-0005-0000-0000-0000A3B30000}"/>
    <cellStyle name="Total 2 4 2 11" xfId="23234" xr:uid="{00000000-0005-0000-0000-0000A4B30000}"/>
    <cellStyle name="Total 2 4 2 2" xfId="22944" xr:uid="{00000000-0005-0000-0000-0000A5B30000}"/>
    <cellStyle name="Total 2 4 2 2 10" xfId="46219" xr:uid="{00000000-0005-0000-0000-0000A6B30000}"/>
    <cellStyle name="Total 2 4 2 2 11" xfId="44331" xr:uid="{00000000-0005-0000-0000-0000A7B30000}"/>
    <cellStyle name="Total 2 4 2 2 2" xfId="22945" xr:uid="{00000000-0005-0000-0000-0000A8B30000}"/>
    <cellStyle name="Total 2 4 2 2 2 2" xfId="27208" xr:uid="{00000000-0005-0000-0000-0000A9B30000}"/>
    <cellStyle name="Total 2 4 2 2 2 3" xfId="46220" xr:uid="{00000000-0005-0000-0000-0000AAB30000}"/>
    <cellStyle name="Total 2 4 2 2 3" xfId="22946" xr:uid="{00000000-0005-0000-0000-0000ABB30000}"/>
    <cellStyle name="Total 2 4 2 2 3 2" xfId="27209" xr:uid="{00000000-0005-0000-0000-0000ACB30000}"/>
    <cellStyle name="Total 2 4 2 2 3 3" xfId="46221" xr:uid="{00000000-0005-0000-0000-0000ADB30000}"/>
    <cellStyle name="Total 2 4 2 2 4" xfId="22947" xr:uid="{00000000-0005-0000-0000-0000AEB30000}"/>
    <cellStyle name="Total 2 4 2 2 4 2" xfId="27210" xr:uid="{00000000-0005-0000-0000-0000AFB30000}"/>
    <cellStyle name="Total 2 4 2 2 4 3" xfId="46222" xr:uid="{00000000-0005-0000-0000-0000B0B30000}"/>
    <cellStyle name="Total 2 4 2 2 5" xfId="22948" xr:uid="{00000000-0005-0000-0000-0000B1B30000}"/>
    <cellStyle name="Total 2 4 2 2 5 2" xfId="27211" xr:uid="{00000000-0005-0000-0000-0000B2B30000}"/>
    <cellStyle name="Total 2 4 2 2 5 3" xfId="46223" xr:uid="{00000000-0005-0000-0000-0000B3B30000}"/>
    <cellStyle name="Total 2 4 2 2 6" xfId="27207" xr:uid="{00000000-0005-0000-0000-0000B4B30000}"/>
    <cellStyle name="Total 2 4 2 2 6 2" xfId="46224" xr:uid="{00000000-0005-0000-0000-0000B5B30000}"/>
    <cellStyle name="Total 2 4 2 2 7" xfId="46225" xr:uid="{00000000-0005-0000-0000-0000B6B30000}"/>
    <cellStyle name="Total 2 4 2 2 8" xfId="46226" xr:uid="{00000000-0005-0000-0000-0000B7B30000}"/>
    <cellStyle name="Total 2 4 2 2 9" xfId="46227" xr:uid="{00000000-0005-0000-0000-0000B8B30000}"/>
    <cellStyle name="Total 2 4 2 3" xfId="22949" xr:uid="{00000000-0005-0000-0000-0000B9B30000}"/>
    <cellStyle name="Total 2 4 2 3 2" xfId="22950" xr:uid="{00000000-0005-0000-0000-0000BAB30000}"/>
    <cellStyle name="Total 2 4 2 3 2 2" xfId="27213" xr:uid="{00000000-0005-0000-0000-0000BBB30000}"/>
    <cellStyle name="Total 2 4 2 3 3" xfId="22951" xr:uid="{00000000-0005-0000-0000-0000BCB30000}"/>
    <cellStyle name="Total 2 4 2 3 3 2" xfId="27214" xr:uid="{00000000-0005-0000-0000-0000BDB30000}"/>
    <cellStyle name="Total 2 4 2 3 4" xfId="22952" xr:uid="{00000000-0005-0000-0000-0000BEB30000}"/>
    <cellStyle name="Total 2 4 2 3 4 2" xfId="27215" xr:uid="{00000000-0005-0000-0000-0000BFB30000}"/>
    <cellStyle name="Total 2 4 2 3 5" xfId="22953" xr:uid="{00000000-0005-0000-0000-0000C0B30000}"/>
    <cellStyle name="Total 2 4 2 3 5 2" xfId="27216" xr:uid="{00000000-0005-0000-0000-0000C1B30000}"/>
    <cellStyle name="Total 2 4 2 3 6" xfId="27212" xr:uid="{00000000-0005-0000-0000-0000C2B30000}"/>
    <cellStyle name="Total 2 4 2 3 7" xfId="46228" xr:uid="{00000000-0005-0000-0000-0000C3B30000}"/>
    <cellStyle name="Total 2 4 2 4" xfId="22954" xr:uid="{00000000-0005-0000-0000-0000C4B30000}"/>
    <cellStyle name="Total 2 4 2 4 2" xfId="22955" xr:uid="{00000000-0005-0000-0000-0000C5B30000}"/>
    <cellStyle name="Total 2 4 2 4 2 2" xfId="27218" xr:uid="{00000000-0005-0000-0000-0000C6B30000}"/>
    <cellStyle name="Total 2 4 2 4 3" xfId="22956" xr:uid="{00000000-0005-0000-0000-0000C7B30000}"/>
    <cellStyle name="Total 2 4 2 4 3 2" xfId="27219" xr:uid="{00000000-0005-0000-0000-0000C8B30000}"/>
    <cellStyle name="Total 2 4 2 4 4" xfId="22957" xr:uid="{00000000-0005-0000-0000-0000C9B30000}"/>
    <cellStyle name="Total 2 4 2 4 4 2" xfId="27220" xr:uid="{00000000-0005-0000-0000-0000CAB30000}"/>
    <cellStyle name="Total 2 4 2 4 5" xfId="22958" xr:uid="{00000000-0005-0000-0000-0000CBB30000}"/>
    <cellStyle name="Total 2 4 2 4 5 2" xfId="27221" xr:uid="{00000000-0005-0000-0000-0000CCB30000}"/>
    <cellStyle name="Total 2 4 2 4 6" xfId="27217" xr:uid="{00000000-0005-0000-0000-0000CDB30000}"/>
    <cellStyle name="Total 2 4 2 4 7" xfId="46229" xr:uid="{00000000-0005-0000-0000-0000CEB30000}"/>
    <cellStyle name="Total 2 4 2 5" xfId="22959" xr:uid="{00000000-0005-0000-0000-0000CFB30000}"/>
    <cellStyle name="Total 2 4 2 5 2" xfId="22960" xr:uid="{00000000-0005-0000-0000-0000D0B30000}"/>
    <cellStyle name="Total 2 4 2 5 2 2" xfId="27223" xr:uid="{00000000-0005-0000-0000-0000D1B30000}"/>
    <cellStyle name="Total 2 4 2 5 3" xfId="22961" xr:uid="{00000000-0005-0000-0000-0000D2B30000}"/>
    <cellStyle name="Total 2 4 2 5 3 2" xfId="27224" xr:uid="{00000000-0005-0000-0000-0000D3B30000}"/>
    <cellStyle name="Total 2 4 2 5 4" xfId="22962" xr:uid="{00000000-0005-0000-0000-0000D4B30000}"/>
    <cellStyle name="Total 2 4 2 5 4 2" xfId="27225" xr:uid="{00000000-0005-0000-0000-0000D5B30000}"/>
    <cellStyle name="Total 2 4 2 5 5" xfId="22963" xr:uid="{00000000-0005-0000-0000-0000D6B30000}"/>
    <cellStyle name="Total 2 4 2 5 5 2" xfId="27226" xr:uid="{00000000-0005-0000-0000-0000D7B30000}"/>
    <cellStyle name="Total 2 4 2 5 6" xfId="27222" xr:uid="{00000000-0005-0000-0000-0000D8B30000}"/>
    <cellStyle name="Total 2 4 2 5 7" xfId="46230" xr:uid="{00000000-0005-0000-0000-0000D9B30000}"/>
    <cellStyle name="Total 2 4 2 6" xfId="22964" xr:uid="{00000000-0005-0000-0000-0000DAB30000}"/>
    <cellStyle name="Total 2 4 2 6 2" xfId="27227" xr:uid="{00000000-0005-0000-0000-0000DBB30000}"/>
    <cellStyle name="Total 2 4 2 7" xfId="22965" xr:uid="{00000000-0005-0000-0000-0000DCB30000}"/>
    <cellStyle name="Total 2 4 2 7 2" xfId="27228" xr:uid="{00000000-0005-0000-0000-0000DDB30000}"/>
    <cellStyle name="Total 2 4 2 8" xfId="22966" xr:uid="{00000000-0005-0000-0000-0000DEB30000}"/>
    <cellStyle name="Total 2 4 2 8 2" xfId="27206" xr:uid="{00000000-0005-0000-0000-0000DFB30000}"/>
    <cellStyle name="Total 2 4 2 9" xfId="22967" xr:uid="{00000000-0005-0000-0000-0000E0B30000}"/>
    <cellStyle name="Total 2 4 2 9 2" xfId="22968" xr:uid="{00000000-0005-0000-0000-0000E1B30000}"/>
    <cellStyle name="Total 2 4 2 9 3" xfId="33948" xr:uid="{00000000-0005-0000-0000-0000E2B30000}"/>
    <cellStyle name="Total 2 4 3" xfId="22969" xr:uid="{00000000-0005-0000-0000-0000E3B30000}"/>
    <cellStyle name="Total 2 4 3 2" xfId="22970" xr:uid="{00000000-0005-0000-0000-0000E4B30000}"/>
    <cellStyle name="Total 2 4 3 2 10" xfId="46231" xr:uid="{00000000-0005-0000-0000-0000E5B30000}"/>
    <cellStyle name="Total 2 4 3 2 11" xfId="44332" xr:uid="{00000000-0005-0000-0000-0000E6B30000}"/>
    <cellStyle name="Total 2 4 3 2 2" xfId="27230" xr:uid="{00000000-0005-0000-0000-0000E7B30000}"/>
    <cellStyle name="Total 2 4 3 2 2 2" xfId="46232" xr:uid="{00000000-0005-0000-0000-0000E8B30000}"/>
    <cellStyle name="Total 2 4 3 2 3" xfId="46233" xr:uid="{00000000-0005-0000-0000-0000E9B30000}"/>
    <cellStyle name="Total 2 4 3 2 4" xfId="46234" xr:uid="{00000000-0005-0000-0000-0000EAB30000}"/>
    <cellStyle name="Total 2 4 3 2 5" xfId="46235" xr:uid="{00000000-0005-0000-0000-0000EBB30000}"/>
    <cellStyle name="Total 2 4 3 2 6" xfId="46236" xr:uid="{00000000-0005-0000-0000-0000ECB30000}"/>
    <cellStyle name="Total 2 4 3 2 7" xfId="46237" xr:uid="{00000000-0005-0000-0000-0000EDB30000}"/>
    <cellStyle name="Total 2 4 3 2 8" xfId="46238" xr:uid="{00000000-0005-0000-0000-0000EEB30000}"/>
    <cellStyle name="Total 2 4 3 2 9" xfId="46239" xr:uid="{00000000-0005-0000-0000-0000EFB30000}"/>
    <cellStyle name="Total 2 4 3 3" xfId="22971" xr:uid="{00000000-0005-0000-0000-0000F0B30000}"/>
    <cellStyle name="Total 2 4 3 3 2" xfId="27231" xr:uid="{00000000-0005-0000-0000-0000F1B30000}"/>
    <cellStyle name="Total 2 4 3 3 3" xfId="46240" xr:uid="{00000000-0005-0000-0000-0000F2B30000}"/>
    <cellStyle name="Total 2 4 3 4" xfId="22972" xr:uid="{00000000-0005-0000-0000-0000F3B30000}"/>
    <cellStyle name="Total 2 4 3 4 2" xfId="27232" xr:uid="{00000000-0005-0000-0000-0000F4B30000}"/>
    <cellStyle name="Total 2 4 3 4 3" xfId="46241" xr:uid="{00000000-0005-0000-0000-0000F5B30000}"/>
    <cellStyle name="Total 2 4 3 5" xfId="22973" xr:uid="{00000000-0005-0000-0000-0000F6B30000}"/>
    <cellStyle name="Total 2 4 3 5 2" xfId="27233" xr:uid="{00000000-0005-0000-0000-0000F7B30000}"/>
    <cellStyle name="Total 2 4 3 5 3" xfId="46242" xr:uid="{00000000-0005-0000-0000-0000F8B30000}"/>
    <cellStyle name="Total 2 4 3 6" xfId="22974" xr:uid="{00000000-0005-0000-0000-0000F9B30000}"/>
    <cellStyle name="Total 2 4 3 6 2" xfId="27229" xr:uid="{00000000-0005-0000-0000-0000FAB30000}"/>
    <cellStyle name="Total 2 4 3 7" xfId="22975" xr:uid="{00000000-0005-0000-0000-0000FBB30000}"/>
    <cellStyle name="Total 2 4 3 7 2" xfId="22976" xr:uid="{00000000-0005-0000-0000-0000FCB30000}"/>
    <cellStyle name="Total 2 4 3 7 3" xfId="33949" xr:uid="{00000000-0005-0000-0000-0000FDB30000}"/>
    <cellStyle name="Total 2 4 3 8" xfId="22977" xr:uid="{00000000-0005-0000-0000-0000FEB30000}"/>
    <cellStyle name="Total 2 4 3 8 2" xfId="22978" xr:uid="{00000000-0005-0000-0000-0000FFB30000}"/>
    <cellStyle name="Total 2 4 3 8 3" xfId="43987" xr:uid="{00000000-0005-0000-0000-000000B40000}"/>
    <cellStyle name="Total 2 4 3 9" xfId="23235" xr:uid="{00000000-0005-0000-0000-000001B40000}"/>
    <cellStyle name="Total 2 4 4" xfId="22979" xr:uid="{00000000-0005-0000-0000-000002B40000}"/>
    <cellStyle name="Total 2 4 4 2" xfId="22980" xr:uid="{00000000-0005-0000-0000-000003B40000}"/>
    <cellStyle name="Total 2 4 4 2 10" xfId="46243" xr:uid="{00000000-0005-0000-0000-000004B40000}"/>
    <cellStyle name="Total 2 4 4 2 11" xfId="44333" xr:uid="{00000000-0005-0000-0000-000005B40000}"/>
    <cellStyle name="Total 2 4 4 2 2" xfId="27235" xr:uid="{00000000-0005-0000-0000-000006B40000}"/>
    <cellStyle name="Total 2 4 4 2 2 2" xfId="46244" xr:uid="{00000000-0005-0000-0000-000007B40000}"/>
    <cellStyle name="Total 2 4 4 2 3" xfId="46245" xr:uid="{00000000-0005-0000-0000-000008B40000}"/>
    <cellStyle name="Total 2 4 4 2 4" xfId="46246" xr:uid="{00000000-0005-0000-0000-000009B40000}"/>
    <cellStyle name="Total 2 4 4 2 5" xfId="46247" xr:uid="{00000000-0005-0000-0000-00000AB40000}"/>
    <cellStyle name="Total 2 4 4 2 6" xfId="46248" xr:uid="{00000000-0005-0000-0000-00000BB40000}"/>
    <cellStyle name="Total 2 4 4 2 7" xfId="46249" xr:uid="{00000000-0005-0000-0000-00000CB40000}"/>
    <cellStyle name="Total 2 4 4 2 8" xfId="46250" xr:uid="{00000000-0005-0000-0000-00000DB40000}"/>
    <cellStyle name="Total 2 4 4 2 9" xfId="46251" xr:uid="{00000000-0005-0000-0000-00000EB40000}"/>
    <cellStyle name="Total 2 4 4 3" xfId="22981" xr:uid="{00000000-0005-0000-0000-00000FB40000}"/>
    <cellStyle name="Total 2 4 4 3 2" xfId="27236" xr:uid="{00000000-0005-0000-0000-000010B40000}"/>
    <cellStyle name="Total 2 4 4 3 3" xfId="46252" xr:uid="{00000000-0005-0000-0000-000011B40000}"/>
    <cellStyle name="Total 2 4 4 4" xfId="22982" xr:uid="{00000000-0005-0000-0000-000012B40000}"/>
    <cellStyle name="Total 2 4 4 4 2" xfId="27237" xr:uid="{00000000-0005-0000-0000-000013B40000}"/>
    <cellStyle name="Total 2 4 4 4 3" xfId="46253" xr:uid="{00000000-0005-0000-0000-000014B40000}"/>
    <cellStyle name="Total 2 4 4 5" xfId="22983" xr:uid="{00000000-0005-0000-0000-000015B40000}"/>
    <cellStyle name="Total 2 4 4 5 2" xfId="27238" xr:uid="{00000000-0005-0000-0000-000016B40000}"/>
    <cellStyle name="Total 2 4 4 5 3" xfId="46254" xr:uid="{00000000-0005-0000-0000-000017B40000}"/>
    <cellStyle name="Total 2 4 4 6" xfId="22984" xr:uid="{00000000-0005-0000-0000-000018B40000}"/>
    <cellStyle name="Total 2 4 4 6 2" xfId="27234" xr:uid="{00000000-0005-0000-0000-000019B40000}"/>
    <cellStyle name="Total 2 4 4 7" xfId="22985" xr:uid="{00000000-0005-0000-0000-00001AB40000}"/>
    <cellStyle name="Total 2 4 4 7 2" xfId="22986" xr:uid="{00000000-0005-0000-0000-00001BB40000}"/>
    <cellStyle name="Total 2 4 4 7 3" xfId="33950" xr:uid="{00000000-0005-0000-0000-00001CB40000}"/>
    <cellStyle name="Total 2 4 4 8" xfId="22987" xr:uid="{00000000-0005-0000-0000-00001DB40000}"/>
    <cellStyle name="Total 2 4 4 8 2" xfId="22988" xr:uid="{00000000-0005-0000-0000-00001EB40000}"/>
    <cellStyle name="Total 2 4 4 8 3" xfId="43988" xr:uid="{00000000-0005-0000-0000-00001FB40000}"/>
    <cellStyle name="Total 2 4 4 9" xfId="23236" xr:uid="{00000000-0005-0000-0000-000020B40000}"/>
    <cellStyle name="Total 2 4 5" xfId="22989" xr:uid="{00000000-0005-0000-0000-000021B40000}"/>
    <cellStyle name="Total 2 4 5 2" xfId="22990" xr:uid="{00000000-0005-0000-0000-000022B40000}"/>
    <cellStyle name="Total 2 4 5 2 10" xfId="46255" xr:uid="{00000000-0005-0000-0000-000023B40000}"/>
    <cellStyle name="Total 2 4 5 2 11" xfId="44334" xr:uid="{00000000-0005-0000-0000-000024B40000}"/>
    <cellStyle name="Total 2 4 5 2 2" xfId="27240" xr:uid="{00000000-0005-0000-0000-000025B40000}"/>
    <cellStyle name="Total 2 4 5 2 2 2" xfId="46256" xr:uid="{00000000-0005-0000-0000-000026B40000}"/>
    <cellStyle name="Total 2 4 5 2 3" xfId="46257" xr:uid="{00000000-0005-0000-0000-000027B40000}"/>
    <cellStyle name="Total 2 4 5 2 4" xfId="46258" xr:uid="{00000000-0005-0000-0000-000028B40000}"/>
    <cellStyle name="Total 2 4 5 2 5" xfId="46259" xr:uid="{00000000-0005-0000-0000-000029B40000}"/>
    <cellStyle name="Total 2 4 5 2 6" xfId="46260" xr:uid="{00000000-0005-0000-0000-00002AB40000}"/>
    <cellStyle name="Total 2 4 5 2 7" xfId="46261" xr:uid="{00000000-0005-0000-0000-00002BB40000}"/>
    <cellStyle name="Total 2 4 5 2 8" xfId="46262" xr:uid="{00000000-0005-0000-0000-00002CB40000}"/>
    <cellStyle name="Total 2 4 5 2 9" xfId="46263" xr:uid="{00000000-0005-0000-0000-00002DB40000}"/>
    <cellStyle name="Total 2 4 5 3" xfId="22991" xr:uid="{00000000-0005-0000-0000-00002EB40000}"/>
    <cellStyle name="Total 2 4 5 3 2" xfId="27241" xr:uid="{00000000-0005-0000-0000-00002FB40000}"/>
    <cellStyle name="Total 2 4 5 3 3" xfId="46264" xr:uid="{00000000-0005-0000-0000-000030B40000}"/>
    <cellStyle name="Total 2 4 5 4" xfId="22992" xr:uid="{00000000-0005-0000-0000-000031B40000}"/>
    <cellStyle name="Total 2 4 5 4 2" xfId="27242" xr:uid="{00000000-0005-0000-0000-000032B40000}"/>
    <cellStyle name="Total 2 4 5 4 3" xfId="46265" xr:uid="{00000000-0005-0000-0000-000033B40000}"/>
    <cellStyle name="Total 2 4 5 5" xfId="22993" xr:uid="{00000000-0005-0000-0000-000034B40000}"/>
    <cellStyle name="Total 2 4 5 5 2" xfId="27243" xr:uid="{00000000-0005-0000-0000-000035B40000}"/>
    <cellStyle name="Total 2 4 5 5 3" xfId="46266" xr:uid="{00000000-0005-0000-0000-000036B40000}"/>
    <cellStyle name="Total 2 4 5 6" xfId="22994" xr:uid="{00000000-0005-0000-0000-000037B40000}"/>
    <cellStyle name="Total 2 4 5 6 2" xfId="27239" xr:uid="{00000000-0005-0000-0000-000038B40000}"/>
    <cellStyle name="Total 2 4 5 7" xfId="22995" xr:uid="{00000000-0005-0000-0000-000039B40000}"/>
    <cellStyle name="Total 2 4 5 7 2" xfId="22996" xr:uid="{00000000-0005-0000-0000-00003AB40000}"/>
    <cellStyle name="Total 2 4 5 7 3" xfId="33951" xr:uid="{00000000-0005-0000-0000-00003BB40000}"/>
    <cellStyle name="Total 2 4 5 8" xfId="22997" xr:uid="{00000000-0005-0000-0000-00003CB40000}"/>
    <cellStyle name="Total 2 4 5 8 2" xfId="22998" xr:uid="{00000000-0005-0000-0000-00003DB40000}"/>
    <cellStyle name="Total 2 4 5 8 3" xfId="43989" xr:uid="{00000000-0005-0000-0000-00003EB40000}"/>
    <cellStyle name="Total 2 4 5 9" xfId="23237" xr:uid="{00000000-0005-0000-0000-00003FB40000}"/>
    <cellStyle name="Total 2 4 6" xfId="22999" xr:uid="{00000000-0005-0000-0000-000040B40000}"/>
    <cellStyle name="Total 2 4 6 2" xfId="23000" xr:uid="{00000000-0005-0000-0000-000041B40000}"/>
    <cellStyle name="Total 2 4 6 2 10" xfId="46267" xr:uid="{00000000-0005-0000-0000-000042B40000}"/>
    <cellStyle name="Total 2 4 6 2 11" xfId="44335" xr:uid="{00000000-0005-0000-0000-000043B40000}"/>
    <cellStyle name="Total 2 4 6 2 2" xfId="27245" xr:uid="{00000000-0005-0000-0000-000044B40000}"/>
    <cellStyle name="Total 2 4 6 2 2 2" xfId="46268" xr:uid="{00000000-0005-0000-0000-000045B40000}"/>
    <cellStyle name="Total 2 4 6 2 3" xfId="46269" xr:uid="{00000000-0005-0000-0000-000046B40000}"/>
    <cellStyle name="Total 2 4 6 2 4" xfId="46270" xr:uid="{00000000-0005-0000-0000-000047B40000}"/>
    <cellStyle name="Total 2 4 6 2 5" xfId="46271" xr:uid="{00000000-0005-0000-0000-000048B40000}"/>
    <cellStyle name="Total 2 4 6 2 6" xfId="46272" xr:uid="{00000000-0005-0000-0000-000049B40000}"/>
    <cellStyle name="Total 2 4 6 2 7" xfId="46273" xr:uid="{00000000-0005-0000-0000-00004AB40000}"/>
    <cellStyle name="Total 2 4 6 2 8" xfId="46274" xr:uid="{00000000-0005-0000-0000-00004BB40000}"/>
    <cellStyle name="Total 2 4 6 2 9" xfId="46275" xr:uid="{00000000-0005-0000-0000-00004CB40000}"/>
    <cellStyle name="Total 2 4 6 3" xfId="23001" xr:uid="{00000000-0005-0000-0000-00004DB40000}"/>
    <cellStyle name="Total 2 4 6 3 2" xfId="27246" xr:uid="{00000000-0005-0000-0000-00004EB40000}"/>
    <cellStyle name="Total 2 4 6 3 3" xfId="46276" xr:uid="{00000000-0005-0000-0000-00004FB40000}"/>
    <cellStyle name="Total 2 4 6 4" xfId="23002" xr:uid="{00000000-0005-0000-0000-000050B40000}"/>
    <cellStyle name="Total 2 4 6 4 2" xfId="27247" xr:uid="{00000000-0005-0000-0000-000051B40000}"/>
    <cellStyle name="Total 2 4 6 4 3" xfId="46277" xr:uid="{00000000-0005-0000-0000-000052B40000}"/>
    <cellStyle name="Total 2 4 6 5" xfId="23003" xr:uid="{00000000-0005-0000-0000-000053B40000}"/>
    <cellStyle name="Total 2 4 6 5 2" xfId="27248" xr:uid="{00000000-0005-0000-0000-000054B40000}"/>
    <cellStyle name="Total 2 4 6 5 3" xfId="46278" xr:uid="{00000000-0005-0000-0000-000055B40000}"/>
    <cellStyle name="Total 2 4 6 6" xfId="23004" xr:uid="{00000000-0005-0000-0000-000056B40000}"/>
    <cellStyle name="Total 2 4 6 6 2" xfId="27244" xr:uid="{00000000-0005-0000-0000-000057B40000}"/>
    <cellStyle name="Total 2 4 6 7" xfId="23005" xr:uid="{00000000-0005-0000-0000-000058B40000}"/>
    <cellStyle name="Total 2 4 6 7 2" xfId="23006" xr:uid="{00000000-0005-0000-0000-000059B40000}"/>
    <cellStyle name="Total 2 4 6 7 3" xfId="33952" xr:uid="{00000000-0005-0000-0000-00005AB40000}"/>
    <cellStyle name="Total 2 4 6 8" xfId="23007" xr:uid="{00000000-0005-0000-0000-00005BB40000}"/>
    <cellStyle name="Total 2 4 6 8 2" xfId="23008" xr:uid="{00000000-0005-0000-0000-00005CB40000}"/>
    <cellStyle name="Total 2 4 6 8 3" xfId="43990" xr:uid="{00000000-0005-0000-0000-00005DB40000}"/>
    <cellStyle name="Total 2 4 6 9" xfId="23238" xr:uid="{00000000-0005-0000-0000-00005EB40000}"/>
    <cellStyle name="Total 2 4 7" xfId="23009" xr:uid="{00000000-0005-0000-0000-00005FB40000}"/>
    <cellStyle name="Total 2 4 7 2" xfId="23010" xr:uid="{00000000-0005-0000-0000-000060B40000}"/>
    <cellStyle name="Total 2 4 7 2 10" xfId="46279" xr:uid="{00000000-0005-0000-0000-000061B40000}"/>
    <cellStyle name="Total 2 4 7 2 11" xfId="44336" xr:uid="{00000000-0005-0000-0000-000062B40000}"/>
    <cellStyle name="Total 2 4 7 2 2" xfId="27250" xr:uid="{00000000-0005-0000-0000-000063B40000}"/>
    <cellStyle name="Total 2 4 7 2 2 2" xfId="46280" xr:uid="{00000000-0005-0000-0000-000064B40000}"/>
    <cellStyle name="Total 2 4 7 2 3" xfId="46281" xr:uid="{00000000-0005-0000-0000-000065B40000}"/>
    <cellStyle name="Total 2 4 7 2 4" xfId="46282" xr:uid="{00000000-0005-0000-0000-000066B40000}"/>
    <cellStyle name="Total 2 4 7 2 5" xfId="46283" xr:uid="{00000000-0005-0000-0000-000067B40000}"/>
    <cellStyle name="Total 2 4 7 2 6" xfId="46284" xr:uid="{00000000-0005-0000-0000-000068B40000}"/>
    <cellStyle name="Total 2 4 7 2 7" xfId="46285" xr:uid="{00000000-0005-0000-0000-000069B40000}"/>
    <cellStyle name="Total 2 4 7 2 8" xfId="46286" xr:uid="{00000000-0005-0000-0000-00006AB40000}"/>
    <cellStyle name="Total 2 4 7 2 9" xfId="46287" xr:uid="{00000000-0005-0000-0000-00006BB40000}"/>
    <cellStyle name="Total 2 4 7 3" xfId="23011" xr:uid="{00000000-0005-0000-0000-00006CB40000}"/>
    <cellStyle name="Total 2 4 7 3 2" xfId="27251" xr:uid="{00000000-0005-0000-0000-00006DB40000}"/>
    <cellStyle name="Total 2 4 7 3 3" xfId="46288" xr:uid="{00000000-0005-0000-0000-00006EB40000}"/>
    <cellStyle name="Total 2 4 7 4" xfId="23012" xr:uid="{00000000-0005-0000-0000-00006FB40000}"/>
    <cellStyle name="Total 2 4 7 4 2" xfId="27252" xr:uid="{00000000-0005-0000-0000-000070B40000}"/>
    <cellStyle name="Total 2 4 7 4 3" xfId="46289" xr:uid="{00000000-0005-0000-0000-000071B40000}"/>
    <cellStyle name="Total 2 4 7 5" xfId="23013" xr:uid="{00000000-0005-0000-0000-000072B40000}"/>
    <cellStyle name="Total 2 4 7 5 2" xfId="27253" xr:uid="{00000000-0005-0000-0000-000073B40000}"/>
    <cellStyle name="Total 2 4 7 5 3" xfId="46290" xr:uid="{00000000-0005-0000-0000-000074B40000}"/>
    <cellStyle name="Total 2 4 7 6" xfId="23014" xr:uid="{00000000-0005-0000-0000-000075B40000}"/>
    <cellStyle name="Total 2 4 7 6 2" xfId="27249" xr:uid="{00000000-0005-0000-0000-000076B40000}"/>
    <cellStyle name="Total 2 4 7 7" xfId="23015" xr:uid="{00000000-0005-0000-0000-000077B40000}"/>
    <cellStyle name="Total 2 4 7 7 2" xfId="23016" xr:uid="{00000000-0005-0000-0000-000078B40000}"/>
    <cellStyle name="Total 2 4 7 7 3" xfId="33953" xr:uid="{00000000-0005-0000-0000-000079B40000}"/>
    <cellStyle name="Total 2 4 7 8" xfId="23017" xr:uid="{00000000-0005-0000-0000-00007AB40000}"/>
    <cellStyle name="Total 2 4 7 8 2" xfId="23018" xr:uid="{00000000-0005-0000-0000-00007BB40000}"/>
    <cellStyle name="Total 2 4 7 8 3" xfId="43991" xr:uid="{00000000-0005-0000-0000-00007CB40000}"/>
    <cellStyle name="Total 2 4 7 9" xfId="23239" xr:uid="{00000000-0005-0000-0000-00007DB40000}"/>
    <cellStyle name="Total 2 4 8" xfId="23019" xr:uid="{00000000-0005-0000-0000-00007EB40000}"/>
    <cellStyle name="Total 2 4 8 2" xfId="23020" xr:uid="{00000000-0005-0000-0000-00007FB40000}"/>
    <cellStyle name="Total 2 4 8 2 10" xfId="46291" xr:uid="{00000000-0005-0000-0000-000080B40000}"/>
    <cellStyle name="Total 2 4 8 2 11" xfId="44337" xr:uid="{00000000-0005-0000-0000-000081B40000}"/>
    <cellStyle name="Total 2 4 8 2 2" xfId="27255" xr:uid="{00000000-0005-0000-0000-000082B40000}"/>
    <cellStyle name="Total 2 4 8 2 2 2" xfId="46292" xr:uid="{00000000-0005-0000-0000-000083B40000}"/>
    <cellStyle name="Total 2 4 8 2 3" xfId="46293" xr:uid="{00000000-0005-0000-0000-000084B40000}"/>
    <cellStyle name="Total 2 4 8 2 4" xfId="46294" xr:uid="{00000000-0005-0000-0000-000085B40000}"/>
    <cellStyle name="Total 2 4 8 2 5" xfId="46295" xr:uid="{00000000-0005-0000-0000-000086B40000}"/>
    <cellStyle name="Total 2 4 8 2 6" xfId="46296" xr:uid="{00000000-0005-0000-0000-000087B40000}"/>
    <cellStyle name="Total 2 4 8 2 7" xfId="46297" xr:uid="{00000000-0005-0000-0000-000088B40000}"/>
    <cellStyle name="Total 2 4 8 2 8" xfId="46298" xr:uid="{00000000-0005-0000-0000-000089B40000}"/>
    <cellStyle name="Total 2 4 8 2 9" xfId="46299" xr:uid="{00000000-0005-0000-0000-00008AB40000}"/>
    <cellStyle name="Total 2 4 8 3" xfId="23021" xr:uid="{00000000-0005-0000-0000-00008BB40000}"/>
    <cellStyle name="Total 2 4 8 3 2" xfId="27256" xr:uid="{00000000-0005-0000-0000-00008CB40000}"/>
    <cellStyle name="Total 2 4 8 3 3" xfId="46300" xr:uid="{00000000-0005-0000-0000-00008DB40000}"/>
    <cellStyle name="Total 2 4 8 4" xfId="23022" xr:uid="{00000000-0005-0000-0000-00008EB40000}"/>
    <cellStyle name="Total 2 4 8 4 2" xfId="27257" xr:uid="{00000000-0005-0000-0000-00008FB40000}"/>
    <cellStyle name="Total 2 4 8 4 3" xfId="46301" xr:uid="{00000000-0005-0000-0000-000090B40000}"/>
    <cellStyle name="Total 2 4 8 5" xfId="23023" xr:uid="{00000000-0005-0000-0000-000091B40000}"/>
    <cellStyle name="Total 2 4 8 5 2" xfId="27258" xr:uid="{00000000-0005-0000-0000-000092B40000}"/>
    <cellStyle name="Total 2 4 8 5 3" xfId="46302" xr:uid="{00000000-0005-0000-0000-000093B40000}"/>
    <cellStyle name="Total 2 4 8 6" xfId="23024" xr:uid="{00000000-0005-0000-0000-000094B40000}"/>
    <cellStyle name="Total 2 4 8 6 2" xfId="27254" xr:uid="{00000000-0005-0000-0000-000095B40000}"/>
    <cellStyle name="Total 2 4 8 7" xfId="23025" xr:uid="{00000000-0005-0000-0000-000096B40000}"/>
    <cellStyle name="Total 2 4 8 7 2" xfId="23026" xr:uid="{00000000-0005-0000-0000-000097B40000}"/>
    <cellStyle name="Total 2 4 8 7 3" xfId="33954" xr:uid="{00000000-0005-0000-0000-000098B40000}"/>
    <cellStyle name="Total 2 4 8 8" xfId="23027" xr:uid="{00000000-0005-0000-0000-000099B40000}"/>
    <cellStyle name="Total 2 4 8 8 2" xfId="23028" xr:uid="{00000000-0005-0000-0000-00009AB40000}"/>
    <cellStyle name="Total 2 4 8 8 3" xfId="43992" xr:uid="{00000000-0005-0000-0000-00009BB40000}"/>
    <cellStyle name="Total 2 4 8 9" xfId="23240" xr:uid="{00000000-0005-0000-0000-00009CB40000}"/>
    <cellStyle name="Total 2 4 9" xfId="23029" xr:uid="{00000000-0005-0000-0000-00009DB40000}"/>
    <cellStyle name="Total 2 4 9 2" xfId="23030" xr:uid="{00000000-0005-0000-0000-00009EB40000}"/>
    <cellStyle name="Total 2 4 9 2 10" xfId="46303" xr:uid="{00000000-0005-0000-0000-00009FB40000}"/>
    <cellStyle name="Total 2 4 9 2 11" xfId="44338" xr:uid="{00000000-0005-0000-0000-0000A0B40000}"/>
    <cellStyle name="Total 2 4 9 2 2" xfId="27259" xr:uid="{00000000-0005-0000-0000-0000A1B40000}"/>
    <cellStyle name="Total 2 4 9 2 2 2" xfId="46304" xr:uid="{00000000-0005-0000-0000-0000A2B40000}"/>
    <cellStyle name="Total 2 4 9 2 3" xfId="46305" xr:uid="{00000000-0005-0000-0000-0000A3B40000}"/>
    <cellStyle name="Total 2 4 9 2 4" xfId="46306" xr:uid="{00000000-0005-0000-0000-0000A4B40000}"/>
    <cellStyle name="Total 2 4 9 2 5" xfId="46307" xr:uid="{00000000-0005-0000-0000-0000A5B40000}"/>
    <cellStyle name="Total 2 4 9 2 6" xfId="46308" xr:uid="{00000000-0005-0000-0000-0000A6B40000}"/>
    <cellStyle name="Total 2 4 9 2 7" xfId="46309" xr:uid="{00000000-0005-0000-0000-0000A7B40000}"/>
    <cellStyle name="Total 2 4 9 2 8" xfId="46310" xr:uid="{00000000-0005-0000-0000-0000A8B40000}"/>
    <cellStyle name="Total 2 4 9 2 9" xfId="46311" xr:uid="{00000000-0005-0000-0000-0000A9B40000}"/>
    <cellStyle name="Total 2 4 9 3" xfId="23031" xr:uid="{00000000-0005-0000-0000-0000AAB40000}"/>
    <cellStyle name="Total 2 4 9 3 2" xfId="23032" xr:uid="{00000000-0005-0000-0000-0000ABB40000}"/>
    <cellStyle name="Total 2 4 9 3 3" xfId="33955" xr:uid="{00000000-0005-0000-0000-0000ACB40000}"/>
    <cellStyle name="Total 2 4 9 3 4" xfId="46312" xr:uid="{00000000-0005-0000-0000-0000ADB40000}"/>
    <cellStyle name="Total 2 4 9 4" xfId="23033" xr:uid="{00000000-0005-0000-0000-0000AEB40000}"/>
    <cellStyle name="Total 2 4 9 4 2" xfId="23034" xr:uid="{00000000-0005-0000-0000-0000AFB40000}"/>
    <cellStyle name="Total 2 4 9 4 3" xfId="43993" xr:uid="{00000000-0005-0000-0000-0000B0B40000}"/>
    <cellStyle name="Total 2 4 9 4 4" xfId="46313" xr:uid="{00000000-0005-0000-0000-0000B1B40000}"/>
    <cellStyle name="Total 2 4 9 5" xfId="23241" xr:uid="{00000000-0005-0000-0000-0000B2B40000}"/>
    <cellStyle name="Total 2 4 9 5 2" xfId="46314" xr:uid="{00000000-0005-0000-0000-0000B3B40000}"/>
    <cellStyle name="Total 2 5" xfId="23035" xr:uid="{00000000-0005-0000-0000-0000B4B40000}"/>
    <cellStyle name="Total 2 5 2" xfId="23036" xr:uid="{00000000-0005-0000-0000-0000B5B40000}"/>
    <cellStyle name="Total 2 5 2 2" xfId="23037" xr:uid="{00000000-0005-0000-0000-0000B6B40000}"/>
    <cellStyle name="Total 2 5 2 2 2" xfId="27262" xr:uid="{00000000-0005-0000-0000-0000B7B40000}"/>
    <cellStyle name="Total 2 5 2 3" xfId="23038" xr:uid="{00000000-0005-0000-0000-0000B8B40000}"/>
    <cellStyle name="Total 2 5 2 3 2" xfId="27263" xr:uid="{00000000-0005-0000-0000-0000B9B40000}"/>
    <cellStyle name="Total 2 5 2 4" xfId="23039" xr:uid="{00000000-0005-0000-0000-0000BAB40000}"/>
    <cellStyle name="Total 2 5 2 4 2" xfId="27264" xr:uid="{00000000-0005-0000-0000-0000BBB40000}"/>
    <cellStyle name="Total 2 5 2 5" xfId="23040" xr:uid="{00000000-0005-0000-0000-0000BCB40000}"/>
    <cellStyle name="Total 2 5 2 5 2" xfId="27265" xr:uid="{00000000-0005-0000-0000-0000BDB40000}"/>
    <cellStyle name="Total 2 5 2 6" xfId="27261" xr:uid="{00000000-0005-0000-0000-0000BEB40000}"/>
    <cellStyle name="Total 2 5 3" xfId="23041" xr:uid="{00000000-0005-0000-0000-0000BFB40000}"/>
    <cellStyle name="Total 2 5 3 2" xfId="23042" xr:uid="{00000000-0005-0000-0000-0000C0B40000}"/>
    <cellStyle name="Total 2 5 3 2 2" xfId="27267" xr:uid="{00000000-0005-0000-0000-0000C1B40000}"/>
    <cellStyle name="Total 2 5 3 3" xfId="23043" xr:uid="{00000000-0005-0000-0000-0000C2B40000}"/>
    <cellStyle name="Total 2 5 3 3 2" xfId="27268" xr:uid="{00000000-0005-0000-0000-0000C3B40000}"/>
    <cellStyle name="Total 2 5 3 4" xfId="23044" xr:uid="{00000000-0005-0000-0000-0000C4B40000}"/>
    <cellStyle name="Total 2 5 3 4 2" xfId="27269" xr:uid="{00000000-0005-0000-0000-0000C5B40000}"/>
    <cellStyle name="Total 2 5 3 5" xfId="23045" xr:uid="{00000000-0005-0000-0000-0000C6B40000}"/>
    <cellStyle name="Total 2 5 3 5 2" xfId="27270" xr:uid="{00000000-0005-0000-0000-0000C7B40000}"/>
    <cellStyle name="Total 2 5 3 6" xfId="27266" xr:uid="{00000000-0005-0000-0000-0000C8B40000}"/>
    <cellStyle name="Total 2 5 4" xfId="23046" xr:uid="{00000000-0005-0000-0000-0000C9B40000}"/>
    <cellStyle name="Total 2 5 4 2" xfId="23047" xr:uid="{00000000-0005-0000-0000-0000CAB40000}"/>
    <cellStyle name="Total 2 5 4 2 2" xfId="27272" xr:uid="{00000000-0005-0000-0000-0000CBB40000}"/>
    <cellStyle name="Total 2 5 4 3" xfId="23048" xr:uid="{00000000-0005-0000-0000-0000CCB40000}"/>
    <cellStyle name="Total 2 5 4 3 2" xfId="27273" xr:uid="{00000000-0005-0000-0000-0000CDB40000}"/>
    <cellStyle name="Total 2 5 4 4" xfId="23049" xr:uid="{00000000-0005-0000-0000-0000CEB40000}"/>
    <cellStyle name="Total 2 5 4 4 2" xfId="27274" xr:uid="{00000000-0005-0000-0000-0000CFB40000}"/>
    <cellStyle name="Total 2 5 4 5" xfId="23050" xr:uid="{00000000-0005-0000-0000-0000D0B40000}"/>
    <cellStyle name="Total 2 5 4 5 2" xfId="27275" xr:uid="{00000000-0005-0000-0000-0000D1B40000}"/>
    <cellStyle name="Total 2 5 4 6" xfId="27271" xr:uid="{00000000-0005-0000-0000-0000D2B40000}"/>
    <cellStyle name="Total 2 5 5" xfId="23051" xr:uid="{00000000-0005-0000-0000-0000D3B40000}"/>
    <cellStyle name="Total 2 5 5 2" xfId="23052" xr:uid="{00000000-0005-0000-0000-0000D4B40000}"/>
    <cellStyle name="Total 2 5 5 2 2" xfId="27277" xr:uid="{00000000-0005-0000-0000-0000D5B40000}"/>
    <cellStyle name="Total 2 5 5 3" xfId="23053" xr:uid="{00000000-0005-0000-0000-0000D6B40000}"/>
    <cellStyle name="Total 2 5 5 3 2" xfId="27278" xr:uid="{00000000-0005-0000-0000-0000D7B40000}"/>
    <cellStyle name="Total 2 5 5 4" xfId="23054" xr:uid="{00000000-0005-0000-0000-0000D8B40000}"/>
    <cellStyle name="Total 2 5 5 4 2" xfId="27279" xr:uid="{00000000-0005-0000-0000-0000D9B40000}"/>
    <cellStyle name="Total 2 5 5 5" xfId="23055" xr:uid="{00000000-0005-0000-0000-0000DAB40000}"/>
    <cellStyle name="Total 2 5 5 5 2" xfId="27280" xr:uid="{00000000-0005-0000-0000-0000DBB40000}"/>
    <cellStyle name="Total 2 5 5 6" xfId="27276" xr:uid="{00000000-0005-0000-0000-0000DCB40000}"/>
    <cellStyle name="Total 2 5 6" xfId="23056" xr:uid="{00000000-0005-0000-0000-0000DDB40000}"/>
    <cellStyle name="Total 2 5 6 2" xfId="27281" xr:uid="{00000000-0005-0000-0000-0000DEB40000}"/>
    <cellStyle name="Total 2 5 7" xfId="23057" xr:uid="{00000000-0005-0000-0000-0000DFB40000}"/>
    <cellStyle name="Total 2 5 7 2" xfId="27282" xr:uid="{00000000-0005-0000-0000-0000E0B40000}"/>
    <cellStyle name="Total 2 5 8" xfId="23058" xr:uid="{00000000-0005-0000-0000-0000E1B40000}"/>
    <cellStyle name="Total 2 5 8 2" xfId="27260" xr:uid="{00000000-0005-0000-0000-0000E2B40000}"/>
    <cellStyle name="Total 2 5 9" xfId="23377" xr:uid="{00000000-0005-0000-0000-0000E3B40000}"/>
    <cellStyle name="Total 2 6" xfId="23059" xr:uid="{00000000-0005-0000-0000-0000E4B40000}"/>
    <cellStyle name="Total 2 6 10" xfId="46315" xr:uid="{00000000-0005-0000-0000-0000E5B40000}"/>
    <cellStyle name="Total 2 6 11" xfId="44305" xr:uid="{00000000-0005-0000-0000-0000E6B40000}"/>
    <cellStyle name="Total 2 6 2" xfId="23060" xr:uid="{00000000-0005-0000-0000-0000E7B40000}"/>
    <cellStyle name="Total 2 6 2 2" xfId="27284" xr:uid="{00000000-0005-0000-0000-0000E8B40000}"/>
    <cellStyle name="Total 2 6 2 3" xfId="46316" xr:uid="{00000000-0005-0000-0000-0000E9B40000}"/>
    <cellStyle name="Total 2 6 3" xfId="23061" xr:uid="{00000000-0005-0000-0000-0000EAB40000}"/>
    <cellStyle name="Total 2 6 3 2" xfId="27285" xr:uid="{00000000-0005-0000-0000-0000EBB40000}"/>
    <cellStyle name="Total 2 6 3 3" xfId="46317" xr:uid="{00000000-0005-0000-0000-0000ECB40000}"/>
    <cellStyle name="Total 2 6 4" xfId="23062" xr:uid="{00000000-0005-0000-0000-0000EDB40000}"/>
    <cellStyle name="Total 2 6 4 2" xfId="27286" xr:uid="{00000000-0005-0000-0000-0000EEB40000}"/>
    <cellStyle name="Total 2 6 4 3" xfId="46318" xr:uid="{00000000-0005-0000-0000-0000EFB40000}"/>
    <cellStyle name="Total 2 6 5" xfId="23063" xr:uid="{00000000-0005-0000-0000-0000F0B40000}"/>
    <cellStyle name="Total 2 6 5 2" xfId="27287" xr:uid="{00000000-0005-0000-0000-0000F1B40000}"/>
    <cellStyle name="Total 2 6 5 3" xfId="46319" xr:uid="{00000000-0005-0000-0000-0000F2B40000}"/>
    <cellStyle name="Total 2 6 6" xfId="23064" xr:uid="{00000000-0005-0000-0000-0000F3B40000}"/>
    <cellStyle name="Total 2 6 6 2" xfId="27283" xr:uid="{00000000-0005-0000-0000-0000F4B40000}"/>
    <cellStyle name="Total 2 6 6 3" xfId="46320" xr:uid="{00000000-0005-0000-0000-0000F5B40000}"/>
    <cellStyle name="Total 2 6 7" xfId="23065" xr:uid="{00000000-0005-0000-0000-0000F6B40000}"/>
    <cellStyle name="Total 2 6 7 2" xfId="46321" xr:uid="{00000000-0005-0000-0000-0000F7B40000}"/>
    <cellStyle name="Total 2 6 8" xfId="23456" xr:uid="{00000000-0005-0000-0000-0000F8B40000}"/>
    <cellStyle name="Total 2 6 8 2" xfId="46322" xr:uid="{00000000-0005-0000-0000-0000F9B40000}"/>
    <cellStyle name="Total 2 6 9" xfId="46323" xr:uid="{00000000-0005-0000-0000-0000FAB40000}"/>
    <cellStyle name="Total 2 7" xfId="23066" xr:uid="{00000000-0005-0000-0000-0000FBB40000}"/>
    <cellStyle name="Total 2 7 2" xfId="27066" xr:uid="{00000000-0005-0000-0000-0000FCB40000}"/>
    <cellStyle name="Total 2 7 3" xfId="46324" xr:uid="{00000000-0005-0000-0000-0000FDB40000}"/>
    <cellStyle name="Total 2 8" xfId="23067" xr:uid="{00000000-0005-0000-0000-0000FEB40000}"/>
    <cellStyle name="Total 2 8 2" xfId="23068" xr:uid="{00000000-0005-0000-0000-0000FFB40000}"/>
    <cellStyle name="Total 2 8 3" xfId="43960" xr:uid="{00000000-0005-0000-0000-000000B50000}"/>
    <cellStyle name="Total 2 8 4" xfId="46325" xr:uid="{00000000-0005-0000-0000-000001B50000}"/>
    <cellStyle name="Total 2 9" xfId="23208" xr:uid="{00000000-0005-0000-0000-000002B50000}"/>
    <cellStyle name="Total 2 9 2" xfId="46326" xr:uid="{00000000-0005-0000-0000-000003B50000}"/>
    <cellStyle name="Total 3" xfId="23069" xr:uid="{00000000-0005-0000-0000-000004B50000}"/>
    <cellStyle name="Total 3 10" xfId="23242" xr:uid="{00000000-0005-0000-0000-000005B50000}"/>
    <cellStyle name="Total 3 2" xfId="23070" xr:uid="{00000000-0005-0000-0000-000006B50000}"/>
    <cellStyle name="Total 3 2 10" xfId="46328" xr:uid="{00000000-0005-0000-0000-000007B50000}"/>
    <cellStyle name="Total 3 2 11" xfId="46327" xr:uid="{00000000-0005-0000-0000-000008B50000}"/>
    <cellStyle name="Total 3 2 2" xfId="27289" xr:uid="{00000000-0005-0000-0000-000009B50000}"/>
    <cellStyle name="Total 3 2 2 2" xfId="46329" xr:uid="{00000000-0005-0000-0000-00000AB50000}"/>
    <cellStyle name="Total 3 2 3" xfId="46330" xr:uid="{00000000-0005-0000-0000-00000BB50000}"/>
    <cellStyle name="Total 3 2 4" xfId="46331" xr:uid="{00000000-0005-0000-0000-00000CB50000}"/>
    <cellStyle name="Total 3 2 5" xfId="46332" xr:uid="{00000000-0005-0000-0000-00000DB50000}"/>
    <cellStyle name="Total 3 2 6" xfId="46333" xr:uid="{00000000-0005-0000-0000-00000EB50000}"/>
    <cellStyle name="Total 3 2 7" xfId="46334" xr:uid="{00000000-0005-0000-0000-00000FB50000}"/>
    <cellStyle name="Total 3 2 8" xfId="46335" xr:uid="{00000000-0005-0000-0000-000010B50000}"/>
    <cellStyle name="Total 3 2 9" xfId="46336" xr:uid="{00000000-0005-0000-0000-000011B50000}"/>
    <cellStyle name="Total 3 3" xfId="23071" xr:uid="{00000000-0005-0000-0000-000012B50000}"/>
    <cellStyle name="Total 3 3 2" xfId="27290" xr:uid="{00000000-0005-0000-0000-000013B50000}"/>
    <cellStyle name="Total 3 3 3" xfId="46337" xr:uid="{00000000-0005-0000-0000-000014B50000}"/>
    <cellStyle name="Total 3 4" xfId="23072" xr:uid="{00000000-0005-0000-0000-000015B50000}"/>
    <cellStyle name="Total 3 4 2" xfId="27291" xr:uid="{00000000-0005-0000-0000-000016B50000}"/>
    <cellStyle name="Total 3 4 3" xfId="46338" xr:uid="{00000000-0005-0000-0000-000017B50000}"/>
    <cellStyle name="Total 3 5" xfId="23073" xr:uid="{00000000-0005-0000-0000-000018B50000}"/>
    <cellStyle name="Total 3 5 2" xfId="27292" xr:uid="{00000000-0005-0000-0000-000019B50000}"/>
    <cellStyle name="Total 3 5 3" xfId="46339" xr:uid="{00000000-0005-0000-0000-00001AB50000}"/>
    <cellStyle name="Total 3 6" xfId="23074" xr:uid="{00000000-0005-0000-0000-00001BB50000}"/>
    <cellStyle name="Total 3 6 2" xfId="27293" xr:uid="{00000000-0005-0000-0000-00001CB50000}"/>
    <cellStyle name="Total 3 7" xfId="23075" xr:uid="{00000000-0005-0000-0000-00001DB50000}"/>
    <cellStyle name="Total 3 7 2" xfId="27288" xr:uid="{00000000-0005-0000-0000-00001EB50000}"/>
    <cellStyle name="Total 3 8" xfId="23076" xr:uid="{00000000-0005-0000-0000-00001FB50000}"/>
    <cellStyle name="Total 3 8 2" xfId="23077" xr:uid="{00000000-0005-0000-0000-000020B50000}"/>
    <cellStyle name="Total 3 8 3" xfId="33956" xr:uid="{00000000-0005-0000-0000-000021B50000}"/>
    <cellStyle name="Total 3 9" xfId="23078" xr:uid="{00000000-0005-0000-0000-000022B50000}"/>
    <cellStyle name="Total 3 9 2" xfId="23079" xr:uid="{00000000-0005-0000-0000-000023B50000}"/>
    <cellStyle name="Total 3 9 3" xfId="43994" xr:uid="{00000000-0005-0000-0000-000024B50000}"/>
    <cellStyle name="Total 4" xfId="23080" xr:uid="{00000000-0005-0000-0000-000025B50000}"/>
    <cellStyle name="Total 4 2" xfId="23081" xr:uid="{00000000-0005-0000-0000-000026B50000}"/>
    <cellStyle name="Total 4 2 10" xfId="46341" xr:uid="{00000000-0005-0000-0000-000027B50000}"/>
    <cellStyle name="Total 4 2 11" xfId="46340" xr:uid="{00000000-0005-0000-0000-000028B50000}"/>
    <cellStyle name="Total 4 2 2" xfId="27294" xr:uid="{00000000-0005-0000-0000-000029B50000}"/>
    <cellStyle name="Total 4 2 2 2" xfId="46342" xr:uid="{00000000-0005-0000-0000-00002AB50000}"/>
    <cellStyle name="Total 4 2 3" xfId="46343" xr:uid="{00000000-0005-0000-0000-00002BB50000}"/>
    <cellStyle name="Total 4 2 4" xfId="46344" xr:uid="{00000000-0005-0000-0000-00002CB50000}"/>
    <cellStyle name="Total 4 2 5" xfId="46345" xr:uid="{00000000-0005-0000-0000-00002DB50000}"/>
    <cellStyle name="Total 4 2 6" xfId="46346" xr:uid="{00000000-0005-0000-0000-00002EB50000}"/>
    <cellStyle name="Total 4 2 7" xfId="46347" xr:uid="{00000000-0005-0000-0000-00002FB50000}"/>
    <cellStyle name="Total 4 2 8" xfId="46348" xr:uid="{00000000-0005-0000-0000-000030B50000}"/>
    <cellStyle name="Total 4 2 9" xfId="46349" xr:uid="{00000000-0005-0000-0000-000031B50000}"/>
    <cellStyle name="Total 4 3" xfId="23082" xr:uid="{00000000-0005-0000-0000-000032B50000}"/>
    <cellStyle name="Total 4 3 2" xfId="23083" xr:uid="{00000000-0005-0000-0000-000033B50000}"/>
    <cellStyle name="Total 4 3 3" xfId="33957" xr:uid="{00000000-0005-0000-0000-000034B50000}"/>
    <cellStyle name="Total 4 3 4" xfId="46350" xr:uid="{00000000-0005-0000-0000-000035B50000}"/>
    <cellStyle name="Total 4 4" xfId="23285" xr:uid="{00000000-0005-0000-0000-000036B50000}"/>
    <cellStyle name="Total 4 4 2" xfId="46351" xr:uid="{00000000-0005-0000-0000-000037B50000}"/>
    <cellStyle name="Total 4 5" xfId="46352" xr:uid="{00000000-0005-0000-0000-000038B50000}"/>
    <cellStyle name="Warning Text 2" xfId="23084" xr:uid="{00000000-0005-0000-0000-000039B50000}"/>
    <cellStyle name="Warning Text 2 2" xfId="23085" xr:uid="{00000000-0005-0000-0000-00003AB50000}"/>
    <cellStyle name="Warning Text 2 2 2" xfId="23378" xr:uid="{00000000-0005-0000-0000-00003BB50000}"/>
    <cellStyle name="Warning Text 2 3" xfId="23086" xr:uid="{00000000-0005-0000-0000-00003CB50000}"/>
    <cellStyle name="Warning Text 2 3 2" xfId="27295" xr:uid="{00000000-0005-0000-0000-00003DB50000}"/>
    <cellStyle name="Warning Text 2 4" xfId="23243" xr:uid="{00000000-0005-0000-0000-00003EB50000}"/>
    <cellStyle name="Warning Text 3" xfId="23087" xr:uid="{00000000-0005-0000-0000-00003FB50000}"/>
    <cellStyle name="Warning Text 3 2" xfId="23088" xr:uid="{00000000-0005-0000-0000-000040B50000}"/>
    <cellStyle name="Warning Text 3 2 2" xfId="27296" xr:uid="{00000000-0005-0000-0000-000041B50000}"/>
    <cellStyle name="Warning Text 3 3" xfId="23244" xr:uid="{00000000-0005-0000-0000-000042B50000}"/>
    <cellStyle name="Warning Text 4" xfId="23089" xr:uid="{00000000-0005-0000-0000-000043B50000}"/>
    <cellStyle name="Warning Text 4 2" xfId="23090" xr:uid="{00000000-0005-0000-0000-000044B50000}"/>
    <cellStyle name="Warning Text 4 2 2" xfId="27297" xr:uid="{00000000-0005-0000-0000-000045B50000}"/>
    <cellStyle name="Warning Text 4 3" xfId="23286" xr:uid="{00000000-0005-0000-0000-000046B50000}"/>
    <cellStyle name="عادي_aaa حمل التكيف واختيار الوحدات" xfId="44021" xr:uid="{00000000-0005-0000-0000-000047B50000}"/>
    <cellStyle name="강조색1" xfId="23091" xr:uid="{00000000-0005-0000-0000-000048B50000}"/>
    <cellStyle name="강조색1 2" xfId="23442" xr:uid="{00000000-0005-0000-0000-000049B50000}"/>
    <cellStyle name="강조색2" xfId="23092" xr:uid="{00000000-0005-0000-0000-00004AB50000}"/>
    <cellStyle name="강조색2 2" xfId="23441" xr:uid="{00000000-0005-0000-0000-00004BB50000}"/>
    <cellStyle name="강조색3" xfId="23093" xr:uid="{00000000-0005-0000-0000-00004CB50000}"/>
    <cellStyle name="강조색3 2" xfId="23472" xr:uid="{00000000-0005-0000-0000-00004DB50000}"/>
    <cellStyle name="강조색4" xfId="23094" xr:uid="{00000000-0005-0000-0000-00004EB50000}"/>
    <cellStyle name="강조색4 2" xfId="23471" xr:uid="{00000000-0005-0000-0000-00004FB50000}"/>
    <cellStyle name="강조색5" xfId="23095" xr:uid="{00000000-0005-0000-0000-000050B50000}"/>
    <cellStyle name="강조색5 2" xfId="23470" xr:uid="{00000000-0005-0000-0000-000051B50000}"/>
    <cellStyle name="강조색6" xfId="23096" xr:uid="{00000000-0005-0000-0000-000052B50000}"/>
    <cellStyle name="강조색6 2" xfId="23440" xr:uid="{00000000-0005-0000-0000-000053B50000}"/>
    <cellStyle name="경고문" xfId="23097" xr:uid="{00000000-0005-0000-0000-000054B50000}"/>
    <cellStyle name="경고문 2" xfId="23439" xr:uid="{00000000-0005-0000-0000-000055B50000}"/>
    <cellStyle name="계산" xfId="23098" xr:uid="{00000000-0005-0000-0000-000056B50000}"/>
    <cellStyle name="계산 2" xfId="23099" xr:uid="{00000000-0005-0000-0000-000057B50000}"/>
    <cellStyle name="계산 3" xfId="23469" xr:uid="{00000000-0005-0000-0000-000058B50000}"/>
    <cellStyle name="나쁨" xfId="23100" xr:uid="{00000000-0005-0000-0000-000059B50000}"/>
    <cellStyle name="나쁨 2" xfId="23468" xr:uid="{00000000-0005-0000-0000-00005AB50000}"/>
    <cellStyle name="메모" xfId="23101" xr:uid="{00000000-0005-0000-0000-00005BB50000}"/>
    <cellStyle name="메모 2" xfId="23102" xr:uid="{00000000-0005-0000-0000-00005CB50000}"/>
    <cellStyle name="메모 3" xfId="23467" xr:uid="{00000000-0005-0000-0000-00005DB50000}"/>
    <cellStyle name="보통" xfId="23103" xr:uid="{00000000-0005-0000-0000-00005EB50000}"/>
    <cellStyle name="보통 2" xfId="23466" xr:uid="{00000000-0005-0000-0000-00005FB50000}"/>
    <cellStyle name="설명 텍스트" xfId="23104" xr:uid="{00000000-0005-0000-0000-000060B50000}"/>
    <cellStyle name="설명 텍스트 2" xfId="23465" xr:uid="{00000000-0005-0000-0000-000061B50000}"/>
    <cellStyle name="셀 확인" xfId="23105" xr:uid="{00000000-0005-0000-0000-000062B50000}"/>
    <cellStyle name="셀 확인 2" xfId="23464" xr:uid="{00000000-0005-0000-0000-000063B50000}"/>
    <cellStyle name="연결된 셀" xfId="23106" xr:uid="{00000000-0005-0000-0000-000064B50000}"/>
    <cellStyle name="연결된 셀 2" xfId="23438" xr:uid="{00000000-0005-0000-0000-000065B50000}"/>
    <cellStyle name="요약" xfId="23107" xr:uid="{00000000-0005-0000-0000-000066B50000}"/>
    <cellStyle name="요약 2" xfId="23108" xr:uid="{00000000-0005-0000-0000-000067B50000}"/>
    <cellStyle name="요약 3" xfId="23463" xr:uid="{00000000-0005-0000-0000-000068B50000}"/>
    <cellStyle name="입력" xfId="23109" xr:uid="{00000000-0005-0000-0000-000069B50000}"/>
    <cellStyle name="입력 2" xfId="23110" xr:uid="{00000000-0005-0000-0000-00006AB50000}"/>
    <cellStyle name="입력 3" xfId="23462" xr:uid="{00000000-0005-0000-0000-00006BB50000}"/>
    <cellStyle name="제목" xfId="23111" xr:uid="{00000000-0005-0000-0000-00006CB50000}"/>
    <cellStyle name="제목 1" xfId="23112" xr:uid="{00000000-0005-0000-0000-00006DB50000}"/>
    <cellStyle name="제목 1 2" xfId="23461" xr:uid="{00000000-0005-0000-0000-00006EB50000}"/>
    <cellStyle name="제목 2" xfId="23113" xr:uid="{00000000-0005-0000-0000-00006FB50000}"/>
    <cellStyle name="제목 2 2" xfId="23436" xr:uid="{00000000-0005-0000-0000-000070B50000}"/>
    <cellStyle name="제목 3" xfId="23114" xr:uid="{00000000-0005-0000-0000-000071B50000}"/>
    <cellStyle name="제목 3 2" xfId="23458" xr:uid="{00000000-0005-0000-0000-000072B50000}"/>
    <cellStyle name="제목 4" xfId="23115" xr:uid="{00000000-0005-0000-0000-000073B50000}"/>
    <cellStyle name="제목 4 2" xfId="23460" xr:uid="{00000000-0005-0000-0000-000074B50000}"/>
    <cellStyle name="제목 5" xfId="23437" xr:uid="{00000000-0005-0000-0000-000075B50000}"/>
    <cellStyle name="좋음" xfId="23116" xr:uid="{00000000-0005-0000-0000-000076B50000}"/>
    <cellStyle name="좋음 2" xfId="23459" xr:uid="{00000000-0005-0000-0000-000077B50000}"/>
    <cellStyle name="출력" xfId="23117" xr:uid="{00000000-0005-0000-0000-000078B50000}"/>
    <cellStyle name="출력 2" xfId="23118" xr:uid="{00000000-0005-0000-0000-000079B50000}"/>
    <cellStyle name="출력 2 2" xfId="23119" xr:uid="{00000000-0005-0000-0000-00007AB50000}"/>
    <cellStyle name="출력 2 2 2" xfId="23120" xr:uid="{00000000-0005-0000-0000-00007BB50000}"/>
    <cellStyle name="출력 2 2 3" xfId="37365" xr:uid="{00000000-0005-0000-0000-00007CB50000}"/>
    <cellStyle name="출력 2 3" xfId="27343" xr:uid="{00000000-0005-0000-0000-00007DB50000}"/>
    <cellStyle name="출력 3" xfId="23121" xr:uid="{00000000-0005-0000-0000-00007EB50000}"/>
    <cellStyle name="출력 4" xfId="23435" xr:uid="{00000000-0005-0000-0000-00007FB5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FD8A-86C3-4142-8E1E-4CD50BA460A5}">
  <sheetPr>
    <tabColor rgb="FFFFFF00"/>
  </sheetPr>
  <dimension ref="A1:M36"/>
  <sheetViews>
    <sheetView topLeftCell="A16" workbookViewId="0">
      <selection activeCell="F36" sqref="F36"/>
    </sheetView>
  </sheetViews>
  <sheetFormatPr defaultRowHeight="15"/>
  <cols>
    <col min="1" max="1" width="9.140625" style="100"/>
    <col min="2" max="2" width="33.140625" style="100" customWidth="1"/>
    <col min="3" max="3" width="16.140625" style="100" customWidth="1"/>
    <col min="4" max="4" width="14.28515625" style="100" customWidth="1"/>
    <col min="5" max="5" width="15.42578125" style="100" customWidth="1"/>
    <col min="6" max="6" width="9.140625" style="100"/>
    <col min="7" max="11" width="10.7109375" style="100" customWidth="1"/>
    <col min="12" max="12" width="11.7109375" style="100" customWidth="1"/>
    <col min="13" max="16384" width="9.140625" style="100"/>
  </cols>
  <sheetData>
    <row r="1" spans="1:13" ht="21">
      <c r="A1" s="542" t="s">
        <v>276</v>
      </c>
      <c r="B1" s="542"/>
      <c r="C1" s="542"/>
      <c r="D1" s="542"/>
      <c r="E1" s="542"/>
    </row>
    <row r="3" spans="1:13" ht="21">
      <c r="A3" s="542" t="s">
        <v>477</v>
      </c>
      <c r="B3" s="542"/>
      <c r="C3" s="542"/>
      <c r="D3" s="542"/>
      <c r="E3" s="542"/>
    </row>
    <row r="4" spans="1:13" ht="21">
      <c r="A4" s="108"/>
      <c r="B4" s="108"/>
      <c r="C4" s="108"/>
      <c r="D4" s="108"/>
      <c r="E4" s="108"/>
    </row>
    <row r="5" spans="1:13" s="104" customFormat="1" ht="30">
      <c r="A5" s="101" t="s">
        <v>277</v>
      </c>
      <c r="B5" s="101" t="s">
        <v>278</v>
      </c>
      <c r="C5" s="102" t="s">
        <v>279</v>
      </c>
      <c r="D5" s="103" t="s">
        <v>280</v>
      </c>
      <c r="E5" s="102" t="s">
        <v>281</v>
      </c>
    </row>
    <row r="6" spans="1:13" s="112" customFormat="1" ht="20.25" customHeight="1">
      <c r="A6" s="110">
        <v>1</v>
      </c>
      <c r="B6" s="111" t="s">
        <v>268</v>
      </c>
      <c r="C6" s="110"/>
      <c r="D6" s="110"/>
      <c r="E6" s="110"/>
    </row>
    <row r="7" spans="1:13" ht="20.25" customHeight="1">
      <c r="A7" s="105"/>
      <c r="B7" s="535" t="s">
        <v>282</v>
      </c>
      <c r="C7" s="536">
        <f>'HVAC 3F'!G111</f>
        <v>8344071</v>
      </c>
      <c r="D7" s="536">
        <f>'HVAC 3F'!I111</f>
        <v>1620471.6</v>
      </c>
      <c r="E7" s="536">
        <f>D7+C7</f>
        <v>9964542.5999999996</v>
      </c>
    </row>
    <row r="8" spans="1:13" ht="20.25" customHeight="1">
      <c r="A8" s="105"/>
      <c r="B8" s="535" t="s">
        <v>283</v>
      </c>
      <c r="C8" s="536">
        <f>'HVAC 7F'!G130</f>
        <v>9456570.9000000004</v>
      </c>
      <c r="D8" s="536">
        <f>'HVAC 7F'!I130</f>
        <v>1840771.8</v>
      </c>
      <c r="E8" s="536">
        <f>D8+C8</f>
        <v>11297342.700000001</v>
      </c>
    </row>
    <row r="9" spans="1:13" ht="20.25" customHeight="1">
      <c r="A9" s="105"/>
      <c r="B9" s="535" t="s">
        <v>284</v>
      </c>
      <c r="C9" s="536">
        <f>'HVAC 8F'!G134</f>
        <v>9966553.1999999993</v>
      </c>
      <c r="D9" s="536">
        <f>'HVAC 8F'!I134</f>
        <v>2069640.72</v>
      </c>
      <c r="E9" s="536">
        <f>D9+C9</f>
        <v>12036193.92</v>
      </c>
    </row>
    <row r="10" spans="1:13" ht="20.25" customHeight="1">
      <c r="A10" s="105"/>
      <c r="B10" s="109" t="s">
        <v>285</v>
      </c>
      <c r="C10" s="152">
        <f>SUM(C7:C9)</f>
        <v>27767195.099999998</v>
      </c>
      <c r="D10" s="152">
        <f t="shared" ref="D10:E10" si="0">SUM(D7:D9)</f>
        <v>5530884.1200000001</v>
      </c>
      <c r="E10" s="152">
        <f t="shared" si="0"/>
        <v>33298079.219999999</v>
      </c>
    </row>
    <row r="11" spans="1:13" ht="20.25" customHeight="1">
      <c r="A11" s="105"/>
      <c r="B11" s="106"/>
      <c r="C11" s="114"/>
      <c r="D11" s="114"/>
      <c r="E11" s="114"/>
    </row>
    <row r="12" spans="1:13" s="112" customFormat="1" ht="20.25" customHeight="1">
      <c r="A12" s="110">
        <v>2</v>
      </c>
      <c r="B12" s="111" t="s">
        <v>286</v>
      </c>
      <c r="C12" s="115"/>
      <c r="D12" s="115"/>
      <c r="E12" s="115"/>
    </row>
    <row r="13" spans="1:13" ht="20.25" customHeight="1">
      <c r="A13" s="105"/>
      <c r="B13" s="535" t="s">
        <v>282</v>
      </c>
      <c r="C13" s="536">
        <f>'FF 3F '!K39</f>
        <v>3400563.6</v>
      </c>
      <c r="D13" s="536">
        <f>'FF 3F '!M39</f>
        <v>558641.69999999995</v>
      </c>
      <c r="E13" s="536">
        <f t="shared" ref="E13:E15" si="1">D13+C13</f>
        <v>3959205.3</v>
      </c>
    </row>
    <row r="14" spans="1:13" ht="20.25" customHeight="1">
      <c r="A14" s="105"/>
      <c r="B14" s="535" t="s">
        <v>283</v>
      </c>
      <c r="C14" s="536">
        <f>'FF 7F'!L39</f>
        <v>5598489.5999999996</v>
      </c>
      <c r="D14" s="536">
        <f>'FF 7F'!N39</f>
        <v>668295</v>
      </c>
      <c r="E14" s="536">
        <f t="shared" si="1"/>
        <v>6266784.5999999996</v>
      </c>
    </row>
    <row r="15" spans="1:13" ht="20.25" customHeight="1">
      <c r="A15" s="105"/>
      <c r="B15" s="535" t="s">
        <v>284</v>
      </c>
      <c r="C15" s="536">
        <f>'FF 8F'!G39</f>
        <v>5701815.9050000003</v>
      </c>
      <c r="D15" s="536">
        <f>'FF 8F'!I39</f>
        <v>773590.97499999998</v>
      </c>
      <c r="E15" s="536">
        <f t="shared" si="1"/>
        <v>6475406.8799999999</v>
      </c>
      <c r="G15" s="543" t="s">
        <v>478</v>
      </c>
      <c r="H15" s="543"/>
      <c r="I15" s="543"/>
      <c r="J15" s="543"/>
      <c r="K15" s="543"/>
      <c r="L15" s="537">
        <f>E9+E7+E15+E13+E21+E19+E27+E25</f>
        <v>38954415.700000003</v>
      </c>
      <c r="M15" s="537"/>
    </row>
    <row r="16" spans="1:13" ht="20.25" customHeight="1">
      <c r="A16" s="105"/>
      <c r="B16" s="109" t="s">
        <v>289</v>
      </c>
      <c r="C16" s="152">
        <f>SUM(C13:C15)</f>
        <v>14700869.105</v>
      </c>
      <c r="D16" s="152">
        <f t="shared" ref="D16" si="2">SUM(D13:D15)</f>
        <v>2000527.6749999998</v>
      </c>
      <c r="E16" s="152">
        <f t="shared" ref="E16" si="3">SUM(E13:E15)</f>
        <v>16701396.779999997</v>
      </c>
    </row>
    <row r="17" spans="1:12" ht="20.25" customHeight="1">
      <c r="A17" s="105"/>
      <c r="B17" s="106"/>
      <c r="C17" s="114"/>
      <c r="D17" s="114"/>
      <c r="E17" s="114"/>
      <c r="K17" s="538">
        <v>0.1</v>
      </c>
      <c r="L17" s="100">
        <f>L15*10%</f>
        <v>3895441.5700000003</v>
      </c>
    </row>
    <row r="18" spans="1:12" s="112" customFormat="1" ht="20.25" customHeight="1">
      <c r="A18" s="110">
        <v>3</v>
      </c>
      <c r="B18" s="111" t="s">
        <v>287</v>
      </c>
      <c r="C18" s="115"/>
      <c r="D18" s="115"/>
      <c r="E18" s="115"/>
      <c r="L18" s="100"/>
    </row>
    <row r="19" spans="1:12" ht="20.25" customHeight="1">
      <c r="A19" s="105"/>
      <c r="B19" s="535" t="s">
        <v>282</v>
      </c>
      <c r="C19" s="536">
        <f>'Plumb 3rd'!G82</f>
        <v>719258</v>
      </c>
      <c r="D19" s="536">
        <f>'Plumb 3rd'!I82</f>
        <v>410711.25</v>
      </c>
      <c r="E19" s="536">
        <f t="shared" ref="E19:E21" si="4">D19+C19</f>
        <v>1129969.25</v>
      </c>
    </row>
    <row r="20" spans="1:12" ht="20.25" customHeight="1">
      <c r="A20" s="105"/>
      <c r="B20" s="535" t="s">
        <v>283</v>
      </c>
      <c r="C20" s="536">
        <f>'Plum 7th'!G77</f>
        <v>524277</v>
      </c>
      <c r="D20" s="536">
        <f>'Plum 7th'!I77</f>
        <v>341986.25</v>
      </c>
      <c r="E20" s="536">
        <f t="shared" si="4"/>
        <v>866263.25</v>
      </c>
    </row>
    <row r="21" spans="1:12" ht="20.25" customHeight="1">
      <c r="A21" s="105"/>
      <c r="B21" s="535" t="s">
        <v>284</v>
      </c>
      <c r="C21" s="536">
        <f>'Plumb 8F'!G65</f>
        <v>256374</v>
      </c>
      <c r="D21" s="536">
        <f>'Plumb 8F'!I65</f>
        <v>316073.75</v>
      </c>
      <c r="E21" s="536">
        <f t="shared" si="4"/>
        <v>572447.75</v>
      </c>
    </row>
    <row r="22" spans="1:12" ht="20.25" customHeight="1">
      <c r="A22" s="105"/>
      <c r="B22" s="109" t="s">
        <v>290</v>
      </c>
      <c r="C22" s="152">
        <f>SUM(C19:C21)</f>
        <v>1499909</v>
      </c>
      <c r="D22" s="152">
        <f t="shared" ref="D22" si="5">SUM(D19:D21)</f>
        <v>1068771.25</v>
      </c>
      <c r="E22" s="152">
        <f t="shared" ref="E22" si="6">SUM(E19:E21)</f>
        <v>2568680.25</v>
      </c>
    </row>
    <row r="23" spans="1:12" ht="20.25" customHeight="1">
      <c r="A23" s="105"/>
      <c r="B23" s="106"/>
      <c r="C23" s="114"/>
      <c r="D23" s="114"/>
      <c r="E23" s="114"/>
    </row>
    <row r="24" spans="1:12" s="112" customFormat="1" ht="20.25" customHeight="1">
      <c r="A24" s="110">
        <v>4</v>
      </c>
      <c r="B24" s="111" t="s">
        <v>274</v>
      </c>
      <c r="C24" s="115"/>
      <c r="D24" s="115"/>
      <c r="E24" s="115"/>
    </row>
    <row r="25" spans="1:12" ht="20.25" customHeight="1">
      <c r="A25" s="105"/>
      <c r="B25" s="535" t="s">
        <v>282</v>
      </c>
      <c r="C25" s="536">
        <f>'BMS 3F'!G39</f>
        <v>1540750</v>
      </c>
      <c r="D25" s="536">
        <f>'BMS 3F'!I39</f>
        <v>1092000</v>
      </c>
      <c r="E25" s="536">
        <f t="shared" ref="E25:E27" si="7">D25+C25</f>
        <v>2632750</v>
      </c>
    </row>
    <row r="26" spans="1:12" ht="20.25" customHeight="1">
      <c r="A26" s="105"/>
      <c r="B26" s="535" t="s">
        <v>283</v>
      </c>
      <c r="C26" s="536">
        <f>'BMS 7F'!G48</f>
        <v>2471300</v>
      </c>
      <c r="D26" s="536">
        <f>'BMS 7F'!I48</f>
        <v>320500</v>
      </c>
      <c r="E26" s="536">
        <f t="shared" si="7"/>
        <v>2791800</v>
      </c>
    </row>
    <row r="27" spans="1:12" ht="20.25" customHeight="1">
      <c r="A27" s="105"/>
      <c r="B27" s="535" t="s">
        <v>284</v>
      </c>
      <c r="C27" s="536">
        <f>'BMS 8F'!G48</f>
        <v>1765900</v>
      </c>
      <c r="D27" s="536">
        <f>'BMS 8F'!I48</f>
        <v>418000</v>
      </c>
      <c r="E27" s="536">
        <f t="shared" si="7"/>
        <v>2183900</v>
      </c>
    </row>
    <row r="28" spans="1:12" ht="20.25" customHeight="1">
      <c r="A28" s="105"/>
      <c r="B28" s="109" t="s">
        <v>476</v>
      </c>
      <c r="C28" s="152">
        <f>SUM(C25:C27)</f>
        <v>5777950</v>
      </c>
      <c r="D28" s="152">
        <f t="shared" ref="D28" si="8">SUM(D25:D27)</f>
        <v>1830500</v>
      </c>
      <c r="E28" s="152">
        <f t="shared" ref="E28" si="9">SUM(E25:E27)</f>
        <v>7608450</v>
      </c>
    </row>
    <row r="29" spans="1:12" ht="20.25" customHeight="1">
      <c r="A29" s="105"/>
      <c r="B29" s="107"/>
      <c r="C29" s="114"/>
      <c r="D29" s="114"/>
      <c r="E29" s="114"/>
    </row>
    <row r="30" spans="1:12" ht="20.25" customHeight="1">
      <c r="A30" s="105"/>
      <c r="B30" s="113" t="s">
        <v>288</v>
      </c>
      <c r="C30" s="152">
        <f>C28+C22+C16+C10</f>
        <v>49745923.204999998</v>
      </c>
      <c r="D30" s="152">
        <f>D28+D22+D16+D10</f>
        <v>10430683.045</v>
      </c>
      <c r="E30" s="152">
        <f>E28+E22+E16+E10</f>
        <v>60176606.25</v>
      </c>
    </row>
    <row r="33" spans="4:5">
      <c r="E33" s="539">
        <v>65012613.929999992</v>
      </c>
    </row>
    <row r="34" spans="4:5">
      <c r="D34" s="538">
        <v>0.1</v>
      </c>
      <c r="E34" s="147">
        <f>E33*10%</f>
        <v>6501261.3929999992</v>
      </c>
    </row>
    <row r="35" spans="4:5">
      <c r="E35" s="147">
        <f>E33-E34</f>
        <v>58511352.536999993</v>
      </c>
    </row>
    <row r="36" spans="4:5">
      <c r="E36" s="147"/>
    </row>
  </sheetData>
  <mergeCells count="3">
    <mergeCell ref="A1:E1"/>
    <mergeCell ref="A3:E3"/>
    <mergeCell ref="G15:K15"/>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117"/>
  <sheetViews>
    <sheetView zoomScale="85" zoomScaleNormal="85" zoomScaleSheetLayoutView="70" workbookViewId="0">
      <selection activeCell="N8" sqref="N8"/>
    </sheetView>
  </sheetViews>
  <sheetFormatPr defaultColWidth="9.140625" defaultRowHeight="20.100000000000001" customHeight="1"/>
  <cols>
    <col min="1" max="1" width="8.7109375" style="2" customWidth="1"/>
    <col min="2" max="2" width="15.7109375" style="2" customWidth="1"/>
    <col min="3" max="3" width="71.42578125" style="1" customWidth="1"/>
    <col min="4" max="4" width="8.5703125" style="2" bestFit="1" customWidth="1"/>
    <col min="5" max="5" width="5.7109375" style="2" customWidth="1"/>
    <col min="6" max="9" width="12.7109375" style="91" customWidth="1"/>
    <col min="10" max="10" width="15.7109375" style="91" customWidth="1"/>
    <col min="11" max="11" width="21.7109375" style="2" hidden="1" customWidth="1"/>
    <col min="12" max="12" width="23.140625" style="2" hidden="1" customWidth="1"/>
    <col min="13" max="16" width="9.140625" style="1"/>
    <col min="22" max="16384" width="9.140625" style="1"/>
  </cols>
  <sheetData>
    <row r="1" spans="1:34" s="12" customFormat="1" ht="35.25" customHeight="1">
      <c r="A1" s="544" t="s">
        <v>258</v>
      </c>
      <c r="B1" s="544"/>
      <c r="C1" s="544"/>
      <c r="D1" s="544"/>
      <c r="E1" s="544"/>
      <c r="F1" s="544"/>
      <c r="G1" s="544"/>
      <c r="H1" s="544"/>
      <c r="I1" s="544"/>
      <c r="J1" s="544"/>
    </row>
    <row r="2" spans="1:34" s="5" customFormat="1" ht="12.6" customHeight="1">
      <c r="A2" s="4">
        <v>1</v>
      </c>
      <c r="B2" s="4">
        <v>2</v>
      </c>
      <c r="C2" s="4">
        <v>3</v>
      </c>
      <c r="D2" s="4">
        <v>4</v>
      </c>
      <c r="E2" s="4">
        <v>5</v>
      </c>
      <c r="F2" s="74">
        <v>6</v>
      </c>
      <c r="G2" s="74">
        <v>7</v>
      </c>
      <c r="H2" s="74">
        <v>8</v>
      </c>
      <c r="I2" s="74">
        <v>9</v>
      </c>
      <c r="J2" s="74">
        <v>10</v>
      </c>
      <c r="K2" s="4">
        <v>6</v>
      </c>
      <c r="L2" s="4">
        <v>7</v>
      </c>
    </row>
    <row r="3" spans="1:34" s="7" customFormat="1" ht="30" customHeight="1">
      <c r="A3" s="6" t="s">
        <v>17</v>
      </c>
      <c r="B3" s="6" t="s">
        <v>18</v>
      </c>
      <c r="C3" s="6" t="s">
        <v>19</v>
      </c>
      <c r="D3" s="6" t="s">
        <v>20</v>
      </c>
      <c r="E3" s="6" t="s">
        <v>0</v>
      </c>
      <c r="F3" s="75" t="s">
        <v>21</v>
      </c>
      <c r="G3" s="75" t="s">
        <v>22</v>
      </c>
      <c r="H3" s="75" t="s">
        <v>23</v>
      </c>
      <c r="I3" s="75" t="s">
        <v>24</v>
      </c>
      <c r="J3" s="75" t="s">
        <v>25</v>
      </c>
      <c r="K3" s="6" t="s">
        <v>91</v>
      </c>
      <c r="L3" s="6" t="s">
        <v>92</v>
      </c>
    </row>
    <row r="4" spans="1:34" s="8" customFormat="1" ht="12.6" customHeight="1">
      <c r="A4" s="4">
        <v>1</v>
      </c>
      <c r="B4" s="4">
        <v>2</v>
      </c>
      <c r="C4" s="4">
        <v>3</v>
      </c>
      <c r="D4" s="4">
        <v>4</v>
      </c>
      <c r="E4" s="4">
        <v>5</v>
      </c>
      <c r="F4" s="74">
        <v>6</v>
      </c>
      <c r="G4" s="76" t="s">
        <v>26</v>
      </c>
      <c r="H4" s="76">
        <v>8</v>
      </c>
      <c r="I4" s="76" t="s">
        <v>27</v>
      </c>
      <c r="J4" s="76" t="s">
        <v>40</v>
      </c>
      <c r="K4" s="4">
        <v>6</v>
      </c>
      <c r="L4" s="4" t="s">
        <v>26</v>
      </c>
      <c r="AB4" s="9"/>
      <c r="AC4" s="9"/>
      <c r="AD4" s="9"/>
      <c r="AE4" s="9"/>
      <c r="AF4" s="9"/>
      <c r="AG4" s="9"/>
      <c r="AH4" s="9"/>
    </row>
    <row r="5" spans="1:34" ht="20.100000000000001" customHeight="1">
      <c r="A5" s="17"/>
      <c r="B5" s="17"/>
      <c r="C5" s="19" t="s">
        <v>93</v>
      </c>
      <c r="D5" s="18"/>
      <c r="E5" s="18"/>
      <c r="F5" s="73"/>
      <c r="G5" s="73"/>
      <c r="H5" s="73"/>
      <c r="I5" s="73"/>
      <c r="J5" s="73"/>
      <c r="K5" s="18"/>
      <c r="L5" s="18"/>
      <c r="M5" s="20"/>
      <c r="N5" s="20"/>
      <c r="O5" s="20"/>
      <c r="P5" s="20"/>
      <c r="V5" s="20"/>
      <c r="W5" s="20"/>
      <c r="X5" s="20"/>
      <c r="Y5" s="20"/>
      <c r="Z5" s="20"/>
      <c r="AA5" s="20"/>
      <c r="AB5" s="20"/>
      <c r="AC5" s="20"/>
      <c r="AD5" s="20"/>
      <c r="AE5" s="20"/>
      <c r="AF5" s="20"/>
      <c r="AG5" s="20"/>
      <c r="AH5" s="20"/>
    </row>
    <row r="6" spans="1:34" ht="58.15" customHeight="1">
      <c r="A6" s="17"/>
      <c r="B6" s="17" t="s">
        <v>8</v>
      </c>
      <c r="C6" s="33" t="s">
        <v>61</v>
      </c>
      <c r="D6" s="16"/>
      <c r="E6" s="17"/>
      <c r="F6" s="73"/>
      <c r="G6" s="73"/>
      <c r="H6" s="73"/>
      <c r="I6" s="73"/>
      <c r="J6" s="73"/>
      <c r="K6" s="16"/>
      <c r="L6" s="17"/>
      <c r="M6" s="20"/>
      <c r="N6" s="20"/>
      <c r="O6" s="20"/>
      <c r="P6" s="20"/>
      <c r="V6" s="20"/>
      <c r="W6" s="20"/>
      <c r="X6" s="20"/>
      <c r="Y6" s="20"/>
      <c r="Z6" s="20"/>
      <c r="AA6" s="20"/>
      <c r="AB6" s="20"/>
      <c r="AC6" s="20"/>
      <c r="AD6" s="20"/>
      <c r="AE6" s="20"/>
      <c r="AF6" s="20"/>
      <c r="AG6" s="20"/>
      <c r="AH6" s="20"/>
    </row>
    <row r="7" spans="1:34" ht="26.25" customHeight="1">
      <c r="A7" s="17"/>
      <c r="B7" s="17"/>
      <c r="C7" s="19" t="s">
        <v>105</v>
      </c>
      <c r="D7" s="16"/>
      <c r="E7" s="17"/>
      <c r="F7" s="73"/>
      <c r="G7" s="73"/>
      <c r="H7" s="73"/>
      <c r="I7" s="73"/>
      <c r="J7" s="73"/>
      <c r="K7" s="16"/>
      <c r="L7" s="17"/>
      <c r="M7" s="20"/>
      <c r="N7" s="20"/>
      <c r="O7" s="20"/>
      <c r="P7" s="20"/>
      <c r="V7" s="20"/>
      <c r="W7" s="20"/>
      <c r="X7" s="20"/>
      <c r="Y7" s="20"/>
      <c r="Z7" s="20"/>
      <c r="AA7" s="20"/>
      <c r="AB7" s="20"/>
      <c r="AC7" s="20"/>
      <c r="AD7" s="20"/>
      <c r="AE7" s="20"/>
      <c r="AF7" s="20"/>
      <c r="AG7" s="20"/>
      <c r="AH7" s="20"/>
    </row>
    <row r="8" spans="1:34" ht="26.25" customHeight="1">
      <c r="A8" s="17" t="s">
        <v>50</v>
      </c>
      <c r="B8" s="17"/>
      <c r="C8" s="18" t="s">
        <v>6</v>
      </c>
      <c r="D8" s="16">
        <v>3616</v>
      </c>
      <c r="E8" s="17" t="s">
        <v>2</v>
      </c>
      <c r="F8" s="73">
        <v>405</v>
      </c>
      <c r="G8" s="73">
        <f>F8*D8</f>
        <v>1464480</v>
      </c>
      <c r="H8" s="73">
        <v>76.5</v>
      </c>
      <c r="I8" s="73">
        <f t="shared" ref="I8:I19" si="0">H8*D8</f>
        <v>276624</v>
      </c>
      <c r="J8" s="73">
        <f t="shared" ref="J8:J19" si="1">I8+G8</f>
        <v>1741104</v>
      </c>
      <c r="K8" s="16"/>
      <c r="L8" s="17"/>
      <c r="M8" s="20"/>
      <c r="N8" s="540">
        <f>SUM(H8)-(H8*10%)</f>
        <v>68.849999999999994</v>
      </c>
      <c r="O8" s="20"/>
      <c r="P8" s="20"/>
      <c r="Q8" s="541"/>
      <c r="V8" s="20"/>
      <c r="W8" s="20"/>
      <c r="X8" s="20"/>
      <c r="Y8" s="20"/>
      <c r="Z8" s="20"/>
      <c r="AA8" s="20"/>
      <c r="AB8" s="20"/>
      <c r="AC8" s="20"/>
      <c r="AD8" s="20"/>
      <c r="AE8" s="20"/>
      <c r="AF8" s="20"/>
      <c r="AG8" s="20"/>
      <c r="AH8" s="20"/>
    </row>
    <row r="9" spans="1:34" ht="26.25" customHeight="1">
      <c r="A9" s="17" t="s">
        <v>42</v>
      </c>
      <c r="B9" s="17"/>
      <c r="C9" s="18" t="s">
        <v>5</v>
      </c>
      <c r="D9" s="16">
        <v>938</v>
      </c>
      <c r="E9" s="17" t="s">
        <v>2</v>
      </c>
      <c r="F9" s="73">
        <v>423</v>
      </c>
      <c r="G9" s="73">
        <f>F9*D9</f>
        <v>396774</v>
      </c>
      <c r="H9" s="73">
        <v>76.5</v>
      </c>
      <c r="I9" s="73">
        <f t="shared" si="0"/>
        <v>71757</v>
      </c>
      <c r="J9" s="73">
        <f t="shared" si="1"/>
        <v>468531</v>
      </c>
      <c r="K9" s="16"/>
      <c r="L9" s="17"/>
      <c r="M9" s="20"/>
      <c r="N9" s="540">
        <f t="shared" ref="N9:N19" si="2">SUM(H9)-(H9*10%)</f>
        <v>68.849999999999994</v>
      </c>
      <c r="O9" s="20"/>
      <c r="P9" s="20"/>
      <c r="V9" s="20"/>
      <c r="W9" s="20"/>
      <c r="X9" s="20"/>
      <c r="Y9" s="20"/>
      <c r="Z9" s="20"/>
      <c r="AA9" s="20"/>
      <c r="AB9" s="20"/>
      <c r="AC9" s="20"/>
      <c r="AD9" s="20"/>
      <c r="AE9" s="20"/>
      <c r="AF9" s="20"/>
      <c r="AG9" s="20"/>
      <c r="AH9" s="20"/>
    </row>
    <row r="10" spans="1:34" ht="26.25" customHeight="1">
      <c r="A10" s="17" t="s">
        <v>10</v>
      </c>
      <c r="B10" s="17"/>
      <c r="C10" s="18" t="s">
        <v>69</v>
      </c>
      <c r="D10" s="16">
        <v>1268</v>
      </c>
      <c r="E10" s="17" t="s">
        <v>2</v>
      </c>
      <c r="F10" s="73">
        <v>612</v>
      </c>
      <c r="G10" s="73">
        <f>F10*D10</f>
        <v>776016</v>
      </c>
      <c r="H10" s="73">
        <v>76.5</v>
      </c>
      <c r="I10" s="73">
        <f t="shared" si="0"/>
        <v>97002</v>
      </c>
      <c r="J10" s="73">
        <f t="shared" si="1"/>
        <v>873018</v>
      </c>
      <c r="K10" s="16"/>
      <c r="L10" s="17"/>
      <c r="M10" s="20"/>
      <c r="N10" s="540">
        <f t="shared" si="2"/>
        <v>68.849999999999994</v>
      </c>
      <c r="O10" s="20"/>
      <c r="P10" s="20"/>
      <c r="V10" s="20"/>
      <c r="W10" s="20"/>
      <c r="X10" s="20"/>
      <c r="Y10" s="20"/>
      <c r="Z10" s="20"/>
      <c r="AA10" s="20"/>
      <c r="AB10" s="20"/>
      <c r="AC10" s="20"/>
      <c r="AD10" s="20"/>
      <c r="AE10" s="20"/>
      <c r="AF10" s="20"/>
      <c r="AG10" s="20"/>
      <c r="AH10" s="20"/>
    </row>
    <row r="11" spans="1:34" ht="46.5" customHeight="1">
      <c r="A11" s="17" t="s">
        <v>15</v>
      </c>
      <c r="B11" s="45" t="s">
        <v>43</v>
      </c>
      <c r="C11" s="69" t="s">
        <v>169</v>
      </c>
      <c r="D11" s="16">
        <f>SUM(D8:D10)</f>
        <v>5822</v>
      </c>
      <c r="E11" s="17" t="s">
        <v>2</v>
      </c>
      <c r="F11" s="73">
        <v>594</v>
      </c>
      <c r="G11" s="73">
        <f>F11*D11</f>
        <v>3458268</v>
      </c>
      <c r="H11" s="73">
        <v>63</v>
      </c>
      <c r="I11" s="73">
        <f t="shared" si="0"/>
        <v>366786</v>
      </c>
      <c r="J11" s="73">
        <f t="shared" si="1"/>
        <v>3825054</v>
      </c>
      <c r="K11" s="16"/>
      <c r="L11" s="17"/>
      <c r="M11" s="20"/>
      <c r="N11" s="540">
        <f t="shared" si="2"/>
        <v>56.7</v>
      </c>
      <c r="O11" s="20"/>
      <c r="P11" s="20"/>
      <c r="V11" s="20"/>
      <c r="W11" s="20"/>
      <c r="X11" s="20"/>
      <c r="Y11" s="20"/>
      <c r="Z11" s="20"/>
      <c r="AA11" s="20"/>
      <c r="AB11" s="20"/>
      <c r="AC11" s="20"/>
      <c r="AD11" s="20"/>
      <c r="AE11" s="20"/>
      <c r="AF11" s="20"/>
      <c r="AG11" s="20"/>
      <c r="AH11" s="20"/>
    </row>
    <row r="12" spans="1:34" ht="34.5" customHeight="1">
      <c r="A12" s="15" t="s">
        <v>31</v>
      </c>
      <c r="B12" s="17"/>
      <c r="C12" s="18" t="s">
        <v>267</v>
      </c>
      <c r="D12" s="17">
        <v>5822</v>
      </c>
      <c r="E12" s="17" t="s">
        <v>2</v>
      </c>
      <c r="F12" s="73">
        <v>117</v>
      </c>
      <c r="G12" s="73">
        <f>F12*D12</f>
        <v>681174</v>
      </c>
      <c r="H12" s="73">
        <v>22.5</v>
      </c>
      <c r="I12" s="73">
        <f t="shared" si="0"/>
        <v>130995</v>
      </c>
      <c r="J12" s="73">
        <f t="shared" si="1"/>
        <v>812169</v>
      </c>
      <c r="K12" s="17"/>
      <c r="L12" s="17"/>
      <c r="M12" s="20"/>
      <c r="N12" s="540">
        <f t="shared" si="2"/>
        <v>20.25</v>
      </c>
      <c r="O12" s="20"/>
      <c r="P12" s="20"/>
      <c r="V12" s="20"/>
      <c r="W12" s="20"/>
      <c r="X12" s="20"/>
      <c r="Y12" s="20"/>
      <c r="Z12" s="20"/>
      <c r="AA12" s="20"/>
      <c r="AB12" s="20"/>
      <c r="AC12" s="20"/>
      <c r="AD12" s="20"/>
      <c r="AE12" s="20"/>
      <c r="AF12" s="20"/>
      <c r="AG12" s="20"/>
      <c r="AH12" s="20"/>
    </row>
    <row r="13" spans="1:34" s="8" customFormat="1" ht="42" customHeight="1">
      <c r="A13" s="15"/>
      <c r="B13" s="15" t="s">
        <v>65</v>
      </c>
      <c r="C13" s="47" t="s">
        <v>66</v>
      </c>
      <c r="D13" s="40"/>
      <c r="E13" s="48"/>
      <c r="F13" s="77">
        <v>0</v>
      </c>
      <c r="G13" s="77"/>
      <c r="H13" s="77">
        <v>0</v>
      </c>
      <c r="I13" s="73">
        <f t="shared" si="0"/>
        <v>0</v>
      </c>
      <c r="J13" s="73">
        <f t="shared" si="1"/>
        <v>0</v>
      </c>
      <c r="K13" s="16"/>
      <c r="L13" s="17"/>
      <c r="N13" s="540">
        <f t="shared" si="2"/>
        <v>0</v>
      </c>
    </row>
    <row r="14" spans="1:34" s="43" customFormat="1" ht="26.25" customHeight="1">
      <c r="A14" s="15" t="s">
        <v>34</v>
      </c>
      <c r="B14" s="49"/>
      <c r="C14" s="50" t="s">
        <v>63</v>
      </c>
      <c r="D14" s="16">
        <f>40*1.1</f>
        <v>44</v>
      </c>
      <c r="E14" s="17" t="s">
        <v>41</v>
      </c>
      <c r="F14" s="78">
        <v>675</v>
      </c>
      <c r="G14" s="73">
        <f t="shared" ref="G14:G19" si="3">F14*D14</f>
        <v>29700</v>
      </c>
      <c r="H14" s="78">
        <v>72</v>
      </c>
      <c r="I14" s="73">
        <f t="shared" si="0"/>
        <v>3168</v>
      </c>
      <c r="J14" s="73">
        <f t="shared" si="1"/>
        <v>32868</v>
      </c>
      <c r="K14" s="16"/>
      <c r="L14" s="16"/>
      <c r="N14" s="540">
        <f t="shared" si="2"/>
        <v>64.8</v>
      </c>
    </row>
    <row r="15" spans="1:34" s="43" customFormat="1" ht="26.25" customHeight="1">
      <c r="A15" s="15" t="s">
        <v>34</v>
      </c>
      <c r="B15" s="49"/>
      <c r="C15" s="50" t="s">
        <v>64</v>
      </c>
      <c r="D15" s="16">
        <f>13*1.1</f>
        <v>14.3</v>
      </c>
      <c r="E15" s="17" t="s">
        <v>41</v>
      </c>
      <c r="F15" s="78">
        <v>630</v>
      </c>
      <c r="G15" s="73">
        <f t="shared" si="3"/>
        <v>9009</v>
      </c>
      <c r="H15" s="78">
        <v>72</v>
      </c>
      <c r="I15" s="73">
        <f t="shared" si="0"/>
        <v>1029.6000000000001</v>
      </c>
      <c r="J15" s="73">
        <f t="shared" si="1"/>
        <v>10038.6</v>
      </c>
      <c r="K15" s="40"/>
      <c r="L15" s="48"/>
      <c r="N15" s="540">
        <f t="shared" si="2"/>
        <v>64.8</v>
      </c>
    </row>
    <row r="16" spans="1:34" s="43" customFormat="1" ht="35.25" customHeight="1">
      <c r="A16" s="15"/>
      <c r="B16" s="49"/>
      <c r="C16" s="19" t="s">
        <v>110</v>
      </c>
      <c r="D16" s="51"/>
      <c r="E16" s="17"/>
      <c r="F16" s="78">
        <v>0</v>
      </c>
      <c r="G16" s="73">
        <f t="shared" si="3"/>
        <v>0</v>
      </c>
      <c r="H16" s="78">
        <v>0</v>
      </c>
      <c r="I16" s="73">
        <f t="shared" si="0"/>
        <v>0</v>
      </c>
      <c r="J16" s="73">
        <f t="shared" si="1"/>
        <v>0</v>
      </c>
      <c r="K16" s="51"/>
      <c r="L16" s="17"/>
      <c r="N16" s="540">
        <f t="shared" si="2"/>
        <v>0</v>
      </c>
    </row>
    <row r="17" spans="1:34" s="43" customFormat="1" ht="26.25" customHeight="1">
      <c r="A17" s="15" t="s">
        <v>37</v>
      </c>
      <c r="B17" s="49"/>
      <c r="C17" s="50" t="s">
        <v>197</v>
      </c>
      <c r="D17" s="16">
        <v>8</v>
      </c>
      <c r="E17" s="17" t="s">
        <v>1</v>
      </c>
      <c r="F17" s="78">
        <v>8550</v>
      </c>
      <c r="G17" s="73">
        <f t="shared" si="3"/>
        <v>68400</v>
      </c>
      <c r="H17" s="78">
        <v>900</v>
      </c>
      <c r="I17" s="73">
        <f t="shared" si="0"/>
        <v>7200</v>
      </c>
      <c r="J17" s="73">
        <f t="shared" si="1"/>
        <v>75600</v>
      </c>
      <c r="K17" s="51"/>
      <c r="L17" s="17"/>
      <c r="N17" s="540">
        <f t="shared" si="2"/>
        <v>810</v>
      </c>
    </row>
    <row r="18" spans="1:34" s="43" customFormat="1" ht="26.25" customHeight="1">
      <c r="A18" s="15"/>
      <c r="B18" s="49"/>
      <c r="C18" s="19" t="s">
        <v>232</v>
      </c>
      <c r="D18" s="51"/>
      <c r="E18" s="17"/>
      <c r="F18" s="78">
        <v>0</v>
      </c>
      <c r="G18" s="73">
        <f t="shared" si="3"/>
        <v>0</v>
      </c>
      <c r="H18" s="78">
        <v>0</v>
      </c>
      <c r="I18" s="73">
        <f t="shared" si="0"/>
        <v>0</v>
      </c>
      <c r="J18" s="73">
        <f t="shared" si="1"/>
        <v>0</v>
      </c>
      <c r="K18" s="51"/>
      <c r="L18" s="17"/>
      <c r="N18" s="540">
        <f t="shared" si="2"/>
        <v>0</v>
      </c>
    </row>
    <row r="19" spans="1:34" s="43" customFormat="1" ht="26.25" customHeight="1">
      <c r="A19" s="15" t="s">
        <v>38</v>
      </c>
      <c r="B19" s="49"/>
      <c r="C19" s="50" t="s">
        <v>197</v>
      </c>
      <c r="D19" s="51">
        <v>8</v>
      </c>
      <c r="E19" s="17" t="s">
        <v>1</v>
      </c>
      <c r="F19" s="78">
        <v>8550</v>
      </c>
      <c r="G19" s="73">
        <f t="shared" si="3"/>
        <v>68400</v>
      </c>
      <c r="H19" s="78">
        <v>900</v>
      </c>
      <c r="I19" s="73">
        <f t="shared" si="0"/>
        <v>7200</v>
      </c>
      <c r="J19" s="73">
        <f t="shared" si="1"/>
        <v>75600</v>
      </c>
      <c r="K19" s="51"/>
      <c r="L19" s="17"/>
      <c r="N19" s="540">
        <f t="shared" si="2"/>
        <v>810</v>
      </c>
    </row>
    <row r="20" spans="1:34" s="10" customFormat="1" ht="30" customHeight="1">
      <c r="A20" s="23"/>
      <c r="B20" s="24"/>
      <c r="C20" s="24" t="s">
        <v>47</v>
      </c>
      <c r="D20" s="23"/>
      <c r="E20" s="25"/>
      <c r="F20" s="80"/>
      <c r="G20" s="81">
        <f>SUM(G8:G19)</f>
        <v>6952221</v>
      </c>
      <c r="H20" s="80"/>
      <c r="I20" s="81">
        <f>SUM(I8:I19)</f>
        <v>961761.6</v>
      </c>
      <c r="J20" s="81">
        <f>SUM(J8:J19)</f>
        <v>7913982.5999999996</v>
      </c>
      <c r="K20" s="23"/>
      <c r="L20" s="25"/>
      <c r="M20" s="26"/>
      <c r="N20" s="26"/>
      <c r="O20" s="26"/>
      <c r="P20" s="26"/>
      <c r="V20" s="26"/>
      <c r="W20" s="26"/>
      <c r="X20" s="26"/>
      <c r="Y20" s="26"/>
      <c r="Z20" s="26"/>
      <c r="AA20" s="26"/>
      <c r="AB20" s="26"/>
      <c r="AC20" s="26"/>
      <c r="AD20" s="26"/>
      <c r="AE20" s="26"/>
      <c r="AF20" s="26"/>
      <c r="AG20" s="26"/>
      <c r="AH20" s="26"/>
    </row>
    <row r="21" spans="1:34" s="43" customFormat="1" ht="26.25" customHeight="1">
      <c r="A21" s="15"/>
      <c r="B21" s="49"/>
      <c r="C21" s="19" t="s">
        <v>177</v>
      </c>
      <c r="D21" s="51"/>
      <c r="E21" s="17"/>
      <c r="F21" s="78"/>
      <c r="G21" s="78"/>
      <c r="H21" s="78"/>
      <c r="I21" s="78"/>
      <c r="J21" s="79"/>
      <c r="K21" s="17"/>
      <c r="L21" s="17"/>
    </row>
    <row r="22" spans="1:34" s="43" customFormat="1" ht="26.25" customHeight="1">
      <c r="A22" s="15" t="s">
        <v>50</v>
      </c>
      <c r="B22" s="49"/>
      <c r="C22" s="50" t="s">
        <v>178</v>
      </c>
      <c r="D22" s="51">
        <v>12</v>
      </c>
      <c r="E22" s="17" t="s">
        <v>1</v>
      </c>
      <c r="F22" s="78">
        <v>4545</v>
      </c>
      <c r="G22" s="73">
        <f t="shared" ref="G22:G31" si="4">F22*D22</f>
        <v>54540</v>
      </c>
      <c r="H22" s="78">
        <v>900</v>
      </c>
      <c r="I22" s="73">
        <f t="shared" ref="I22:I31" si="5">H22*D22</f>
        <v>10800</v>
      </c>
      <c r="J22" s="73">
        <f t="shared" ref="J22:J31" si="6">I22+G22</f>
        <v>65340</v>
      </c>
      <c r="K22" s="17"/>
      <c r="L22" s="17"/>
      <c r="N22" s="540">
        <f t="shared" ref="N22:N31" si="7">SUM(H22)-(H22*10%)</f>
        <v>810</v>
      </c>
    </row>
    <row r="23" spans="1:34" s="43" customFormat="1" ht="26.25" customHeight="1">
      <c r="A23" s="15" t="s">
        <v>42</v>
      </c>
      <c r="B23" s="49"/>
      <c r="C23" s="50" t="s">
        <v>179</v>
      </c>
      <c r="D23" s="51">
        <v>2</v>
      </c>
      <c r="E23" s="17" t="s">
        <v>1</v>
      </c>
      <c r="F23" s="78">
        <v>7200</v>
      </c>
      <c r="G23" s="73">
        <f t="shared" si="4"/>
        <v>14400</v>
      </c>
      <c r="H23" s="78">
        <v>900</v>
      </c>
      <c r="I23" s="73">
        <f t="shared" si="5"/>
        <v>1800</v>
      </c>
      <c r="J23" s="73">
        <f t="shared" si="6"/>
        <v>16200</v>
      </c>
      <c r="K23" s="51"/>
      <c r="L23" s="17"/>
      <c r="N23" s="540">
        <f t="shared" si="7"/>
        <v>810</v>
      </c>
    </row>
    <row r="24" spans="1:34" s="43" customFormat="1" ht="26.25" customHeight="1">
      <c r="A24" s="15"/>
      <c r="B24" s="49"/>
      <c r="C24" s="19" t="s">
        <v>180</v>
      </c>
      <c r="D24" s="51"/>
      <c r="E24" s="17"/>
      <c r="F24" s="78">
        <v>0</v>
      </c>
      <c r="G24" s="73">
        <f t="shared" si="4"/>
        <v>0</v>
      </c>
      <c r="H24" s="78">
        <v>0</v>
      </c>
      <c r="I24" s="73">
        <f t="shared" si="5"/>
        <v>0</v>
      </c>
      <c r="J24" s="73">
        <f t="shared" si="6"/>
        <v>0</v>
      </c>
      <c r="K24" s="17"/>
      <c r="L24" s="17"/>
      <c r="N24" s="540">
        <f t="shared" si="7"/>
        <v>0</v>
      </c>
    </row>
    <row r="25" spans="1:34" s="43" customFormat="1" ht="26.25" customHeight="1">
      <c r="A25" s="15" t="s">
        <v>10</v>
      </c>
      <c r="B25" s="49"/>
      <c r="C25" s="50" t="s">
        <v>178</v>
      </c>
      <c r="D25" s="51">
        <v>12</v>
      </c>
      <c r="E25" s="17" t="s">
        <v>1</v>
      </c>
      <c r="F25" s="78">
        <v>4545</v>
      </c>
      <c r="G25" s="73">
        <f t="shared" si="4"/>
        <v>54540</v>
      </c>
      <c r="H25" s="78">
        <v>900</v>
      </c>
      <c r="I25" s="73">
        <f t="shared" si="5"/>
        <v>10800</v>
      </c>
      <c r="J25" s="73">
        <f t="shared" si="6"/>
        <v>65340</v>
      </c>
      <c r="K25" s="51"/>
      <c r="L25" s="17"/>
      <c r="N25" s="540">
        <f t="shared" si="7"/>
        <v>810</v>
      </c>
    </row>
    <row r="26" spans="1:34" s="43" customFormat="1" ht="26.25" customHeight="1">
      <c r="A26" s="15" t="s">
        <v>15</v>
      </c>
      <c r="B26" s="49"/>
      <c r="C26" s="50" t="s">
        <v>225</v>
      </c>
      <c r="D26" s="51">
        <v>2</v>
      </c>
      <c r="E26" s="17" t="s">
        <v>1</v>
      </c>
      <c r="F26" s="78">
        <v>5400</v>
      </c>
      <c r="G26" s="73">
        <f t="shared" si="4"/>
        <v>10800</v>
      </c>
      <c r="H26" s="78">
        <v>900</v>
      </c>
      <c r="I26" s="73">
        <f t="shared" si="5"/>
        <v>1800</v>
      </c>
      <c r="J26" s="73">
        <f t="shared" si="6"/>
        <v>12600</v>
      </c>
      <c r="K26" s="51"/>
      <c r="L26" s="17"/>
      <c r="N26" s="540">
        <f t="shared" si="7"/>
        <v>810</v>
      </c>
    </row>
    <row r="27" spans="1:34" s="43" customFormat="1" ht="26.25" customHeight="1">
      <c r="A27" s="15" t="s">
        <v>31</v>
      </c>
      <c r="B27" s="49"/>
      <c r="C27" s="50" t="s">
        <v>233</v>
      </c>
      <c r="D27" s="51">
        <v>1</v>
      </c>
      <c r="E27" s="17" t="s">
        <v>186</v>
      </c>
      <c r="F27" s="78">
        <v>9450</v>
      </c>
      <c r="G27" s="73">
        <f t="shared" si="4"/>
        <v>9450</v>
      </c>
      <c r="H27" s="78">
        <v>900</v>
      </c>
      <c r="I27" s="73">
        <f t="shared" si="5"/>
        <v>900</v>
      </c>
      <c r="J27" s="73">
        <f t="shared" si="6"/>
        <v>10350</v>
      </c>
      <c r="K27" s="51"/>
      <c r="L27" s="51"/>
      <c r="N27" s="540">
        <f t="shared" si="7"/>
        <v>810</v>
      </c>
    </row>
    <row r="28" spans="1:34" s="43" customFormat="1" ht="26.25" customHeight="1">
      <c r="A28" s="15"/>
      <c r="B28" s="49"/>
      <c r="C28" s="19" t="s">
        <v>234</v>
      </c>
      <c r="D28" s="51"/>
      <c r="E28" s="17"/>
      <c r="F28" s="78">
        <v>0</v>
      </c>
      <c r="G28" s="73">
        <f t="shared" si="4"/>
        <v>0</v>
      </c>
      <c r="H28" s="78">
        <v>0</v>
      </c>
      <c r="I28" s="73">
        <f t="shared" si="5"/>
        <v>0</v>
      </c>
      <c r="J28" s="73">
        <f t="shared" si="6"/>
        <v>0</v>
      </c>
      <c r="K28" s="49"/>
      <c r="L28" s="49"/>
      <c r="N28" s="540">
        <f t="shared" si="7"/>
        <v>0</v>
      </c>
    </row>
    <row r="29" spans="1:34" s="43" customFormat="1" ht="26.25" customHeight="1">
      <c r="A29" s="15" t="s">
        <v>34</v>
      </c>
      <c r="B29" s="49"/>
      <c r="C29" s="50" t="s">
        <v>235</v>
      </c>
      <c r="D29" s="51">
        <v>2</v>
      </c>
      <c r="E29" s="17" t="s">
        <v>1</v>
      </c>
      <c r="F29" s="78">
        <v>18450</v>
      </c>
      <c r="G29" s="73">
        <f t="shared" si="4"/>
        <v>36900</v>
      </c>
      <c r="H29" s="78">
        <v>1350</v>
      </c>
      <c r="I29" s="73">
        <f t="shared" si="5"/>
        <v>2700</v>
      </c>
      <c r="J29" s="73">
        <f t="shared" si="6"/>
        <v>39600</v>
      </c>
      <c r="K29" s="49"/>
      <c r="L29" s="49"/>
      <c r="N29" s="540">
        <f t="shared" si="7"/>
        <v>1215</v>
      </c>
    </row>
    <row r="30" spans="1:34" s="43" customFormat="1" ht="26.25" customHeight="1">
      <c r="A30" s="15"/>
      <c r="B30" s="49"/>
      <c r="C30" s="19" t="s">
        <v>214</v>
      </c>
      <c r="D30" s="51"/>
      <c r="E30" s="17"/>
      <c r="F30" s="78">
        <v>0</v>
      </c>
      <c r="G30" s="73">
        <f t="shared" si="4"/>
        <v>0</v>
      </c>
      <c r="H30" s="78">
        <v>0</v>
      </c>
      <c r="I30" s="73">
        <f t="shared" si="5"/>
        <v>0</v>
      </c>
      <c r="J30" s="73">
        <f t="shared" si="6"/>
        <v>0</v>
      </c>
      <c r="K30" s="49"/>
      <c r="L30" s="49"/>
      <c r="N30" s="540">
        <f t="shared" si="7"/>
        <v>0</v>
      </c>
    </row>
    <row r="31" spans="1:34" s="43" customFormat="1" ht="26.25" customHeight="1">
      <c r="A31" s="15" t="s">
        <v>37</v>
      </c>
      <c r="B31" s="49"/>
      <c r="C31" s="50" t="s">
        <v>174</v>
      </c>
      <c r="D31" s="51">
        <v>13</v>
      </c>
      <c r="E31" s="17" t="s">
        <v>1</v>
      </c>
      <c r="F31" s="78">
        <v>2880</v>
      </c>
      <c r="G31" s="73">
        <f t="shared" si="4"/>
        <v>37440</v>
      </c>
      <c r="H31" s="78">
        <v>720</v>
      </c>
      <c r="I31" s="73">
        <f t="shared" si="5"/>
        <v>9360</v>
      </c>
      <c r="J31" s="73">
        <f t="shared" si="6"/>
        <v>46800</v>
      </c>
      <c r="K31" s="49"/>
      <c r="L31" s="49"/>
      <c r="N31" s="540">
        <f t="shared" si="7"/>
        <v>648</v>
      </c>
    </row>
    <row r="32" spans="1:34" s="10" customFormat="1" ht="30" customHeight="1">
      <c r="A32" s="23"/>
      <c r="B32" s="24"/>
      <c r="C32" s="24" t="s">
        <v>165</v>
      </c>
      <c r="D32" s="24"/>
      <c r="E32" s="25"/>
      <c r="F32" s="80"/>
      <c r="G32" s="81">
        <f>SUM(G22:G31)</f>
        <v>218070</v>
      </c>
      <c r="H32" s="80"/>
      <c r="I32" s="81">
        <f>SUM(I22:I31)</f>
        <v>38160</v>
      </c>
      <c r="J32" s="81">
        <f>SUM(J22:J31)</f>
        <v>256230</v>
      </c>
      <c r="K32" s="24"/>
      <c r="L32" s="24"/>
      <c r="M32" s="26"/>
      <c r="N32" s="26"/>
      <c r="O32" s="26"/>
      <c r="P32" s="26"/>
      <c r="V32" s="26"/>
      <c r="W32" s="26"/>
      <c r="X32" s="26"/>
      <c r="Y32" s="26"/>
      <c r="Z32" s="26"/>
      <c r="AA32" s="26"/>
      <c r="AB32" s="26"/>
      <c r="AC32" s="26"/>
      <c r="AD32" s="26"/>
      <c r="AE32" s="26"/>
      <c r="AF32" s="26"/>
      <c r="AG32" s="26"/>
      <c r="AH32" s="26"/>
    </row>
    <row r="33" spans="1:34" ht="26.25" customHeight="1">
      <c r="A33" s="17"/>
      <c r="B33" s="17"/>
      <c r="C33" s="19" t="s">
        <v>215</v>
      </c>
      <c r="D33" s="17"/>
      <c r="E33" s="17"/>
      <c r="F33" s="73"/>
      <c r="G33" s="73"/>
      <c r="H33" s="73"/>
      <c r="I33" s="73"/>
      <c r="J33" s="73"/>
      <c r="K33" s="49"/>
      <c r="L33" s="49"/>
      <c r="M33" s="20"/>
      <c r="N33" s="20"/>
      <c r="O33" s="20"/>
      <c r="P33" s="20"/>
      <c r="V33" s="20"/>
      <c r="W33" s="20"/>
      <c r="X33" s="20"/>
      <c r="Y33" s="20"/>
      <c r="Z33" s="20"/>
      <c r="AA33" s="20"/>
      <c r="AB33" s="20"/>
      <c r="AC33" s="20"/>
      <c r="AD33" s="20"/>
      <c r="AE33" s="20"/>
      <c r="AF33" s="20"/>
      <c r="AG33" s="20"/>
      <c r="AH33" s="20"/>
    </row>
    <row r="34" spans="1:34" ht="26.25" customHeight="1">
      <c r="A34" s="17" t="s">
        <v>50</v>
      </c>
      <c r="B34" s="17"/>
      <c r="C34" s="50" t="s">
        <v>71</v>
      </c>
      <c r="D34" s="17">
        <v>1</v>
      </c>
      <c r="E34" s="17" t="s">
        <v>1</v>
      </c>
      <c r="F34" s="73">
        <v>18000</v>
      </c>
      <c r="G34" s="73">
        <f t="shared" ref="G34:G46" si="8">F34*D34</f>
        <v>18000</v>
      </c>
      <c r="H34" s="73">
        <v>900</v>
      </c>
      <c r="I34" s="73">
        <f t="shared" ref="I34:I46" si="9">H34*D34</f>
        <v>900</v>
      </c>
      <c r="J34" s="73">
        <f t="shared" ref="J34:J46" si="10">I34+G34</f>
        <v>18900</v>
      </c>
      <c r="K34" s="17"/>
      <c r="L34" s="17"/>
      <c r="M34" s="20"/>
      <c r="N34" s="540">
        <f t="shared" ref="N34:N46" si="11">SUM(H34)-(H34*10%)</f>
        <v>810</v>
      </c>
      <c r="O34" s="20"/>
      <c r="P34" s="20"/>
      <c r="V34" s="20"/>
      <c r="W34" s="20"/>
      <c r="X34" s="20"/>
      <c r="Y34" s="20"/>
      <c r="Z34" s="20"/>
      <c r="AA34" s="20"/>
      <c r="AB34" s="20"/>
      <c r="AC34" s="20"/>
      <c r="AD34" s="20"/>
      <c r="AE34" s="20"/>
      <c r="AF34" s="20"/>
      <c r="AG34" s="20"/>
      <c r="AH34" s="20"/>
    </row>
    <row r="35" spans="1:34" ht="26.25" customHeight="1">
      <c r="A35" s="17" t="s">
        <v>42</v>
      </c>
      <c r="B35" s="17"/>
      <c r="C35" s="50" t="s">
        <v>129</v>
      </c>
      <c r="D35" s="17">
        <v>1</v>
      </c>
      <c r="E35" s="17" t="s">
        <v>1</v>
      </c>
      <c r="F35" s="73">
        <v>6750</v>
      </c>
      <c r="G35" s="73">
        <f t="shared" si="8"/>
        <v>6750</v>
      </c>
      <c r="H35" s="73">
        <v>900</v>
      </c>
      <c r="I35" s="73">
        <f t="shared" si="9"/>
        <v>900</v>
      </c>
      <c r="J35" s="73">
        <f t="shared" si="10"/>
        <v>7650</v>
      </c>
      <c r="K35" s="51"/>
      <c r="L35" s="17"/>
      <c r="M35" s="20"/>
      <c r="N35" s="540">
        <f t="shared" si="11"/>
        <v>810</v>
      </c>
      <c r="O35" s="20"/>
      <c r="P35" s="20"/>
      <c r="V35" s="20"/>
      <c r="W35" s="20"/>
      <c r="X35" s="20"/>
      <c r="Y35" s="20"/>
      <c r="Z35" s="20"/>
      <c r="AA35" s="20"/>
      <c r="AB35" s="20"/>
      <c r="AC35" s="20"/>
      <c r="AD35" s="20"/>
      <c r="AE35" s="20"/>
      <c r="AF35" s="20"/>
      <c r="AG35" s="20"/>
      <c r="AH35" s="20"/>
    </row>
    <row r="36" spans="1:34" ht="26.25" customHeight="1">
      <c r="A36" s="17" t="s">
        <v>10</v>
      </c>
      <c r="B36" s="17"/>
      <c r="C36" s="50" t="s">
        <v>111</v>
      </c>
      <c r="D36" s="17">
        <v>1</v>
      </c>
      <c r="E36" s="17" t="s">
        <v>1</v>
      </c>
      <c r="F36" s="73">
        <v>10800</v>
      </c>
      <c r="G36" s="73">
        <f t="shared" si="8"/>
        <v>10800</v>
      </c>
      <c r="H36" s="73">
        <v>900</v>
      </c>
      <c r="I36" s="73">
        <f t="shared" si="9"/>
        <v>900</v>
      </c>
      <c r="J36" s="73">
        <f t="shared" si="10"/>
        <v>11700</v>
      </c>
      <c r="K36" s="17"/>
      <c r="L36" s="17"/>
      <c r="M36" s="20"/>
      <c r="N36" s="540">
        <f t="shared" si="11"/>
        <v>810</v>
      </c>
      <c r="O36" s="20"/>
      <c r="P36" s="20"/>
      <c r="V36" s="20"/>
      <c r="W36" s="20"/>
      <c r="X36" s="20"/>
      <c r="Y36" s="20"/>
      <c r="Z36" s="20"/>
      <c r="AA36" s="20"/>
      <c r="AB36" s="20"/>
      <c r="AC36" s="20"/>
      <c r="AD36" s="20"/>
      <c r="AE36" s="20"/>
      <c r="AF36" s="20"/>
      <c r="AG36" s="20"/>
      <c r="AH36" s="20"/>
    </row>
    <row r="37" spans="1:34" ht="26.25" customHeight="1">
      <c r="A37" s="17" t="s">
        <v>15</v>
      </c>
      <c r="B37" s="17"/>
      <c r="C37" s="50" t="s">
        <v>68</v>
      </c>
      <c r="D37" s="17">
        <v>2</v>
      </c>
      <c r="E37" s="17" t="s">
        <v>1</v>
      </c>
      <c r="F37" s="73">
        <v>8100</v>
      </c>
      <c r="G37" s="73">
        <f t="shared" si="8"/>
        <v>16200</v>
      </c>
      <c r="H37" s="73">
        <v>900</v>
      </c>
      <c r="I37" s="73">
        <f t="shared" si="9"/>
        <v>1800</v>
      </c>
      <c r="J37" s="73">
        <f t="shared" si="10"/>
        <v>18000</v>
      </c>
      <c r="K37" s="17"/>
      <c r="L37" s="17"/>
      <c r="M37" s="20"/>
      <c r="N37" s="540">
        <f t="shared" si="11"/>
        <v>810</v>
      </c>
      <c r="O37" s="20"/>
      <c r="P37" s="20"/>
      <c r="V37" s="20"/>
      <c r="W37" s="20"/>
      <c r="X37" s="20"/>
      <c r="Y37" s="20"/>
      <c r="Z37" s="20"/>
      <c r="AA37" s="20"/>
      <c r="AB37" s="20"/>
      <c r="AC37" s="20"/>
      <c r="AD37" s="20"/>
      <c r="AE37" s="20"/>
      <c r="AF37" s="20"/>
      <c r="AG37" s="20"/>
      <c r="AH37" s="20"/>
    </row>
    <row r="38" spans="1:34" ht="26.25" customHeight="1">
      <c r="A38" s="17" t="s">
        <v>31</v>
      </c>
      <c r="B38" s="17"/>
      <c r="C38" s="50" t="s">
        <v>236</v>
      </c>
      <c r="D38" s="17">
        <v>3</v>
      </c>
      <c r="E38" s="17" t="s">
        <v>1</v>
      </c>
      <c r="F38" s="73">
        <v>12600</v>
      </c>
      <c r="G38" s="73">
        <f t="shared" si="8"/>
        <v>37800</v>
      </c>
      <c r="H38" s="73">
        <v>900</v>
      </c>
      <c r="I38" s="73">
        <f t="shared" si="9"/>
        <v>2700</v>
      </c>
      <c r="J38" s="73">
        <f t="shared" si="10"/>
        <v>40500</v>
      </c>
      <c r="K38" s="17"/>
      <c r="L38" s="17"/>
      <c r="M38" s="20"/>
      <c r="N38" s="540">
        <f t="shared" si="11"/>
        <v>810</v>
      </c>
      <c r="O38" s="20"/>
      <c r="P38" s="20"/>
      <c r="V38" s="20"/>
      <c r="W38" s="20"/>
      <c r="X38" s="20"/>
      <c r="Y38" s="20"/>
      <c r="Z38" s="20"/>
      <c r="AA38" s="20"/>
      <c r="AB38" s="20"/>
      <c r="AC38" s="20"/>
      <c r="AD38" s="20"/>
      <c r="AE38" s="20"/>
      <c r="AF38" s="20"/>
      <c r="AG38" s="20"/>
      <c r="AH38" s="20"/>
    </row>
    <row r="39" spans="1:34" ht="26.25" customHeight="1">
      <c r="A39" s="17" t="s">
        <v>34</v>
      </c>
      <c r="B39" s="17"/>
      <c r="C39" s="50" t="s">
        <v>183</v>
      </c>
      <c r="D39" s="17">
        <v>1</v>
      </c>
      <c r="E39" s="17" t="s">
        <v>1</v>
      </c>
      <c r="F39" s="73">
        <v>15120</v>
      </c>
      <c r="G39" s="73">
        <f t="shared" si="8"/>
        <v>15120</v>
      </c>
      <c r="H39" s="73">
        <v>900</v>
      </c>
      <c r="I39" s="73">
        <f t="shared" si="9"/>
        <v>900</v>
      </c>
      <c r="J39" s="73">
        <f t="shared" si="10"/>
        <v>16020</v>
      </c>
      <c r="K39" s="17"/>
      <c r="L39" s="17"/>
      <c r="M39" s="20"/>
      <c r="N39" s="540">
        <f t="shared" si="11"/>
        <v>810</v>
      </c>
      <c r="O39" s="20"/>
      <c r="P39" s="20"/>
      <c r="V39" s="20"/>
      <c r="W39" s="20"/>
      <c r="X39" s="20"/>
      <c r="Y39" s="20"/>
      <c r="Z39" s="20"/>
      <c r="AA39" s="20"/>
      <c r="AB39" s="20"/>
      <c r="AC39" s="20"/>
      <c r="AD39" s="20"/>
      <c r="AE39" s="20"/>
      <c r="AF39" s="20"/>
      <c r="AG39" s="20"/>
      <c r="AH39" s="20"/>
    </row>
    <row r="40" spans="1:34" ht="26.25" customHeight="1">
      <c r="A40" s="17" t="s">
        <v>37</v>
      </c>
      <c r="B40" s="17"/>
      <c r="C40" s="50" t="s">
        <v>200</v>
      </c>
      <c r="D40" s="17">
        <v>2</v>
      </c>
      <c r="E40" s="17" t="s">
        <v>1</v>
      </c>
      <c r="F40" s="73">
        <v>14400</v>
      </c>
      <c r="G40" s="73">
        <f t="shared" si="8"/>
        <v>28800</v>
      </c>
      <c r="H40" s="73">
        <v>900</v>
      </c>
      <c r="I40" s="73">
        <f t="shared" si="9"/>
        <v>1800</v>
      </c>
      <c r="J40" s="73">
        <f t="shared" si="10"/>
        <v>30600</v>
      </c>
      <c r="K40" s="17"/>
      <c r="L40" s="17"/>
      <c r="M40" s="20"/>
      <c r="N40" s="540">
        <f t="shared" si="11"/>
        <v>810</v>
      </c>
      <c r="O40" s="20"/>
      <c r="P40" s="20"/>
      <c r="V40" s="20"/>
      <c r="W40" s="20"/>
      <c r="X40" s="20"/>
      <c r="Y40" s="20"/>
      <c r="Z40" s="20"/>
      <c r="AA40" s="20"/>
      <c r="AB40" s="20"/>
      <c r="AC40" s="20"/>
      <c r="AD40" s="20"/>
      <c r="AE40" s="20"/>
      <c r="AF40" s="20"/>
      <c r="AG40" s="20"/>
      <c r="AH40" s="20"/>
    </row>
    <row r="41" spans="1:34" ht="26.25" customHeight="1">
      <c r="A41" s="17" t="s">
        <v>38</v>
      </c>
      <c r="B41" s="17"/>
      <c r="C41" s="50" t="s">
        <v>201</v>
      </c>
      <c r="D41" s="17">
        <v>1</v>
      </c>
      <c r="E41" s="17" t="s">
        <v>1</v>
      </c>
      <c r="F41" s="73">
        <v>26100</v>
      </c>
      <c r="G41" s="73">
        <f t="shared" si="8"/>
        <v>26100</v>
      </c>
      <c r="H41" s="73">
        <v>900</v>
      </c>
      <c r="I41" s="73">
        <f t="shared" si="9"/>
        <v>900</v>
      </c>
      <c r="J41" s="73">
        <f t="shared" si="10"/>
        <v>27000</v>
      </c>
      <c r="K41" s="17"/>
      <c r="L41" s="17"/>
      <c r="M41" s="20"/>
      <c r="N41" s="540">
        <f t="shared" si="11"/>
        <v>810</v>
      </c>
      <c r="O41" s="20"/>
      <c r="P41" s="20"/>
      <c r="V41" s="20"/>
      <c r="W41" s="20"/>
      <c r="X41" s="20"/>
      <c r="Y41" s="20"/>
      <c r="Z41" s="20"/>
      <c r="AA41" s="20"/>
      <c r="AB41" s="20"/>
      <c r="AC41" s="20"/>
      <c r="AD41" s="20"/>
      <c r="AE41" s="20"/>
      <c r="AF41" s="20"/>
      <c r="AG41" s="20"/>
      <c r="AH41" s="20"/>
    </row>
    <row r="42" spans="1:34" ht="26.25" customHeight="1">
      <c r="A42" s="17" t="s">
        <v>51</v>
      </c>
      <c r="B42" s="17"/>
      <c r="C42" s="50" t="s">
        <v>237</v>
      </c>
      <c r="D42" s="17">
        <v>1</v>
      </c>
      <c r="E42" s="17" t="s">
        <v>1</v>
      </c>
      <c r="F42" s="73">
        <v>31500</v>
      </c>
      <c r="G42" s="73">
        <f t="shared" si="8"/>
        <v>31500</v>
      </c>
      <c r="H42" s="73">
        <v>900</v>
      </c>
      <c r="I42" s="73">
        <f t="shared" si="9"/>
        <v>900</v>
      </c>
      <c r="J42" s="73">
        <f t="shared" si="10"/>
        <v>32400</v>
      </c>
      <c r="K42" s="17"/>
      <c r="L42" s="17"/>
      <c r="M42" s="20"/>
      <c r="N42" s="540">
        <f t="shared" si="11"/>
        <v>810</v>
      </c>
      <c r="O42" s="20"/>
      <c r="P42" s="20"/>
      <c r="V42" s="20"/>
      <c r="W42" s="20"/>
      <c r="X42" s="20"/>
      <c r="Y42" s="20"/>
      <c r="Z42" s="20"/>
      <c r="AA42" s="20"/>
      <c r="AB42" s="20"/>
      <c r="AC42" s="20"/>
      <c r="AD42" s="20"/>
      <c r="AE42" s="20"/>
      <c r="AF42" s="20"/>
      <c r="AG42" s="20"/>
      <c r="AH42" s="20"/>
    </row>
    <row r="43" spans="1:34" ht="26.25" customHeight="1">
      <c r="A43" s="17" t="s">
        <v>52</v>
      </c>
      <c r="B43" s="17"/>
      <c r="C43" s="50" t="s">
        <v>238</v>
      </c>
      <c r="D43" s="17">
        <v>2</v>
      </c>
      <c r="E43" s="17" t="s">
        <v>1</v>
      </c>
      <c r="F43" s="73">
        <v>5850</v>
      </c>
      <c r="G43" s="73">
        <f t="shared" si="8"/>
        <v>11700</v>
      </c>
      <c r="H43" s="73">
        <v>900</v>
      </c>
      <c r="I43" s="73">
        <f t="shared" si="9"/>
        <v>1800</v>
      </c>
      <c r="J43" s="73">
        <f t="shared" si="10"/>
        <v>13500</v>
      </c>
      <c r="K43" s="17"/>
      <c r="L43" s="17"/>
      <c r="M43" s="20"/>
      <c r="N43" s="540">
        <f t="shared" si="11"/>
        <v>810</v>
      </c>
      <c r="O43" s="20"/>
      <c r="P43" s="20"/>
      <c r="V43" s="20"/>
      <c r="W43" s="20"/>
      <c r="X43" s="20"/>
      <c r="Y43" s="20"/>
      <c r="Z43" s="20"/>
      <c r="AA43" s="20"/>
      <c r="AB43" s="20"/>
      <c r="AC43" s="20"/>
      <c r="AD43" s="20"/>
      <c r="AE43" s="20"/>
      <c r="AF43" s="20"/>
      <c r="AG43" s="20"/>
      <c r="AH43" s="20"/>
    </row>
    <row r="44" spans="1:34" ht="26.25" customHeight="1">
      <c r="A44" s="17" t="s">
        <v>53</v>
      </c>
      <c r="B44" s="17"/>
      <c r="C44" s="50" t="s">
        <v>239</v>
      </c>
      <c r="D44" s="17">
        <v>1</v>
      </c>
      <c r="E44" s="17" t="s">
        <v>1</v>
      </c>
      <c r="F44" s="73">
        <v>40500</v>
      </c>
      <c r="G44" s="73">
        <f t="shared" si="8"/>
        <v>40500</v>
      </c>
      <c r="H44" s="73">
        <v>900</v>
      </c>
      <c r="I44" s="73">
        <f t="shared" si="9"/>
        <v>900</v>
      </c>
      <c r="J44" s="73">
        <f t="shared" si="10"/>
        <v>41400</v>
      </c>
      <c r="K44" s="17"/>
      <c r="L44" s="17"/>
      <c r="M44" s="20"/>
      <c r="N44" s="540">
        <f t="shared" si="11"/>
        <v>810</v>
      </c>
      <c r="O44" s="20"/>
      <c r="P44" s="20"/>
      <c r="V44" s="20"/>
      <c r="W44" s="20"/>
      <c r="X44" s="20"/>
      <c r="Y44" s="20"/>
      <c r="Z44" s="20"/>
      <c r="AA44" s="20"/>
      <c r="AB44" s="20"/>
      <c r="AC44" s="20"/>
      <c r="AD44" s="20"/>
      <c r="AE44" s="20"/>
      <c r="AF44" s="20"/>
      <c r="AG44" s="20"/>
      <c r="AH44" s="20"/>
    </row>
    <row r="45" spans="1:34" ht="26.25" customHeight="1">
      <c r="A45" s="17" t="s">
        <v>54</v>
      </c>
      <c r="B45" s="17"/>
      <c r="C45" s="50" t="s">
        <v>184</v>
      </c>
      <c r="D45" s="17">
        <v>1</v>
      </c>
      <c r="E45" s="17" t="s">
        <v>1</v>
      </c>
      <c r="F45" s="73">
        <v>13050</v>
      </c>
      <c r="G45" s="73">
        <f t="shared" si="8"/>
        <v>13050</v>
      </c>
      <c r="H45" s="73">
        <v>900</v>
      </c>
      <c r="I45" s="73">
        <f t="shared" si="9"/>
        <v>900</v>
      </c>
      <c r="J45" s="73">
        <f t="shared" si="10"/>
        <v>13950</v>
      </c>
      <c r="K45" s="17"/>
      <c r="L45" s="17"/>
      <c r="M45" s="20"/>
      <c r="N45" s="540">
        <f t="shared" si="11"/>
        <v>810</v>
      </c>
      <c r="O45" s="20"/>
      <c r="P45" s="20"/>
      <c r="V45" s="20"/>
      <c r="W45" s="20"/>
      <c r="X45" s="20"/>
      <c r="Y45" s="20"/>
      <c r="Z45" s="20"/>
      <c r="AA45" s="20"/>
      <c r="AB45" s="20"/>
      <c r="AC45" s="20"/>
      <c r="AD45" s="20"/>
      <c r="AE45" s="20"/>
      <c r="AF45" s="20"/>
      <c r="AG45" s="20"/>
      <c r="AH45" s="20"/>
    </row>
    <row r="46" spans="1:34" ht="26.25" customHeight="1">
      <c r="A46" s="17" t="s">
        <v>55</v>
      </c>
      <c r="B46" s="17"/>
      <c r="C46" s="50" t="s">
        <v>185</v>
      </c>
      <c r="D46" s="17">
        <v>1</v>
      </c>
      <c r="E46" s="17" t="s">
        <v>1</v>
      </c>
      <c r="F46" s="73">
        <v>10800</v>
      </c>
      <c r="G46" s="73">
        <f t="shared" si="8"/>
        <v>10800</v>
      </c>
      <c r="H46" s="73">
        <v>900</v>
      </c>
      <c r="I46" s="73">
        <f t="shared" si="9"/>
        <v>900</v>
      </c>
      <c r="J46" s="73">
        <f t="shared" si="10"/>
        <v>11700</v>
      </c>
      <c r="K46" s="17"/>
      <c r="L46" s="17"/>
      <c r="M46" s="20"/>
      <c r="N46" s="540">
        <f t="shared" si="11"/>
        <v>810</v>
      </c>
      <c r="O46" s="20"/>
      <c r="P46" s="20"/>
      <c r="V46" s="20"/>
      <c r="W46" s="20"/>
      <c r="X46" s="20"/>
      <c r="Y46" s="20"/>
      <c r="Z46" s="20"/>
      <c r="AA46" s="20"/>
      <c r="AB46" s="20"/>
      <c r="AC46" s="20"/>
      <c r="AD46" s="20"/>
      <c r="AE46" s="20"/>
      <c r="AF46" s="20"/>
      <c r="AG46" s="20"/>
      <c r="AH46" s="20"/>
    </row>
    <row r="47" spans="1:34" s="10" customFormat="1" ht="30" customHeight="1">
      <c r="A47" s="23"/>
      <c r="B47" s="24"/>
      <c r="C47" s="24" t="s">
        <v>48</v>
      </c>
      <c r="D47" s="24"/>
      <c r="E47" s="24"/>
      <c r="F47" s="80"/>
      <c r="G47" s="81">
        <f>SUM(G34:G46)</f>
        <v>267120</v>
      </c>
      <c r="H47" s="80"/>
      <c r="I47" s="81">
        <f>SUM(I34:I46)</f>
        <v>16200</v>
      </c>
      <c r="J47" s="81">
        <f>SUM(J34:J46)</f>
        <v>283320</v>
      </c>
      <c r="K47" s="24"/>
      <c r="L47" s="24"/>
      <c r="M47" s="26"/>
      <c r="N47" s="26"/>
      <c r="O47" s="26"/>
      <c r="P47" s="26"/>
      <c r="V47" s="26"/>
      <c r="W47" s="26"/>
      <c r="X47" s="26"/>
      <c r="Y47" s="26"/>
      <c r="Z47" s="26"/>
      <c r="AA47" s="26"/>
      <c r="AB47" s="26"/>
      <c r="AC47" s="26"/>
      <c r="AD47" s="26"/>
      <c r="AE47" s="26"/>
      <c r="AF47" s="26"/>
      <c r="AG47" s="26"/>
      <c r="AH47" s="26"/>
    </row>
    <row r="48" spans="1:34" ht="26.25" customHeight="1">
      <c r="A48" s="17"/>
      <c r="B48" s="17"/>
      <c r="C48" s="19" t="s">
        <v>117</v>
      </c>
      <c r="D48" s="17"/>
      <c r="E48" s="17"/>
      <c r="F48" s="73"/>
      <c r="G48" s="73"/>
      <c r="H48" s="73"/>
      <c r="I48" s="73"/>
      <c r="J48" s="73"/>
      <c r="K48" s="17"/>
      <c r="L48" s="17"/>
      <c r="M48" s="20"/>
      <c r="N48" s="20"/>
      <c r="O48" s="20"/>
      <c r="P48" s="20"/>
      <c r="V48" s="20"/>
      <c r="W48" s="20"/>
      <c r="X48" s="20"/>
      <c r="Y48" s="20"/>
      <c r="Z48" s="20"/>
      <c r="AA48" s="20"/>
      <c r="AB48" s="20"/>
      <c r="AC48" s="20"/>
      <c r="AD48" s="20"/>
      <c r="AE48" s="20"/>
      <c r="AF48" s="20"/>
      <c r="AG48" s="20"/>
      <c r="AH48" s="20"/>
    </row>
    <row r="49" spans="1:34" ht="26.25" customHeight="1">
      <c r="A49" s="17" t="s">
        <v>50</v>
      </c>
      <c r="B49" s="17"/>
      <c r="C49" s="50" t="s">
        <v>240</v>
      </c>
      <c r="D49" s="17">
        <v>2</v>
      </c>
      <c r="E49" s="17" t="s">
        <v>1</v>
      </c>
      <c r="F49" s="73">
        <v>11700</v>
      </c>
      <c r="G49" s="73">
        <f t="shared" ref="G49:G63" si="12">F49*D49</f>
        <v>23400</v>
      </c>
      <c r="H49" s="73">
        <v>900</v>
      </c>
      <c r="I49" s="73">
        <f t="shared" ref="I49:I63" si="13">H49*D49</f>
        <v>1800</v>
      </c>
      <c r="J49" s="73">
        <f t="shared" ref="J49:J63" si="14">I49+G49</f>
        <v>25200</v>
      </c>
      <c r="K49" s="17"/>
      <c r="L49" s="17"/>
      <c r="M49" s="20"/>
      <c r="N49" s="540">
        <f t="shared" ref="N49:N63" si="15">SUM(H49)-(H49*10%)</f>
        <v>810</v>
      </c>
      <c r="O49" s="20"/>
      <c r="P49" s="20"/>
      <c r="V49" s="20"/>
      <c r="W49" s="20"/>
      <c r="X49" s="20"/>
      <c r="Y49" s="20"/>
      <c r="Z49" s="20"/>
      <c r="AA49" s="20"/>
      <c r="AB49" s="20"/>
      <c r="AC49" s="20"/>
      <c r="AD49" s="20"/>
      <c r="AE49" s="20"/>
      <c r="AF49" s="20"/>
      <c r="AG49" s="20"/>
      <c r="AH49" s="20"/>
    </row>
    <row r="50" spans="1:34" ht="26.25" customHeight="1">
      <c r="A50" s="17" t="s">
        <v>42</v>
      </c>
      <c r="B50" s="17"/>
      <c r="C50" s="50" t="s">
        <v>241</v>
      </c>
      <c r="D50" s="17">
        <v>1</v>
      </c>
      <c r="E50" s="17" t="s">
        <v>1</v>
      </c>
      <c r="F50" s="73">
        <v>24300</v>
      </c>
      <c r="G50" s="73">
        <f t="shared" si="12"/>
        <v>24300</v>
      </c>
      <c r="H50" s="73">
        <v>900</v>
      </c>
      <c r="I50" s="73">
        <f t="shared" si="13"/>
        <v>900</v>
      </c>
      <c r="J50" s="73">
        <f t="shared" si="14"/>
        <v>25200</v>
      </c>
      <c r="K50" s="65"/>
      <c r="L50" s="17"/>
      <c r="M50" s="20"/>
      <c r="N50" s="540">
        <f t="shared" si="15"/>
        <v>810</v>
      </c>
      <c r="O50" s="20"/>
      <c r="P50" s="20"/>
      <c r="V50" s="20"/>
      <c r="W50" s="20"/>
      <c r="X50" s="20"/>
      <c r="Y50" s="20"/>
      <c r="Z50" s="20"/>
      <c r="AA50" s="20"/>
      <c r="AB50" s="20"/>
      <c r="AC50" s="20"/>
      <c r="AD50" s="20"/>
      <c r="AE50" s="20"/>
      <c r="AF50" s="20"/>
      <c r="AG50" s="20"/>
      <c r="AH50" s="20"/>
    </row>
    <row r="51" spans="1:34" ht="26.25" customHeight="1">
      <c r="A51" s="17" t="s">
        <v>10</v>
      </c>
      <c r="B51" s="17"/>
      <c r="C51" s="50" t="s">
        <v>129</v>
      </c>
      <c r="D51" s="17">
        <v>1</v>
      </c>
      <c r="E51" s="17" t="s">
        <v>1</v>
      </c>
      <c r="F51" s="73">
        <v>5310</v>
      </c>
      <c r="G51" s="73">
        <f t="shared" si="12"/>
        <v>5310</v>
      </c>
      <c r="H51" s="73">
        <v>900</v>
      </c>
      <c r="I51" s="73">
        <f t="shared" si="13"/>
        <v>900</v>
      </c>
      <c r="J51" s="73">
        <f t="shared" si="14"/>
        <v>6210</v>
      </c>
      <c r="K51" s="65"/>
      <c r="L51" s="17"/>
      <c r="M51" s="20"/>
      <c r="N51" s="540">
        <f t="shared" si="15"/>
        <v>810</v>
      </c>
      <c r="O51" s="20"/>
      <c r="P51" s="20"/>
      <c r="V51" s="20"/>
      <c r="W51" s="20"/>
      <c r="X51" s="20"/>
      <c r="Y51" s="20"/>
      <c r="Z51" s="20"/>
      <c r="AA51" s="20"/>
      <c r="AB51" s="20"/>
      <c r="AC51" s="20"/>
      <c r="AD51" s="20"/>
      <c r="AE51" s="20"/>
      <c r="AF51" s="20"/>
      <c r="AG51" s="20"/>
      <c r="AH51" s="20"/>
    </row>
    <row r="52" spans="1:34" ht="26.25" customHeight="1">
      <c r="A52" s="17" t="s">
        <v>15</v>
      </c>
      <c r="B52" s="17"/>
      <c r="C52" s="50" t="s">
        <v>111</v>
      </c>
      <c r="D52" s="17">
        <v>2</v>
      </c>
      <c r="E52" s="17" t="s">
        <v>1</v>
      </c>
      <c r="F52" s="73">
        <v>6030</v>
      </c>
      <c r="G52" s="73">
        <f t="shared" si="12"/>
        <v>12060</v>
      </c>
      <c r="H52" s="73">
        <v>900</v>
      </c>
      <c r="I52" s="73">
        <f t="shared" si="13"/>
        <v>1800</v>
      </c>
      <c r="J52" s="73">
        <f t="shared" si="14"/>
        <v>13860</v>
      </c>
      <c r="K52" s="65"/>
      <c r="L52" s="17"/>
      <c r="M52" s="20"/>
      <c r="N52" s="540">
        <f t="shared" si="15"/>
        <v>810</v>
      </c>
      <c r="O52" s="20"/>
      <c r="P52" s="20"/>
      <c r="V52" s="20"/>
      <c r="W52" s="20"/>
      <c r="X52" s="20"/>
      <c r="Y52" s="20"/>
      <c r="Z52" s="20"/>
      <c r="AA52" s="20"/>
      <c r="AB52" s="20"/>
      <c r="AC52" s="20"/>
      <c r="AD52" s="20"/>
      <c r="AE52" s="20"/>
      <c r="AF52" s="20"/>
      <c r="AG52" s="20"/>
      <c r="AH52" s="20"/>
    </row>
    <row r="53" spans="1:34" ht="26.25" customHeight="1">
      <c r="A53" s="17" t="s">
        <v>31</v>
      </c>
      <c r="B53" s="17"/>
      <c r="C53" s="50" t="s">
        <v>68</v>
      </c>
      <c r="D53" s="17">
        <v>2</v>
      </c>
      <c r="E53" s="17" t="s">
        <v>1</v>
      </c>
      <c r="F53" s="73">
        <v>6750</v>
      </c>
      <c r="G53" s="73">
        <f t="shared" si="12"/>
        <v>13500</v>
      </c>
      <c r="H53" s="73">
        <v>900</v>
      </c>
      <c r="I53" s="73">
        <f t="shared" si="13"/>
        <v>1800</v>
      </c>
      <c r="J53" s="73">
        <f t="shared" si="14"/>
        <v>15300</v>
      </c>
      <c r="K53" s="65"/>
      <c r="L53" s="17"/>
      <c r="M53" s="20"/>
      <c r="N53" s="540">
        <f t="shared" si="15"/>
        <v>810</v>
      </c>
      <c r="O53" s="20"/>
      <c r="P53" s="20"/>
      <c r="V53" s="20"/>
      <c r="W53" s="20"/>
      <c r="X53" s="20"/>
      <c r="Y53" s="20"/>
      <c r="Z53" s="20"/>
      <c r="AA53" s="20"/>
      <c r="AB53" s="20"/>
      <c r="AC53" s="20"/>
      <c r="AD53" s="20"/>
      <c r="AE53" s="20"/>
      <c r="AF53" s="20"/>
      <c r="AG53" s="20"/>
      <c r="AH53" s="20"/>
    </row>
    <row r="54" spans="1:34" ht="26.25" customHeight="1">
      <c r="A54" s="17" t="s">
        <v>34</v>
      </c>
      <c r="B54" s="17"/>
      <c r="C54" s="50" t="s">
        <v>242</v>
      </c>
      <c r="D54" s="17">
        <v>3</v>
      </c>
      <c r="E54" s="17" t="s">
        <v>1</v>
      </c>
      <c r="F54" s="73">
        <v>10710</v>
      </c>
      <c r="G54" s="73">
        <f t="shared" si="12"/>
        <v>32130</v>
      </c>
      <c r="H54" s="73">
        <v>900</v>
      </c>
      <c r="I54" s="73">
        <f t="shared" si="13"/>
        <v>2700</v>
      </c>
      <c r="J54" s="73">
        <f t="shared" si="14"/>
        <v>34830</v>
      </c>
      <c r="K54" s="65"/>
      <c r="L54" s="17"/>
      <c r="M54" s="20"/>
      <c r="N54" s="540">
        <f t="shared" si="15"/>
        <v>810</v>
      </c>
      <c r="O54" s="20"/>
      <c r="P54" s="20"/>
      <c r="V54" s="20"/>
      <c r="W54" s="20"/>
      <c r="X54" s="20"/>
      <c r="Y54" s="20"/>
      <c r="Z54" s="20"/>
      <c r="AA54" s="20"/>
      <c r="AB54" s="20"/>
      <c r="AC54" s="20"/>
      <c r="AD54" s="20"/>
      <c r="AE54" s="20"/>
      <c r="AF54" s="20"/>
      <c r="AG54" s="20"/>
      <c r="AH54" s="20"/>
    </row>
    <row r="55" spans="1:34" ht="26.25" customHeight="1">
      <c r="A55" s="17" t="s">
        <v>37</v>
      </c>
      <c r="B55" s="17"/>
      <c r="C55" s="50" t="s">
        <v>183</v>
      </c>
      <c r="D55" s="17">
        <v>1</v>
      </c>
      <c r="E55" s="17" t="s">
        <v>1</v>
      </c>
      <c r="F55" s="73">
        <v>12600</v>
      </c>
      <c r="G55" s="73">
        <f t="shared" si="12"/>
        <v>12600</v>
      </c>
      <c r="H55" s="73">
        <v>900</v>
      </c>
      <c r="I55" s="73">
        <f t="shared" si="13"/>
        <v>900</v>
      </c>
      <c r="J55" s="73">
        <f t="shared" si="14"/>
        <v>13500</v>
      </c>
      <c r="K55" s="65"/>
      <c r="L55" s="17"/>
      <c r="M55" s="20"/>
      <c r="N55" s="540">
        <f t="shared" si="15"/>
        <v>810</v>
      </c>
      <c r="O55" s="20"/>
      <c r="P55" s="20"/>
      <c r="V55" s="20"/>
      <c r="W55" s="20"/>
      <c r="X55" s="20"/>
      <c r="Y55" s="20"/>
      <c r="Z55" s="20"/>
      <c r="AA55" s="20"/>
      <c r="AB55" s="20"/>
      <c r="AC55" s="20"/>
      <c r="AD55" s="20"/>
      <c r="AE55" s="20"/>
      <c r="AF55" s="20"/>
      <c r="AG55" s="20"/>
      <c r="AH55" s="20"/>
    </row>
    <row r="56" spans="1:34" ht="26.25" customHeight="1">
      <c r="A56" s="17" t="s">
        <v>38</v>
      </c>
      <c r="B56" s="17"/>
      <c r="C56" s="50" t="s">
        <v>200</v>
      </c>
      <c r="D56" s="17">
        <v>2</v>
      </c>
      <c r="E56" s="17" t="s">
        <v>1</v>
      </c>
      <c r="F56" s="73">
        <v>15120</v>
      </c>
      <c r="G56" s="73">
        <f t="shared" si="12"/>
        <v>30240</v>
      </c>
      <c r="H56" s="73">
        <v>900</v>
      </c>
      <c r="I56" s="73">
        <f t="shared" si="13"/>
        <v>1800</v>
      </c>
      <c r="J56" s="73">
        <f t="shared" si="14"/>
        <v>32040</v>
      </c>
      <c r="K56" s="65"/>
      <c r="L56" s="17"/>
      <c r="M56" s="20"/>
      <c r="N56" s="540">
        <f t="shared" si="15"/>
        <v>810</v>
      </c>
      <c r="O56" s="20"/>
      <c r="P56" s="20"/>
      <c r="V56" s="20"/>
      <c r="W56" s="20"/>
      <c r="X56" s="20"/>
      <c r="Y56" s="20"/>
      <c r="Z56" s="20"/>
      <c r="AA56" s="20"/>
      <c r="AB56" s="20"/>
      <c r="AC56" s="20"/>
      <c r="AD56" s="20"/>
      <c r="AE56" s="20"/>
      <c r="AF56" s="20"/>
      <c r="AG56" s="20"/>
      <c r="AH56" s="20"/>
    </row>
    <row r="57" spans="1:34" ht="26.25" customHeight="1">
      <c r="A57" s="17" t="s">
        <v>51</v>
      </c>
      <c r="B57" s="17"/>
      <c r="C57" s="50" t="s">
        <v>187</v>
      </c>
      <c r="D57" s="17">
        <v>1</v>
      </c>
      <c r="E57" s="17" t="s">
        <v>1</v>
      </c>
      <c r="F57" s="73">
        <v>20250</v>
      </c>
      <c r="G57" s="73">
        <f t="shared" si="12"/>
        <v>20250</v>
      </c>
      <c r="H57" s="73">
        <v>900</v>
      </c>
      <c r="I57" s="73">
        <f t="shared" si="13"/>
        <v>900</v>
      </c>
      <c r="J57" s="73">
        <f t="shared" si="14"/>
        <v>21150</v>
      </c>
      <c r="K57" s="65"/>
      <c r="L57" s="17"/>
      <c r="M57" s="20"/>
      <c r="N57" s="540">
        <f t="shared" si="15"/>
        <v>810</v>
      </c>
      <c r="O57" s="20"/>
      <c r="P57" s="20"/>
      <c r="V57" s="20"/>
      <c r="W57" s="20"/>
      <c r="X57" s="20"/>
      <c r="Y57" s="20"/>
      <c r="Z57" s="20"/>
      <c r="AA57" s="20"/>
      <c r="AB57" s="20"/>
      <c r="AC57" s="20"/>
      <c r="AD57" s="20"/>
      <c r="AE57" s="20"/>
      <c r="AF57" s="20"/>
      <c r="AG57" s="20"/>
      <c r="AH57" s="20"/>
    </row>
    <row r="58" spans="1:34" ht="26.25" customHeight="1">
      <c r="A58" s="17" t="s">
        <v>52</v>
      </c>
      <c r="B58" s="17"/>
      <c r="C58" s="50" t="s">
        <v>243</v>
      </c>
      <c r="D58" s="17">
        <v>1</v>
      </c>
      <c r="E58" s="17" t="s">
        <v>1</v>
      </c>
      <c r="F58" s="73">
        <v>23850</v>
      </c>
      <c r="G58" s="73">
        <f t="shared" si="12"/>
        <v>23850</v>
      </c>
      <c r="H58" s="73">
        <v>900</v>
      </c>
      <c r="I58" s="73">
        <f t="shared" si="13"/>
        <v>900</v>
      </c>
      <c r="J58" s="73">
        <f t="shared" si="14"/>
        <v>24750</v>
      </c>
      <c r="K58" s="65"/>
      <c r="L58" s="17"/>
      <c r="M58" s="20"/>
      <c r="N58" s="540">
        <f t="shared" si="15"/>
        <v>810</v>
      </c>
      <c r="O58" s="20"/>
      <c r="P58" s="20"/>
      <c r="V58" s="20"/>
      <c r="W58" s="20"/>
      <c r="X58" s="20"/>
      <c r="Y58" s="20"/>
      <c r="Z58" s="20"/>
      <c r="AA58" s="20"/>
      <c r="AB58" s="20"/>
      <c r="AC58" s="20"/>
      <c r="AD58" s="20"/>
      <c r="AE58" s="20"/>
      <c r="AF58" s="20"/>
      <c r="AG58" s="20"/>
      <c r="AH58" s="20"/>
    </row>
    <row r="59" spans="1:34" ht="26.25" customHeight="1">
      <c r="A59" s="17" t="s">
        <v>53</v>
      </c>
      <c r="B59" s="17"/>
      <c r="C59" s="50" t="s">
        <v>201</v>
      </c>
      <c r="D59" s="17">
        <v>1</v>
      </c>
      <c r="E59" s="17" t="s">
        <v>1</v>
      </c>
      <c r="F59" s="73">
        <v>25650</v>
      </c>
      <c r="G59" s="73">
        <f t="shared" si="12"/>
        <v>25650</v>
      </c>
      <c r="H59" s="73">
        <v>900</v>
      </c>
      <c r="I59" s="73">
        <f t="shared" si="13"/>
        <v>900</v>
      </c>
      <c r="J59" s="73">
        <f t="shared" si="14"/>
        <v>26550</v>
      </c>
      <c r="K59" s="65"/>
      <c r="L59" s="17"/>
      <c r="M59" s="20"/>
      <c r="N59" s="540">
        <f t="shared" si="15"/>
        <v>810</v>
      </c>
      <c r="O59" s="20"/>
      <c r="P59" s="20"/>
      <c r="V59" s="20"/>
      <c r="W59" s="20"/>
      <c r="X59" s="20"/>
      <c r="Y59" s="20"/>
      <c r="Z59" s="20"/>
      <c r="AA59" s="20"/>
      <c r="AB59" s="20"/>
      <c r="AC59" s="20"/>
      <c r="AD59" s="20"/>
      <c r="AE59" s="20"/>
      <c r="AF59" s="20"/>
      <c r="AG59" s="20"/>
      <c r="AH59" s="20"/>
    </row>
    <row r="60" spans="1:34" ht="26.25" customHeight="1">
      <c r="A60" s="17" t="s">
        <v>54</v>
      </c>
      <c r="B60" s="17"/>
      <c r="C60" s="50" t="s">
        <v>238</v>
      </c>
      <c r="D60" s="17">
        <v>2</v>
      </c>
      <c r="E60" s="17" t="s">
        <v>1</v>
      </c>
      <c r="F60" s="73">
        <v>5400</v>
      </c>
      <c r="G60" s="73">
        <f t="shared" si="12"/>
        <v>10800</v>
      </c>
      <c r="H60" s="73">
        <v>900</v>
      </c>
      <c r="I60" s="73">
        <f t="shared" si="13"/>
        <v>1800</v>
      </c>
      <c r="J60" s="73">
        <f t="shared" si="14"/>
        <v>12600</v>
      </c>
      <c r="K60" s="65"/>
      <c r="L60" s="17"/>
      <c r="M60" s="20"/>
      <c r="N60" s="540">
        <f t="shared" si="15"/>
        <v>810</v>
      </c>
      <c r="O60" s="20"/>
      <c r="P60" s="20"/>
      <c r="V60" s="20"/>
      <c r="W60" s="20"/>
      <c r="X60" s="20"/>
      <c r="Y60" s="20"/>
      <c r="Z60" s="20"/>
      <c r="AA60" s="20"/>
      <c r="AB60" s="20"/>
      <c r="AC60" s="20"/>
      <c r="AD60" s="20"/>
      <c r="AE60" s="20"/>
      <c r="AF60" s="20"/>
      <c r="AG60" s="20"/>
      <c r="AH60" s="20"/>
    </row>
    <row r="61" spans="1:34" ht="26.25" customHeight="1">
      <c r="A61" s="17" t="s">
        <v>55</v>
      </c>
      <c r="B61" s="17"/>
      <c r="C61" s="50" t="s">
        <v>244</v>
      </c>
      <c r="D61" s="17">
        <v>3</v>
      </c>
      <c r="E61" s="17" t="s">
        <v>1</v>
      </c>
      <c r="F61" s="73">
        <v>11250</v>
      </c>
      <c r="G61" s="73">
        <f t="shared" si="12"/>
        <v>33750</v>
      </c>
      <c r="H61" s="73">
        <v>900</v>
      </c>
      <c r="I61" s="73">
        <f t="shared" si="13"/>
        <v>2700</v>
      </c>
      <c r="J61" s="73">
        <f t="shared" si="14"/>
        <v>36450</v>
      </c>
      <c r="K61" s="65"/>
      <c r="L61" s="17"/>
      <c r="M61" s="20"/>
      <c r="N61" s="540">
        <f t="shared" si="15"/>
        <v>810</v>
      </c>
      <c r="O61" s="20"/>
      <c r="P61" s="20"/>
      <c r="V61" s="20"/>
      <c r="W61" s="20"/>
      <c r="X61" s="20"/>
      <c r="Y61" s="20"/>
      <c r="Z61" s="20"/>
      <c r="AA61" s="20"/>
      <c r="AB61" s="20"/>
      <c r="AC61" s="20"/>
      <c r="AD61" s="20"/>
      <c r="AE61" s="20"/>
      <c r="AF61" s="20"/>
      <c r="AG61" s="20"/>
      <c r="AH61" s="20"/>
    </row>
    <row r="62" spans="1:34" ht="26.25" customHeight="1">
      <c r="A62" s="17" t="s">
        <v>56</v>
      </c>
      <c r="B62" s="17"/>
      <c r="C62" s="50" t="s">
        <v>184</v>
      </c>
      <c r="D62" s="17">
        <v>1</v>
      </c>
      <c r="E62" s="17" t="s">
        <v>1</v>
      </c>
      <c r="F62" s="73">
        <v>13410</v>
      </c>
      <c r="G62" s="73">
        <f t="shared" si="12"/>
        <v>13410</v>
      </c>
      <c r="H62" s="73">
        <v>900</v>
      </c>
      <c r="I62" s="73">
        <f t="shared" si="13"/>
        <v>900</v>
      </c>
      <c r="J62" s="73">
        <f t="shared" si="14"/>
        <v>14310</v>
      </c>
      <c r="K62" s="17"/>
      <c r="L62" s="17"/>
      <c r="M62" s="20"/>
      <c r="N62" s="540">
        <f t="shared" si="15"/>
        <v>810</v>
      </c>
      <c r="O62" s="20"/>
      <c r="P62" s="20"/>
      <c r="V62" s="20"/>
      <c r="W62" s="20"/>
      <c r="X62" s="20"/>
      <c r="Y62" s="20"/>
      <c r="Z62" s="20"/>
      <c r="AA62" s="20"/>
      <c r="AB62" s="20"/>
      <c r="AC62" s="20"/>
      <c r="AD62" s="20"/>
      <c r="AE62" s="20"/>
      <c r="AF62" s="20"/>
      <c r="AG62" s="20"/>
      <c r="AH62" s="20"/>
    </row>
    <row r="63" spans="1:34" ht="26.25" customHeight="1">
      <c r="A63" s="17" t="s">
        <v>57</v>
      </c>
      <c r="B63" s="17"/>
      <c r="C63" s="50" t="s">
        <v>116</v>
      </c>
      <c r="D63" s="17">
        <v>1</v>
      </c>
      <c r="E63" s="17" t="s">
        <v>1</v>
      </c>
      <c r="F63" s="73">
        <v>12510</v>
      </c>
      <c r="G63" s="73">
        <f t="shared" si="12"/>
        <v>12510</v>
      </c>
      <c r="H63" s="73">
        <v>900</v>
      </c>
      <c r="I63" s="73">
        <f t="shared" si="13"/>
        <v>900</v>
      </c>
      <c r="J63" s="73">
        <f t="shared" si="14"/>
        <v>13410</v>
      </c>
      <c r="K63" s="65"/>
      <c r="L63" s="17"/>
      <c r="M63" s="20"/>
      <c r="N63" s="540">
        <f t="shared" si="15"/>
        <v>810</v>
      </c>
      <c r="O63" s="20"/>
      <c r="P63" s="20"/>
      <c r="V63" s="20"/>
      <c r="W63" s="20"/>
      <c r="X63" s="20"/>
      <c r="Y63" s="20"/>
      <c r="Z63" s="20"/>
      <c r="AA63" s="20"/>
      <c r="AB63" s="20"/>
      <c r="AC63" s="20"/>
      <c r="AD63" s="20"/>
      <c r="AE63" s="20"/>
      <c r="AF63" s="20"/>
      <c r="AG63" s="20"/>
      <c r="AH63" s="20"/>
    </row>
    <row r="64" spans="1:34" s="10" customFormat="1" ht="30" customHeight="1">
      <c r="A64" s="23"/>
      <c r="B64" s="24"/>
      <c r="C64" s="24" t="s">
        <v>73</v>
      </c>
      <c r="D64" s="24"/>
      <c r="E64" s="24"/>
      <c r="F64" s="80"/>
      <c r="G64" s="81">
        <f>SUM(G49:G63)</f>
        <v>293760</v>
      </c>
      <c r="H64" s="80"/>
      <c r="I64" s="81">
        <f>SUM(I49:I63)</f>
        <v>21600</v>
      </c>
      <c r="J64" s="81">
        <f>SUM(J49:J63)</f>
        <v>315360</v>
      </c>
      <c r="K64" s="24"/>
      <c r="L64" s="24"/>
      <c r="M64" s="26"/>
      <c r="N64" s="26"/>
      <c r="O64" s="26"/>
      <c r="P64" s="26"/>
      <c r="V64" s="26"/>
      <c r="W64" s="26"/>
      <c r="X64" s="26"/>
      <c r="Y64" s="26"/>
      <c r="Z64" s="26"/>
      <c r="AA64" s="26"/>
      <c r="AB64" s="26"/>
      <c r="AC64" s="26"/>
      <c r="AD64" s="26"/>
      <c r="AE64" s="26"/>
      <c r="AF64" s="26"/>
      <c r="AG64" s="26"/>
      <c r="AH64" s="26"/>
    </row>
    <row r="65" spans="1:34" ht="30.75" customHeight="1">
      <c r="A65" s="17"/>
      <c r="B65" s="17" t="s">
        <v>44</v>
      </c>
      <c r="C65" s="33" t="s">
        <v>58</v>
      </c>
      <c r="D65" s="17"/>
      <c r="E65" s="17"/>
      <c r="F65" s="73"/>
      <c r="G65" s="73"/>
      <c r="H65" s="73"/>
      <c r="I65" s="73"/>
      <c r="J65" s="73"/>
      <c r="K65" s="65"/>
      <c r="L65" s="17"/>
      <c r="M65" s="20"/>
      <c r="N65" s="20"/>
      <c r="O65" s="20"/>
      <c r="P65" s="20"/>
      <c r="V65" s="20"/>
      <c r="W65" s="20"/>
      <c r="X65" s="20"/>
      <c r="Y65" s="20"/>
      <c r="Z65" s="20"/>
      <c r="AA65" s="20"/>
      <c r="AB65" s="20"/>
      <c r="AC65" s="20"/>
      <c r="AD65" s="20"/>
      <c r="AE65" s="20"/>
      <c r="AF65" s="20"/>
      <c r="AG65" s="20"/>
      <c r="AH65" s="20"/>
    </row>
    <row r="66" spans="1:34" ht="26.25" customHeight="1">
      <c r="A66" s="17"/>
      <c r="B66" s="17"/>
      <c r="C66" s="19" t="s">
        <v>4</v>
      </c>
      <c r="D66" s="17"/>
      <c r="E66" s="17"/>
      <c r="F66" s="73"/>
      <c r="G66" s="73"/>
      <c r="H66" s="73"/>
      <c r="I66" s="73"/>
      <c r="J66" s="73"/>
      <c r="K66" s="65"/>
      <c r="L66" s="17"/>
      <c r="M66" s="20"/>
      <c r="N66" s="20"/>
      <c r="O66" s="20"/>
      <c r="P66" s="20"/>
      <c r="V66" s="20"/>
      <c r="W66" s="20"/>
      <c r="X66" s="20"/>
      <c r="Y66" s="20"/>
      <c r="Z66" s="20"/>
      <c r="AA66" s="20"/>
      <c r="AB66" s="20"/>
      <c r="AC66" s="20"/>
      <c r="AD66" s="20"/>
      <c r="AE66" s="20"/>
      <c r="AF66" s="20"/>
      <c r="AG66" s="20"/>
      <c r="AH66" s="20"/>
    </row>
    <row r="67" spans="1:34" ht="26.25" customHeight="1">
      <c r="A67" s="17" t="s">
        <v>50</v>
      </c>
      <c r="B67" s="17"/>
      <c r="C67" s="50" t="s">
        <v>78</v>
      </c>
      <c r="D67" s="17">
        <v>1</v>
      </c>
      <c r="E67" s="17" t="s">
        <v>1</v>
      </c>
      <c r="F67" s="97"/>
      <c r="G67" s="73">
        <f t="shared" ref="G67:G81" si="16">F67*D67</f>
        <v>0</v>
      </c>
      <c r="H67" s="73">
        <v>6750</v>
      </c>
      <c r="I67" s="73">
        <f t="shared" ref="I67:I81" si="17">H67*D67</f>
        <v>6750</v>
      </c>
      <c r="J67" s="73">
        <f t="shared" ref="J67:J81" si="18">I67+G67</f>
        <v>6750</v>
      </c>
      <c r="K67" s="65"/>
      <c r="L67" s="17"/>
      <c r="M67" s="20"/>
      <c r="N67" s="540">
        <f t="shared" ref="N67:N81" si="19">SUM(H67)-(H67*10%)</f>
        <v>6075</v>
      </c>
      <c r="O67" s="20"/>
      <c r="P67" s="20"/>
      <c r="V67" s="20"/>
      <c r="W67" s="20"/>
      <c r="X67" s="20"/>
      <c r="Y67" s="20"/>
      <c r="Z67" s="20"/>
      <c r="AA67" s="20"/>
      <c r="AB67" s="20"/>
      <c r="AC67" s="20"/>
      <c r="AD67" s="20"/>
      <c r="AE67" s="20"/>
      <c r="AF67" s="20"/>
      <c r="AG67" s="20"/>
      <c r="AH67" s="20"/>
    </row>
    <row r="68" spans="1:34" ht="26.25" customHeight="1">
      <c r="A68" s="17" t="s">
        <v>42</v>
      </c>
      <c r="B68" s="17"/>
      <c r="C68" s="50" t="s">
        <v>79</v>
      </c>
      <c r="D68" s="17">
        <v>1</v>
      </c>
      <c r="E68" s="17" t="s">
        <v>1</v>
      </c>
      <c r="F68" s="97"/>
      <c r="G68" s="73">
        <f t="shared" si="16"/>
        <v>0</v>
      </c>
      <c r="H68" s="73">
        <v>6750</v>
      </c>
      <c r="I68" s="73">
        <f t="shared" si="17"/>
        <v>6750</v>
      </c>
      <c r="J68" s="73">
        <f t="shared" si="18"/>
        <v>6750</v>
      </c>
      <c r="K68" s="65"/>
      <c r="L68" s="17"/>
      <c r="M68" s="20"/>
      <c r="N68" s="540">
        <f t="shared" si="19"/>
        <v>6075</v>
      </c>
      <c r="O68" s="20"/>
      <c r="P68" s="20"/>
      <c r="V68" s="20"/>
      <c r="W68" s="20"/>
      <c r="X68" s="20"/>
      <c r="Y68" s="20"/>
      <c r="Z68" s="20"/>
      <c r="AA68" s="20"/>
      <c r="AB68" s="20"/>
      <c r="AC68" s="20"/>
      <c r="AD68" s="20"/>
      <c r="AE68" s="20"/>
      <c r="AF68" s="20"/>
      <c r="AG68" s="20"/>
      <c r="AH68" s="20"/>
    </row>
    <row r="69" spans="1:34" ht="26.25" customHeight="1">
      <c r="A69" s="17" t="s">
        <v>10</v>
      </c>
      <c r="B69" s="17"/>
      <c r="C69" s="50" t="s">
        <v>80</v>
      </c>
      <c r="D69" s="17">
        <v>1</v>
      </c>
      <c r="E69" s="17" t="s">
        <v>1</v>
      </c>
      <c r="F69" s="97"/>
      <c r="G69" s="73">
        <f t="shared" si="16"/>
        <v>0</v>
      </c>
      <c r="H69" s="73">
        <v>6750</v>
      </c>
      <c r="I69" s="73">
        <f t="shared" si="17"/>
        <v>6750</v>
      </c>
      <c r="J69" s="73">
        <f t="shared" si="18"/>
        <v>6750</v>
      </c>
      <c r="K69" s="65"/>
      <c r="L69" s="17"/>
      <c r="M69" s="20"/>
      <c r="N69" s="540">
        <f t="shared" si="19"/>
        <v>6075</v>
      </c>
      <c r="O69" s="20"/>
      <c r="P69" s="20"/>
      <c r="V69" s="20"/>
      <c r="W69" s="20"/>
      <c r="X69" s="20"/>
      <c r="Y69" s="20"/>
      <c r="Z69" s="20"/>
      <c r="AA69" s="20"/>
      <c r="AB69" s="20"/>
      <c r="AC69" s="20"/>
      <c r="AD69" s="20"/>
      <c r="AE69" s="20"/>
      <c r="AF69" s="20"/>
      <c r="AG69" s="20"/>
      <c r="AH69" s="20"/>
    </row>
    <row r="70" spans="1:34" ht="26.25" customHeight="1">
      <c r="A70" s="17" t="s">
        <v>15</v>
      </c>
      <c r="B70" s="17"/>
      <c r="C70" s="50" t="s">
        <v>81</v>
      </c>
      <c r="D70" s="17">
        <v>1</v>
      </c>
      <c r="E70" s="17" t="s">
        <v>1</v>
      </c>
      <c r="F70" s="97"/>
      <c r="G70" s="73">
        <f t="shared" si="16"/>
        <v>0</v>
      </c>
      <c r="H70" s="73">
        <v>6750</v>
      </c>
      <c r="I70" s="73">
        <f t="shared" si="17"/>
        <v>6750</v>
      </c>
      <c r="J70" s="73">
        <f t="shared" si="18"/>
        <v>6750</v>
      </c>
      <c r="K70" s="65"/>
      <c r="L70" s="17"/>
      <c r="M70" s="20"/>
      <c r="N70" s="540">
        <f t="shared" si="19"/>
        <v>6075</v>
      </c>
      <c r="O70" s="20"/>
      <c r="P70" s="20"/>
      <c r="V70" s="20"/>
      <c r="W70" s="20"/>
      <c r="X70" s="20"/>
      <c r="Y70" s="20"/>
      <c r="Z70" s="20"/>
      <c r="AA70" s="20"/>
      <c r="AB70" s="20"/>
      <c r="AC70" s="20"/>
      <c r="AD70" s="20"/>
      <c r="AE70" s="20"/>
      <c r="AF70" s="20"/>
      <c r="AG70" s="20"/>
      <c r="AH70" s="20"/>
    </row>
    <row r="71" spans="1:34" ht="26.25" customHeight="1">
      <c r="A71" s="17" t="s">
        <v>31</v>
      </c>
      <c r="B71" s="17"/>
      <c r="C71" s="50" t="s">
        <v>82</v>
      </c>
      <c r="D71" s="17">
        <v>1</v>
      </c>
      <c r="E71" s="17" t="s">
        <v>1</v>
      </c>
      <c r="F71" s="97"/>
      <c r="G71" s="73">
        <f t="shared" si="16"/>
        <v>0</v>
      </c>
      <c r="H71" s="73">
        <v>6750</v>
      </c>
      <c r="I71" s="73">
        <f t="shared" si="17"/>
        <v>6750</v>
      </c>
      <c r="J71" s="73">
        <f t="shared" si="18"/>
        <v>6750</v>
      </c>
      <c r="K71" s="65"/>
      <c r="L71" s="17"/>
      <c r="M71" s="20"/>
      <c r="N71" s="540">
        <f t="shared" si="19"/>
        <v>6075</v>
      </c>
      <c r="O71" s="20"/>
      <c r="P71" s="20"/>
      <c r="V71" s="20"/>
      <c r="W71" s="20"/>
      <c r="X71" s="20"/>
      <c r="Y71" s="20"/>
      <c r="Z71" s="20"/>
      <c r="AA71" s="20"/>
      <c r="AB71" s="20"/>
      <c r="AC71" s="20"/>
      <c r="AD71" s="20"/>
      <c r="AE71" s="20"/>
      <c r="AF71" s="20"/>
      <c r="AG71" s="20"/>
      <c r="AH71" s="20"/>
    </row>
    <row r="72" spans="1:34" ht="26.25" customHeight="1">
      <c r="A72" s="17" t="s">
        <v>34</v>
      </c>
      <c r="B72" s="17"/>
      <c r="C72" s="50" t="s">
        <v>83</v>
      </c>
      <c r="D72" s="17">
        <v>1</v>
      </c>
      <c r="E72" s="17" t="s">
        <v>1</v>
      </c>
      <c r="F72" s="97"/>
      <c r="G72" s="73">
        <f t="shared" si="16"/>
        <v>0</v>
      </c>
      <c r="H72" s="73">
        <v>6750</v>
      </c>
      <c r="I72" s="73">
        <f t="shared" si="17"/>
        <v>6750</v>
      </c>
      <c r="J72" s="73">
        <f t="shared" si="18"/>
        <v>6750</v>
      </c>
      <c r="K72" s="65"/>
      <c r="L72" s="17"/>
      <c r="M72" s="20"/>
      <c r="N72" s="540">
        <f t="shared" si="19"/>
        <v>6075</v>
      </c>
      <c r="O72" s="20"/>
      <c r="P72" s="20"/>
      <c r="V72" s="20"/>
      <c r="W72" s="20"/>
      <c r="X72" s="20"/>
      <c r="Y72" s="20"/>
      <c r="Z72" s="20"/>
      <c r="AA72" s="20"/>
      <c r="AB72" s="20"/>
      <c r="AC72" s="20"/>
      <c r="AD72" s="20"/>
      <c r="AE72" s="20"/>
      <c r="AF72" s="20"/>
      <c r="AG72" s="20"/>
      <c r="AH72" s="20"/>
    </row>
    <row r="73" spans="1:34" ht="26.25" customHeight="1">
      <c r="A73" s="17" t="s">
        <v>37</v>
      </c>
      <c r="B73" s="17"/>
      <c r="C73" s="50" t="s">
        <v>84</v>
      </c>
      <c r="D73" s="17">
        <v>1</v>
      </c>
      <c r="E73" s="17" t="s">
        <v>1</v>
      </c>
      <c r="F73" s="97"/>
      <c r="G73" s="73">
        <f t="shared" si="16"/>
        <v>0</v>
      </c>
      <c r="H73" s="73">
        <v>6750</v>
      </c>
      <c r="I73" s="73">
        <f t="shared" si="17"/>
        <v>6750</v>
      </c>
      <c r="J73" s="73">
        <f t="shared" si="18"/>
        <v>6750</v>
      </c>
      <c r="K73" s="65"/>
      <c r="L73" s="17"/>
      <c r="M73" s="20"/>
      <c r="N73" s="540">
        <f t="shared" si="19"/>
        <v>6075</v>
      </c>
      <c r="O73" s="20"/>
      <c r="P73" s="20"/>
      <c r="V73" s="20"/>
      <c r="W73" s="20"/>
      <c r="X73" s="20"/>
      <c r="Y73" s="20"/>
      <c r="Z73" s="20"/>
      <c r="AA73" s="20"/>
      <c r="AB73" s="20"/>
      <c r="AC73" s="20"/>
      <c r="AD73" s="20"/>
      <c r="AE73" s="20"/>
      <c r="AF73" s="20"/>
      <c r="AG73" s="20"/>
      <c r="AH73" s="20"/>
    </row>
    <row r="74" spans="1:34" ht="26.25" customHeight="1">
      <c r="A74" s="17" t="s">
        <v>38</v>
      </c>
      <c r="B74" s="17"/>
      <c r="C74" s="50" t="s">
        <v>85</v>
      </c>
      <c r="D74" s="17">
        <v>1</v>
      </c>
      <c r="E74" s="17" t="s">
        <v>1</v>
      </c>
      <c r="F74" s="97"/>
      <c r="G74" s="73">
        <f t="shared" si="16"/>
        <v>0</v>
      </c>
      <c r="H74" s="73">
        <v>6750</v>
      </c>
      <c r="I74" s="73">
        <f t="shared" si="17"/>
        <v>6750</v>
      </c>
      <c r="J74" s="73">
        <f t="shared" si="18"/>
        <v>6750</v>
      </c>
      <c r="K74" s="65"/>
      <c r="L74" s="17"/>
      <c r="M74" s="20"/>
      <c r="N74" s="540">
        <f t="shared" si="19"/>
        <v>6075</v>
      </c>
      <c r="O74" s="20"/>
      <c r="P74" s="20"/>
      <c r="V74" s="20"/>
      <c r="W74" s="20"/>
      <c r="X74" s="20"/>
      <c r="Y74" s="20"/>
      <c r="Z74" s="20"/>
      <c r="AA74" s="20"/>
      <c r="AB74" s="20"/>
      <c r="AC74" s="20"/>
      <c r="AD74" s="20"/>
      <c r="AE74" s="20"/>
      <c r="AF74" s="20"/>
      <c r="AG74" s="20"/>
      <c r="AH74" s="20"/>
    </row>
    <row r="75" spans="1:34" ht="26.25" customHeight="1">
      <c r="A75" s="17" t="s">
        <v>51</v>
      </c>
      <c r="B75" s="17"/>
      <c r="C75" s="50" t="s">
        <v>86</v>
      </c>
      <c r="D75" s="17">
        <v>1</v>
      </c>
      <c r="E75" s="17" t="s">
        <v>1</v>
      </c>
      <c r="F75" s="97"/>
      <c r="G75" s="73">
        <f t="shared" si="16"/>
        <v>0</v>
      </c>
      <c r="H75" s="73">
        <v>6750</v>
      </c>
      <c r="I75" s="73">
        <f t="shared" si="17"/>
        <v>6750</v>
      </c>
      <c r="J75" s="73">
        <f t="shared" si="18"/>
        <v>6750</v>
      </c>
      <c r="K75" s="17"/>
      <c r="L75" s="17"/>
      <c r="M75" s="20"/>
      <c r="N75" s="540">
        <f t="shared" si="19"/>
        <v>6075</v>
      </c>
      <c r="O75" s="20"/>
      <c r="P75" s="20"/>
      <c r="V75" s="20"/>
      <c r="W75" s="20"/>
      <c r="X75" s="20"/>
      <c r="Y75" s="20"/>
      <c r="Z75" s="20"/>
      <c r="AA75" s="20"/>
      <c r="AB75" s="20"/>
      <c r="AC75" s="20"/>
      <c r="AD75" s="20"/>
      <c r="AE75" s="20"/>
      <c r="AF75" s="20"/>
      <c r="AG75" s="20"/>
      <c r="AH75" s="20"/>
    </row>
    <row r="76" spans="1:34" ht="26.25" customHeight="1">
      <c r="A76" s="17" t="s">
        <v>52</v>
      </c>
      <c r="B76" s="17"/>
      <c r="C76" s="50" t="s">
        <v>87</v>
      </c>
      <c r="D76" s="17">
        <v>1</v>
      </c>
      <c r="E76" s="17" t="s">
        <v>1</v>
      </c>
      <c r="F76" s="97"/>
      <c r="G76" s="73">
        <f t="shared" si="16"/>
        <v>0</v>
      </c>
      <c r="H76" s="73">
        <v>6750</v>
      </c>
      <c r="I76" s="73">
        <f t="shared" si="17"/>
        <v>6750</v>
      </c>
      <c r="J76" s="73">
        <f t="shared" si="18"/>
        <v>6750</v>
      </c>
      <c r="K76" s="17"/>
      <c r="L76" s="17"/>
      <c r="M76" s="20"/>
      <c r="N76" s="540">
        <f t="shared" si="19"/>
        <v>6075</v>
      </c>
      <c r="O76" s="20"/>
      <c r="P76" s="20"/>
      <c r="V76" s="20"/>
      <c r="W76" s="20"/>
      <c r="X76" s="20"/>
      <c r="Y76" s="20"/>
      <c r="Z76" s="20"/>
      <c r="AA76" s="20"/>
      <c r="AB76" s="20"/>
      <c r="AC76" s="20"/>
      <c r="AD76" s="20"/>
      <c r="AE76" s="20"/>
      <c r="AF76" s="20"/>
      <c r="AG76" s="20"/>
      <c r="AH76" s="20"/>
    </row>
    <row r="77" spans="1:34" ht="26.25" customHeight="1">
      <c r="A77" s="17" t="s">
        <v>53</v>
      </c>
      <c r="B77" s="17"/>
      <c r="C77" s="50" t="s">
        <v>245</v>
      </c>
      <c r="D77" s="17">
        <v>1</v>
      </c>
      <c r="E77" s="17" t="s">
        <v>1</v>
      </c>
      <c r="F77" s="97"/>
      <c r="G77" s="73">
        <f t="shared" si="16"/>
        <v>0</v>
      </c>
      <c r="H77" s="73">
        <v>6750</v>
      </c>
      <c r="I77" s="73">
        <f t="shared" si="17"/>
        <v>6750</v>
      </c>
      <c r="J77" s="73">
        <f t="shared" si="18"/>
        <v>6750</v>
      </c>
      <c r="K77" s="17"/>
      <c r="L77" s="17"/>
      <c r="M77" s="20"/>
      <c r="N77" s="540">
        <f t="shared" si="19"/>
        <v>6075</v>
      </c>
      <c r="O77" s="20"/>
      <c r="P77" s="20"/>
      <c r="V77" s="20"/>
      <c r="W77" s="20"/>
      <c r="X77" s="20"/>
      <c r="Y77" s="20"/>
      <c r="Z77" s="20"/>
      <c r="AA77" s="20"/>
      <c r="AB77" s="20"/>
      <c r="AC77" s="20"/>
      <c r="AD77" s="20"/>
      <c r="AE77" s="20"/>
      <c r="AF77" s="20"/>
      <c r="AG77" s="20"/>
      <c r="AH77" s="20"/>
    </row>
    <row r="78" spans="1:34" ht="26.25" customHeight="1">
      <c r="A78" s="17" t="s">
        <v>54</v>
      </c>
      <c r="B78" s="17"/>
      <c r="C78" s="50" t="s">
        <v>246</v>
      </c>
      <c r="D78" s="17">
        <v>1</v>
      </c>
      <c r="E78" s="17" t="s">
        <v>1</v>
      </c>
      <c r="F78" s="97"/>
      <c r="G78" s="73">
        <f t="shared" si="16"/>
        <v>0</v>
      </c>
      <c r="H78" s="73">
        <v>6750</v>
      </c>
      <c r="I78" s="73">
        <f t="shared" si="17"/>
        <v>6750</v>
      </c>
      <c r="J78" s="73">
        <f t="shared" si="18"/>
        <v>6750</v>
      </c>
      <c r="K78" s="17"/>
      <c r="L78" s="17"/>
      <c r="M78" s="20"/>
      <c r="N78" s="540">
        <f t="shared" si="19"/>
        <v>6075</v>
      </c>
      <c r="O78" s="20"/>
      <c r="P78" s="20"/>
      <c r="V78" s="20"/>
      <c r="W78" s="20"/>
      <c r="X78" s="20"/>
      <c r="Y78" s="20"/>
      <c r="Z78" s="20"/>
      <c r="AA78" s="20"/>
      <c r="AB78" s="20"/>
      <c r="AC78" s="20"/>
      <c r="AD78" s="20"/>
      <c r="AE78" s="20"/>
      <c r="AF78" s="20"/>
      <c r="AG78" s="20"/>
      <c r="AH78" s="20"/>
    </row>
    <row r="79" spans="1:34" ht="26.25" customHeight="1">
      <c r="A79" s="17" t="s">
        <v>55</v>
      </c>
      <c r="B79" s="17"/>
      <c r="C79" s="50" t="s">
        <v>247</v>
      </c>
      <c r="D79" s="17">
        <v>1</v>
      </c>
      <c r="E79" s="17" t="s">
        <v>1</v>
      </c>
      <c r="F79" s="97"/>
      <c r="G79" s="73">
        <f t="shared" si="16"/>
        <v>0</v>
      </c>
      <c r="H79" s="73">
        <v>6750</v>
      </c>
      <c r="I79" s="73">
        <f t="shared" si="17"/>
        <v>6750</v>
      </c>
      <c r="J79" s="73">
        <f t="shared" si="18"/>
        <v>6750</v>
      </c>
      <c r="K79" s="17"/>
      <c r="L79" s="17"/>
      <c r="M79" s="20"/>
      <c r="N79" s="540">
        <f t="shared" si="19"/>
        <v>6075</v>
      </c>
      <c r="O79" s="20"/>
      <c r="P79" s="20"/>
      <c r="V79" s="20"/>
      <c r="W79" s="20"/>
      <c r="X79" s="20"/>
      <c r="Y79" s="20"/>
      <c r="Z79" s="20"/>
      <c r="AA79" s="20"/>
      <c r="AB79" s="20"/>
      <c r="AC79" s="20"/>
      <c r="AD79" s="20"/>
      <c r="AE79" s="20"/>
      <c r="AF79" s="20"/>
      <c r="AG79" s="20"/>
      <c r="AH79" s="20"/>
    </row>
    <row r="80" spans="1:34" ht="26.25" customHeight="1">
      <c r="A80" s="17" t="s">
        <v>56</v>
      </c>
      <c r="B80" s="17"/>
      <c r="C80" s="50" t="s">
        <v>248</v>
      </c>
      <c r="D80" s="17">
        <v>2</v>
      </c>
      <c r="E80" s="17" t="s">
        <v>1</v>
      </c>
      <c r="F80" s="97"/>
      <c r="G80" s="73">
        <f t="shared" si="16"/>
        <v>0</v>
      </c>
      <c r="H80" s="73">
        <v>6750</v>
      </c>
      <c r="I80" s="73">
        <f t="shared" si="17"/>
        <v>13500</v>
      </c>
      <c r="J80" s="73">
        <f t="shared" si="18"/>
        <v>13500</v>
      </c>
      <c r="K80" s="17"/>
      <c r="L80" s="17"/>
      <c r="M80" s="20"/>
      <c r="N80" s="540">
        <f t="shared" si="19"/>
        <v>6075</v>
      </c>
      <c r="O80" s="20"/>
      <c r="P80" s="20"/>
      <c r="V80" s="20"/>
      <c r="W80" s="20"/>
      <c r="X80" s="20"/>
      <c r="Y80" s="20"/>
      <c r="Z80" s="20"/>
      <c r="AA80" s="20"/>
      <c r="AB80" s="20"/>
      <c r="AC80" s="20"/>
      <c r="AD80" s="20"/>
      <c r="AE80" s="20"/>
      <c r="AF80" s="20"/>
      <c r="AG80" s="20"/>
      <c r="AH80" s="20"/>
    </row>
    <row r="81" spans="1:34" ht="26.25" customHeight="1">
      <c r="A81" s="17" t="s">
        <v>57</v>
      </c>
      <c r="B81" s="17"/>
      <c r="C81" s="50" t="s">
        <v>249</v>
      </c>
      <c r="D81" s="17">
        <v>1</v>
      </c>
      <c r="E81" s="17" t="s">
        <v>1</v>
      </c>
      <c r="F81" s="97"/>
      <c r="G81" s="73">
        <f t="shared" si="16"/>
        <v>0</v>
      </c>
      <c r="H81" s="73">
        <v>6750</v>
      </c>
      <c r="I81" s="73">
        <f t="shared" si="17"/>
        <v>6750</v>
      </c>
      <c r="J81" s="73">
        <f t="shared" si="18"/>
        <v>6750</v>
      </c>
      <c r="K81" s="17"/>
      <c r="L81" s="17"/>
      <c r="M81" s="20"/>
      <c r="N81" s="540">
        <f t="shared" si="19"/>
        <v>6075</v>
      </c>
      <c r="O81" s="20"/>
      <c r="P81" s="20"/>
      <c r="V81" s="20"/>
      <c r="W81" s="20"/>
      <c r="X81" s="20"/>
      <c r="Y81" s="20"/>
      <c r="Z81" s="20"/>
      <c r="AA81" s="20"/>
      <c r="AB81" s="20"/>
      <c r="AC81" s="20"/>
      <c r="AD81" s="20"/>
      <c r="AE81" s="20"/>
      <c r="AF81" s="20"/>
      <c r="AG81" s="20"/>
      <c r="AH81" s="20"/>
    </row>
    <row r="82" spans="1:34" s="10" customFormat="1" ht="30" customHeight="1">
      <c r="A82" s="23"/>
      <c r="B82" s="24"/>
      <c r="C82" s="24" t="s">
        <v>49</v>
      </c>
      <c r="D82" s="24"/>
      <c r="E82" s="24"/>
      <c r="F82" s="80"/>
      <c r="G82" s="81">
        <f>SUM(G67:G81)</f>
        <v>0</v>
      </c>
      <c r="H82" s="80"/>
      <c r="I82" s="81">
        <f>SUM(I67:I81)</f>
        <v>108000</v>
      </c>
      <c r="J82" s="81">
        <f>SUM(J67:J81)</f>
        <v>108000</v>
      </c>
      <c r="K82" s="24"/>
      <c r="L82" s="24"/>
      <c r="M82" s="26"/>
      <c r="N82" s="26"/>
      <c r="O82" s="26"/>
      <c r="P82" s="26"/>
      <c r="V82" s="26"/>
      <c r="W82" s="26"/>
      <c r="X82" s="26"/>
      <c r="Y82" s="26"/>
      <c r="Z82" s="26"/>
      <c r="AA82" s="26"/>
      <c r="AB82" s="26"/>
      <c r="AC82" s="26"/>
      <c r="AD82" s="26"/>
      <c r="AE82" s="26"/>
      <c r="AF82" s="26"/>
      <c r="AG82" s="26"/>
      <c r="AH82" s="26"/>
    </row>
    <row r="83" spans="1:34" ht="52.5" customHeight="1">
      <c r="A83" s="17"/>
      <c r="B83" s="17" t="s">
        <v>44</v>
      </c>
      <c r="C83" s="33" t="s">
        <v>217</v>
      </c>
      <c r="D83" s="17"/>
      <c r="E83" s="17"/>
      <c r="F83" s="73"/>
      <c r="G83" s="73"/>
      <c r="H83" s="73"/>
      <c r="I83" s="73"/>
      <c r="J83" s="73"/>
      <c r="K83" s="17"/>
      <c r="L83" s="17"/>
      <c r="M83" s="20"/>
      <c r="N83" s="20"/>
      <c r="O83" s="20"/>
      <c r="P83" s="20"/>
      <c r="V83" s="20"/>
      <c r="W83" s="20"/>
      <c r="X83" s="20"/>
      <c r="Y83" s="20"/>
      <c r="Z83" s="20"/>
      <c r="AA83" s="20"/>
      <c r="AB83" s="20"/>
      <c r="AC83" s="20"/>
      <c r="AD83" s="20"/>
      <c r="AE83" s="20"/>
      <c r="AF83" s="20"/>
      <c r="AG83" s="20"/>
      <c r="AH83" s="20"/>
    </row>
    <row r="84" spans="1:34" ht="27" customHeight="1">
      <c r="A84" s="17" t="s">
        <v>50</v>
      </c>
      <c r="B84" s="17"/>
      <c r="C84" s="50" t="s">
        <v>250</v>
      </c>
      <c r="D84" s="17">
        <v>1</v>
      </c>
      <c r="E84" s="17" t="s">
        <v>1</v>
      </c>
      <c r="F84" s="73">
        <v>5400</v>
      </c>
      <c r="G84" s="73">
        <f t="shared" ref="G84:G96" si="20">F84*D84</f>
        <v>5400</v>
      </c>
      <c r="H84" s="73">
        <v>720</v>
      </c>
      <c r="I84" s="73">
        <f t="shared" ref="I84:I96" si="21">H84*D84</f>
        <v>720</v>
      </c>
      <c r="J84" s="73">
        <f t="shared" ref="J84:J96" si="22">I84+G84</f>
        <v>6120</v>
      </c>
      <c r="K84" s="17"/>
      <c r="L84" s="17"/>
      <c r="M84" s="20"/>
      <c r="N84" s="540">
        <f t="shared" ref="N84:N96" si="23">SUM(H84)-(H84*10%)</f>
        <v>648</v>
      </c>
      <c r="O84" s="20"/>
      <c r="P84" s="20"/>
      <c r="V84" s="20"/>
      <c r="W84" s="20"/>
      <c r="X84" s="20"/>
      <c r="Y84" s="20"/>
      <c r="Z84" s="20"/>
      <c r="AA84" s="20"/>
      <c r="AB84" s="20"/>
      <c r="AC84" s="20"/>
      <c r="AD84" s="20"/>
      <c r="AE84" s="20"/>
      <c r="AF84" s="20"/>
      <c r="AG84" s="20"/>
      <c r="AH84" s="20"/>
    </row>
    <row r="85" spans="1:34" ht="26.25" customHeight="1">
      <c r="A85" s="17" t="s">
        <v>42</v>
      </c>
      <c r="B85" s="17"/>
      <c r="C85" s="50" t="s">
        <v>204</v>
      </c>
      <c r="D85" s="17">
        <v>1</v>
      </c>
      <c r="E85" s="17" t="s">
        <v>1</v>
      </c>
      <c r="F85" s="73">
        <v>5400</v>
      </c>
      <c r="G85" s="73">
        <f t="shared" si="20"/>
        <v>5400</v>
      </c>
      <c r="H85" s="73">
        <v>720</v>
      </c>
      <c r="I85" s="73">
        <f t="shared" si="21"/>
        <v>720</v>
      </c>
      <c r="J85" s="73">
        <f t="shared" si="22"/>
        <v>6120</v>
      </c>
      <c r="K85" s="17"/>
      <c r="L85" s="17"/>
      <c r="M85" s="20"/>
      <c r="N85" s="540">
        <f t="shared" si="23"/>
        <v>648</v>
      </c>
      <c r="O85" s="20"/>
      <c r="P85" s="20"/>
      <c r="V85" s="20"/>
      <c r="W85" s="20"/>
      <c r="X85" s="20"/>
      <c r="Y85" s="20"/>
      <c r="Z85" s="20"/>
      <c r="AA85" s="20"/>
      <c r="AB85" s="20"/>
      <c r="AC85" s="20"/>
      <c r="AD85" s="20"/>
      <c r="AE85" s="20"/>
      <c r="AF85" s="20"/>
      <c r="AG85" s="20"/>
      <c r="AH85" s="20"/>
    </row>
    <row r="86" spans="1:34" ht="30" customHeight="1">
      <c r="A86" s="17" t="s">
        <v>10</v>
      </c>
      <c r="B86" s="17"/>
      <c r="C86" s="50" t="s">
        <v>251</v>
      </c>
      <c r="D86" s="17">
        <v>2</v>
      </c>
      <c r="E86" s="17" t="s">
        <v>1</v>
      </c>
      <c r="F86" s="73">
        <v>6750</v>
      </c>
      <c r="G86" s="73">
        <f t="shared" si="20"/>
        <v>13500</v>
      </c>
      <c r="H86" s="73">
        <v>720</v>
      </c>
      <c r="I86" s="73">
        <f t="shared" si="21"/>
        <v>1440</v>
      </c>
      <c r="J86" s="73">
        <f t="shared" si="22"/>
        <v>14940</v>
      </c>
      <c r="K86" s="17"/>
      <c r="L86" s="17"/>
      <c r="M86" s="20"/>
      <c r="N86" s="540">
        <f t="shared" si="23"/>
        <v>648</v>
      </c>
      <c r="O86" s="20"/>
      <c r="P86" s="20"/>
      <c r="V86" s="20"/>
      <c r="W86" s="20"/>
      <c r="X86" s="20"/>
      <c r="Y86" s="20"/>
      <c r="Z86" s="20"/>
      <c r="AA86" s="20"/>
      <c r="AB86" s="20"/>
      <c r="AC86" s="20"/>
      <c r="AD86" s="20"/>
      <c r="AE86" s="20"/>
      <c r="AF86" s="20"/>
      <c r="AG86" s="20"/>
      <c r="AH86" s="20"/>
    </row>
    <row r="87" spans="1:34" ht="25.5" customHeight="1">
      <c r="A87" s="17" t="s">
        <v>15</v>
      </c>
      <c r="B87" s="17"/>
      <c r="C87" s="50" t="s">
        <v>205</v>
      </c>
      <c r="D87" s="17">
        <v>2</v>
      </c>
      <c r="E87" s="17" t="s">
        <v>1</v>
      </c>
      <c r="F87" s="73">
        <v>3600</v>
      </c>
      <c r="G87" s="73">
        <f t="shared" si="20"/>
        <v>7200</v>
      </c>
      <c r="H87" s="73">
        <v>720</v>
      </c>
      <c r="I87" s="73">
        <f t="shared" si="21"/>
        <v>1440</v>
      </c>
      <c r="J87" s="73">
        <f t="shared" si="22"/>
        <v>8640</v>
      </c>
      <c r="K87" s="17"/>
      <c r="L87" s="17"/>
      <c r="M87" s="20"/>
      <c r="N87" s="540">
        <f t="shared" si="23"/>
        <v>648</v>
      </c>
      <c r="O87" s="20"/>
      <c r="P87" s="20"/>
      <c r="V87" s="20"/>
      <c r="W87" s="20"/>
      <c r="X87" s="20"/>
      <c r="Y87" s="20"/>
      <c r="Z87" s="20"/>
      <c r="AA87" s="20"/>
      <c r="AB87" s="20"/>
      <c r="AC87" s="20"/>
      <c r="AD87" s="20"/>
      <c r="AE87" s="20"/>
      <c r="AF87" s="20"/>
      <c r="AG87" s="20"/>
      <c r="AH87" s="20"/>
    </row>
    <row r="88" spans="1:34" ht="21" customHeight="1">
      <c r="A88" s="17" t="s">
        <v>31</v>
      </c>
      <c r="B88" s="17"/>
      <c r="C88" s="50" t="s">
        <v>252</v>
      </c>
      <c r="D88" s="17">
        <v>1</v>
      </c>
      <c r="E88" s="17" t="s">
        <v>1</v>
      </c>
      <c r="F88" s="73">
        <v>5850</v>
      </c>
      <c r="G88" s="73">
        <f t="shared" si="20"/>
        <v>5850</v>
      </c>
      <c r="H88" s="73">
        <v>720</v>
      </c>
      <c r="I88" s="73">
        <f t="shared" si="21"/>
        <v>720</v>
      </c>
      <c r="J88" s="73">
        <f t="shared" si="22"/>
        <v>6570</v>
      </c>
      <c r="K88" s="17"/>
      <c r="L88" s="17"/>
      <c r="M88" s="20"/>
      <c r="N88" s="540">
        <f t="shared" si="23"/>
        <v>648</v>
      </c>
      <c r="O88" s="20"/>
      <c r="P88" s="20"/>
      <c r="V88" s="20"/>
      <c r="W88" s="20"/>
      <c r="X88" s="20"/>
      <c r="Y88" s="20"/>
      <c r="Z88" s="20"/>
      <c r="AA88" s="20"/>
      <c r="AB88" s="20"/>
      <c r="AC88" s="20"/>
      <c r="AD88" s="20"/>
      <c r="AE88" s="20"/>
      <c r="AF88" s="20"/>
      <c r="AG88" s="20"/>
      <c r="AH88" s="20"/>
    </row>
    <row r="89" spans="1:34" ht="21.75" customHeight="1">
      <c r="A89" s="17" t="s">
        <v>34</v>
      </c>
      <c r="B89" s="17"/>
      <c r="C89" s="50" t="s">
        <v>253</v>
      </c>
      <c r="D89" s="17">
        <v>1</v>
      </c>
      <c r="E89" s="17" t="s">
        <v>1</v>
      </c>
      <c r="F89" s="73">
        <v>7200</v>
      </c>
      <c r="G89" s="73">
        <f t="shared" si="20"/>
        <v>7200</v>
      </c>
      <c r="H89" s="73">
        <v>720</v>
      </c>
      <c r="I89" s="73">
        <f t="shared" si="21"/>
        <v>720</v>
      </c>
      <c r="J89" s="73">
        <f t="shared" si="22"/>
        <v>7920</v>
      </c>
      <c r="K89" s="17"/>
      <c r="L89" s="17"/>
      <c r="M89" s="20"/>
      <c r="N89" s="540">
        <f t="shared" si="23"/>
        <v>648</v>
      </c>
      <c r="O89" s="20"/>
      <c r="P89" s="20"/>
      <c r="V89" s="20"/>
      <c r="W89" s="20"/>
      <c r="X89" s="20"/>
      <c r="Y89" s="20"/>
      <c r="Z89" s="20"/>
      <c r="AA89" s="20"/>
      <c r="AB89" s="20"/>
      <c r="AC89" s="20"/>
      <c r="AD89" s="20"/>
      <c r="AE89" s="20"/>
      <c r="AF89" s="20"/>
      <c r="AG89" s="20"/>
      <c r="AH89" s="20"/>
    </row>
    <row r="90" spans="1:34" ht="24" customHeight="1">
      <c r="A90" s="17" t="s">
        <v>37</v>
      </c>
      <c r="B90" s="17"/>
      <c r="C90" s="50" t="s">
        <v>254</v>
      </c>
      <c r="D90" s="17">
        <v>2</v>
      </c>
      <c r="E90" s="17" t="s">
        <v>1</v>
      </c>
      <c r="F90" s="73">
        <v>5400</v>
      </c>
      <c r="G90" s="73">
        <f t="shared" si="20"/>
        <v>10800</v>
      </c>
      <c r="H90" s="73">
        <v>720</v>
      </c>
      <c r="I90" s="73">
        <f t="shared" si="21"/>
        <v>1440</v>
      </c>
      <c r="J90" s="73">
        <f t="shared" si="22"/>
        <v>12240</v>
      </c>
      <c r="K90" s="17"/>
      <c r="L90" s="17"/>
      <c r="M90" s="20"/>
      <c r="N90" s="540">
        <f t="shared" si="23"/>
        <v>648</v>
      </c>
      <c r="O90" s="20"/>
      <c r="P90" s="20"/>
      <c r="V90" s="20"/>
      <c r="W90" s="20"/>
      <c r="X90" s="20"/>
      <c r="Y90" s="20"/>
      <c r="Z90" s="20"/>
      <c r="AA90" s="20"/>
      <c r="AB90" s="20"/>
      <c r="AC90" s="20"/>
      <c r="AD90" s="20"/>
      <c r="AE90" s="20"/>
      <c r="AF90" s="20"/>
      <c r="AG90" s="20"/>
      <c r="AH90" s="20"/>
    </row>
    <row r="91" spans="1:34" ht="24" customHeight="1">
      <c r="A91" s="17" t="s">
        <v>38</v>
      </c>
      <c r="B91" s="17"/>
      <c r="C91" s="50" t="s">
        <v>255</v>
      </c>
      <c r="D91" s="17">
        <v>1</v>
      </c>
      <c r="E91" s="17" t="s">
        <v>1</v>
      </c>
      <c r="F91" s="73">
        <v>3150</v>
      </c>
      <c r="G91" s="73">
        <f t="shared" si="20"/>
        <v>3150</v>
      </c>
      <c r="H91" s="73">
        <v>720</v>
      </c>
      <c r="I91" s="73">
        <f t="shared" si="21"/>
        <v>720</v>
      </c>
      <c r="J91" s="73">
        <f t="shared" si="22"/>
        <v>3870</v>
      </c>
      <c r="K91" s="17"/>
      <c r="L91" s="17"/>
      <c r="M91" s="20"/>
      <c r="N91" s="540">
        <f t="shared" si="23"/>
        <v>648</v>
      </c>
      <c r="O91" s="20"/>
      <c r="P91" s="20"/>
      <c r="V91" s="20"/>
      <c r="W91" s="20"/>
      <c r="X91" s="20"/>
      <c r="Y91" s="20"/>
      <c r="Z91" s="20"/>
      <c r="AA91" s="20"/>
      <c r="AB91" s="20"/>
      <c r="AC91" s="20"/>
      <c r="AD91" s="20"/>
      <c r="AE91" s="20"/>
      <c r="AF91" s="20"/>
      <c r="AG91" s="20"/>
      <c r="AH91" s="20"/>
    </row>
    <row r="92" spans="1:34" ht="27" customHeight="1">
      <c r="A92" s="17" t="s">
        <v>51</v>
      </c>
      <c r="B92" s="17"/>
      <c r="C92" s="50" t="s">
        <v>256</v>
      </c>
      <c r="D92" s="17">
        <v>1</v>
      </c>
      <c r="E92" s="17" t="s">
        <v>1</v>
      </c>
      <c r="F92" s="73">
        <v>7020</v>
      </c>
      <c r="G92" s="73">
        <f t="shared" si="20"/>
        <v>7020</v>
      </c>
      <c r="H92" s="73">
        <v>720</v>
      </c>
      <c r="I92" s="73">
        <f t="shared" si="21"/>
        <v>720</v>
      </c>
      <c r="J92" s="73">
        <f t="shared" si="22"/>
        <v>7740</v>
      </c>
      <c r="K92" s="17"/>
      <c r="L92" s="17"/>
      <c r="M92" s="20"/>
      <c r="N92" s="540">
        <f t="shared" si="23"/>
        <v>648</v>
      </c>
      <c r="O92" s="20"/>
      <c r="P92" s="20"/>
      <c r="V92" s="20"/>
      <c r="W92" s="20"/>
      <c r="X92" s="20"/>
      <c r="Y92" s="20"/>
      <c r="Z92" s="20"/>
      <c r="AA92" s="20"/>
      <c r="AB92" s="20"/>
      <c r="AC92" s="20"/>
      <c r="AD92" s="20"/>
      <c r="AE92" s="20"/>
      <c r="AF92" s="20"/>
      <c r="AG92" s="20"/>
      <c r="AH92" s="20"/>
    </row>
    <row r="93" spans="1:34" ht="29.25" customHeight="1">
      <c r="A93" s="17" t="s">
        <v>52</v>
      </c>
      <c r="B93" s="17"/>
      <c r="C93" s="50" t="s">
        <v>257</v>
      </c>
      <c r="D93" s="17">
        <v>12</v>
      </c>
      <c r="E93" s="17" t="s">
        <v>1</v>
      </c>
      <c r="F93" s="73">
        <v>2880</v>
      </c>
      <c r="G93" s="73">
        <f t="shared" si="20"/>
        <v>34560</v>
      </c>
      <c r="H93" s="73">
        <v>720</v>
      </c>
      <c r="I93" s="73">
        <f t="shared" si="21"/>
        <v>8640</v>
      </c>
      <c r="J93" s="73">
        <f t="shared" si="22"/>
        <v>43200</v>
      </c>
      <c r="K93" s="17"/>
      <c r="L93" s="17"/>
      <c r="M93" s="20"/>
      <c r="N93" s="540">
        <f t="shared" si="23"/>
        <v>648</v>
      </c>
      <c r="O93" s="20"/>
      <c r="P93" s="20"/>
      <c r="V93" s="20"/>
      <c r="W93" s="20"/>
      <c r="X93" s="20"/>
      <c r="Y93" s="20"/>
      <c r="Z93" s="20"/>
      <c r="AA93" s="20"/>
      <c r="AB93" s="20"/>
      <c r="AC93" s="20"/>
      <c r="AD93" s="20"/>
      <c r="AE93" s="20"/>
      <c r="AF93" s="20"/>
      <c r="AG93" s="20"/>
      <c r="AH93" s="20"/>
    </row>
    <row r="94" spans="1:34" ht="29.25" customHeight="1">
      <c r="A94" s="17" t="s">
        <v>53</v>
      </c>
      <c r="B94" s="17"/>
      <c r="C94" s="50" t="s">
        <v>252</v>
      </c>
      <c r="D94" s="17">
        <v>1</v>
      </c>
      <c r="E94" s="17" t="s">
        <v>1</v>
      </c>
      <c r="F94" s="73">
        <v>5850</v>
      </c>
      <c r="G94" s="73">
        <f t="shared" si="20"/>
        <v>5850</v>
      </c>
      <c r="H94" s="73">
        <v>720</v>
      </c>
      <c r="I94" s="73">
        <f t="shared" si="21"/>
        <v>720</v>
      </c>
      <c r="J94" s="73">
        <f t="shared" si="22"/>
        <v>6570</v>
      </c>
      <c r="K94" s="17"/>
      <c r="L94" s="17"/>
      <c r="M94" s="20"/>
      <c r="N94" s="540">
        <f t="shared" si="23"/>
        <v>648</v>
      </c>
      <c r="O94" s="20"/>
      <c r="P94" s="20"/>
      <c r="V94" s="20"/>
      <c r="W94" s="20"/>
      <c r="X94" s="20"/>
      <c r="Y94" s="20"/>
      <c r="Z94" s="20"/>
      <c r="AA94" s="20"/>
      <c r="AB94" s="20"/>
      <c r="AC94" s="20"/>
      <c r="AD94" s="20"/>
      <c r="AE94" s="20"/>
      <c r="AF94" s="20"/>
      <c r="AG94" s="20"/>
      <c r="AH94" s="20"/>
    </row>
    <row r="95" spans="1:34" ht="34.5" customHeight="1">
      <c r="A95" s="17" t="s">
        <v>54</v>
      </c>
      <c r="B95" s="17"/>
      <c r="C95" s="18" t="s">
        <v>88</v>
      </c>
      <c r="D95" s="17">
        <v>17</v>
      </c>
      <c r="E95" s="17" t="s">
        <v>1</v>
      </c>
      <c r="F95" s="73">
        <v>8910</v>
      </c>
      <c r="G95" s="73">
        <f t="shared" si="20"/>
        <v>151470</v>
      </c>
      <c r="H95" s="73">
        <v>2250</v>
      </c>
      <c r="I95" s="73">
        <f t="shared" si="21"/>
        <v>38250</v>
      </c>
      <c r="J95" s="73">
        <f t="shared" si="22"/>
        <v>189720</v>
      </c>
      <c r="K95" s="17"/>
      <c r="L95" s="17"/>
      <c r="M95" s="20"/>
      <c r="N95" s="540">
        <f t="shared" si="23"/>
        <v>2025</v>
      </c>
      <c r="O95" s="20"/>
      <c r="P95" s="20"/>
      <c r="V95" s="20"/>
      <c r="W95" s="20"/>
      <c r="X95" s="20"/>
      <c r="Y95" s="20"/>
      <c r="Z95" s="20"/>
      <c r="AA95" s="20"/>
      <c r="AB95" s="20"/>
      <c r="AC95" s="20"/>
      <c r="AD95" s="20"/>
      <c r="AE95" s="20"/>
      <c r="AF95" s="20"/>
      <c r="AG95" s="20"/>
      <c r="AH95" s="20"/>
    </row>
    <row r="96" spans="1:34" ht="37.9" customHeight="1">
      <c r="A96" s="17" t="s">
        <v>55</v>
      </c>
      <c r="B96" s="17"/>
      <c r="C96" s="18" t="s">
        <v>59</v>
      </c>
      <c r="D96" s="17">
        <v>1</v>
      </c>
      <c r="E96" s="17" t="s">
        <v>3</v>
      </c>
      <c r="F96" s="73">
        <v>0</v>
      </c>
      <c r="G96" s="73">
        <f t="shared" si="20"/>
        <v>0</v>
      </c>
      <c r="H96" s="73">
        <v>180000</v>
      </c>
      <c r="I96" s="73">
        <f t="shared" si="21"/>
        <v>180000</v>
      </c>
      <c r="J96" s="73">
        <f t="shared" si="22"/>
        <v>180000</v>
      </c>
      <c r="K96" s="17"/>
      <c r="L96" s="17"/>
      <c r="M96" s="20"/>
      <c r="N96" s="540">
        <f t="shared" si="23"/>
        <v>162000</v>
      </c>
      <c r="O96" s="20"/>
      <c r="P96" s="20"/>
      <c r="V96" s="20"/>
      <c r="W96" s="20"/>
      <c r="X96" s="20"/>
      <c r="Y96" s="20"/>
      <c r="Z96" s="20"/>
      <c r="AA96" s="20"/>
      <c r="AB96" s="20"/>
      <c r="AC96" s="20"/>
      <c r="AD96" s="20"/>
      <c r="AE96" s="20"/>
      <c r="AF96" s="20"/>
      <c r="AG96" s="20"/>
      <c r="AH96" s="20"/>
    </row>
    <row r="97" spans="1:34" s="10" customFormat="1" ht="30" customHeight="1">
      <c r="A97" s="23"/>
      <c r="B97" s="24"/>
      <c r="C97" s="24" t="s">
        <v>74</v>
      </c>
      <c r="D97" s="24"/>
      <c r="E97" s="24"/>
      <c r="F97" s="80"/>
      <c r="G97" s="81">
        <f>SUM(G84:G96)</f>
        <v>257400</v>
      </c>
      <c r="H97" s="80"/>
      <c r="I97" s="81">
        <f>SUM(I84:I96)</f>
        <v>236250</v>
      </c>
      <c r="J97" s="81">
        <f>SUM(J84:J96)</f>
        <v>493650</v>
      </c>
      <c r="K97" s="24"/>
      <c r="L97" s="24"/>
      <c r="M97" s="26"/>
      <c r="N97" s="26"/>
      <c r="O97" s="26"/>
      <c r="P97" s="26"/>
      <c r="V97" s="26"/>
      <c r="W97" s="26"/>
      <c r="X97" s="26"/>
      <c r="Y97" s="26"/>
      <c r="Z97" s="26"/>
      <c r="AA97" s="26"/>
      <c r="AB97" s="26"/>
      <c r="AC97" s="26"/>
      <c r="AD97" s="26"/>
      <c r="AE97" s="26"/>
      <c r="AF97" s="26"/>
      <c r="AG97" s="26"/>
      <c r="AH97" s="26"/>
    </row>
    <row r="98" spans="1:34" s="3" customFormat="1" ht="26.25" customHeight="1">
      <c r="A98" s="17"/>
      <c r="B98" s="17"/>
      <c r="C98" s="19" t="s">
        <v>28</v>
      </c>
      <c r="D98" s="17"/>
      <c r="E98" s="22"/>
      <c r="F98" s="73"/>
      <c r="G98" s="73"/>
      <c r="H98" s="73"/>
      <c r="I98" s="73"/>
      <c r="J98" s="73"/>
      <c r="K98" s="17"/>
      <c r="L98" s="17"/>
      <c r="M98" s="21"/>
      <c r="N98" s="21"/>
      <c r="O98" s="21"/>
      <c r="P98" s="21"/>
      <c r="V98" s="21"/>
      <c r="W98" s="21"/>
      <c r="X98" s="21"/>
      <c r="Y98" s="21"/>
      <c r="Z98" s="21"/>
      <c r="AA98" s="21"/>
      <c r="AB98" s="21"/>
      <c r="AC98" s="21"/>
      <c r="AD98" s="21"/>
      <c r="AE98" s="21"/>
      <c r="AF98" s="21"/>
      <c r="AG98" s="21"/>
      <c r="AH98" s="21"/>
    </row>
    <row r="99" spans="1:34" s="3" customFormat="1" ht="38.25" customHeight="1">
      <c r="A99" s="17" t="s">
        <v>50</v>
      </c>
      <c r="B99" s="17" t="s">
        <v>29</v>
      </c>
      <c r="C99" s="18" t="s">
        <v>30</v>
      </c>
      <c r="D99" s="17">
        <v>1</v>
      </c>
      <c r="E99" s="17" t="s">
        <v>13</v>
      </c>
      <c r="F99" s="73">
        <v>22500</v>
      </c>
      <c r="G99" s="73">
        <f t="shared" ref="G99:G107" si="24">F99*D99</f>
        <v>22500</v>
      </c>
      <c r="H99" s="73">
        <v>9000</v>
      </c>
      <c r="I99" s="73">
        <f t="shared" ref="I99:I107" si="25">H99*D99</f>
        <v>9000</v>
      </c>
      <c r="J99" s="73">
        <f t="shared" ref="J99:J107" si="26">I99+G99</f>
        <v>31500</v>
      </c>
      <c r="K99" s="17"/>
      <c r="L99" s="17"/>
      <c r="M99" s="21"/>
      <c r="N99" s="540">
        <f t="shared" ref="N99:N107" si="27">SUM(H99)-(H99*10%)</f>
        <v>8100</v>
      </c>
      <c r="O99" s="21"/>
      <c r="P99" s="21"/>
      <c r="V99" s="21"/>
      <c r="W99" s="21"/>
      <c r="X99" s="21"/>
      <c r="Y99" s="21"/>
      <c r="Z99" s="21"/>
      <c r="AA99" s="21"/>
      <c r="AB99" s="21"/>
      <c r="AC99" s="21"/>
      <c r="AD99" s="21"/>
      <c r="AE99" s="21"/>
      <c r="AF99" s="21"/>
      <c r="AG99" s="21"/>
      <c r="AH99" s="21"/>
    </row>
    <row r="100" spans="1:34" s="3" customFormat="1" ht="51" customHeight="1">
      <c r="A100" s="17" t="s">
        <v>42</v>
      </c>
      <c r="B100" s="17" t="s">
        <v>32</v>
      </c>
      <c r="C100" s="18" t="s">
        <v>33</v>
      </c>
      <c r="D100" s="17">
        <v>1</v>
      </c>
      <c r="E100" s="17" t="s">
        <v>13</v>
      </c>
      <c r="F100" s="73">
        <v>247500</v>
      </c>
      <c r="G100" s="73">
        <f t="shared" si="24"/>
        <v>247500</v>
      </c>
      <c r="H100" s="73">
        <v>45000</v>
      </c>
      <c r="I100" s="73">
        <f t="shared" si="25"/>
        <v>45000</v>
      </c>
      <c r="J100" s="73">
        <f t="shared" si="26"/>
        <v>292500</v>
      </c>
      <c r="K100" s="17"/>
      <c r="L100" s="17"/>
      <c r="M100" s="21"/>
      <c r="N100" s="540">
        <f t="shared" si="27"/>
        <v>40500</v>
      </c>
      <c r="O100" s="21"/>
      <c r="P100" s="21"/>
      <c r="V100" s="21"/>
      <c r="W100" s="21"/>
      <c r="X100" s="21"/>
      <c r="Y100" s="21"/>
      <c r="Z100" s="21"/>
      <c r="AA100" s="21"/>
      <c r="AB100" s="21"/>
      <c r="AC100" s="21"/>
      <c r="AD100" s="21"/>
      <c r="AE100" s="21"/>
      <c r="AF100" s="21"/>
      <c r="AG100" s="21"/>
      <c r="AH100" s="21"/>
    </row>
    <row r="101" spans="1:34" s="3" customFormat="1" ht="33.75" customHeight="1">
      <c r="A101" s="17" t="s">
        <v>10</v>
      </c>
      <c r="B101" s="17" t="s">
        <v>35</v>
      </c>
      <c r="C101" s="18" t="s">
        <v>36</v>
      </c>
      <c r="D101" s="17">
        <v>1</v>
      </c>
      <c r="E101" s="17" t="s">
        <v>13</v>
      </c>
      <c r="F101" s="73">
        <v>22500</v>
      </c>
      <c r="G101" s="73">
        <f t="shared" si="24"/>
        <v>22500</v>
      </c>
      <c r="H101" s="73">
        <v>9000</v>
      </c>
      <c r="I101" s="73">
        <f t="shared" si="25"/>
        <v>9000</v>
      </c>
      <c r="J101" s="73">
        <f t="shared" si="26"/>
        <v>31500</v>
      </c>
      <c r="K101" s="17"/>
      <c r="L101" s="17"/>
      <c r="M101" s="21"/>
      <c r="N101" s="540">
        <f t="shared" si="27"/>
        <v>8100</v>
      </c>
      <c r="O101" s="21"/>
      <c r="P101" s="21"/>
      <c r="V101" s="21"/>
      <c r="W101" s="21"/>
      <c r="X101" s="21"/>
      <c r="Y101" s="21"/>
      <c r="Z101" s="21"/>
      <c r="AA101" s="21"/>
      <c r="AB101" s="21"/>
      <c r="AC101" s="21"/>
      <c r="AD101" s="21"/>
      <c r="AE101" s="21"/>
      <c r="AF101" s="21"/>
      <c r="AG101" s="21"/>
      <c r="AH101" s="21"/>
    </row>
    <row r="102" spans="1:34" s="3" customFormat="1" ht="36" customHeight="1">
      <c r="A102" s="17" t="s">
        <v>15</v>
      </c>
      <c r="B102" s="17" t="s">
        <v>45</v>
      </c>
      <c r="C102" s="18" t="s">
        <v>62</v>
      </c>
      <c r="D102" s="17">
        <v>1</v>
      </c>
      <c r="E102" s="17" t="s">
        <v>13</v>
      </c>
      <c r="F102" s="73">
        <v>0</v>
      </c>
      <c r="G102" s="73">
        <f t="shared" si="24"/>
        <v>0</v>
      </c>
      <c r="H102" s="73">
        <v>135000</v>
      </c>
      <c r="I102" s="73">
        <f t="shared" si="25"/>
        <v>135000</v>
      </c>
      <c r="J102" s="73">
        <f t="shared" si="26"/>
        <v>135000</v>
      </c>
      <c r="K102" s="17"/>
      <c r="L102" s="17"/>
      <c r="M102" s="21"/>
      <c r="N102" s="540">
        <f t="shared" si="27"/>
        <v>121500</v>
      </c>
      <c r="O102" s="21"/>
      <c r="P102" s="21"/>
      <c r="V102" s="21"/>
      <c r="W102" s="21"/>
      <c r="X102" s="21"/>
      <c r="Y102" s="21"/>
      <c r="Z102" s="21"/>
      <c r="AA102" s="21"/>
      <c r="AB102" s="21"/>
      <c r="AC102" s="21"/>
      <c r="AD102" s="21"/>
      <c r="AE102" s="21"/>
      <c r="AF102" s="21"/>
      <c r="AG102" s="21"/>
      <c r="AH102" s="21"/>
    </row>
    <row r="103" spans="1:34" s="3" customFormat="1" ht="35.25" customHeight="1">
      <c r="A103" s="17" t="s">
        <v>31</v>
      </c>
      <c r="B103" s="17" t="s">
        <v>39</v>
      </c>
      <c r="C103" s="18" t="s">
        <v>60</v>
      </c>
      <c r="D103" s="17">
        <v>1</v>
      </c>
      <c r="E103" s="17" t="s">
        <v>13</v>
      </c>
      <c r="F103" s="73">
        <v>45000</v>
      </c>
      <c r="G103" s="73">
        <f t="shared" si="24"/>
        <v>45000</v>
      </c>
      <c r="H103" s="73">
        <v>22500</v>
      </c>
      <c r="I103" s="73">
        <f t="shared" si="25"/>
        <v>22500</v>
      </c>
      <c r="J103" s="73">
        <f t="shared" si="26"/>
        <v>67500</v>
      </c>
      <c r="K103" s="17"/>
      <c r="L103" s="17"/>
      <c r="M103" s="21"/>
      <c r="N103" s="540">
        <f t="shared" si="27"/>
        <v>20250</v>
      </c>
      <c r="O103" s="21"/>
      <c r="P103" s="21"/>
      <c r="V103" s="21"/>
      <c r="W103" s="21"/>
      <c r="X103" s="21"/>
      <c r="Y103" s="21"/>
      <c r="Z103" s="21"/>
      <c r="AA103" s="21"/>
      <c r="AB103" s="21"/>
      <c r="AC103" s="21"/>
      <c r="AD103" s="21"/>
      <c r="AE103" s="21"/>
      <c r="AF103" s="21"/>
      <c r="AG103" s="21"/>
      <c r="AH103" s="21"/>
    </row>
    <row r="104" spans="1:34" s="3" customFormat="1" ht="26.25" customHeight="1">
      <c r="A104" s="17"/>
      <c r="B104" s="17"/>
      <c r="C104" s="19" t="s">
        <v>9</v>
      </c>
      <c r="D104" s="17"/>
      <c r="E104" s="16"/>
      <c r="F104" s="73">
        <v>0</v>
      </c>
      <c r="G104" s="73">
        <f t="shared" si="24"/>
        <v>0</v>
      </c>
      <c r="H104" s="73">
        <v>0</v>
      </c>
      <c r="I104" s="73">
        <f t="shared" si="25"/>
        <v>0</v>
      </c>
      <c r="J104" s="73">
        <f t="shared" si="26"/>
        <v>0</v>
      </c>
      <c r="K104" s="17"/>
      <c r="L104" s="17"/>
      <c r="M104" s="21"/>
      <c r="N104" s="540">
        <f t="shared" si="27"/>
        <v>0</v>
      </c>
      <c r="O104" s="21"/>
      <c r="P104" s="21"/>
      <c r="V104" s="21"/>
      <c r="W104" s="21"/>
      <c r="X104" s="21"/>
      <c r="Y104" s="21"/>
      <c r="Z104" s="21"/>
      <c r="AA104" s="21"/>
      <c r="AB104" s="21"/>
      <c r="AC104" s="21"/>
      <c r="AD104" s="21"/>
      <c r="AE104" s="21"/>
      <c r="AF104" s="21"/>
      <c r="AG104" s="21"/>
      <c r="AH104" s="21"/>
    </row>
    <row r="105" spans="1:34" s="3" customFormat="1" ht="31.7" customHeight="1">
      <c r="A105" s="17" t="s">
        <v>34</v>
      </c>
      <c r="B105" s="17" t="s">
        <v>11</v>
      </c>
      <c r="C105" s="18" t="s">
        <v>12</v>
      </c>
      <c r="D105" s="17">
        <v>1</v>
      </c>
      <c r="E105" s="16" t="s">
        <v>13</v>
      </c>
      <c r="F105" s="73">
        <v>18000</v>
      </c>
      <c r="G105" s="73">
        <f t="shared" si="24"/>
        <v>18000</v>
      </c>
      <c r="H105" s="73">
        <v>18000</v>
      </c>
      <c r="I105" s="73">
        <f t="shared" si="25"/>
        <v>18000</v>
      </c>
      <c r="J105" s="73">
        <f t="shared" si="26"/>
        <v>36000</v>
      </c>
      <c r="K105" s="17"/>
      <c r="L105" s="22"/>
      <c r="M105" s="21"/>
      <c r="N105" s="540">
        <f t="shared" si="27"/>
        <v>16200</v>
      </c>
      <c r="O105" s="21"/>
      <c r="P105" s="21"/>
      <c r="V105" s="21"/>
      <c r="W105" s="21"/>
      <c r="X105" s="21"/>
      <c r="Y105" s="21"/>
      <c r="Z105" s="21"/>
      <c r="AA105" s="21"/>
      <c r="AB105" s="21"/>
      <c r="AC105" s="21"/>
      <c r="AD105" s="21"/>
      <c r="AE105" s="21"/>
      <c r="AF105" s="21"/>
      <c r="AG105" s="21"/>
      <c r="AH105" s="21"/>
    </row>
    <row r="106" spans="1:34" s="3" customFormat="1" ht="26.25" customHeight="1">
      <c r="A106" s="17"/>
      <c r="B106" s="17"/>
      <c r="C106" s="19" t="s">
        <v>14</v>
      </c>
      <c r="D106" s="17"/>
      <c r="E106" s="16"/>
      <c r="F106" s="73">
        <v>0</v>
      </c>
      <c r="G106" s="73">
        <f t="shared" si="24"/>
        <v>0</v>
      </c>
      <c r="H106" s="73">
        <v>0</v>
      </c>
      <c r="I106" s="73">
        <f t="shared" si="25"/>
        <v>0</v>
      </c>
      <c r="J106" s="73">
        <f t="shared" si="26"/>
        <v>0</v>
      </c>
      <c r="K106" s="17"/>
      <c r="L106" s="17"/>
      <c r="M106" s="21"/>
      <c r="N106" s="540">
        <f t="shared" si="27"/>
        <v>0</v>
      </c>
      <c r="O106" s="21"/>
      <c r="P106" s="21"/>
      <c r="V106" s="21"/>
      <c r="W106" s="21"/>
      <c r="X106" s="21"/>
      <c r="Y106" s="21"/>
      <c r="Z106" s="21"/>
      <c r="AA106" s="21"/>
      <c r="AB106" s="21"/>
      <c r="AC106" s="21"/>
      <c r="AD106" s="21"/>
      <c r="AE106" s="21"/>
      <c r="AF106" s="21"/>
      <c r="AG106" s="21"/>
      <c r="AH106" s="21"/>
    </row>
    <row r="107" spans="1:34" s="3" customFormat="1" ht="39.950000000000003" customHeight="1">
      <c r="A107" s="17" t="s">
        <v>37</v>
      </c>
      <c r="B107" s="17" t="s">
        <v>11</v>
      </c>
      <c r="C107" s="18" t="s">
        <v>16</v>
      </c>
      <c r="D107" s="17">
        <v>1</v>
      </c>
      <c r="E107" s="16" t="s">
        <v>13</v>
      </c>
      <c r="F107" s="73">
        <v>0</v>
      </c>
      <c r="G107" s="73">
        <f t="shared" si="24"/>
        <v>0</v>
      </c>
      <c r="H107" s="73">
        <v>0</v>
      </c>
      <c r="I107" s="73">
        <f t="shared" si="25"/>
        <v>0</v>
      </c>
      <c r="J107" s="73">
        <f t="shared" si="26"/>
        <v>0</v>
      </c>
      <c r="K107" s="17"/>
      <c r="L107" s="17"/>
      <c r="M107" s="21"/>
      <c r="N107" s="540">
        <f t="shared" si="27"/>
        <v>0</v>
      </c>
      <c r="O107" s="21"/>
      <c r="P107" s="21"/>
      <c r="V107" s="21"/>
      <c r="W107" s="21"/>
      <c r="X107" s="21"/>
      <c r="Y107" s="21"/>
      <c r="Z107" s="21"/>
      <c r="AA107" s="21"/>
      <c r="AB107" s="21"/>
      <c r="AC107" s="21"/>
      <c r="AD107" s="21"/>
      <c r="AE107" s="21"/>
      <c r="AF107" s="21"/>
      <c r="AG107" s="21"/>
      <c r="AH107" s="21"/>
    </row>
    <row r="108" spans="1:34" ht="15">
      <c r="A108" s="17"/>
      <c r="B108" s="17"/>
      <c r="C108" s="18"/>
      <c r="D108" s="17"/>
      <c r="E108" s="17"/>
      <c r="F108" s="73"/>
      <c r="G108" s="73"/>
      <c r="H108" s="73"/>
      <c r="I108" s="73"/>
      <c r="J108" s="73"/>
      <c r="K108" s="17"/>
      <c r="L108" s="17"/>
      <c r="M108" s="20"/>
      <c r="N108" s="20"/>
      <c r="O108" s="20"/>
      <c r="P108" s="20"/>
      <c r="V108" s="20"/>
      <c r="W108" s="20"/>
      <c r="X108" s="20"/>
      <c r="Y108" s="20"/>
      <c r="Z108" s="20"/>
      <c r="AA108" s="20"/>
      <c r="AB108" s="20"/>
      <c r="AC108" s="20"/>
      <c r="AD108" s="20"/>
      <c r="AE108" s="20"/>
      <c r="AF108" s="20"/>
      <c r="AG108" s="20"/>
      <c r="AH108" s="20"/>
    </row>
    <row r="109" spans="1:34" s="10" customFormat="1" ht="30" customHeight="1">
      <c r="A109" s="23"/>
      <c r="B109" s="24"/>
      <c r="C109" s="24" t="s">
        <v>75</v>
      </c>
      <c r="D109" s="23"/>
      <c r="E109" s="25"/>
      <c r="F109" s="80"/>
      <c r="G109" s="81">
        <f>SUM(G99:G108)</f>
        <v>355500</v>
      </c>
      <c r="H109" s="80"/>
      <c r="I109" s="81">
        <f>SUM(I99:I108)</f>
        <v>238500</v>
      </c>
      <c r="J109" s="81">
        <f>SUM(J99:J108)</f>
        <v>594000</v>
      </c>
      <c r="K109" s="25"/>
      <c r="L109" s="25"/>
      <c r="M109" s="26"/>
      <c r="N109" s="26"/>
      <c r="O109" s="26"/>
      <c r="P109" s="26"/>
      <c r="V109" s="26"/>
      <c r="W109" s="26"/>
      <c r="X109" s="26"/>
      <c r="Y109" s="26"/>
      <c r="Z109" s="26"/>
      <c r="AA109" s="26"/>
      <c r="AB109" s="26"/>
      <c r="AC109" s="26"/>
      <c r="AD109" s="26"/>
      <c r="AE109" s="26"/>
      <c r="AF109" s="26"/>
      <c r="AG109" s="26"/>
      <c r="AH109" s="26"/>
    </row>
    <row r="110" spans="1:34" s="10" customFormat="1" ht="11.25" customHeight="1">
      <c r="A110" s="17"/>
      <c r="B110" s="34"/>
      <c r="C110" s="34"/>
      <c r="D110" s="27"/>
      <c r="E110" s="28"/>
      <c r="F110" s="73"/>
      <c r="G110" s="73"/>
      <c r="H110" s="73"/>
      <c r="I110" s="73"/>
      <c r="J110" s="73"/>
      <c r="K110" s="17"/>
      <c r="L110" s="17"/>
      <c r="M110" s="26"/>
      <c r="N110" s="26"/>
      <c r="O110" s="26"/>
      <c r="P110" s="26"/>
      <c r="V110" s="26"/>
      <c r="W110" s="26"/>
      <c r="X110" s="26"/>
      <c r="Y110" s="26"/>
      <c r="Z110" s="26"/>
      <c r="AA110" s="26"/>
      <c r="AB110" s="26"/>
      <c r="AC110" s="26"/>
      <c r="AD110" s="26"/>
      <c r="AE110" s="26"/>
      <c r="AF110" s="26"/>
      <c r="AG110" s="26"/>
      <c r="AH110" s="26"/>
    </row>
    <row r="111" spans="1:34" s="11" customFormat="1" ht="35.25" customHeight="1">
      <c r="A111" s="37"/>
      <c r="B111" s="46"/>
      <c r="C111" s="38" t="s">
        <v>259</v>
      </c>
      <c r="D111" s="37"/>
      <c r="E111" s="39"/>
      <c r="F111" s="81"/>
      <c r="G111" s="81">
        <f>G109+G97+G82+G64+G47+G32+G20</f>
        <v>8344071</v>
      </c>
      <c r="H111" s="81"/>
      <c r="I111" s="81">
        <f>I109+I97+I82+I64+I47+I32+I20</f>
        <v>1620471.6</v>
      </c>
      <c r="J111" s="81">
        <f>J109+J97+J82+J64+J47+J32+J20</f>
        <v>9964542.5999999996</v>
      </c>
      <c r="K111" s="39"/>
      <c r="L111" s="39"/>
    </row>
    <row r="112" spans="1:34" ht="20.100000000000001" customHeight="1">
      <c r="K112" s="31"/>
      <c r="L112" s="31"/>
    </row>
    <row r="113" spans="10:12" ht="20.100000000000001" customHeight="1">
      <c r="J113" s="96"/>
      <c r="K113" s="32"/>
      <c r="L113" s="32"/>
    </row>
    <row r="114" spans="10:12" ht="20.100000000000001" customHeight="1">
      <c r="K114" s="32"/>
      <c r="L114" s="32"/>
    </row>
    <row r="115" spans="10:12" ht="20.100000000000001" customHeight="1">
      <c r="K115" s="32"/>
      <c r="L115" s="32"/>
    </row>
    <row r="116" spans="10:12" ht="20.100000000000001" customHeight="1">
      <c r="K116" s="32"/>
      <c r="L116" s="32"/>
    </row>
    <row r="117" spans="10:12" ht="20.100000000000001" customHeight="1">
      <c r="J117" s="96"/>
    </row>
  </sheetData>
  <mergeCells count="1">
    <mergeCell ref="A1:J1"/>
  </mergeCells>
  <printOptions horizontalCentered="1"/>
  <pageMargins left="0.74" right="0.73" top="1.07" bottom="0.96" header="0.42" footer="0.45"/>
  <pageSetup paperSize="9" scale="66"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COMPANY&amp;R&amp;"Calibri,Regular"&amp;12Sec-III/A (Level-03) - Page - &amp;P of &amp;N&amp;8
&amp;5&amp;Z
&amp;F</oddFooter>
  </headerFooter>
  <rowBreaks count="5" manualBreakCount="5">
    <brk id="20" max="25" man="1"/>
    <brk id="32" max="25" man="1"/>
    <brk id="47" max="25" man="1"/>
    <brk id="64" max="25" man="1"/>
    <brk id="82" max="25"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135"/>
  <sheetViews>
    <sheetView view="pageBreakPreview" topLeftCell="C1" zoomScaleNormal="85" zoomScaleSheetLayoutView="100" workbookViewId="0">
      <selection activeCell="N7" sqref="N7"/>
    </sheetView>
  </sheetViews>
  <sheetFormatPr defaultColWidth="9.140625" defaultRowHeight="20.100000000000001" customHeight="1"/>
  <cols>
    <col min="1" max="1" width="8.7109375" style="2" customWidth="1"/>
    <col min="2" max="2" width="15.7109375" style="2" customWidth="1"/>
    <col min="3" max="3" width="71.42578125" style="1" customWidth="1"/>
    <col min="4" max="4" width="8.5703125" style="2" bestFit="1" customWidth="1"/>
    <col min="5" max="5" width="5.7109375" style="2" customWidth="1"/>
    <col min="6" max="9" width="12.7109375" style="91" customWidth="1"/>
    <col min="10" max="10" width="15.7109375" style="91" customWidth="1"/>
    <col min="11" max="11" width="21.7109375" style="2" hidden="1" customWidth="1"/>
    <col min="12" max="12" width="23.140625" style="2" hidden="1" customWidth="1"/>
    <col min="13" max="13" width="9.140625" style="1"/>
    <col min="14" max="14" width="11.140625" style="1" customWidth="1"/>
    <col min="15" max="15" width="14.28515625" style="1" customWidth="1"/>
    <col min="16" max="16384" width="9.140625" style="1"/>
  </cols>
  <sheetData>
    <row r="1" spans="1:39" s="12" customFormat="1" ht="39.950000000000003" customHeight="1">
      <c r="A1" s="36" t="s">
        <v>260</v>
      </c>
      <c r="B1" s="44"/>
      <c r="C1" s="13"/>
      <c r="D1" s="13"/>
      <c r="E1" s="13"/>
      <c r="F1" s="92"/>
      <c r="G1" s="92"/>
      <c r="H1" s="92"/>
      <c r="I1" s="92"/>
      <c r="J1" s="93"/>
      <c r="K1" s="13"/>
      <c r="L1" s="14"/>
    </row>
    <row r="2" spans="1:39" s="5" customFormat="1" ht="12.6" customHeight="1">
      <c r="A2" s="4">
        <v>1</v>
      </c>
      <c r="B2" s="4">
        <v>2</v>
      </c>
      <c r="C2" s="4">
        <v>3</v>
      </c>
      <c r="D2" s="4">
        <v>4</v>
      </c>
      <c r="E2" s="4">
        <v>5</v>
      </c>
      <c r="F2" s="74">
        <v>6</v>
      </c>
      <c r="G2" s="74">
        <v>7</v>
      </c>
      <c r="H2" s="74">
        <v>8</v>
      </c>
      <c r="I2" s="74">
        <v>9</v>
      </c>
      <c r="J2" s="74">
        <v>10</v>
      </c>
      <c r="K2" s="4">
        <v>6</v>
      </c>
      <c r="L2" s="4">
        <v>7</v>
      </c>
    </row>
    <row r="3" spans="1:39" s="7" customFormat="1" ht="30" customHeight="1">
      <c r="A3" s="6" t="s">
        <v>17</v>
      </c>
      <c r="B3" s="6" t="s">
        <v>18</v>
      </c>
      <c r="C3" s="6" t="s">
        <v>19</v>
      </c>
      <c r="D3" s="6" t="s">
        <v>20</v>
      </c>
      <c r="E3" s="6" t="s">
        <v>0</v>
      </c>
      <c r="F3" s="75" t="s">
        <v>21</v>
      </c>
      <c r="G3" s="75" t="s">
        <v>22</v>
      </c>
      <c r="H3" s="75" t="s">
        <v>23</v>
      </c>
      <c r="I3" s="75" t="s">
        <v>24</v>
      </c>
      <c r="J3" s="75" t="s">
        <v>25</v>
      </c>
      <c r="K3" s="6" t="s">
        <v>91</v>
      </c>
      <c r="L3" s="6" t="s">
        <v>92</v>
      </c>
    </row>
    <row r="4" spans="1:39" s="8" customFormat="1" ht="12.6" customHeight="1">
      <c r="A4" s="4">
        <v>1</v>
      </c>
      <c r="B4" s="4">
        <v>2</v>
      </c>
      <c r="C4" s="4">
        <v>3</v>
      </c>
      <c r="D4" s="4">
        <v>4</v>
      </c>
      <c r="E4" s="4">
        <v>5</v>
      </c>
      <c r="F4" s="74">
        <v>6</v>
      </c>
      <c r="G4" s="76" t="s">
        <v>26</v>
      </c>
      <c r="H4" s="76">
        <v>8</v>
      </c>
      <c r="I4" s="76" t="s">
        <v>27</v>
      </c>
      <c r="J4" s="76" t="s">
        <v>40</v>
      </c>
      <c r="K4" s="4">
        <v>6</v>
      </c>
      <c r="L4" s="4" t="s">
        <v>26</v>
      </c>
      <c r="AG4" s="9"/>
      <c r="AH4" s="9"/>
      <c r="AI4" s="9"/>
      <c r="AJ4" s="9"/>
      <c r="AK4" s="9"/>
      <c r="AL4" s="9"/>
      <c r="AM4" s="9"/>
    </row>
    <row r="5" spans="1:39" ht="20.100000000000001" customHeight="1">
      <c r="A5" s="17"/>
      <c r="B5" s="17"/>
      <c r="C5" s="19" t="s">
        <v>93</v>
      </c>
      <c r="D5" s="18"/>
      <c r="E5" s="18"/>
      <c r="F5" s="73"/>
      <c r="G5" s="73"/>
      <c r="H5" s="73"/>
      <c r="I5" s="73"/>
      <c r="J5" s="73"/>
      <c r="K5" s="18"/>
      <c r="L5" s="18"/>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row>
    <row r="6" spans="1:39" ht="47.25" customHeight="1">
      <c r="A6" s="17"/>
      <c r="B6" s="17" t="s">
        <v>94</v>
      </c>
      <c r="C6" s="33" t="s">
        <v>95</v>
      </c>
      <c r="D6" s="18"/>
      <c r="E6" s="18"/>
      <c r="F6" s="73"/>
      <c r="G6" s="73"/>
      <c r="H6" s="73"/>
      <c r="I6" s="73"/>
      <c r="J6" s="73"/>
      <c r="K6" s="18"/>
      <c r="L6" s="18"/>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row>
    <row r="7" spans="1:39" ht="26.25" customHeight="1">
      <c r="A7" s="17" t="s">
        <v>50</v>
      </c>
      <c r="B7" s="17"/>
      <c r="C7" s="18" t="s">
        <v>126</v>
      </c>
      <c r="D7" s="16">
        <v>1</v>
      </c>
      <c r="E7" s="17" t="s">
        <v>186</v>
      </c>
      <c r="F7" s="97">
        <v>0</v>
      </c>
      <c r="G7" s="73">
        <f>F7*D7</f>
        <v>0</v>
      </c>
      <c r="H7" s="73">
        <v>45000</v>
      </c>
      <c r="I7" s="73">
        <f>H7*D7</f>
        <v>45000</v>
      </c>
      <c r="J7" s="73">
        <f>I7+G7</f>
        <v>45000</v>
      </c>
      <c r="K7" s="16"/>
      <c r="L7" s="17"/>
      <c r="M7" s="64"/>
      <c r="N7" s="540">
        <f>SUM(F7)-(F7*10%)</f>
        <v>0</v>
      </c>
      <c r="O7" s="20"/>
      <c r="P7" s="20"/>
      <c r="Q7" s="20"/>
      <c r="R7" s="20"/>
      <c r="S7" s="20"/>
      <c r="T7" s="20"/>
      <c r="U7" s="20"/>
      <c r="V7" s="20"/>
      <c r="W7" s="20"/>
      <c r="X7" s="20"/>
      <c r="Y7" s="20"/>
      <c r="Z7" s="20"/>
      <c r="AA7" s="20"/>
      <c r="AB7" s="20"/>
      <c r="AC7" s="20"/>
      <c r="AD7" s="20"/>
      <c r="AE7" s="20"/>
      <c r="AF7" s="20"/>
      <c r="AG7" s="20"/>
      <c r="AH7" s="20"/>
      <c r="AI7" s="20"/>
      <c r="AJ7" s="20"/>
      <c r="AK7" s="20"/>
      <c r="AL7" s="20"/>
      <c r="AM7" s="20"/>
    </row>
    <row r="8" spans="1:39" ht="26.25" customHeight="1">
      <c r="A8" s="17" t="s">
        <v>42</v>
      </c>
      <c r="B8" s="17"/>
      <c r="C8" s="18" t="s">
        <v>96</v>
      </c>
      <c r="D8" s="16">
        <v>1</v>
      </c>
      <c r="E8" s="17" t="s">
        <v>186</v>
      </c>
      <c r="F8" s="73">
        <v>8100</v>
      </c>
      <c r="G8" s="73">
        <f t="shared" ref="G8:G9" si="0">F8*D8</f>
        <v>8100</v>
      </c>
      <c r="H8" s="73">
        <v>1800</v>
      </c>
      <c r="I8" s="73">
        <f t="shared" ref="I8:I19" si="1">H8*D8</f>
        <v>1800</v>
      </c>
      <c r="J8" s="73">
        <f t="shared" ref="J8:J9" si="2">I8+G8</f>
        <v>9900</v>
      </c>
      <c r="K8" s="16"/>
      <c r="L8" s="17"/>
      <c r="M8" s="20"/>
      <c r="N8" s="540">
        <f t="shared" ref="N8:N19" si="3">SUM(F8)-(F8*10%)</f>
        <v>7290</v>
      </c>
      <c r="O8" s="20"/>
      <c r="P8" s="20"/>
      <c r="Q8" s="20"/>
      <c r="R8" s="20"/>
      <c r="S8" s="20"/>
      <c r="T8" s="20"/>
      <c r="U8" s="20"/>
      <c r="V8" s="20"/>
      <c r="W8" s="20"/>
      <c r="X8" s="20"/>
      <c r="Y8" s="20"/>
      <c r="Z8" s="20"/>
      <c r="AA8" s="20"/>
      <c r="AB8" s="20"/>
      <c r="AC8" s="20"/>
      <c r="AD8" s="20"/>
      <c r="AE8" s="20"/>
      <c r="AF8" s="20"/>
      <c r="AG8" s="20"/>
      <c r="AH8" s="20"/>
      <c r="AI8" s="20"/>
      <c r="AJ8" s="20"/>
      <c r="AK8" s="20"/>
      <c r="AL8" s="20"/>
      <c r="AM8" s="20"/>
    </row>
    <row r="9" spans="1:39" ht="26.25" customHeight="1">
      <c r="A9" s="17" t="s">
        <v>10</v>
      </c>
      <c r="B9" s="17"/>
      <c r="C9" s="18" t="s">
        <v>97</v>
      </c>
      <c r="D9" s="16">
        <v>2</v>
      </c>
      <c r="E9" s="17" t="s">
        <v>1</v>
      </c>
      <c r="F9" s="73">
        <v>19800</v>
      </c>
      <c r="G9" s="73">
        <f t="shared" si="0"/>
        <v>39600</v>
      </c>
      <c r="H9" s="73">
        <v>1800</v>
      </c>
      <c r="I9" s="73">
        <f t="shared" si="1"/>
        <v>3600</v>
      </c>
      <c r="J9" s="73">
        <f t="shared" si="2"/>
        <v>43200</v>
      </c>
      <c r="K9" s="16"/>
      <c r="L9" s="17"/>
      <c r="M9" s="20"/>
      <c r="N9" s="540">
        <f t="shared" si="3"/>
        <v>17820</v>
      </c>
      <c r="O9" s="20"/>
      <c r="P9" s="20"/>
      <c r="Q9" s="20"/>
      <c r="R9" s="20"/>
      <c r="S9" s="20"/>
      <c r="T9" s="20"/>
      <c r="U9" s="20"/>
      <c r="V9" s="20"/>
      <c r="W9" s="20"/>
      <c r="X9" s="20"/>
      <c r="Y9" s="20"/>
      <c r="Z9" s="20"/>
      <c r="AA9" s="20"/>
      <c r="AB9" s="20"/>
      <c r="AC9" s="20"/>
      <c r="AD9" s="20"/>
      <c r="AE9" s="20"/>
      <c r="AF9" s="20"/>
      <c r="AG9" s="20"/>
      <c r="AH9" s="20"/>
      <c r="AI9" s="20"/>
      <c r="AJ9" s="20"/>
      <c r="AK9" s="20"/>
      <c r="AL9" s="20"/>
      <c r="AM9" s="20"/>
    </row>
    <row r="10" spans="1:39" ht="26.25" customHeight="1">
      <c r="A10" s="17"/>
      <c r="B10" s="17"/>
      <c r="C10" s="19" t="s">
        <v>98</v>
      </c>
      <c r="D10" s="16"/>
      <c r="E10" s="17"/>
      <c r="F10" s="73">
        <v>0</v>
      </c>
      <c r="G10" s="73"/>
      <c r="H10" s="73">
        <v>0</v>
      </c>
      <c r="I10" s="73">
        <f t="shared" si="1"/>
        <v>0</v>
      </c>
      <c r="J10" s="73"/>
      <c r="K10" s="16"/>
      <c r="L10" s="17"/>
      <c r="M10" s="20"/>
      <c r="N10" s="540">
        <f t="shared" si="3"/>
        <v>0</v>
      </c>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row>
    <row r="11" spans="1:39" ht="26.25" customHeight="1">
      <c r="A11" s="17" t="s">
        <v>15</v>
      </c>
      <c r="B11" s="17"/>
      <c r="C11" s="18" t="s">
        <v>99</v>
      </c>
      <c r="D11" s="16">
        <v>2</v>
      </c>
      <c r="E11" s="17" t="s">
        <v>1</v>
      </c>
      <c r="F11" s="73">
        <v>9450</v>
      </c>
      <c r="G11" s="73">
        <f t="shared" ref="G11:G12" si="4">F11*D11</f>
        <v>18900</v>
      </c>
      <c r="H11" s="73">
        <v>1800</v>
      </c>
      <c r="I11" s="73">
        <f t="shared" si="1"/>
        <v>3600</v>
      </c>
      <c r="J11" s="73">
        <f t="shared" ref="J11:J12" si="5">I11+G11</f>
        <v>22500</v>
      </c>
      <c r="K11" s="16"/>
      <c r="L11" s="17"/>
      <c r="M11" s="20"/>
      <c r="N11" s="540">
        <f t="shared" si="3"/>
        <v>8505</v>
      </c>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row>
    <row r="12" spans="1:39" ht="26.25" customHeight="1">
      <c r="A12" s="17" t="s">
        <v>31</v>
      </c>
      <c r="B12" s="17"/>
      <c r="C12" s="18" t="s">
        <v>100</v>
      </c>
      <c r="D12" s="16">
        <v>2</v>
      </c>
      <c r="E12" s="17" t="s">
        <v>1</v>
      </c>
      <c r="F12" s="73">
        <v>9900</v>
      </c>
      <c r="G12" s="73">
        <f t="shared" si="4"/>
        <v>19800</v>
      </c>
      <c r="H12" s="73">
        <v>900</v>
      </c>
      <c r="I12" s="73">
        <f t="shared" si="1"/>
        <v>1800</v>
      </c>
      <c r="J12" s="73">
        <f t="shared" si="5"/>
        <v>21600</v>
      </c>
      <c r="K12" s="16"/>
      <c r="L12" s="17"/>
      <c r="M12" s="20"/>
      <c r="N12" s="540">
        <f t="shared" si="3"/>
        <v>8910</v>
      </c>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row>
    <row r="13" spans="1:39" ht="26.25" customHeight="1">
      <c r="A13" s="17"/>
      <c r="B13" s="17"/>
      <c r="C13" s="19" t="s">
        <v>101</v>
      </c>
      <c r="D13" s="16"/>
      <c r="E13" s="17"/>
      <c r="F13" s="73">
        <v>0</v>
      </c>
      <c r="G13" s="73"/>
      <c r="H13" s="73">
        <v>0</v>
      </c>
      <c r="I13" s="73">
        <f t="shared" si="1"/>
        <v>0</v>
      </c>
      <c r="J13" s="73"/>
      <c r="K13" s="16"/>
      <c r="L13" s="17"/>
      <c r="M13" s="20"/>
      <c r="N13" s="540">
        <f t="shared" si="3"/>
        <v>0</v>
      </c>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row>
    <row r="14" spans="1:39" ht="26.25" customHeight="1">
      <c r="A14" s="17" t="s">
        <v>34</v>
      </c>
      <c r="B14" s="17"/>
      <c r="C14" s="18" t="s">
        <v>99</v>
      </c>
      <c r="D14" s="16">
        <v>2</v>
      </c>
      <c r="E14" s="17" t="s">
        <v>1</v>
      </c>
      <c r="F14" s="73">
        <v>12600</v>
      </c>
      <c r="G14" s="73">
        <f>F14*D14</f>
        <v>25200</v>
      </c>
      <c r="H14" s="73">
        <v>900</v>
      </c>
      <c r="I14" s="73">
        <f t="shared" si="1"/>
        <v>1800</v>
      </c>
      <c r="J14" s="73">
        <f>I14+G14</f>
        <v>27000</v>
      </c>
      <c r="K14" s="16"/>
      <c r="L14" s="17"/>
      <c r="M14" s="20"/>
      <c r="N14" s="540">
        <f t="shared" si="3"/>
        <v>11340</v>
      </c>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row>
    <row r="15" spans="1:39" ht="26.25" customHeight="1">
      <c r="A15" s="17"/>
      <c r="B15" s="17"/>
      <c r="C15" s="19" t="s">
        <v>102</v>
      </c>
      <c r="D15" s="16"/>
      <c r="E15" s="17"/>
      <c r="F15" s="73">
        <v>0</v>
      </c>
      <c r="G15" s="73"/>
      <c r="H15" s="73">
        <v>0</v>
      </c>
      <c r="I15" s="73">
        <f t="shared" si="1"/>
        <v>0</v>
      </c>
      <c r="J15" s="73"/>
      <c r="K15" s="16"/>
      <c r="L15" s="17"/>
      <c r="M15" s="20"/>
      <c r="N15" s="540">
        <f t="shared" si="3"/>
        <v>0</v>
      </c>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row>
    <row r="16" spans="1:39" ht="26.25" customHeight="1">
      <c r="A16" s="17" t="s">
        <v>37</v>
      </c>
      <c r="B16" s="17"/>
      <c r="C16" s="18" t="s">
        <v>99</v>
      </c>
      <c r="D16" s="16">
        <v>1</v>
      </c>
      <c r="E16" s="17" t="s">
        <v>186</v>
      </c>
      <c r="F16" s="73">
        <v>19800</v>
      </c>
      <c r="G16" s="73">
        <f>F16*D16</f>
        <v>19800</v>
      </c>
      <c r="H16" s="73">
        <v>900</v>
      </c>
      <c r="I16" s="73">
        <f t="shared" si="1"/>
        <v>900</v>
      </c>
      <c r="J16" s="73">
        <f>I16+G16</f>
        <v>20700</v>
      </c>
      <c r="K16" s="16"/>
      <c r="L16" s="17"/>
      <c r="M16" s="20"/>
      <c r="N16" s="540">
        <f t="shared" si="3"/>
        <v>17820</v>
      </c>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row>
    <row r="17" spans="1:39" ht="26.25" customHeight="1">
      <c r="A17" s="17"/>
      <c r="B17" s="17"/>
      <c r="C17" s="19" t="s">
        <v>103</v>
      </c>
      <c r="D17" s="16"/>
      <c r="E17" s="17"/>
      <c r="F17" s="73">
        <v>0</v>
      </c>
      <c r="G17" s="73"/>
      <c r="H17" s="73">
        <v>0</v>
      </c>
      <c r="I17" s="73">
        <f t="shared" si="1"/>
        <v>0</v>
      </c>
      <c r="J17" s="73">
        <f t="shared" ref="J17:J19" si="6">I17+G17</f>
        <v>0</v>
      </c>
      <c r="K17" s="16"/>
      <c r="L17" s="16"/>
      <c r="M17" s="20"/>
      <c r="N17" s="540">
        <f t="shared" si="3"/>
        <v>0</v>
      </c>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row>
    <row r="18" spans="1:39" ht="26.25" customHeight="1">
      <c r="A18" s="17" t="s">
        <v>38</v>
      </c>
      <c r="B18" s="17"/>
      <c r="C18" s="18" t="s">
        <v>99</v>
      </c>
      <c r="D18" s="16">
        <v>2</v>
      </c>
      <c r="E18" s="17" t="s">
        <v>1</v>
      </c>
      <c r="F18" s="73">
        <v>12150</v>
      </c>
      <c r="G18" s="73">
        <f t="shared" ref="G18:G19" si="7">F18*D18</f>
        <v>24300</v>
      </c>
      <c r="H18" s="73">
        <v>900</v>
      </c>
      <c r="I18" s="73">
        <f t="shared" si="1"/>
        <v>1800</v>
      </c>
      <c r="J18" s="73">
        <f t="shared" si="6"/>
        <v>26100</v>
      </c>
      <c r="K18" s="16"/>
      <c r="L18" s="17"/>
      <c r="M18" s="20"/>
      <c r="N18" s="540">
        <f t="shared" si="3"/>
        <v>10935</v>
      </c>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row>
    <row r="19" spans="1:39" ht="26.25" customHeight="1">
      <c r="A19" s="17" t="s">
        <v>51</v>
      </c>
      <c r="B19" s="17"/>
      <c r="C19" s="18" t="s">
        <v>104</v>
      </c>
      <c r="D19" s="16">
        <v>1</v>
      </c>
      <c r="E19" s="17" t="s">
        <v>186</v>
      </c>
      <c r="F19" s="73">
        <v>7650</v>
      </c>
      <c r="G19" s="73">
        <f t="shared" si="7"/>
        <v>7650</v>
      </c>
      <c r="H19" s="73">
        <v>900</v>
      </c>
      <c r="I19" s="73">
        <f t="shared" si="1"/>
        <v>900</v>
      </c>
      <c r="J19" s="73">
        <f t="shared" si="6"/>
        <v>8550</v>
      </c>
      <c r="K19" s="16"/>
      <c r="L19" s="17"/>
      <c r="M19" s="20"/>
      <c r="N19" s="540">
        <f t="shared" si="3"/>
        <v>6885</v>
      </c>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row>
    <row r="20" spans="1:39" s="10" customFormat="1" ht="30" customHeight="1">
      <c r="A20" s="23"/>
      <c r="B20" s="24"/>
      <c r="C20" s="24" t="s">
        <v>47</v>
      </c>
      <c r="D20" s="23"/>
      <c r="E20" s="25"/>
      <c r="F20" s="80"/>
      <c r="G20" s="81">
        <f>SUM(G7:G19)</f>
        <v>163350</v>
      </c>
      <c r="H20" s="80"/>
      <c r="I20" s="81">
        <f>SUM(I7:I19)</f>
        <v>61200</v>
      </c>
      <c r="J20" s="81">
        <f>SUM(J7:J19)</f>
        <v>224550</v>
      </c>
      <c r="K20" s="23"/>
      <c r="L20" s="25"/>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row>
    <row r="21" spans="1:39" ht="34.15" customHeight="1">
      <c r="A21" s="17"/>
      <c r="B21" s="17"/>
      <c r="C21" s="33" t="s">
        <v>203</v>
      </c>
      <c r="D21" s="16"/>
      <c r="E21" s="17"/>
      <c r="F21" s="73"/>
      <c r="G21" s="73"/>
      <c r="H21" s="73"/>
      <c r="I21" s="73"/>
      <c r="J21" s="73"/>
      <c r="K21" s="16"/>
      <c r="L21" s="17"/>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row>
    <row r="22" spans="1:39" ht="26.25" customHeight="1">
      <c r="A22" s="17" t="s">
        <v>50</v>
      </c>
      <c r="B22" s="17"/>
      <c r="C22" s="18" t="s">
        <v>207</v>
      </c>
      <c r="D22" s="16">
        <v>1</v>
      </c>
      <c r="E22" s="17" t="s">
        <v>186</v>
      </c>
      <c r="F22" s="73">
        <v>765000</v>
      </c>
      <c r="G22" s="73">
        <f>F22*D22</f>
        <v>765000</v>
      </c>
      <c r="H22" s="73">
        <v>2700</v>
      </c>
      <c r="I22" s="73">
        <f t="shared" ref="I22:I34" si="8">H22*D22</f>
        <v>2700</v>
      </c>
      <c r="J22" s="73">
        <f t="shared" ref="J22:J34" si="9">I22+G22</f>
        <v>767700</v>
      </c>
      <c r="K22" s="16"/>
      <c r="L22" s="17"/>
      <c r="M22" s="20"/>
      <c r="N22" s="540">
        <f t="shared" ref="N22:N34" si="10">SUM(F22)-(F22*10%)</f>
        <v>688500</v>
      </c>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row>
    <row r="23" spans="1:39" ht="56.25" customHeight="1">
      <c r="A23" s="17"/>
      <c r="B23" s="17"/>
      <c r="C23" s="33" t="s">
        <v>208</v>
      </c>
      <c r="D23" s="16"/>
      <c r="E23" s="17"/>
      <c r="F23" s="73">
        <v>0</v>
      </c>
      <c r="G23" s="73"/>
      <c r="H23" s="73">
        <v>0</v>
      </c>
      <c r="I23" s="73">
        <f t="shared" si="8"/>
        <v>0</v>
      </c>
      <c r="J23" s="73">
        <f t="shared" si="9"/>
        <v>0</v>
      </c>
      <c r="K23" s="16"/>
      <c r="L23" s="17"/>
      <c r="M23" s="20"/>
      <c r="N23" s="540">
        <f t="shared" si="10"/>
        <v>0</v>
      </c>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row>
    <row r="24" spans="1:39" ht="26.25" customHeight="1">
      <c r="A24" s="17" t="s">
        <v>42</v>
      </c>
      <c r="B24" s="17"/>
      <c r="C24" s="18" t="s">
        <v>209</v>
      </c>
      <c r="D24" s="16">
        <v>1</v>
      </c>
      <c r="E24" s="17" t="s">
        <v>186</v>
      </c>
      <c r="F24" s="73">
        <v>0</v>
      </c>
      <c r="G24" s="73">
        <f>F24*D24</f>
        <v>0</v>
      </c>
      <c r="H24" s="73">
        <v>13500</v>
      </c>
      <c r="I24" s="73">
        <f t="shared" si="8"/>
        <v>13500</v>
      </c>
      <c r="J24" s="73">
        <f t="shared" si="9"/>
        <v>13500</v>
      </c>
      <c r="K24" s="16"/>
      <c r="L24" s="17"/>
      <c r="M24" s="20"/>
      <c r="N24" s="540">
        <f t="shared" si="10"/>
        <v>0</v>
      </c>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row>
    <row r="25" spans="1:39" ht="54.95" customHeight="1">
      <c r="A25" s="17"/>
      <c r="B25" s="17" t="s">
        <v>8</v>
      </c>
      <c r="C25" s="33" t="s">
        <v>61</v>
      </c>
      <c r="D25" s="16"/>
      <c r="E25" s="17"/>
      <c r="F25" s="73">
        <v>0</v>
      </c>
      <c r="G25" s="73"/>
      <c r="H25" s="73">
        <v>0</v>
      </c>
      <c r="I25" s="73">
        <f t="shared" si="8"/>
        <v>0</v>
      </c>
      <c r="J25" s="73">
        <f t="shared" si="9"/>
        <v>0</v>
      </c>
      <c r="K25" s="16"/>
      <c r="L25" s="17"/>
      <c r="M25" s="20"/>
      <c r="N25" s="540">
        <f t="shared" si="10"/>
        <v>0</v>
      </c>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row>
    <row r="26" spans="1:39" ht="26.25" customHeight="1">
      <c r="A26" s="17"/>
      <c r="B26" s="17"/>
      <c r="C26" s="19" t="s">
        <v>105</v>
      </c>
      <c r="D26" s="16"/>
      <c r="E26" s="17"/>
      <c r="F26" s="73">
        <v>0</v>
      </c>
      <c r="G26" s="73"/>
      <c r="H26" s="73">
        <v>0</v>
      </c>
      <c r="I26" s="73">
        <f t="shared" si="8"/>
        <v>0</v>
      </c>
      <c r="J26" s="73">
        <f t="shared" si="9"/>
        <v>0</v>
      </c>
      <c r="K26" s="16"/>
      <c r="L26" s="17"/>
      <c r="M26" s="20"/>
      <c r="N26" s="540">
        <f t="shared" si="10"/>
        <v>0</v>
      </c>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row>
    <row r="27" spans="1:39" ht="26.25" customHeight="1">
      <c r="A27" s="17" t="s">
        <v>10</v>
      </c>
      <c r="B27" s="17"/>
      <c r="C27" s="18" t="s">
        <v>6</v>
      </c>
      <c r="D27" s="16">
        <v>4855</v>
      </c>
      <c r="E27" s="17" t="s">
        <v>2</v>
      </c>
      <c r="F27" s="73">
        <v>405</v>
      </c>
      <c r="G27" s="73">
        <f t="shared" ref="G27:G31" si="11">F27*D27</f>
        <v>1966275</v>
      </c>
      <c r="H27" s="73">
        <v>76.5</v>
      </c>
      <c r="I27" s="73">
        <f t="shared" si="8"/>
        <v>371407.5</v>
      </c>
      <c r="J27" s="73">
        <f t="shared" si="9"/>
        <v>2337682.5</v>
      </c>
      <c r="K27" s="16"/>
      <c r="L27" s="17"/>
      <c r="M27" s="20"/>
      <c r="N27" s="540">
        <f t="shared" si="10"/>
        <v>364.5</v>
      </c>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row>
    <row r="28" spans="1:39" ht="26.25" customHeight="1">
      <c r="A28" s="17" t="s">
        <v>15</v>
      </c>
      <c r="B28" s="17"/>
      <c r="C28" s="18" t="s">
        <v>5</v>
      </c>
      <c r="D28" s="16">
        <v>1495</v>
      </c>
      <c r="E28" s="17" t="s">
        <v>2</v>
      </c>
      <c r="F28" s="73">
        <v>423</v>
      </c>
      <c r="G28" s="73">
        <f t="shared" si="11"/>
        <v>632385</v>
      </c>
      <c r="H28" s="73">
        <v>76.5</v>
      </c>
      <c r="I28" s="73">
        <f t="shared" si="8"/>
        <v>114367.5</v>
      </c>
      <c r="J28" s="73">
        <f t="shared" si="9"/>
        <v>746752.5</v>
      </c>
      <c r="K28" s="16"/>
      <c r="L28" s="17"/>
      <c r="M28" s="20"/>
      <c r="N28" s="540">
        <f t="shared" si="10"/>
        <v>380.7</v>
      </c>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row>
    <row r="29" spans="1:39" ht="26.25" customHeight="1">
      <c r="A29" s="17" t="s">
        <v>31</v>
      </c>
      <c r="B29" s="17"/>
      <c r="C29" s="18" t="s">
        <v>69</v>
      </c>
      <c r="D29" s="16">
        <v>134</v>
      </c>
      <c r="E29" s="17" t="s">
        <v>2</v>
      </c>
      <c r="F29" s="73">
        <v>612</v>
      </c>
      <c r="G29" s="73">
        <f t="shared" si="11"/>
        <v>82008</v>
      </c>
      <c r="H29" s="73">
        <v>76.5</v>
      </c>
      <c r="I29" s="73">
        <f t="shared" si="8"/>
        <v>10251</v>
      </c>
      <c r="J29" s="73">
        <f t="shared" si="9"/>
        <v>92259</v>
      </c>
      <c r="K29" s="16"/>
      <c r="L29" s="16"/>
      <c r="M29" s="20"/>
      <c r="N29" s="540">
        <f t="shared" si="10"/>
        <v>550.79999999999995</v>
      </c>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row>
    <row r="30" spans="1:39" ht="46.5" customHeight="1">
      <c r="A30" s="17" t="s">
        <v>34</v>
      </c>
      <c r="B30" s="45" t="s">
        <v>43</v>
      </c>
      <c r="C30" s="68" t="s">
        <v>169</v>
      </c>
      <c r="D30" s="16">
        <v>6610</v>
      </c>
      <c r="E30" s="17" t="s">
        <v>2</v>
      </c>
      <c r="F30" s="73">
        <v>549</v>
      </c>
      <c r="G30" s="73">
        <f t="shared" si="11"/>
        <v>3628890</v>
      </c>
      <c r="H30" s="73">
        <v>63</v>
      </c>
      <c r="I30" s="73">
        <f t="shared" si="8"/>
        <v>416430</v>
      </c>
      <c r="J30" s="73">
        <f t="shared" si="9"/>
        <v>4045320</v>
      </c>
      <c r="K30" s="40"/>
      <c r="L30" s="48"/>
      <c r="M30" s="20"/>
      <c r="N30" s="540">
        <f t="shared" si="10"/>
        <v>494.1</v>
      </c>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row>
    <row r="31" spans="1:39" ht="34.5" customHeight="1">
      <c r="A31" s="15" t="s">
        <v>37</v>
      </c>
      <c r="B31" s="17"/>
      <c r="C31" s="18" t="s">
        <v>267</v>
      </c>
      <c r="D31" s="17">
        <v>6610</v>
      </c>
      <c r="E31" s="17" t="s">
        <v>2</v>
      </c>
      <c r="F31" s="73">
        <v>76.5</v>
      </c>
      <c r="G31" s="73">
        <f t="shared" si="11"/>
        <v>505665</v>
      </c>
      <c r="H31" s="73">
        <v>22.5</v>
      </c>
      <c r="I31" s="73">
        <f t="shared" si="8"/>
        <v>148725</v>
      </c>
      <c r="J31" s="73">
        <f t="shared" si="9"/>
        <v>654390</v>
      </c>
      <c r="K31" s="17"/>
      <c r="L31" s="17"/>
      <c r="M31" s="20"/>
      <c r="N31" s="540">
        <f t="shared" si="10"/>
        <v>68.849999999999994</v>
      </c>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row>
    <row r="32" spans="1:39" s="8" customFormat="1" ht="42" customHeight="1">
      <c r="A32" s="15"/>
      <c r="B32" s="15" t="s">
        <v>65</v>
      </c>
      <c r="C32" s="47" t="s">
        <v>66</v>
      </c>
      <c r="D32" s="40"/>
      <c r="E32" s="48"/>
      <c r="F32" s="77">
        <v>0</v>
      </c>
      <c r="G32" s="77"/>
      <c r="H32" s="77">
        <v>0</v>
      </c>
      <c r="I32" s="73">
        <f t="shared" si="8"/>
        <v>0</v>
      </c>
      <c r="J32" s="73">
        <f t="shared" si="9"/>
        <v>0</v>
      </c>
      <c r="K32" s="51"/>
      <c r="L32" s="17"/>
      <c r="M32" s="41"/>
      <c r="N32" s="540">
        <f t="shared" si="10"/>
        <v>0</v>
      </c>
    </row>
    <row r="33" spans="1:39" s="43" customFormat="1" ht="26.25" customHeight="1">
      <c r="A33" s="15" t="s">
        <v>38</v>
      </c>
      <c r="B33" s="49"/>
      <c r="C33" s="50" t="s">
        <v>63</v>
      </c>
      <c r="D33" s="16">
        <f>13*1.1</f>
        <v>14.3</v>
      </c>
      <c r="E33" s="17" t="s">
        <v>41</v>
      </c>
      <c r="F33" s="78">
        <v>675</v>
      </c>
      <c r="G33" s="73">
        <f t="shared" ref="G33:G34" si="12">F33*D33</f>
        <v>9652.5</v>
      </c>
      <c r="H33" s="78">
        <v>72</v>
      </c>
      <c r="I33" s="73">
        <f t="shared" si="8"/>
        <v>1029.6000000000001</v>
      </c>
      <c r="J33" s="73">
        <f t="shared" si="9"/>
        <v>10682.1</v>
      </c>
      <c r="K33" s="51"/>
      <c r="L33" s="17"/>
      <c r="M33" s="42"/>
      <c r="N33" s="540">
        <f t="shared" si="10"/>
        <v>607.5</v>
      </c>
      <c r="P33" s="42"/>
    </row>
    <row r="34" spans="1:39" s="43" customFormat="1" ht="26.25" customHeight="1">
      <c r="A34" s="15" t="s">
        <v>51</v>
      </c>
      <c r="B34" s="49"/>
      <c r="C34" s="50" t="s">
        <v>64</v>
      </c>
      <c r="D34" s="16">
        <f>2*1.1</f>
        <v>2.2000000000000002</v>
      </c>
      <c r="E34" s="17" t="s">
        <v>41</v>
      </c>
      <c r="F34" s="78">
        <v>630</v>
      </c>
      <c r="G34" s="73">
        <f t="shared" si="12"/>
        <v>1386</v>
      </c>
      <c r="H34" s="78">
        <v>72</v>
      </c>
      <c r="I34" s="73">
        <f t="shared" si="8"/>
        <v>158.4</v>
      </c>
      <c r="J34" s="73">
        <f t="shared" si="9"/>
        <v>1544.4</v>
      </c>
      <c r="K34" s="51"/>
      <c r="L34" s="17"/>
      <c r="N34" s="540">
        <f t="shared" si="10"/>
        <v>567</v>
      </c>
    </row>
    <row r="35" spans="1:39" s="10" customFormat="1" ht="30" customHeight="1">
      <c r="A35" s="23"/>
      <c r="B35" s="24"/>
      <c r="C35" s="24" t="s">
        <v>165</v>
      </c>
      <c r="D35" s="23"/>
      <c r="E35" s="25"/>
      <c r="F35" s="80"/>
      <c r="G35" s="81">
        <f>SUM(G22:G34)</f>
        <v>7591261.5</v>
      </c>
      <c r="H35" s="80"/>
      <c r="I35" s="81">
        <f>SUM(I22:I34)</f>
        <v>1078569</v>
      </c>
      <c r="J35" s="81">
        <f>SUM(J22:J34)</f>
        <v>8669830.5</v>
      </c>
      <c r="K35" s="23"/>
      <c r="L35" s="25"/>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row>
    <row r="36" spans="1:39" ht="42" customHeight="1">
      <c r="A36" s="17"/>
      <c r="B36" s="17" t="s">
        <v>7</v>
      </c>
      <c r="C36" s="33" t="s">
        <v>46</v>
      </c>
      <c r="D36" s="16"/>
      <c r="E36" s="17"/>
      <c r="F36" s="73"/>
      <c r="G36" s="73"/>
      <c r="H36" s="73"/>
      <c r="I36" s="73"/>
      <c r="J36" s="73"/>
      <c r="K36" s="51"/>
      <c r="L36" s="17"/>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row>
    <row r="37" spans="1:39" ht="26.25" customHeight="1">
      <c r="A37" s="17"/>
      <c r="B37" s="17"/>
      <c r="C37" s="19" t="s">
        <v>107</v>
      </c>
      <c r="D37" s="16"/>
      <c r="E37" s="17"/>
      <c r="F37" s="73"/>
      <c r="G37" s="73"/>
      <c r="H37" s="73"/>
      <c r="I37" s="73"/>
      <c r="J37" s="73"/>
      <c r="K37" s="17"/>
      <c r="L37" s="17"/>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row>
    <row r="38" spans="1:39" s="43" customFormat="1" ht="26.25" customHeight="1">
      <c r="A38" s="15" t="s">
        <v>50</v>
      </c>
      <c r="B38" s="49"/>
      <c r="C38" s="50" t="s">
        <v>108</v>
      </c>
      <c r="D38" s="16">
        <v>2</v>
      </c>
      <c r="E38" s="17" t="s">
        <v>1</v>
      </c>
      <c r="F38" s="78">
        <v>8640</v>
      </c>
      <c r="G38" s="73">
        <f t="shared" ref="G38:G50" si="13">F38*D38</f>
        <v>17280</v>
      </c>
      <c r="H38" s="78">
        <v>900</v>
      </c>
      <c r="I38" s="73">
        <f t="shared" ref="I38:I50" si="14">H38*D38</f>
        <v>1800</v>
      </c>
      <c r="J38" s="73">
        <f t="shared" ref="J38:J50" si="15">I38+G38</f>
        <v>19080</v>
      </c>
      <c r="K38" s="17"/>
      <c r="L38" s="17"/>
      <c r="N38" s="540">
        <f t="shared" ref="N38:N50" si="16">SUM(F38)-(F38*10%)</f>
        <v>7776</v>
      </c>
    </row>
    <row r="39" spans="1:39" ht="26.25" customHeight="1">
      <c r="A39" s="17"/>
      <c r="B39" s="17"/>
      <c r="C39" s="19" t="s">
        <v>109</v>
      </c>
      <c r="D39" s="16"/>
      <c r="E39" s="17"/>
      <c r="F39" s="73">
        <v>0</v>
      </c>
      <c r="G39" s="73">
        <f t="shared" si="13"/>
        <v>0</v>
      </c>
      <c r="H39" s="73">
        <v>0</v>
      </c>
      <c r="I39" s="73">
        <f t="shared" si="14"/>
        <v>0</v>
      </c>
      <c r="J39" s="73">
        <f t="shared" si="15"/>
        <v>0</v>
      </c>
      <c r="K39" s="51"/>
      <c r="L39" s="17"/>
      <c r="M39" s="20"/>
      <c r="N39" s="540">
        <f t="shared" si="16"/>
        <v>0</v>
      </c>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row>
    <row r="40" spans="1:39" s="43" customFormat="1" ht="26.25" customHeight="1">
      <c r="A40" s="15" t="s">
        <v>42</v>
      </c>
      <c r="B40" s="49"/>
      <c r="C40" s="50" t="s">
        <v>108</v>
      </c>
      <c r="D40" s="16">
        <v>2</v>
      </c>
      <c r="E40" s="17" t="s">
        <v>1</v>
      </c>
      <c r="F40" s="78">
        <v>8640</v>
      </c>
      <c r="G40" s="73">
        <f t="shared" si="13"/>
        <v>17280</v>
      </c>
      <c r="H40" s="78">
        <v>900</v>
      </c>
      <c r="I40" s="73">
        <f t="shared" si="14"/>
        <v>1800</v>
      </c>
      <c r="J40" s="73">
        <f t="shared" si="15"/>
        <v>19080</v>
      </c>
      <c r="K40" s="17"/>
      <c r="L40" s="17"/>
      <c r="N40" s="540">
        <f t="shared" si="16"/>
        <v>7776</v>
      </c>
    </row>
    <row r="41" spans="1:39" ht="42" customHeight="1">
      <c r="A41" s="17"/>
      <c r="B41" s="17"/>
      <c r="C41" s="19" t="s">
        <v>173</v>
      </c>
      <c r="D41" s="16"/>
      <c r="E41" s="17"/>
      <c r="F41" s="73">
        <v>0</v>
      </c>
      <c r="G41" s="73">
        <f t="shared" si="13"/>
        <v>0</v>
      </c>
      <c r="H41" s="73">
        <v>0</v>
      </c>
      <c r="I41" s="73">
        <f t="shared" si="14"/>
        <v>0</v>
      </c>
      <c r="J41" s="73">
        <f t="shared" si="15"/>
        <v>0</v>
      </c>
      <c r="K41" s="51"/>
      <c r="L41" s="17"/>
      <c r="M41" s="20"/>
      <c r="N41" s="540">
        <f t="shared" si="16"/>
        <v>0</v>
      </c>
      <c r="O41"/>
      <c r="P41" s="20"/>
      <c r="Q41" s="20"/>
      <c r="R41" s="20"/>
      <c r="S41" s="20"/>
      <c r="T41" s="20"/>
      <c r="U41" s="20"/>
      <c r="V41" s="20"/>
      <c r="W41" s="20"/>
      <c r="X41" s="20"/>
      <c r="Y41" s="20"/>
      <c r="Z41" s="20"/>
      <c r="AA41" s="20"/>
      <c r="AB41" s="20"/>
      <c r="AC41" s="20"/>
      <c r="AD41" s="20"/>
      <c r="AE41" s="20"/>
      <c r="AF41" s="20"/>
      <c r="AG41" s="20"/>
      <c r="AH41" s="20"/>
      <c r="AI41" s="20"/>
      <c r="AJ41" s="20"/>
      <c r="AK41" s="20"/>
      <c r="AL41" s="20"/>
      <c r="AM41" s="20"/>
    </row>
    <row r="42" spans="1:39" s="43" customFormat="1" ht="26.25" customHeight="1">
      <c r="A42" s="15" t="s">
        <v>10</v>
      </c>
      <c r="B42" s="49"/>
      <c r="C42" s="50" t="s">
        <v>210</v>
      </c>
      <c r="D42" s="16">
        <v>6</v>
      </c>
      <c r="E42" s="17" t="s">
        <v>1</v>
      </c>
      <c r="F42" s="78">
        <v>7200</v>
      </c>
      <c r="G42" s="73">
        <f t="shared" si="13"/>
        <v>43200</v>
      </c>
      <c r="H42" s="78">
        <v>900</v>
      </c>
      <c r="I42" s="73">
        <f t="shared" si="14"/>
        <v>5400</v>
      </c>
      <c r="J42" s="73">
        <f t="shared" si="15"/>
        <v>48600</v>
      </c>
      <c r="K42" s="51"/>
      <c r="L42" s="17"/>
      <c r="N42" s="540">
        <f t="shared" si="16"/>
        <v>6480</v>
      </c>
      <c r="O42"/>
    </row>
    <row r="43" spans="1:39" s="43" customFormat="1" ht="26.25" customHeight="1">
      <c r="A43" s="15" t="s">
        <v>15</v>
      </c>
      <c r="B43" s="49"/>
      <c r="C43" s="50" t="s">
        <v>175</v>
      </c>
      <c r="D43" s="16">
        <v>6</v>
      </c>
      <c r="E43" s="17" t="s">
        <v>1</v>
      </c>
      <c r="F43" s="78">
        <v>5400</v>
      </c>
      <c r="G43" s="73">
        <f t="shared" si="13"/>
        <v>32400</v>
      </c>
      <c r="H43" s="78">
        <v>900</v>
      </c>
      <c r="I43" s="73">
        <f t="shared" si="14"/>
        <v>5400</v>
      </c>
      <c r="J43" s="73">
        <f t="shared" si="15"/>
        <v>37800</v>
      </c>
      <c r="K43" s="51"/>
      <c r="L43" s="51"/>
      <c r="N43" s="540">
        <f t="shared" si="16"/>
        <v>4860</v>
      </c>
      <c r="O43"/>
    </row>
    <row r="44" spans="1:39" s="43" customFormat="1" ht="26.25" customHeight="1">
      <c r="A44" s="15" t="s">
        <v>31</v>
      </c>
      <c r="B44" s="49"/>
      <c r="C44" s="50" t="s">
        <v>211</v>
      </c>
      <c r="D44" s="16">
        <v>4</v>
      </c>
      <c r="E44" s="17" t="s">
        <v>1</v>
      </c>
      <c r="F44" s="78">
        <v>9000</v>
      </c>
      <c r="G44" s="73">
        <f t="shared" si="13"/>
        <v>36000</v>
      </c>
      <c r="H44" s="78">
        <v>900</v>
      </c>
      <c r="I44" s="73">
        <f t="shared" si="14"/>
        <v>3600</v>
      </c>
      <c r="J44" s="73">
        <f t="shared" si="15"/>
        <v>39600</v>
      </c>
      <c r="K44" s="49"/>
      <c r="L44" s="49"/>
      <c r="N44" s="540">
        <f t="shared" si="16"/>
        <v>8100</v>
      </c>
      <c r="O44"/>
    </row>
    <row r="45" spans="1:39" s="43" customFormat="1" ht="26.25" customHeight="1">
      <c r="A45" s="15" t="s">
        <v>34</v>
      </c>
      <c r="B45" s="49"/>
      <c r="C45" s="50" t="s">
        <v>212</v>
      </c>
      <c r="D45" s="16">
        <v>4</v>
      </c>
      <c r="E45" s="17" t="s">
        <v>1</v>
      </c>
      <c r="F45" s="78">
        <v>12150</v>
      </c>
      <c r="G45" s="73">
        <f t="shared" si="13"/>
        <v>48600</v>
      </c>
      <c r="H45" s="78">
        <v>900</v>
      </c>
      <c r="I45" s="73">
        <f t="shared" si="14"/>
        <v>3600</v>
      </c>
      <c r="J45" s="73">
        <f t="shared" si="15"/>
        <v>52200</v>
      </c>
      <c r="K45" s="49"/>
      <c r="L45" s="49"/>
      <c r="N45" s="540">
        <f t="shared" si="16"/>
        <v>10935</v>
      </c>
      <c r="O45"/>
    </row>
    <row r="46" spans="1:39" s="43" customFormat="1" ht="26.25" customHeight="1">
      <c r="A46" s="15"/>
      <c r="B46" s="49"/>
      <c r="C46" s="19" t="s">
        <v>176</v>
      </c>
      <c r="D46" s="16"/>
      <c r="E46" s="17"/>
      <c r="F46" s="78">
        <v>0</v>
      </c>
      <c r="G46" s="73">
        <f t="shared" si="13"/>
        <v>0</v>
      </c>
      <c r="H46" s="78">
        <v>0</v>
      </c>
      <c r="I46" s="73">
        <f t="shared" si="14"/>
        <v>0</v>
      </c>
      <c r="J46" s="73">
        <f t="shared" si="15"/>
        <v>0</v>
      </c>
      <c r="K46" s="49"/>
      <c r="L46" s="49"/>
      <c r="N46" s="540">
        <f t="shared" si="16"/>
        <v>0</v>
      </c>
    </row>
    <row r="47" spans="1:39" s="43" customFormat="1" ht="26.25" customHeight="1">
      <c r="A47" s="15" t="s">
        <v>37</v>
      </c>
      <c r="B47" s="49"/>
      <c r="C47" s="50" t="s">
        <v>195</v>
      </c>
      <c r="D47" s="16">
        <v>4</v>
      </c>
      <c r="E47" s="17" t="s">
        <v>1</v>
      </c>
      <c r="F47" s="78">
        <v>5400</v>
      </c>
      <c r="G47" s="73">
        <f t="shared" si="13"/>
        <v>21600</v>
      </c>
      <c r="H47" s="78">
        <v>900</v>
      </c>
      <c r="I47" s="73">
        <f t="shared" si="14"/>
        <v>3600</v>
      </c>
      <c r="J47" s="73">
        <f t="shared" si="15"/>
        <v>25200</v>
      </c>
      <c r="K47" s="49"/>
      <c r="L47" s="49"/>
      <c r="N47" s="540">
        <f t="shared" si="16"/>
        <v>4860</v>
      </c>
    </row>
    <row r="48" spans="1:39" s="43" customFormat="1" ht="26.25" customHeight="1">
      <c r="A48" s="15"/>
      <c r="B48" s="49"/>
      <c r="C48" s="19" t="s">
        <v>177</v>
      </c>
      <c r="D48" s="16"/>
      <c r="E48" s="17"/>
      <c r="F48" s="78">
        <v>0</v>
      </c>
      <c r="G48" s="73">
        <f t="shared" si="13"/>
        <v>0</v>
      </c>
      <c r="H48" s="78">
        <v>0</v>
      </c>
      <c r="I48" s="73">
        <f t="shared" si="14"/>
        <v>0</v>
      </c>
      <c r="J48" s="73">
        <f t="shared" si="15"/>
        <v>0</v>
      </c>
      <c r="K48" s="49"/>
      <c r="L48" s="49"/>
      <c r="N48" s="540">
        <f t="shared" si="16"/>
        <v>0</v>
      </c>
    </row>
    <row r="49" spans="1:39" s="43" customFormat="1" ht="26.25" customHeight="1">
      <c r="A49" s="15" t="s">
        <v>38</v>
      </c>
      <c r="B49" s="49"/>
      <c r="C49" s="50" t="s">
        <v>175</v>
      </c>
      <c r="D49" s="16">
        <v>12</v>
      </c>
      <c r="E49" s="17" t="s">
        <v>1</v>
      </c>
      <c r="F49" s="78">
        <v>3780</v>
      </c>
      <c r="G49" s="73">
        <f t="shared" si="13"/>
        <v>45360</v>
      </c>
      <c r="H49" s="78">
        <v>900</v>
      </c>
      <c r="I49" s="73">
        <f t="shared" si="14"/>
        <v>10800</v>
      </c>
      <c r="J49" s="73">
        <f t="shared" si="15"/>
        <v>56160</v>
      </c>
      <c r="K49" s="49"/>
      <c r="L49" s="49"/>
      <c r="N49" s="540">
        <f t="shared" si="16"/>
        <v>3402</v>
      </c>
    </row>
    <row r="50" spans="1:39" s="43" customFormat="1" ht="26.25" customHeight="1">
      <c r="A50" s="15" t="s">
        <v>51</v>
      </c>
      <c r="B50" s="49"/>
      <c r="C50" s="50" t="s">
        <v>213</v>
      </c>
      <c r="D50" s="16">
        <v>2</v>
      </c>
      <c r="E50" s="17" t="s">
        <v>1</v>
      </c>
      <c r="F50" s="78">
        <v>16650</v>
      </c>
      <c r="G50" s="73">
        <f t="shared" si="13"/>
        <v>33300</v>
      </c>
      <c r="H50" s="78">
        <v>900</v>
      </c>
      <c r="I50" s="73">
        <f t="shared" si="14"/>
        <v>1800</v>
      </c>
      <c r="J50" s="73">
        <f t="shared" si="15"/>
        <v>35100</v>
      </c>
      <c r="K50" s="17"/>
      <c r="L50" s="17"/>
      <c r="N50" s="540">
        <f t="shared" si="16"/>
        <v>14985</v>
      </c>
    </row>
    <row r="51" spans="1:39" s="10" customFormat="1" ht="30" customHeight="1">
      <c r="A51" s="23"/>
      <c r="B51" s="24"/>
      <c r="C51" s="24" t="s">
        <v>48</v>
      </c>
      <c r="D51" s="23"/>
      <c r="E51" s="25"/>
      <c r="F51" s="80"/>
      <c r="G51" s="81">
        <f>SUM(G38:G50)</f>
        <v>295020</v>
      </c>
      <c r="H51" s="80"/>
      <c r="I51" s="81">
        <f>SUM(I38:I50)</f>
        <v>37800</v>
      </c>
      <c r="J51" s="81">
        <f>SUM(J38:J50)</f>
        <v>332820</v>
      </c>
      <c r="K51" s="23"/>
      <c r="L51" s="25"/>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row>
    <row r="52" spans="1:39" s="43" customFormat="1" ht="26.25" customHeight="1">
      <c r="A52" s="15"/>
      <c r="B52" s="49"/>
      <c r="C52" s="19" t="s">
        <v>180</v>
      </c>
      <c r="D52" s="16"/>
      <c r="E52" s="17"/>
      <c r="F52" s="78"/>
      <c r="G52" s="78"/>
      <c r="H52" s="78"/>
      <c r="I52" s="78"/>
      <c r="J52" s="79"/>
      <c r="K52" s="51"/>
      <c r="L52" s="17"/>
    </row>
    <row r="53" spans="1:39" s="43" customFormat="1" ht="26.25" customHeight="1">
      <c r="A53" s="15" t="s">
        <v>50</v>
      </c>
      <c r="B53" s="49"/>
      <c r="C53" s="50" t="s">
        <v>175</v>
      </c>
      <c r="D53" s="16">
        <v>6</v>
      </c>
      <c r="E53" s="17" t="s">
        <v>1</v>
      </c>
      <c r="F53" s="78">
        <v>3780</v>
      </c>
      <c r="G53" s="73">
        <f t="shared" ref="G53:G67" si="17">F53*D53</f>
        <v>22680</v>
      </c>
      <c r="H53" s="78">
        <v>900</v>
      </c>
      <c r="I53" s="73">
        <f t="shared" ref="I53:I67" si="18">H53*D53</f>
        <v>5400</v>
      </c>
      <c r="J53" s="73">
        <f t="shared" ref="J53:J67" si="19">I53+G53</f>
        <v>28080</v>
      </c>
      <c r="K53" s="17"/>
      <c r="L53" s="17"/>
      <c r="N53" s="540">
        <f t="shared" ref="N53:N67" si="20">SUM(F53)-(F53*10%)</f>
        <v>3402</v>
      </c>
    </row>
    <row r="54" spans="1:39" s="43" customFormat="1" ht="26.25" customHeight="1">
      <c r="A54" s="15" t="s">
        <v>42</v>
      </c>
      <c r="B54" s="49"/>
      <c r="C54" s="50" t="s">
        <v>179</v>
      </c>
      <c r="D54" s="16">
        <v>6</v>
      </c>
      <c r="E54" s="17" t="s">
        <v>1</v>
      </c>
      <c r="F54" s="78">
        <v>6210</v>
      </c>
      <c r="G54" s="73">
        <f t="shared" si="17"/>
        <v>37260</v>
      </c>
      <c r="H54" s="78">
        <v>900</v>
      </c>
      <c r="I54" s="73">
        <f t="shared" si="18"/>
        <v>5400</v>
      </c>
      <c r="J54" s="73">
        <f t="shared" si="19"/>
        <v>42660</v>
      </c>
      <c r="K54" s="17"/>
      <c r="L54" s="17"/>
      <c r="N54" s="540">
        <f t="shared" si="20"/>
        <v>5589</v>
      </c>
    </row>
    <row r="55" spans="1:39" s="43" customFormat="1" ht="26.25" customHeight="1">
      <c r="A55" s="15"/>
      <c r="B55" s="49"/>
      <c r="C55" s="19" t="s">
        <v>181</v>
      </c>
      <c r="D55" s="16"/>
      <c r="E55" s="17"/>
      <c r="F55" s="78">
        <v>0</v>
      </c>
      <c r="G55" s="73">
        <f t="shared" si="17"/>
        <v>0</v>
      </c>
      <c r="H55" s="78">
        <v>0</v>
      </c>
      <c r="I55" s="73">
        <f t="shared" si="18"/>
        <v>0</v>
      </c>
      <c r="J55" s="73">
        <f t="shared" si="19"/>
        <v>0</v>
      </c>
      <c r="K55" s="17"/>
      <c r="L55" s="17"/>
      <c r="N55" s="540">
        <f t="shared" si="20"/>
        <v>0</v>
      </c>
    </row>
    <row r="56" spans="1:39" s="43" customFormat="1" ht="26.25" customHeight="1">
      <c r="A56" s="15" t="s">
        <v>10</v>
      </c>
      <c r="B56" s="49"/>
      <c r="C56" s="50" t="s">
        <v>175</v>
      </c>
      <c r="D56" s="16">
        <v>8</v>
      </c>
      <c r="E56" s="17" t="s">
        <v>1</v>
      </c>
      <c r="F56" s="78">
        <v>5850</v>
      </c>
      <c r="G56" s="73">
        <f t="shared" si="17"/>
        <v>46800</v>
      </c>
      <c r="H56" s="78">
        <v>900</v>
      </c>
      <c r="I56" s="73">
        <f t="shared" si="18"/>
        <v>7200</v>
      </c>
      <c r="J56" s="73">
        <f t="shared" si="19"/>
        <v>54000</v>
      </c>
      <c r="K56" s="17"/>
      <c r="L56" s="17"/>
      <c r="N56" s="540">
        <f t="shared" si="20"/>
        <v>5265</v>
      </c>
    </row>
    <row r="57" spans="1:39" s="43" customFormat="1" ht="26.25" customHeight="1">
      <c r="A57" s="15"/>
      <c r="B57" s="49"/>
      <c r="C57" s="19" t="s">
        <v>214</v>
      </c>
      <c r="D57" s="16"/>
      <c r="E57" s="17"/>
      <c r="F57" s="78">
        <v>0</v>
      </c>
      <c r="G57" s="73">
        <f t="shared" si="17"/>
        <v>0</v>
      </c>
      <c r="H57" s="78">
        <v>0</v>
      </c>
      <c r="I57" s="73">
        <f t="shared" si="18"/>
        <v>0</v>
      </c>
      <c r="J57" s="73">
        <f t="shared" si="19"/>
        <v>0</v>
      </c>
      <c r="K57" s="17"/>
      <c r="L57" s="17"/>
      <c r="N57" s="540">
        <f t="shared" si="20"/>
        <v>0</v>
      </c>
    </row>
    <row r="58" spans="1:39" s="43" customFormat="1" ht="26.25" customHeight="1">
      <c r="A58" s="15" t="s">
        <v>15</v>
      </c>
      <c r="B58" s="49"/>
      <c r="C58" s="50" t="s">
        <v>175</v>
      </c>
      <c r="D58" s="16">
        <v>3</v>
      </c>
      <c r="E58" s="17" t="s">
        <v>1</v>
      </c>
      <c r="F58" s="78">
        <v>4320</v>
      </c>
      <c r="G58" s="73">
        <f t="shared" si="17"/>
        <v>12960</v>
      </c>
      <c r="H58" s="78">
        <v>900</v>
      </c>
      <c r="I58" s="73">
        <f t="shared" si="18"/>
        <v>2700</v>
      </c>
      <c r="J58" s="73">
        <f t="shared" si="19"/>
        <v>15660</v>
      </c>
      <c r="K58" s="17"/>
      <c r="L58" s="17"/>
      <c r="N58" s="540">
        <f t="shared" si="20"/>
        <v>3888</v>
      </c>
    </row>
    <row r="59" spans="1:39" ht="26.25" customHeight="1">
      <c r="A59" s="17"/>
      <c r="B59" s="17"/>
      <c r="C59" s="19" t="s">
        <v>215</v>
      </c>
      <c r="D59" s="17"/>
      <c r="E59" s="17"/>
      <c r="F59" s="73">
        <v>0</v>
      </c>
      <c r="G59" s="73">
        <f t="shared" si="17"/>
        <v>0</v>
      </c>
      <c r="H59" s="73">
        <v>0</v>
      </c>
      <c r="I59" s="73">
        <f t="shared" si="18"/>
        <v>0</v>
      </c>
      <c r="J59" s="73">
        <f t="shared" si="19"/>
        <v>0</v>
      </c>
      <c r="K59" s="17"/>
      <c r="L59" s="17"/>
      <c r="M59" s="20"/>
      <c r="N59" s="540">
        <f t="shared" si="20"/>
        <v>0</v>
      </c>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row>
    <row r="60" spans="1:39" ht="26.25" customHeight="1">
      <c r="A60" s="17" t="s">
        <v>31</v>
      </c>
      <c r="B60" s="17"/>
      <c r="C60" s="50" t="s">
        <v>191</v>
      </c>
      <c r="D60" s="16">
        <v>1</v>
      </c>
      <c r="E60" s="17" t="s">
        <v>186</v>
      </c>
      <c r="F60" s="73">
        <v>13500</v>
      </c>
      <c r="G60" s="73">
        <f t="shared" si="17"/>
        <v>13500</v>
      </c>
      <c r="H60" s="73">
        <v>900</v>
      </c>
      <c r="I60" s="73">
        <f t="shared" si="18"/>
        <v>900</v>
      </c>
      <c r="J60" s="73">
        <f t="shared" si="19"/>
        <v>14400</v>
      </c>
      <c r="K60" s="17"/>
      <c r="L60" s="17"/>
      <c r="M60" s="71"/>
      <c r="N60" s="540">
        <f t="shared" si="20"/>
        <v>12150</v>
      </c>
      <c r="O60"/>
      <c r="P60" s="20"/>
      <c r="Q60" s="20"/>
      <c r="R60" s="20"/>
      <c r="S60" s="20"/>
      <c r="T60" s="20"/>
      <c r="U60" s="20"/>
      <c r="V60" s="20"/>
      <c r="W60" s="20"/>
      <c r="X60" s="20"/>
      <c r="Y60" s="20"/>
      <c r="Z60" s="20"/>
      <c r="AA60" s="20"/>
      <c r="AB60" s="20"/>
      <c r="AC60" s="20"/>
      <c r="AD60" s="20"/>
      <c r="AE60" s="20"/>
      <c r="AF60" s="20"/>
      <c r="AG60" s="20"/>
      <c r="AH60" s="20"/>
      <c r="AI60" s="20"/>
      <c r="AJ60" s="20"/>
      <c r="AK60" s="20"/>
      <c r="AL60" s="20"/>
      <c r="AM60" s="20"/>
    </row>
    <row r="61" spans="1:39" ht="26.25" customHeight="1">
      <c r="A61" s="17" t="s">
        <v>34</v>
      </c>
      <c r="B61" s="17"/>
      <c r="C61" s="50" t="s">
        <v>216</v>
      </c>
      <c r="D61" s="16">
        <v>2</v>
      </c>
      <c r="E61" s="17" t="s">
        <v>1</v>
      </c>
      <c r="F61" s="73">
        <v>14400</v>
      </c>
      <c r="G61" s="73">
        <f t="shared" si="17"/>
        <v>28800</v>
      </c>
      <c r="H61" s="73">
        <v>900</v>
      </c>
      <c r="I61" s="73">
        <f t="shared" si="18"/>
        <v>1800</v>
      </c>
      <c r="J61" s="73">
        <f t="shared" si="19"/>
        <v>30600</v>
      </c>
      <c r="K61" s="17"/>
      <c r="L61" s="17"/>
      <c r="M61" s="20"/>
      <c r="N61" s="540">
        <f t="shared" si="20"/>
        <v>12960</v>
      </c>
      <c r="O61"/>
      <c r="P61" s="20"/>
      <c r="Q61" s="20"/>
      <c r="R61" s="20"/>
      <c r="S61" s="20"/>
      <c r="T61" s="20"/>
      <c r="U61" s="20"/>
      <c r="V61" s="20"/>
      <c r="W61" s="20"/>
      <c r="X61" s="20"/>
      <c r="Y61" s="20"/>
      <c r="Z61" s="20"/>
      <c r="AA61" s="20"/>
      <c r="AB61" s="20"/>
      <c r="AC61" s="20"/>
      <c r="AD61" s="20"/>
      <c r="AE61" s="20"/>
      <c r="AF61" s="20"/>
      <c r="AG61" s="20"/>
      <c r="AH61" s="20"/>
      <c r="AI61" s="20"/>
      <c r="AJ61" s="20"/>
      <c r="AK61" s="20"/>
      <c r="AL61" s="20"/>
      <c r="AM61" s="20"/>
    </row>
    <row r="62" spans="1:39" ht="26.25" customHeight="1">
      <c r="A62" s="17" t="s">
        <v>37</v>
      </c>
      <c r="B62" s="17"/>
      <c r="C62" s="50" t="s">
        <v>116</v>
      </c>
      <c r="D62" s="16">
        <v>2</v>
      </c>
      <c r="E62" s="17" t="s">
        <v>1</v>
      </c>
      <c r="F62" s="73">
        <v>12150</v>
      </c>
      <c r="G62" s="73">
        <f t="shared" si="17"/>
        <v>24300</v>
      </c>
      <c r="H62" s="73">
        <v>900</v>
      </c>
      <c r="I62" s="73">
        <f t="shared" si="18"/>
        <v>1800</v>
      </c>
      <c r="J62" s="73">
        <f t="shared" si="19"/>
        <v>26100</v>
      </c>
      <c r="K62" s="17"/>
      <c r="L62" s="17"/>
      <c r="M62" s="20"/>
      <c r="N62" s="540">
        <f t="shared" si="20"/>
        <v>10935</v>
      </c>
      <c r="O62"/>
      <c r="P62" s="20"/>
      <c r="Q62" s="20"/>
      <c r="R62" s="20"/>
      <c r="S62" s="20"/>
      <c r="T62" s="20"/>
      <c r="U62" s="20"/>
      <c r="V62" s="20"/>
      <c r="W62" s="20"/>
      <c r="X62" s="20"/>
      <c r="Y62" s="20"/>
      <c r="Z62" s="20"/>
      <c r="AA62" s="20"/>
      <c r="AB62" s="20"/>
      <c r="AC62" s="20"/>
      <c r="AD62" s="20"/>
      <c r="AE62" s="20"/>
      <c r="AF62" s="20"/>
      <c r="AG62" s="20"/>
      <c r="AH62" s="20"/>
      <c r="AI62" s="20"/>
      <c r="AJ62" s="20"/>
      <c r="AK62" s="20"/>
      <c r="AL62" s="20"/>
      <c r="AM62" s="20"/>
    </row>
    <row r="63" spans="1:39" ht="26.25" customHeight="1">
      <c r="A63" s="17" t="s">
        <v>38</v>
      </c>
      <c r="B63" s="17"/>
      <c r="C63" s="50" t="s">
        <v>199</v>
      </c>
      <c r="D63" s="16">
        <v>1</v>
      </c>
      <c r="E63" s="17" t="s">
        <v>186</v>
      </c>
      <c r="F63" s="73">
        <v>16830</v>
      </c>
      <c r="G63" s="73">
        <f t="shared" si="17"/>
        <v>16830</v>
      </c>
      <c r="H63" s="73">
        <v>900</v>
      </c>
      <c r="I63" s="73">
        <f t="shared" si="18"/>
        <v>900</v>
      </c>
      <c r="J63" s="73">
        <f t="shared" si="19"/>
        <v>17730</v>
      </c>
      <c r="K63" s="17"/>
      <c r="L63" s="17"/>
      <c r="M63" s="20"/>
      <c r="N63" s="540">
        <f t="shared" si="20"/>
        <v>15147</v>
      </c>
      <c r="O63"/>
      <c r="P63" s="20"/>
      <c r="Q63" s="20"/>
      <c r="R63" s="20"/>
      <c r="S63" s="20"/>
      <c r="T63" s="20"/>
      <c r="U63" s="20"/>
      <c r="V63" s="20"/>
      <c r="W63" s="20"/>
      <c r="X63" s="20"/>
      <c r="Y63" s="20"/>
      <c r="Z63" s="20"/>
      <c r="AA63" s="20"/>
      <c r="AB63" s="20"/>
      <c r="AC63" s="20"/>
      <c r="AD63" s="20"/>
      <c r="AE63" s="20"/>
      <c r="AF63" s="20"/>
      <c r="AG63" s="20"/>
      <c r="AH63" s="20"/>
      <c r="AI63" s="20"/>
      <c r="AJ63" s="20"/>
      <c r="AK63" s="20"/>
      <c r="AL63" s="20"/>
      <c r="AM63" s="20"/>
    </row>
    <row r="64" spans="1:39" ht="26.25" customHeight="1">
      <c r="A64" s="17"/>
      <c r="B64" s="17"/>
      <c r="C64" s="19" t="s">
        <v>117</v>
      </c>
      <c r="D64" s="16"/>
      <c r="E64" s="17"/>
      <c r="F64" s="73">
        <v>0</v>
      </c>
      <c r="G64" s="73">
        <f t="shared" si="17"/>
        <v>0</v>
      </c>
      <c r="H64" s="73">
        <v>0</v>
      </c>
      <c r="I64" s="73">
        <f t="shared" si="18"/>
        <v>0</v>
      </c>
      <c r="J64" s="73">
        <f t="shared" si="19"/>
        <v>0</v>
      </c>
      <c r="K64" s="17"/>
      <c r="L64" s="17"/>
      <c r="M64" s="20"/>
      <c r="N64" s="540">
        <f t="shared" si="20"/>
        <v>0</v>
      </c>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row>
    <row r="65" spans="1:39" ht="26.25" customHeight="1">
      <c r="A65" s="17" t="s">
        <v>51</v>
      </c>
      <c r="B65" s="17"/>
      <c r="C65" s="50" t="s">
        <v>128</v>
      </c>
      <c r="D65" s="16">
        <v>2</v>
      </c>
      <c r="E65" s="17" t="s">
        <v>1</v>
      </c>
      <c r="F65" s="73">
        <v>7740</v>
      </c>
      <c r="G65" s="73">
        <f t="shared" si="17"/>
        <v>15480</v>
      </c>
      <c r="H65" s="73">
        <v>900</v>
      </c>
      <c r="I65" s="73">
        <f t="shared" si="18"/>
        <v>1800</v>
      </c>
      <c r="J65" s="73">
        <f t="shared" si="19"/>
        <v>17280</v>
      </c>
      <c r="K65" s="65"/>
      <c r="L65" s="17"/>
      <c r="M65" s="20"/>
      <c r="N65" s="540">
        <f t="shared" si="20"/>
        <v>6966</v>
      </c>
      <c r="O65"/>
      <c r="P65" s="20"/>
      <c r="Q65" s="20"/>
      <c r="R65" s="20"/>
      <c r="S65" s="20"/>
      <c r="T65" s="20"/>
      <c r="U65" s="20"/>
      <c r="V65" s="20"/>
      <c r="W65" s="20"/>
      <c r="X65" s="20"/>
      <c r="Y65" s="20"/>
      <c r="Z65" s="20"/>
      <c r="AA65" s="20"/>
      <c r="AB65" s="20"/>
      <c r="AC65" s="20"/>
      <c r="AD65" s="20"/>
      <c r="AE65" s="20"/>
      <c r="AF65" s="20"/>
      <c r="AG65" s="20"/>
      <c r="AH65" s="20"/>
      <c r="AI65" s="20"/>
      <c r="AJ65" s="20"/>
      <c r="AK65" s="20"/>
      <c r="AL65" s="20"/>
      <c r="AM65" s="20"/>
    </row>
    <row r="66" spans="1:39" ht="26.25" customHeight="1">
      <c r="A66" s="17" t="s">
        <v>52</v>
      </c>
      <c r="B66" s="17"/>
      <c r="C66" s="50" t="s">
        <v>216</v>
      </c>
      <c r="D66" s="16">
        <v>3</v>
      </c>
      <c r="E66" s="17" t="s">
        <v>1</v>
      </c>
      <c r="F66" s="73">
        <v>14400</v>
      </c>
      <c r="G66" s="73">
        <f t="shared" si="17"/>
        <v>43200</v>
      </c>
      <c r="H66" s="73">
        <v>900</v>
      </c>
      <c r="I66" s="73">
        <f t="shared" si="18"/>
        <v>2700</v>
      </c>
      <c r="J66" s="73">
        <f t="shared" si="19"/>
        <v>45900</v>
      </c>
      <c r="K66" s="65"/>
      <c r="L66" s="17"/>
      <c r="M66" s="20"/>
      <c r="N66" s="540">
        <f t="shared" si="20"/>
        <v>12960</v>
      </c>
      <c r="O66"/>
      <c r="P66" s="20"/>
      <c r="Q66" s="20"/>
      <c r="R66" s="20"/>
      <c r="S66" s="20"/>
      <c r="T66" s="20"/>
      <c r="U66" s="20"/>
      <c r="V66" s="20"/>
      <c r="W66" s="20"/>
      <c r="X66" s="20"/>
      <c r="Y66" s="20"/>
      <c r="Z66" s="20"/>
      <c r="AA66" s="20"/>
      <c r="AB66" s="20"/>
      <c r="AC66" s="20"/>
      <c r="AD66" s="20"/>
      <c r="AE66" s="20"/>
      <c r="AF66" s="20"/>
      <c r="AG66" s="20"/>
      <c r="AH66" s="20"/>
      <c r="AI66" s="20"/>
      <c r="AJ66" s="20"/>
      <c r="AK66" s="20"/>
      <c r="AL66" s="20"/>
      <c r="AM66" s="20"/>
    </row>
    <row r="67" spans="1:39" ht="26.25" customHeight="1">
      <c r="A67" s="17" t="s">
        <v>53</v>
      </c>
      <c r="B67" s="17"/>
      <c r="C67" s="50" t="s">
        <v>116</v>
      </c>
      <c r="D67" s="16">
        <v>2</v>
      </c>
      <c r="E67" s="17" t="s">
        <v>1</v>
      </c>
      <c r="F67" s="73">
        <v>13140</v>
      </c>
      <c r="G67" s="73">
        <f t="shared" si="17"/>
        <v>26280</v>
      </c>
      <c r="H67" s="73">
        <v>900</v>
      </c>
      <c r="I67" s="73">
        <f t="shared" si="18"/>
        <v>1800</v>
      </c>
      <c r="J67" s="73">
        <f t="shared" si="19"/>
        <v>28080</v>
      </c>
      <c r="K67" s="65"/>
      <c r="L67" s="17"/>
      <c r="M67" s="20"/>
      <c r="N67" s="540">
        <f t="shared" si="20"/>
        <v>11826</v>
      </c>
      <c r="O67"/>
      <c r="P67" s="20"/>
      <c r="Q67" s="20"/>
      <c r="R67" s="20"/>
      <c r="S67" s="20"/>
      <c r="T67" s="20"/>
      <c r="U67" s="20"/>
      <c r="V67" s="20"/>
      <c r="W67" s="20"/>
      <c r="X67" s="20"/>
      <c r="Y67" s="20"/>
      <c r="Z67" s="20"/>
      <c r="AA67" s="20"/>
      <c r="AB67" s="20"/>
      <c r="AC67" s="20"/>
      <c r="AD67" s="20"/>
      <c r="AE67" s="20"/>
      <c r="AF67" s="20"/>
      <c r="AG67" s="20"/>
      <c r="AH67" s="20"/>
      <c r="AI67" s="20"/>
      <c r="AJ67" s="20"/>
      <c r="AK67" s="20"/>
      <c r="AL67" s="20"/>
      <c r="AM67" s="20"/>
    </row>
    <row r="68" spans="1:39" s="10" customFormat="1" ht="30" customHeight="1">
      <c r="A68" s="23"/>
      <c r="B68" s="24"/>
      <c r="C68" s="24" t="s">
        <v>73</v>
      </c>
      <c r="D68" s="23"/>
      <c r="E68" s="25"/>
      <c r="F68" s="80"/>
      <c r="G68" s="81">
        <f>SUM(G53:G67)</f>
        <v>288090</v>
      </c>
      <c r="H68" s="80"/>
      <c r="I68" s="81">
        <f>SUM(I53:I67)</f>
        <v>32400</v>
      </c>
      <c r="J68" s="81">
        <f>SUM(J53:J67)</f>
        <v>320490</v>
      </c>
      <c r="K68" s="23"/>
      <c r="L68" s="25"/>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row>
    <row r="69" spans="1:39" ht="35.450000000000003" customHeight="1">
      <c r="A69" s="17"/>
      <c r="B69" s="17" t="s">
        <v>44</v>
      </c>
      <c r="C69" s="33" t="s">
        <v>58</v>
      </c>
      <c r="D69" s="17"/>
      <c r="E69" s="17"/>
      <c r="F69" s="73"/>
      <c r="G69" s="73"/>
      <c r="H69" s="73"/>
      <c r="I69" s="73"/>
      <c r="J69" s="73"/>
      <c r="K69" s="65"/>
      <c r="L69" s="17"/>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row>
    <row r="70" spans="1:39" ht="26.25" customHeight="1">
      <c r="A70" s="17"/>
      <c r="B70" s="17"/>
      <c r="C70" s="19" t="s">
        <v>4</v>
      </c>
      <c r="D70" s="17"/>
      <c r="E70" s="17"/>
      <c r="F70" s="73"/>
      <c r="G70" s="73"/>
      <c r="H70" s="73"/>
      <c r="I70" s="73"/>
      <c r="J70" s="73"/>
      <c r="K70" s="65"/>
      <c r="L70" s="17"/>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row>
    <row r="71" spans="1:39" ht="26.25" customHeight="1">
      <c r="A71" s="17" t="s">
        <v>50</v>
      </c>
      <c r="B71" s="17"/>
      <c r="C71" s="50" t="s">
        <v>130</v>
      </c>
      <c r="D71" s="17">
        <v>1</v>
      </c>
      <c r="E71" s="17" t="s">
        <v>186</v>
      </c>
      <c r="F71" s="97">
        <v>0</v>
      </c>
      <c r="G71" s="73">
        <f t="shared" ref="G71:G84" si="21">F71*D71</f>
        <v>0</v>
      </c>
      <c r="H71" s="73">
        <v>6750</v>
      </c>
      <c r="I71" s="73">
        <f t="shared" ref="I71:I84" si="22">H71*D71</f>
        <v>6750</v>
      </c>
      <c r="J71" s="73">
        <f t="shared" ref="J71:J84" si="23">I71+G71</f>
        <v>6750</v>
      </c>
      <c r="K71" s="65"/>
      <c r="L71" s="17"/>
      <c r="M71" s="20"/>
      <c r="N71" s="540">
        <f t="shared" ref="N71:N84" si="24">SUM(F71)-(F71*10%)</f>
        <v>0</v>
      </c>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row>
    <row r="72" spans="1:39" ht="26.25" customHeight="1">
      <c r="A72" s="17" t="s">
        <v>42</v>
      </c>
      <c r="B72" s="17"/>
      <c r="C72" s="50" t="s">
        <v>131</v>
      </c>
      <c r="D72" s="17">
        <v>1</v>
      </c>
      <c r="E72" s="17" t="s">
        <v>186</v>
      </c>
      <c r="F72" s="97">
        <v>0</v>
      </c>
      <c r="G72" s="73">
        <f t="shared" si="21"/>
        <v>0</v>
      </c>
      <c r="H72" s="73">
        <v>6750</v>
      </c>
      <c r="I72" s="73">
        <f t="shared" si="22"/>
        <v>6750</v>
      </c>
      <c r="J72" s="73">
        <f t="shared" si="23"/>
        <v>6750</v>
      </c>
      <c r="K72" s="65"/>
      <c r="L72" s="17"/>
      <c r="M72" s="20"/>
      <c r="N72" s="540">
        <f t="shared" si="24"/>
        <v>0</v>
      </c>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row>
    <row r="73" spans="1:39" ht="26.25" customHeight="1">
      <c r="A73" s="17" t="s">
        <v>10</v>
      </c>
      <c r="B73" s="17"/>
      <c r="C73" s="50" t="s">
        <v>132</v>
      </c>
      <c r="D73" s="17">
        <v>1</v>
      </c>
      <c r="E73" s="17" t="s">
        <v>186</v>
      </c>
      <c r="F73" s="97">
        <v>0</v>
      </c>
      <c r="G73" s="73">
        <f t="shared" si="21"/>
        <v>0</v>
      </c>
      <c r="H73" s="73">
        <v>6750</v>
      </c>
      <c r="I73" s="73">
        <f t="shared" si="22"/>
        <v>6750</v>
      </c>
      <c r="J73" s="73">
        <f t="shared" si="23"/>
        <v>6750</v>
      </c>
      <c r="K73" s="65"/>
      <c r="L73" s="17"/>
      <c r="M73" s="20"/>
      <c r="N73" s="540">
        <f t="shared" si="24"/>
        <v>0</v>
      </c>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row>
    <row r="74" spans="1:39" ht="26.25" customHeight="1">
      <c r="A74" s="17" t="s">
        <v>15</v>
      </c>
      <c r="B74" s="17"/>
      <c r="C74" s="50" t="s">
        <v>133</v>
      </c>
      <c r="D74" s="17">
        <v>1</v>
      </c>
      <c r="E74" s="17" t="s">
        <v>186</v>
      </c>
      <c r="F74" s="97">
        <v>0</v>
      </c>
      <c r="G74" s="73">
        <f t="shared" si="21"/>
        <v>0</v>
      </c>
      <c r="H74" s="73">
        <v>6750</v>
      </c>
      <c r="I74" s="73">
        <f t="shared" si="22"/>
        <v>6750</v>
      </c>
      <c r="J74" s="73">
        <f t="shared" si="23"/>
        <v>6750</v>
      </c>
      <c r="K74" s="65"/>
      <c r="L74" s="17"/>
      <c r="M74" s="20"/>
      <c r="N74" s="540">
        <f t="shared" si="24"/>
        <v>0</v>
      </c>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row>
    <row r="75" spans="1:39" ht="26.25" customHeight="1">
      <c r="A75" s="17" t="s">
        <v>31</v>
      </c>
      <c r="B75" s="17"/>
      <c r="C75" s="50" t="s">
        <v>134</v>
      </c>
      <c r="D75" s="17">
        <v>1</v>
      </c>
      <c r="E75" s="17" t="s">
        <v>186</v>
      </c>
      <c r="F75" s="97">
        <v>0</v>
      </c>
      <c r="G75" s="73">
        <f t="shared" si="21"/>
        <v>0</v>
      </c>
      <c r="H75" s="73">
        <v>6750</v>
      </c>
      <c r="I75" s="73">
        <f t="shared" si="22"/>
        <v>6750</v>
      </c>
      <c r="J75" s="73">
        <f t="shared" si="23"/>
        <v>6750</v>
      </c>
      <c r="K75" s="65"/>
      <c r="L75" s="17"/>
      <c r="M75" s="20"/>
      <c r="N75" s="540">
        <f t="shared" si="24"/>
        <v>0</v>
      </c>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row>
    <row r="76" spans="1:39" ht="26.25" customHeight="1">
      <c r="A76" s="17" t="s">
        <v>34</v>
      </c>
      <c r="B76" s="17"/>
      <c r="C76" s="50" t="s">
        <v>135</v>
      </c>
      <c r="D76" s="17">
        <v>1</v>
      </c>
      <c r="E76" s="17" t="s">
        <v>186</v>
      </c>
      <c r="F76" s="97">
        <v>0</v>
      </c>
      <c r="G76" s="73">
        <f t="shared" si="21"/>
        <v>0</v>
      </c>
      <c r="H76" s="73">
        <v>6750</v>
      </c>
      <c r="I76" s="73">
        <f t="shared" si="22"/>
        <v>6750</v>
      </c>
      <c r="J76" s="73">
        <f t="shared" si="23"/>
        <v>6750</v>
      </c>
      <c r="K76" s="65"/>
      <c r="L76" s="17"/>
      <c r="M76" s="20"/>
      <c r="N76" s="540">
        <f t="shared" si="24"/>
        <v>0</v>
      </c>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row>
    <row r="77" spans="1:39" ht="26.25" customHeight="1">
      <c r="A77" s="17" t="s">
        <v>37</v>
      </c>
      <c r="B77" s="17"/>
      <c r="C77" s="50" t="s">
        <v>136</v>
      </c>
      <c r="D77" s="17">
        <v>1</v>
      </c>
      <c r="E77" s="17" t="s">
        <v>186</v>
      </c>
      <c r="F77" s="97">
        <v>0</v>
      </c>
      <c r="G77" s="73">
        <f t="shared" si="21"/>
        <v>0</v>
      </c>
      <c r="H77" s="73">
        <v>6750</v>
      </c>
      <c r="I77" s="73">
        <f t="shared" si="22"/>
        <v>6750</v>
      </c>
      <c r="J77" s="73">
        <f t="shared" si="23"/>
        <v>6750</v>
      </c>
      <c r="K77" s="65"/>
      <c r="L77" s="65"/>
      <c r="M77" s="20"/>
      <c r="N77" s="540">
        <f t="shared" si="24"/>
        <v>0</v>
      </c>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row>
    <row r="78" spans="1:39" ht="26.25" customHeight="1">
      <c r="A78" s="17" t="s">
        <v>38</v>
      </c>
      <c r="B78" s="17"/>
      <c r="C78" s="50" t="s">
        <v>137</v>
      </c>
      <c r="D78" s="17">
        <v>1</v>
      </c>
      <c r="E78" s="17" t="s">
        <v>186</v>
      </c>
      <c r="F78" s="97">
        <v>0</v>
      </c>
      <c r="G78" s="73">
        <f t="shared" si="21"/>
        <v>0</v>
      </c>
      <c r="H78" s="73">
        <v>6750</v>
      </c>
      <c r="I78" s="73">
        <f t="shared" si="22"/>
        <v>6750</v>
      </c>
      <c r="J78" s="73">
        <f t="shared" si="23"/>
        <v>6750</v>
      </c>
      <c r="K78" s="65"/>
      <c r="L78" s="17"/>
      <c r="M78" s="20"/>
      <c r="N78" s="540">
        <f t="shared" si="24"/>
        <v>0</v>
      </c>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row>
    <row r="79" spans="1:39" ht="26.25" customHeight="1">
      <c r="A79" s="17" t="s">
        <v>51</v>
      </c>
      <c r="B79" s="17"/>
      <c r="C79" s="50" t="s">
        <v>138</v>
      </c>
      <c r="D79" s="17">
        <v>1</v>
      </c>
      <c r="E79" s="17" t="s">
        <v>186</v>
      </c>
      <c r="F79" s="97">
        <v>0</v>
      </c>
      <c r="G79" s="73">
        <f t="shared" si="21"/>
        <v>0</v>
      </c>
      <c r="H79" s="73">
        <v>6750</v>
      </c>
      <c r="I79" s="73">
        <f t="shared" si="22"/>
        <v>6750</v>
      </c>
      <c r="J79" s="73">
        <f t="shared" si="23"/>
        <v>6750</v>
      </c>
      <c r="K79" s="65"/>
      <c r="L79" s="17"/>
      <c r="M79" s="20"/>
      <c r="N79" s="540">
        <f t="shared" si="24"/>
        <v>0</v>
      </c>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row>
    <row r="80" spans="1:39" ht="26.25" customHeight="1">
      <c r="A80" s="17" t="s">
        <v>52</v>
      </c>
      <c r="B80" s="17"/>
      <c r="C80" s="50" t="s">
        <v>139</v>
      </c>
      <c r="D80" s="17">
        <v>1</v>
      </c>
      <c r="E80" s="17" t="s">
        <v>186</v>
      </c>
      <c r="F80" s="97">
        <v>0</v>
      </c>
      <c r="G80" s="73">
        <f t="shared" si="21"/>
        <v>0</v>
      </c>
      <c r="H80" s="73">
        <v>6750</v>
      </c>
      <c r="I80" s="73">
        <f t="shared" si="22"/>
        <v>6750</v>
      </c>
      <c r="J80" s="73">
        <f t="shared" si="23"/>
        <v>6750</v>
      </c>
      <c r="K80" s="65"/>
      <c r="L80" s="17"/>
      <c r="M80" s="20"/>
      <c r="N80" s="540">
        <f t="shared" si="24"/>
        <v>0</v>
      </c>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row>
    <row r="81" spans="1:39" ht="26.25" customHeight="1">
      <c r="A81" s="17" t="s">
        <v>53</v>
      </c>
      <c r="B81" s="17"/>
      <c r="C81" s="50" t="s">
        <v>140</v>
      </c>
      <c r="D81" s="17">
        <v>1</v>
      </c>
      <c r="E81" s="17" t="s">
        <v>186</v>
      </c>
      <c r="F81" s="97">
        <v>0</v>
      </c>
      <c r="G81" s="73">
        <f t="shared" si="21"/>
        <v>0</v>
      </c>
      <c r="H81" s="73">
        <v>6750</v>
      </c>
      <c r="I81" s="73">
        <f t="shared" si="22"/>
        <v>6750</v>
      </c>
      <c r="J81" s="73">
        <f t="shared" si="23"/>
        <v>6750</v>
      </c>
      <c r="K81" s="65"/>
      <c r="L81" s="17"/>
      <c r="M81" s="20"/>
      <c r="N81" s="540">
        <f t="shared" si="24"/>
        <v>0</v>
      </c>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row>
    <row r="82" spans="1:39" ht="26.25" customHeight="1">
      <c r="A82" s="17" t="s">
        <v>54</v>
      </c>
      <c r="B82" s="17"/>
      <c r="C82" s="50" t="s">
        <v>141</v>
      </c>
      <c r="D82" s="17">
        <v>1</v>
      </c>
      <c r="E82" s="17" t="s">
        <v>186</v>
      </c>
      <c r="F82" s="97">
        <v>0</v>
      </c>
      <c r="G82" s="73">
        <f t="shared" si="21"/>
        <v>0</v>
      </c>
      <c r="H82" s="73">
        <v>6750</v>
      </c>
      <c r="I82" s="73">
        <f t="shared" si="22"/>
        <v>6750</v>
      </c>
      <c r="J82" s="73">
        <f t="shared" si="23"/>
        <v>6750</v>
      </c>
      <c r="K82" s="65"/>
      <c r="L82" s="17"/>
      <c r="M82" s="20"/>
      <c r="N82" s="540">
        <f t="shared" si="24"/>
        <v>0</v>
      </c>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row>
    <row r="83" spans="1:39" ht="26.25" customHeight="1">
      <c r="A83" s="17" t="s">
        <v>55</v>
      </c>
      <c r="B83" s="17"/>
      <c r="C83" s="50" t="s">
        <v>142</v>
      </c>
      <c r="D83" s="17">
        <v>1</v>
      </c>
      <c r="E83" s="17" t="s">
        <v>186</v>
      </c>
      <c r="F83" s="97">
        <v>0</v>
      </c>
      <c r="G83" s="73">
        <f t="shared" si="21"/>
        <v>0</v>
      </c>
      <c r="H83" s="73">
        <v>6750</v>
      </c>
      <c r="I83" s="73">
        <f t="shared" si="22"/>
        <v>6750</v>
      </c>
      <c r="J83" s="73">
        <f t="shared" si="23"/>
        <v>6750</v>
      </c>
      <c r="K83" s="65"/>
      <c r="L83" s="17"/>
      <c r="M83" s="20"/>
      <c r="N83" s="540">
        <f t="shared" si="24"/>
        <v>0</v>
      </c>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row>
    <row r="84" spans="1:39" ht="26.25" customHeight="1">
      <c r="A84" s="17" t="s">
        <v>56</v>
      </c>
      <c r="B84" s="17"/>
      <c r="C84" s="50" t="s">
        <v>143</v>
      </c>
      <c r="D84" s="17">
        <v>1</v>
      </c>
      <c r="E84" s="17" t="s">
        <v>186</v>
      </c>
      <c r="F84" s="97">
        <v>0</v>
      </c>
      <c r="G84" s="73">
        <f t="shared" si="21"/>
        <v>0</v>
      </c>
      <c r="H84" s="73">
        <v>6750</v>
      </c>
      <c r="I84" s="73">
        <f t="shared" si="22"/>
        <v>6750</v>
      </c>
      <c r="J84" s="73">
        <f t="shared" si="23"/>
        <v>6750</v>
      </c>
      <c r="K84" s="65"/>
      <c r="L84" s="17"/>
      <c r="M84" s="20"/>
      <c r="N84" s="540">
        <f t="shared" si="24"/>
        <v>0</v>
      </c>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row>
    <row r="85" spans="1:39" s="10" customFormat="1" ht="30" customHeight="1">
      <c r="A85" s="23"/>
      <c r="B85" s="24"/>
      <c r="C85" s="24" t="s">
        <v>49</v>
      </c>
      <c r="D85" s="23"/>
      <c r="E85" s="25"/>
      <c r="F85" s="80"/>
      <c r="G85" s="81">
        <f>SUM(G71:G84)</f>
        <v>0</v>
      </c>
      <c r="H85" s="80"/>
      <c r="I85" s="81">
        <f>SUM(I71:I84)</f>
        <v>94500</v>
      </c>
      <c r="J85" s="81">
        <f>SUM(J71:J84)</f>
        <v>94500</v>
      </c>
      <c r="K85" s="23"/>
      <c r="L85" s="25"/>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row>
    <row r="86" spans="1:39" ht="45.6" customHeight="1">
      <c r="A86" s="17"/>
      <c r="B86" s="17" t="s">
        <v>44</v>
      </c>
      <c r="C86" s="33" t="s">
        <v>118</v>
      </c>
      <c r="D86" s="17"/>
      <c r="E86" s="17"/>
      <c r="F86" s="73"/>
      <c r="G86" s="73"/>
      <c r="H86" s="73"/>
      <c r="I86" s="73"/>
      <c r="J86" s="73"/>
      <c r="K86" s="65"/>
      <c r="L86" s="17"/>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row>
    <row r="87" spans="1:39" ht="29.25" customHeight="1">
      <c r="A87" s="17" t="s">
        <v>50</v>
      </c>
      <c r="B87" s="17"/>
      <c r="C87" s="18" t="s">
        <v>119</v>
      </c>
      <c r="D87" s="17">
        <v>2</v>
      </c>
      <c r="E87" s="17" t="s">
        <v>1</v>
      </c>
      <c r="F87" s="73">
        <v>103500</v>
      </c>
      <c r="G87" s="73">
        <f t="shared" ref="G87:G99" si="25">F87*D87</f>
        <v>207000</v>
      </c>
      <c r="H87" s="73">
        <v>9000</v>
      </c>
      <c r="I87" s="73">
        <f t="shared" ref="I87:I99" si="26">H87*D87</f>
        <v>18000</v>
      </c>
      <c r="J87" s="73">
        <f t="shared" ref="J87:J99" si="27">I87+G87</f>
        <v>225000</v>
      </c>
      <c r="K87" s="65"/>
      <c r="L87" s="17"/>
      <c r="M87" s="20"/>
      <c r="N87" s="540">
        <f t="shared" ref="N87:N99" si="28">SUM(F87)-(F87*10%)</f>
        <v>93150</v>
      </c>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row>
    <row r="88" spans="1:39" ht="33" customHeight="1">
      <c r="A88" s="17" t="s">
        <v>42</v>
      </c>
      <c r="B88" s="17"/>
      <c r="C88" s="18" t="s">
        <v>120</v>
      </c>
      <c r="D88" s="17">
        <v>2</v>
      </c>
      <c r="E88" s="17" t="s">
        <v>1</v>
      </c>
      <c r="F88" s="73">
        <v>112500</v>
      </c>
      <c r="G88" s="73">
        <f t="shared" si="25"/>
        <v>225000</v>
      </c>
      <c r="H88" s="73">
        <v>9000</v>
      </c>
      <c r="I88" s="73">
        <f t="shared" si="26"/>
        <v>18000</v>
      </c>
      <c r="J88" s="73">
        <f t="shared" si="27"/>
        <v>243000</v>
      </c>
      <c r="K88" s="65"/>
      <c r="L88" s="17"/>
      <c r="M88" s="20"/>
      <c r="N88" s="540">
        <f t="shared" si="28"/>
        <v>101250</v>
      </c>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row>
    <row r="89" spans="1:39" ht="40.5" customHeight="1">
      <c r="A89" s="17"/>
      <c r="B89" s="17"/>
      <c r="C89" s="33" t="s">
        <v>217</v>
      </c>
      <c r="D89" s="17"/>
      <c r="E89" s="17"/>
      <c r="F89" s="73">
        <v>0</v>
      </c>
      <c r="G89" s="73">
        <f t="shared" si="25"/>
        <v>0</v>
      </c>
      <c r="H89" s="73">
        <v>0</v>
      </c>
      <c r="I89" s="73">
        <f t="shared" si="26"/>
        <v>0</v>
      </c>
      <c r="J89" s="73">
        <f t="shared" si="27"/>
        <v>0</v>
      </c>
      <c r="K89" s="65"/>
      <c r="L89" s="17"/>
      <c r="M89" s="20"/>
      <c r="N89" s="540">
        <f t="shared" si="28"/>
        <v>0</v>
      </c>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row>
    <row r="90" spans="1:39" ht="29.25" customHeight="1">
      <c r="A90" s="17" t="s">
        <v>10</v>
      </c>
      <c r="B90" s="17"/>
      <c r="C90" s="18" t="s">
        <v>218</v>
      </c>
      <c r="D90" s="17">
        <v>1</v>
      </c>
      <c r="E90" s="17" t="s">
        <v>186</v>
      </c>
      <c r="F90" s="73">
        <v>3600</v>
      </c>
      <c r="G90" s="73">
        <f t="shared" si="25"/>
        <v>3600</v>
      </c>
      <c r="H90" s="73">
        <v>900</v>
      </c>
      <c r="I90" s="73">
        <f t="shared" si="26"/>
        <v>900</v>
      </c>
      <c r="J90" s="73">
        <f t="shared" si="27"/>
        <v>4500</v>
      </c>
      <c r="K90" s="65"/>
      <c r="L90" s="65"/>
      <c r="M90" s="20"/>
      <c r="N90" s="540">
        <f t="shared" si="28"/>
        <v>3240</v>
      </c>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row>
    <row r="91" spans="1:39" ht="29.25" customHeight="1">
      <c r="A91" s="17" t="s">
        <v>15</v>
      </c>
      <c r="B91" s="17"/>
      <c r="C91" s="18" t="s">
        <v>219</v>
      </c>
      <c r="D91" s="17">
        <v>1</v>
      </c>
      <c r="E91" s="17" t="s">
        <v>186</v>
      </c>
      <c r="F91" s="73">
        <v>3150</v>
      </c>
      <c r="G91" s="73">
        <f t="shared" si="25"/>
        <v>3150</v>
      </c>
      <c r="H91" s="73">
        <v>900</v>
      </c>
      <c r="I91" s="73">
        <f t="shared" si="26"/>
        <v>900</v>
      </c>
      <c r="J91" s="73">
        <f t="shared" si="27"/>
        <v>4050</v>
      </c>
      <c r="K91" s="17"/>
      <c r="L91" s="17"/>
      <c r="M91" s="20"/>
      <c r="N91" s="540">
        <f t="shared" si="28"/>
        <v>2835</v>
      </c>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row>
    <row r="92" spans="1:39" ht="29.25" customHeight="1">
      <c r="A92" s="17" t="s">
        <v>31</v>
      </c>
      <c r="B92" s="17"/>
      <c r="C92" s="18" t="s">
        <v>220</v>
      </c>
      <c r="D92" s="17">
        <v>1</v>
      </c>
      <c r="E92" s="17" t="s">
        <v>186</v>
      </c>
      <c r="F92" s="73">
        <v>2520</v>
      </c>
      <c r="G92" s="73">
        <f t="shared" si="25"/>
        <v>2520</v>
      </c>
      <c r="H92" s="73">
        <v>900</v>
      </c>
      <c r="I92" s="73">
        <f t="shared" si="26"/>
        <v>900</v>
      </c>
      <c r="J92" s="73">
        <f t="shared" si="27"/>
        <v>3420</v>
      </c>
      <c r="K92" s="17"/>
      <c r="L92" s="17"/>
      <c r="M92" s="20"/>
      <c r="N92" s="540">
        <f t="shared" si="28"/>
        <v>2268</v>
      </c>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row>
    <row r="93" spans="1:39" ht="29.25" customHeight="1">
      <c r="A93" s="17" t="s">
        <v>34</v>
      </c>
      <c r="B93" s="17"/>
      <c r="C93" s="18" t="s">
        <v>221</v>
      </c>
      <c r="D93" s="17">
        <v>3</v>
      </c>
      <c r="E93" s="17" t="s">
        <v>1</v>
      </c>
      <c r="F93" s="73">
        <v>3780</v>
      </c>
      <c r="G93" s="73">
        <f t="shared" si="25"/>
        <v>11340</v>
      </c>
      <c r="H93" s="73">
        <v>900</v>
      </c>
      <c r="I93" s="73">
        <f t="shared" si="26"/>
        <v>2700</v>
      </c>
      <c r="J93" s="73">
        <f t="shared" si="27"/>
        <v>14040</v>
      </c>
      <c r="K93" s="17"/>
      <c r="L93" s="17"/>
      <c r="M93" s="20"/>
      <c r="N93" s="540">
        <f t="shared" si="28"/>
        <v>3402</v>
      </c>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row>
    <row r="94" spans="1:39" ht="29.25" customHeight="1">
      <c r="A94" s="17" t="s">
        <v>37</v>
      </c>
      <c r="B94" s="17"/>
      <c r="C94" s="18" t="s">
        <v>222</v>
      </c>
      <c r="D94" s="17">
        <v>3</v>
      </c>
      <c r="E94" s="17" t="s">
        <v>1</v>
      </c>
      <c r="F94" s="73">
        <v>3600</v>
      </c>
      <c r="G94" s="73">
        <f t="shared" si="25"/>
        <v>10800</v>
      </c>
      <c r="H94" s="73">
        <v>900</v>
      </c>
      <c r="I94" s="73">
        <f t="shared" si="26"/>
        <v>2700</v>
      </c>
      <c r="J94" s="73">
        <f t="shared" si="27"/>
        <v>13500</v>
      </c>
      <c r="K94" s="17"/>
      <c r="L94" s="17"/>
      <c r="M94" s="20"/>
      <c r="N94" s="540">
        <f t="shared" si="28"/>
        <v>3240</v>
      </c>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row>
    <row r="95" spans="1:39" ht="29.25" customHeight="1">
      <c r="A95" s="17" t="s">
        <v>38</v>
      </c>
      <c r="B95" s="17"/>
      <c r="C95" s="18" t="s">
        <v>144</v>
      </c>
      <c r="D95" s="17">
        <v>4</v>
      </c>
      <c r="E95" s="17" t="s">
        <v>1</v>
      </c>
      <c r="F95" s="73">
        <v>4050</v>
      </c>
      <c r="G95" s="73">
        <f t="shared" si="25"/>
        <v>16200</v>
      </c>
      <c r="H95" s="73">
        <v>900</v>
      </c>
      <c r="I95" s="73">
        <f t="shared" si="26"/>
        <v>3600</v>
      </c>
      <c r="J95" s="73">
        <f t="shared" si="27"/>
        <v>19800</v>
      </c>
      <c r="K95" s="17"/>
      <c r="L95" s="17"/>
      <c r="M95" s="20"/>
      <c r="N95" s="540">
        <f t="shared" si="28"/>
        <v>3645</v>
      </c>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row>
    <row r="96" spans="1:39" ht="29.25" customHeight="1">
      <c r="A96" s="17" t="s">
        <v>51</v>
      </c>
      <c r="B96" s="17"/>
      <c r="C96" s="18" t="s">
        <v>223</v>
      </c>
      <c r="D96" s="17">
        <v>1</v>
      </c>
      <c r="E96" s="17" t="s">
        <v>186</v>
      </c>
      <c r="F96" s="73">
        <v>15300</v>
      </c>
      <c r="G96" s="73">
        <f t="shared" si="25"/>
        <v>15300</v>
      </c>
      <c r="H96" s="73">
        <v>900</v>
      </c>
      <c r="I96" s="73">
        <f t="shared" si="26"/>
        <v>900</v>
      </c>
      <c r="J96" s="73">
        <f t="shared" si="27"/>
        <v>16200</v>
      </c>
      <c r="K96" s="17"/>
      <c r="L96" s="17"/>
      <c r="M96" s="20"/>
      <c r="N96" s="540">
        <f t="shared" si="28"/>
        <v>13770</v>
      </c>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row>
    <row r="97" spans="1:39" ht="29.25" customHeight="1">
      <c r="A97" s="17" t="s">
        <v>52</v>
      </c>
      <c r="B97" s="17"/>
      <c r="C97" s="18" t="s">
        <v>224</v>
      </c>
      <c r="D97" s="17">
        <v>1</v>
      </c>
      <c r="E97" s="17" t="s">
        <v>186</v>
      </c>
      <c r="F97" s="73">
        <v>8100</v>
      </c>
      <c r="G97" s="73">
        <f t="shared" si="25"/>
        <v>8100</v>
      </c>
      <c r="H97" s="73">
        <v>900</v>
      </c>
      <c r="I97" s="73">
        <f t="shared" si="26"/>
        <v>900</v>
      </c>
      <c r="J97" s="73">
        <f t="shared" si="27"/>
        <v>9000</v>
      </c>
      <c r="K97" s="17"/>
      <c r="L97" s="17"/>
      <c r="M97" s="20"/>
      <c r="N97" s="540">
        <f t="shared" si="28"/>
        <v>7290</v>
      </c>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row>
    <row r="98" spans="1:39" ht="29.25" customHeight="1">
      <c r="A98" s="17" t="s">
        <v>53</v>
      </c>
      <c r="B98" s="17"/>
      <c r="C98" s="18" t="s">
        <v>120</v>
      </c>
      <c r="D98" s="17">
        <v>1</v>
      </c>
      <c r="E98" s="17" t="s">
        <v>186</v>
      </c>
      <c r="F98" s="73">
        <v>5850</v>
      </c>
      <c r="G98" s="73">
        <f t="shared" si="25"/>
        <v>5850</v>
      </c>
      <c r="H98" s="73">
        <v>900</v>
      </c>
      <c r="I98" s="73">
        <f t="shared" si="26"/>
        <v>900</v>
      </c>
      <c r="J98" s="73">
        <f t="shared" si="27"/>
        <v>6750</v>
      </c>
      <c r="K98" s="17"/>
      <c r="L98" s="17"/>
      <c r="M98" s="20"/>
      <c r="N98" s="540">
        <f t="shared" si="28"/>
        <v>5265</v>
      </c>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row>
    <row r="99" spans="1:39" ht="29.25" customHeight="1">
      <c r="A99" s="17" t="s">
        <v>54</v>
      </c>
      <c r="B99" s="17"/>
      <c r="C99" s="18" t="s">
        <v>196</v>
      </c>
      <c r="D99" s="17">
        <v>1</v>
      </c>
      <c r="E99" s="17" t="s">
        <v>186</v>
      </c>
      <c r="F99" s="73">
        <v>7830</v>
      </c>
      <c r="G99" s="73">
        <f t="shared" si="25"/>
        <v>7830</v>
      </c>
      <c r="H99" s="73">
        <v>900</v>
      </c>
      <c r="I99" s="73">
        <f t="shared" si="26"/>
        <v>900</v>
      </c>
      <c r="J99" s="73">
        <f t="shared" si="27"/>
        <v>8730</v>
      </c>
      <c r="K99" s="17"/>
      <c r="L99" s="17"/>
      <c r="M99" s="20"/>
      <c r="N99" s="540">
        <f t="shared" si="28"/>
        <v>7047</v>
      </c>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row>
    <row r="100" spans="1:39" s="10" customFormat="1" ht="30" customHeight="1">
      <c r="A100" s="23"/>
      <c r="B100" s="24"/>
      <c r="C100" s="24" t="s">
        <v>74</v>
      </c>
      <c r="D100" s="23"/>
      <c r="E100" s="25"/>
      <c r="F100" s="80"/>
      <c r="G100" s="81">
        <f>SUM(G87:G99)</f>
        <v>516690</v>
      </c>
      <c r="H100" s="80"/>
      <c r="I100" s="81">
        <f>SUM(I87:I99)</f>
        <v>51300</v>
      </c>
      <c r="J100" s="81">
        <f>SUM(J87:J99)</f>
        <v>567990</v>
      </c>
      <c r="K100" s="25"/>
      <c r="L100" s="25"/>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row>
    <row r="101" spans="1:39" ht="40.5" customHeight="1">
      <c r="A101" s="17"/>
      <c r="B101" s="17"/>
      <c r="C101" s="33" t="s">
        <v>261</v>
      </c>
      <c r="D101" s="17"/>
      <c r="E101" s="17"/>
      <c r="F101" s="73"/>
      <c r="G101" s="73"/>
      <c r="H101" s="73"/>
      <c r="I101" s="73"/>
      <c r="J101" s="73"/>
      <c r="K101" s="65"/>
      <c r="L101" s="17"/>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row>
    <row r="102" spans="1:39" ht="29.25" customHeight="1">
      <c r="A102" s="17" t="s">
        <v>50</v>
      </c>
      <c r="B102" s="17"/>
      <c r="C102" s="18" t="s">
        <v>225</v>
      </c>
      <c r="D102" s="17">
        <v>1</v>
      </c>
      <c r="E102" s="17" t="s">
        <v>186</v>
      </c>
      <c r="F102" s="73">
        <v>5400</v>
      </c>
      <c r="G102" s="73">
        <f t="shared" ref="G102:G115" si="29">F102*D102</f>
        <v>5400</v>
      </c>
      <c r="H102" s="73">
        <v>900</v>
      </c>
      <c r="I102" s="73">
        <f t="shared" ref="I102:I115" si="30">H102*D102</f>
        <v>900</v>
      </c>
      <c r="J102" s="73">
        <f t="shared" ref="J102:J115" si="31">I102+G102</f>
        <v>6300</v>
      </c>
      <c r="K102" s="17"/>
      <c r="L102" s="17"/>
      <c r="M102" s="20"/>
      <c r="N102" s="540">
        <f t="shared" ref="N102:N109" si="32">SUM(F102)-(F102*10%)</f>
        <v>4860</v>
      </c>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row>
    <row r="103" spans="1:39" ht="29.25" customHeight="1">
      <c r="A103" s="17" t="s">
        <v>42</v>
      </c>
      <c r="B103" s="17"/>
      <c r="C103" s="18" t="s">
        <v>226</v>
      </c>
      <c r="D103" s="17">
        <v>1</v>
      </c>
      <c r="E103" s="17" t="s">
        <v>186</v>
      </c>
      <c r="F103" s="73">
        <v>4950</v>
      </c>
      <c r="G103" s="73">
        <f t="shared" si="29"/>
        <v>4950</v>
      </c>
      <c r="H103" s="73">
        <v>900</v>
      </c>
      <c r="I103" s="73">
        <f t="shared" si="30"/>
        <v>900</v>
      </c>
      <c r="J103" s="73">
        <f t="shared" si="31"/>
        <v>5850</v>
      </c>
      <c r="K103" s="17"/>
      <c r="L103" s="17"/>
      <c r="M103" s="20"/>
      <c r="N103" s="540">
        <f t="shared" si="32"/>
        <v>4455</v>
      </c>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row>
    <row r="104" spans="1:39" ht="29.25" customHeight="1">
      <c r="A104" s="17" t="s">
        <v>10</v>
      </c>
      <c r="B104" s="17"/>
      <c r="C104" s="18" t="s">
        <v>227</v>
      </c>
      <c r="D104" s="17">
        <v>1</v>
      </c>
      <c r="E104" s="17" t="s">
        <v>186</v>
      </c>
      <c r="F104" s="73">
        <v>8820</v>
      </c>
      <c r="G104" s="73">
        <f t="shared" si="29"/>
        <v>8820</v>
      </c>
      <c r="H104" s="73">
        <v>900</v>
      </c>
      <c r="I104" s="73">
        <f t="shared" si="30"/>
        <v>900</v>
      </c>
      <c r="J104" s="73">
        <f t="shared" si="31"/>
        <v>9720</v>
      </c>
      <c r="K104" s="17"/>
      <c r="L104" s="17"/>
      <c r="M104" s="20"/>
      <c r="N104" s="540">
        <f t="shared" si="32"/>
        <v>7938</v>
      </c>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row>
    <row r="105" spans="1:39" ht="29.25" customHeight="1">
      <c r="A105" s="17" t="s">
        <v>15</v>
      </c>
      <c r="B105" s="17"/>
      <c r="C105" s="18" t="s">
        <v>228</v>
      </c>
      <c r="D105" s="17">
        <v>1</v>
      </c>
      <c r="E105" s="17" t="s">
        <v>186</v>
      </c>
      <c r="F105" s="73">
        <v>8100</v>
      </c>
      <c r="G105" s="73">
        <f t="shared" si="29"/>
        <v>8100</v>
      </c>
      <c r="H105" s="73">
        <v>900</v>
      </c>
      <c r="I105" s="73">
        <f t="shared" si="30"/>
        <v>900</v>
      </c>
      <c r="J105" s="73">
        <f t="shared" si="31"/>
        <v>9000</v>
      </c>
      <c r="K105" s="17"/>
      <c r="L105" s="17"/>
      <c r="M105" s="20"/>
      <c r="N105" s="540">
        <f t="shared" si="32"/>
        <v>7290</v>
      </c>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row>
    <row r="106" spans="1:39" ht="29.25" customHeight="1">
      <c r="A106" s="17" t="s">
        <v>31</v>
      </c>
      <c r="B106" s="17"/>
      <c r="C106" s="18" t="s">
        <v>202</v>
      </c>
      <c r="D106" s="17">
        <v>3</v>
      </c>
      <c r="E106" s="17" t="s">
        <v>186</v>
      </c>
      <c r="F106" s="73">
        <v>5400</v>
      </c>
      <c r="G106" s="73">
        <f t="shared" si="29"/>
        <v>16200</v>
      </c>
      <c r="H106" s="73">
        <v>900</v>
      </c>
      <c r="I106" s="73">
        <f t="shared" si="30"/>
        <v>2700</v>
      </c>
      <c r="J106" s="73">
        <f t="shared" si="31"/>
        <v>18900</v>
      </c>
      <c r="K106" s="17"/>
      <c r="L106" s="17"/>
      <c r="M106" s="20"/>
      <c r="N106" s="540">
        <f t="shared" si="32"/>
        <v>4860</v>
      </c>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row>
    <row r="107" spans="1:39" ht="29.25" customHeight="1">
      <c r="A107" s="17" t="s">
        <v>34</v>
      </c>
      <c r="B107" s="17"/>
      <c r="C107" s="18" t="s">
        <v>229</v>
      </c>
      <c r="D107" s="17">
        <v>1</v>
      </c>
      <c r="E107" s="17" t="s">
        <v>186</v>
      </c>
      <c r="F107" s="73">
        <v>8370</v>
      </c>
      <c r="G107" s="73">
        <f t="shared" si="29"/>
        <v>8370</v>
      </c>
      <c r="H107" s="73">
        <v>900</v>
      </c>
      <c r="I107" s="73">
        <f t="shared" si="30"/>
        <v>900</v>
      </c>
      <c r="J107" s="73">
        <f t="shared" si="31"/>
        <v>9270</v>
      </c>
      <c r="K107" s="17"/>
      <c r="L107" s="17"/>
      <c r="M107" s="20"/>
      <c r="N107" s="540">
        <f t="shared" si="32"/>
        <v>7533</v>
      </c>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row>
    <row r="108" spans="1:39" ht="29.25" customHeight="1">
      <c r="A108" s="17" t="s">
        <v>37</v>
      </c>
      <c r="B108" s="17"/>
      <c r="C108" s="18" t="s">
        <v>230</v>
      </c>
      <c r="D108" s="17">
        <v>1</v>
      </c>
      <c r="E108" s="17" t="s">
        <v>186</v>
      </c>
      <c r="F108" s="73">
        <v>8820</v>
      </c>
      <c r="G108" s="73">
        <f t="shared" si="29"/>
        <v>8820</v>
      </c>
      <c r="H108" s="73">
        <v>900</v>
      </c>
      <c r="I108" s="73">
        <f t="shared" si="30"/>
        <v>900</v>
      </c>
      <c r="J108" s="73">
        <f t="shared" si="31"/>
        <v>9720</v>
      </c>
      <c r="K108" s="17"/>
      <c r="L108" s="17"/>
      <c r="M108" s="20"/>
      <c r="N108" s="540">
        <f t="shared" si="32"/>
        <v>7938</v>
      </c>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row>
    <row r="109" spans="1:39" ht="29.25" customHeight="1">
      <c r="A109" s="17" t="s">
        <v>38</v>
      </c>
      <c r="B109" s="17"/>
      <c r="C109" s="18" t="s">
        <v>231</v>
      </c>
      <c r="D109" s="17">
        <v>1</v>
      </c>
      <c r="E109" s="17" t="s">
        <v>186</v>
      </c>
      <c r="F109" s="73">
        <v>3420</v>
      </c>
      <c r="G109" s="73">
        <f t="shared" si="29"/>
        <v>3420</v>
      </c>
      <c r="H109" s="73">
        <v>900</v>
      </c>
      <c r="I109" s="73">
        <f t="shared" si="30"/>
        <v>900</v>
      </c>
      <c r="J109" s="73">
        <f t="shared" si="31"/>
        <v>4320</v>
      </c>
      <c r="K109" s="17"/>
      <c r="L109" s="17"/>
      <c r="M109" s="20"/>
      <c r="N109" s="540">
        <f t="shared" si="32"/>
        <v>3078</v>
      </c>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row>
    <row r="110" spans="1:39" s="10" customFormat="1" ht="58.5" customHeight="1">
      <c r="A110" s="17"/>
      <c r="B110" s="17"/>
      <c r="C110" s="66" t="s">
        <v>121</v>
      </c>
      <c r="D110" s="17"/>
      <c r="E110" s="17"/>
      <c r="F110" s="73">
        <v>0</v>
      </c>
      <c r="G110" s="73">
        <f t="shared" si="29"/>
        <v>0</v>
      </c>
      <c r="H110" s="73">
        <v>0</v>
      </c>
      <c r="I110" s="73">
        <f t="shared" si="30"/>
        <v>0</v>
      </c>
      <c r="J110" s="73">
        <f t="shared" si="31"/>
        <v>0</v>
      </c>
      <c r="K110" s="17"/>
      <c r="L110" s="17"/>
      <c r="M110" s="26"/>
      <c r="N110" s="540">
        <f t="shared" ref="N110:N112" si="33">SUM(H110)-(H110*10%)</f>
        <v>0</v>
      </c>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row>
    <row r="111" spans="1:39" s="10" customFormat="1" ht="29.25" customHeight="1">
      <c r="A111" s="17" t="s">
        <v>51</v>
      </c>
      <c r="B111" s="17"/>
      <c r="C111" s="67" t="s">
        <v>122</v>
      </c>
      <c r="D111" s="72">
        <f>9*1.1</f>
        <v>9.9</v>
      </c>
      <c r="E111" s="17" t="s">
        <v>41</v>
      </c>
      <c r="F111" s="73">
        <v>306</v>
      </c>
      <c r="G111" s="73">
        <f t="shared" si="29"/>
        <v>3029.4</v>
      </c>
      <c r="H111" s="73">
        <v>72</v>
      </c>
      <c r="I111" s="73">
        <f t="shared" si="30"/>
        <v>712.80000000000007</v>
      </c>
      <c r="J111" s="73">
        <f t="shared" si="31"/>
        <v>3742.2000000000003</v>
      </c>
      <c r="K111" s="17"/>
      <c r="L111" s="17"/>
      <c r="M111" s="26"/>
      <c r="N111" s="540">
        <f t="shared" ref="N111" si="34">SUM(F111)-(F111*10%)</f>
        <v>275.39999999999998</v>
      </c>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row>
    <row r="112" spans="1:39" s="10" customFormat="1" ht="58.5" customHeight="1">
      <c r="A112" s="17"/>
      <c r="B112" s="17"/>
      <c r="C112" s="66" t="s">
        <v>123</v>
      </c>
      <c r="D112" s="17"/>
      <c r="E112" s="17"/>
      <c r="F112" s="73">
        <v>0</v>
      </c>
      <c r="G112" s="73">
        <f t="shared" si="29"/>
        <v>0</v>
      </c>
      <c r="H112" s="73">
        <v>0</v>
      </c>
      <c r="I112" s="73">
        <f t="shared" si="30"/>
        <v>0</v>
      </c>
      <c r="J112" s="73">
        <f t="shared" si="31"/>
        <v>0</v>
      </c>
      <c r="K112" s="17"/>
      <c r="L112" s="17"/>
      <c r="M112" s="26"/>
      <c r="N112" s="540">
        <f t="shared" si="33"/>
        <v>0</v>
      </c>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row>
    <row r="113" spans="1:39" s="10" customFormat="1" ht="29.25" customHeight="1">
      <c r="A113" s="17" t="s">
        <v>52</v>
      </c>
      <c r="B113" s="17"/>
      <c r="C113" s="67" t="s">
        <v>124</v>
      </c>
      <c r="D113" s="17">
        <f>50*1.1</f>
        <v>55.000000000000007</v>
      </c>
      <c r="E113" s="17" t="s">
        <v>41</v>
      </c>
      <c r="F113" s="73">
        <v>900</v>
      </c>
      <c r="G113" s="73">
        <f t="shared" si="29"/>
        <v>49500.000000000007</v>
      </c>
      <c r="H113" s="73">
        <v>198</v>
      </c>
      <c r="I113" s="73">
        <f t="shared" si="30"/>
        <v>10890.000000000002</v>
      </c>
      <c r="J113" s="73">
        <f t="shared" si="31"/>
        <v>60390.000000000007</v>
      </c>
      <c r="K113" s="17"/>
      <c r="L113" s="17"/>
      <c r="M113" s="26"/>
      <c r="N113" s="540">
        <f t="shared" ref="N113:N115" si="35">SUM(F113)-(F113*10%)</f>
        <v>810</v>
      </c>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row>
    <row r="114" spans="1:39" ht="34.5" customHeight="1">
      <c r="A114" s="17" t="s">
        <v>53</v>
      </c>
      <c r="B114" s="17"/>
      <c r="C114" s="18" t="s">
        <v>88</v>
      </c>
      <c r="D114" s="17">
        <v>17</v>
      </c>
      <c r="E114" s="17" t="s">
        <v>1</v>
      </c>
      <c r="F114" s="73">
        <v>7650</v>
      </c>
      <c r="G114" s="73">
        <f t="shared" si="29"/>
        <v>130050</v>
      </c>
      <c r="H114" s="73">
        <v>2700</v>
      </c>
      <c r="I114" s="73">
        <f t="shared" si="30"/>
        <v>45900</v>
      </c>
      <c r="J114" s="73">
        <f t="shared" si="31"/>
        <v>175950</v>
      </c>
      <c r="K114" s="17"/>
      <c r="L114" s="17"/>
      <c r="M114" s="20"/>
      <c r="N114" s="540">
        <f t="shared" si="35"/>
        <v>6885</v>
      </c>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row>
    <row r="115" spans="1:39" ht="34.5" customHeight="1">
      <c r="A115" s="17" t="s">
        <v>54</v>
      </c>
      <c r="B115" s="17"/>
      <c r="C115" s="18" t="s">
        <v>59</v>
      </c>
      <c r="D115" s="17">
        <v>1</v>
      </c>
      <c r="E115" s="17" t="s">
        <v>3</v>
      </c>
      <c r="F115" s="73">
        <v>0</v>
      </c>
      <c r="G115" s="73">
        <f t="shared" si="29"/>
        <v>0</v>
      </c>
      <c r="H115" s="73">
        <v>180000</v>
      </c>
      <c r="I115" s="73">
        <f t="shared" si="30"/>
        <v>180000</v>
      </c>
      <c r="J115" s="73">
        <f t="shared" si="31"/>
        <v>180000</v>
      </c>
      <c r="K115" s="17"/>
      <c r="L115" s="17"/>
      <c r="M115" s="20"/>
      <c r="N115" s="540">
        <f t="shared" si="35"/>
        <v>0</v>
      </c>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row>
    <row r="116" spans="1:39" s="10" customFormat="1" ht="30" customHeight="1">
      <c r="A116" s="23"/>
      <c r="B116" s="24"/>
      <c r="C116" s="24" t="s">
        <v>75</v>
      </c>
      <c r="D116" s="23"/>
      <c r="E116" s="25"/>
      <c r="F116" s="80"/>
      <c r="G116" s="81">
        <f>SUM(G102:G115)</f>
        <v>246659.4</v>
      </c>
      <c r="H116" s="80"/>
      <c r="I116" s="81">
        <f>SUM(I102:I115)</f>
        <v>246502.8</v>
      </c>
      <c r="J116" s="81">
        <f>SUM(J102:J115)</f>
        <v>493162.2</v>
      </c>
      <c r="K116" s="25"/>
      <c r="L116" s="25"/>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row>
    <row r="117" spans="1:39" s="3" customFormat="1" ht="26.25" customHeight="1">
      <c r="A117" s="17"/>
      <c r="B117" s="17"/>
      <c r="C117" s="19" t="s">
        <v>28</v>
      </c>
      <c r="D117" s="17"/>
      <c r="E117" s="22"/>
      <c r="F117" s="73"/>
      <c r="G117" s="73"/>
      <c r="H117" s="73"/>
      <c r="I117" s="73"/>
      <c r="J117" s="73"/>
      <c r="K117" s="17"/>
      <c r="L117" s="17"/>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row>
    <row r="118" spans="1:39" s="3" customFormat="1" ht="38.25" customHeight="1">
      <c r="A118" s="17" t="s">
        <v>50</v>
      </c>
      <c r="B118" s="17" t="s">
        <v>29</v>
      </c>
      <c r="C118" s="18" t="s">
        <v>30</v>
      </c>
      <c r="D118" s="17">
        <v>1</v>
      </c>
      <c r="E118" s="17" t="s">
        <v>13</v>
      </c>
      <c r="F118" s="73">
        <v>22500</v>
      </c>
      <c r="G118" s="73">
        <f t="shared" ref="G118:G127" si="36">F118*D118</f>
        <v>22500</v>
      </c>
      <c r="H118" s="73">
        <v>9000</v>
      </c>
      <c r="I118" s="73">
        <f t="shared" ref="I118:I127" si="37">H118*D118</f>
        <v>9000</v>
      </c>
      <c r="J118" s="73">
        <f t="shared" ref="J118:J127" si="38">I118+G118</f>
        <v>31500</v>
      </c>
      <c r="K118" s="17"/>
      <c r="L118" s="17"/>
      <c r="M118" s="21"/>
      <c r="N118" s="540">
        <f t="shared" ref="N118:N124" si="39">SUM(F118)-(F118*10%)</f>
        <v>20250</v>
      </c>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row>
    <row r="119" spans="1:39" s="3" customFormat="1" ht="51" customHeight="1">
      <c r="A119" s="17" t="s">
        <v>42</v>
      </c>
      <c r="B119" s="17" t="s">
        <v>32</v>
      </c>
      <c r="C119" s="18" t="s">
        <v>33</v>
      </c>
      <c r="D119" s="17">
        <v>1</v>
      </c>
      <c r="E119" s="17" t="s">
        <v>13</v>
      </c>
      <c r="F119" s="73">
        <v>247500</v>
      </c>
      <c r="G119" s="73">
        <f t="shared" si="36"/>
        <v>247500</v>
      </c>
      <c r="H119" s="73">
        <v>45000</v>
      </c>
      <c r="I119" s="73">
        <f t="shared" si="37"/>
        <v>45000</v>
      </c>
      <c r="J119" s="73">
        <f t="shared" si="38"/>
        <v>292500</v>
      </c>
      <c r="K119" s="17"/>
      <c r="L119" s="17"/>
      <c r="M119" s="21"/>
      <c r="N119" s="540">
        <f t="shared" si="39"/>
        <v>222750</v>
      </c>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row>
    <row r="120" spans="1:39" s="3" customFormat="1" ht="29.25" customHeight="1">
      <c r="A120" s="17" t="s">
        <v>10</v>
      </c>
      <c r="B120" s="17" t="s">
        <v>35</v>
      </c>
      <c r="C120" s="18" t="s">
        <v>36</v>
      </c>
      <c r="D120" s="17">
        <v>1</v>
      </c>
      <c r="E120" s="17" t="s">
        <v>13</v>
      </c>
      <c r="F120" s="73">
        <v>22500</v>
      </c>
      <c r="G120" s="73">
        <f t="shared" si="36"/>
        <v>22500</v>
      </c>
      <c r="H120" s="73">
        <v>9000</v>
      </c>
      <c r="I120" s="73">
        <f t="shared" si="37"/>
        <v>9000</v>
      </c>
      <c r="J120" s="73">
        <f t="shared" si="38"/>
        <v>31500</v>
      </c>
      <c r="K120" s="17"/>
      <c r="L120" s="17"/>
      <c r="M120" s="21"/>
      <c r="N120" s="540">
        <f t="shared" si="39"/>
        <v>20250</v>
      </c>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row>
    <row r="121" spans="1:39" s="3" customFormat="1" ht="36" customHeight="1">
      <c r="A121" s="17" t="s">
        <v>15</v>
      </c>
      <c r="B121" s="17" t="s">
        <v>45</v>
      </c>
      <c r="C121" s="18" t="s">
        <v>62</v>
      </c>
      <c r="D121" s="17">
        <v>1</v>
      </c>
      <c r="E121" s="17" t="s">
        <v>13</v>
      </c>
      <c r="F121" s="73">
        <v>0</v>
      </c>
      <c r="G121" s="73">
        <f t="shared" si="36"/>
        <v>0</v>
      </c>
      <c r="H121" s="73">
        <v>135000</v>
      </c>
      <c r="I121" s="73">
        <f t="shared" si="37"/>
        <v>135000</v>
      </c>
      <c r="J121" s="73">
        <f t="shared" si="38"/>
        <v>135000</v>
      </c>
      <c r="K121" s="17"/>
      <c r="L121" s="17"/>
      <c r="M121" s="21"/>
      <c r="N121" s="540">
        <f t="shared" si="39"/>
        <v>0</v>
      </c>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row>
    <row r="122" spans="1:39" s="3" customFormat="1" ht="35.25" customHeight="1">
      <c r="A122" s="17" t="s">
        <v>31</v>
      </c>
      <c r="B122" s="17" t="s">
        <v>39</v>
      </c>
      <c r="C122" s="18" t="s">
        <v>60</v>
      </c>
      <c r="D122" s="17">
        <v>1</v>
      </c>
      <c r="E122" s="17" t="s">
        <v>13</v>
      </c>
      <c r="F122" s="73">
        <v>45000</v>
      </c>
      <c r="G122" s="73">
        <f t="shared" si="36"/>
        <v>45000</v>
      </c>
      <c r="H122" s="73">
        <v>22500</v>
      </c>
      <c r="I122" s="73">
        <f t="shared" si="37"/>
        <v>22500</v>
      </c>
      <c r="J122" s="73">
        <f t="shared" si="38"/>
        <v>67500</v>
      </c>
      <c r="K122" s="17"/>
      <c r="L122" s="17"/>
      <c r="M122" s="21"/>
      <c r="N122" s="540">
        <f t="shared" si="39"/>
        <v>40500</v>
      </c>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row>
    <row r="123" spans="1:39" s="3" customFormat="1" ht="26.25" customHeight="1">
      <c r="A123" s="17"/>
      <c r="B123" s="17"/>
      <c r="C123" s="19" t="s">
        <v>9</v>
      </c>
      <c r="D123" s="17"/>
      <c r="E123" s="16"/>
      <c r="F123" s="73">
        <v>0</v>
      </c>
      <c r="G123" s="73">
        <f t="shared" si="36"/>
        <v>0</v>
      </c>
      <c r="H123" s="73">
        <v>0</v>
      </c>
      <c r="I123" s="73">
        <f t="shared" si="37"/>
        <v>0</v>
      </c>
      <c r="J123" s="73">
        <f t="shared" si="38"/>
        <v>0</v>
      </c>
      <c r="K123" s="17"/>
      <c r="L123" s="17"/>
      <c r="M123" s="21"/>
      <c r="N123" s="540">
        <f t="shared" si="39"/>
        <v>0</v>
      </c>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row>
    <row r="124" spans="1:39" s="3" customFormat="1" ht="31.7" customHeight="1">
      <c r="A124" s="17" t="s">
        <v>34</v>
      </c>
      <c r="B124" s="17" t="s">
        <v>11</v>
      </c>
      <c r="C124" s="18" t="s">
        <v>12</v>
      </c>
      <c r="D124" s="17">
        <v>1</v>
      </c>
      <c r="E124" s="16" t="s">
        <v>13</v>
      </c>
      <c r="F124" s="73">
        <v>18000</v>
      </c>
      <c r="G124" s="73">
        <f t="shared" si="36"/>
        <v>18000</v>
      </c>
      <c r="H124" s="73">
        <v>18000</v>
      </c>
      <c r="I124" s="73">
        <f t="shared" si="37"/>
        <v>18000</v>
      </c>
      <c r="J124" s="73">
        <f t="shared" si="38"/>
        <v>36000</v>
      </c>
      <c r="K124" s="17"/>
      <c r="L124" s="17"/>
      <c r="M124" s="21"/>
      <c r="N124" s="540">
        <f t="shared" si="39"/>
        <v>16200</v>
      </c>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row>
    <row r="125" spans="1:39" s="3" customFormat="1" ht="26.25" customHeight="1">
      <c r="A125" s="17"/>
      <c r="B125" s="17"/>
      <c r="C125" s="19" t="s">
        <v>14</v>
      </c>
      <c r="D125" s="17"/>
      <c r="E125" s="16"/>
      <c r="F125" s="73">
        <v>0</v>
      </c>
      <c r="G125" s="73">
        <f t="shared" si="36"/>
        <v>0</v>
      </c>
      <c r="H125" s="73">
        <v>0</v>
      </c>
      <c r="I125" s="73">
        <f t="shared" si="37"/>
        <v>0</v>
      </c>
      <c r="J125" s="73">
        <f t="shared" si="38"/>
        <v>0</v>
      </c>
      <c r="K125" s="17"/>
      <c r="L125" s="17"/>
      <c r="M125" s="21"/>
      <c r="N125" s="540">
        <f t="shared" ref="N125:N126" si="40">SUM(H125)-(H125*10%)</f>
        <v>0</v>
      </c>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row>
    <row r="126" spans="1:39" s="3" customFormat="1" ht="39.950000000000003" customHeight="1">
      <c r="A126" s="17" t="s">
        <v>37</v>
      </c>
      <c r="B126" s="17" t="s">
        <v>11</v>
      </c>
      <c r="C126" s="18" t="s">
        <v>16</v>
      </c>
      <c r="D126" s="17">
        <v>1</v>
      </c>
      <c r="E126" s="16" t="s">
        <v>13</v>
      </c>
      <c r="F126" s="73">
        <v>0</v>
      </c>
      <c r="G126" s="73">
        <f t="shared" si="36"/>
        <v>0</v>
      </c>
      <c r="H126" s="73">
        <v>0</v>
      </c>
      <c r="I126" s="73">
        <f t="shared" si="37"/>
        <v>0</v>
      </c>
      <c r="J126" s="73">
        <f t="shared" si="38"/>
        <v>0</v>
      </c>
      <c r="K126" s="17"/>
      <c r="L126" s="17"/>
      <c r="M126" s="21"/>
      <c r="N126" s="540">
        <f t="shared" si="40"/>
        <v>0</v>
      </c>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row>
    <row r="127" spans="1:39" ht="13.5">
      <c r="A127" s="17"/>
      <c r="B127" s="17"/>
      <c r="C127" s="18"/>
      <c r="D127" s="17"/>
      <c r="E127" s="17"/>
      <c r="F127" s="73"/>
      <c r="G127" s="73">
        <f t="shared" si="36"/>
        <v>0</v>
      </c>
      <c r="H127" s="73"/>
      <c r="I127" s="73">
        <f t="shared" si="37"/>
        <v>0</v>
      </c>
      <c r="J127" s="73">
        <f t="shared" si="38"/>
        <v>0</v>
      </c>
      <c r="K127" s="17"/>
      <c r="L127" s="17"/>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row>
    <row r="128" spans="1:39" s="10" customFormat="1" ht="30" customHeight="1">
      <c r="A128" s="23"/>
      <c r="B128" s="24"/>
      <c r="C128" s="24" t="s">
        <v>166</v>
      </c>
      <c r="D128" s="23"/>
      <c r="E128" s="25"/>
      <c r="F128" s="80"/>
      <c r="G128" s="81">
        <f>SUM(G118:G127)</f>
        <v>355500</v>
      </c>
      <c r="H128" s="80"/>
      <c r="I128" s="81">
        <f>SUM(I118:I127)</f>
        <v>238500</v>
      </c>
      <c r="J128" s="81">
        <f>SUM(J118:J127)</f>
        <v>594000</v>
      </c>
      <c r="K128" s="25"/>
      <c r="L128" s="25"/>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row>
    <row r="129" spans="1:39" s="10" customFormat="1" ht="11.25" customHeight="1">
      <c r="A129" s="17"/>
      <c r="B129" s="34"/>
      <c r="C129" s="34"/>
      <c r="D129" s="27"/>
      <c r="E129" s="28"/>
      <c r="F129" s="73"/>
      <c r="G129" s="73"/>
      <c r="H129" s="73"/>
      <c r="I129" s="73"/>
      <c r="J129" s="73"/>
      <c r="K129" s="31"/>
      <c r="L129" s="31"/>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row>
    <row r="130" spans="1:39" s="11" customFormat="1" ht="35.25" customHeight="1" thickBot="1">
      <c r="A130" s="37"/>
      <c r="B130" s="46"/>
      <c r="C130" s="38" t="s">
        <v>265</v>
      </c>
      <c r="D130" s="37"/>
      <c r="E130" s="39"/>
      <c r="F130" s="81"/>
      <c r="G130" s="81">
        <f>G128+G116+G100+G85+G68+G51+G35+G20</f>
        <v>9456570.9000000004</v>
      </c>
      <c r="H130" s="81"/>
      <c r="I130" s="81">
        <f>I128+I116+I100+I85+I68+I51+I35+I20</f>
        <v>1840771.8</v>
      </c>
      <c r="J130" s="81">
        <f>J128+J116+J100+J85+J68+J51+J35+J20</f>
        <v>11297342.699999999</v>
      </c>
      <c r="K130" s="39"/>
      <c r="L130" s="39"/>
    </row>
    <row r="131" spans="1:39" ht="18" customHeight="1">
      <c r="A131" s="32"/>
      <c r="B131" s="29"/>
      <c r="C131" s="30"/>
      <c r="D131" s="31"/>
      <c r="E131" s="31"/>
      <c r="F131" s="94"/>
      <c r="G131" s="94"/>
      <c r="H131" s="94"/>
      <c r="I131" s="94"/>
      <c r="J131" s="94"/>
      <c r="K131" s="32"/>
      <c r="L131" s="32"/>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row>
    <row r="132" spans="1:39" ht="20.100000000000001" customHeight="1">
      <c r="A132" s="32"/>
      <c r="B132" s="32"/>
      <c r="C132" s="20"/>
      <c r="D132" s="32"/>
      <c r="E132" s="32"/>
      <c r="F132" s="95"/>
      <c r="G132" s="95"/>
      <c r="H132" s="95"/>
      <c r="I132" s="95"/>
      <c r="J132" s="95"/>
      <c r="K132" s="32"/>
      <c r="L132" s="32"/>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row>
    <row r="133" spans="1:39" ht="20.100000000000001" customHeight="1">
      <c r="A133" s="32"/>
      <c r="B133" s="32"/>
      <c r="C133" s="20"/>
      <c r="D133" s="32"/>
      <c r="E133" s="32"/>
      <c r="F133" s="95"/>
      <c r="G133" s="95"/>
      <c r="H133" s="95"/>
      <c r="I133" s="95"/>
      <c r="J133" s="95"/>
      <c r="K133" s="32"/>
      <c r="L133" s="32"/>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row>
    <row r="134" spans="1:39" ht="20.100000000000001" customHeight="1">
      <c r="A134" s="32"/>
      <c r="B134" s="32"/>
      <c r="C134" s="20"/>
      <c r="D134" s="32"/>
      <c r="E134" s="32"/>
      <c r="F134" s="95"/>
      <c r="G134" s="95"/>
      <c r="H134" s="95"/>
      <c r="I134" s="95"/>
      <c r="J134" s="91">
        <f>J130*0.88</f>
        <v>9941661.5759999994</v>
      </c>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row>
    <row r="135" spans="1:39" ht="20.100000000000001" customHeight="1">
      <c r="A135" s="32"/>
      <c r="B135" s="32"/>
      <c r="C135" s="35"/>
      <c r="D135" s="32"/>
      <c r="E135" s="32"/>
      <c r="F135" s="95"/>
      <c r="G135" s="95"/>
      <c r="H135" s="95"/>
      <c r="I135" s="95"/>
      <c r="J135" s="95"/>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row>
  </sheetData>
  <printOptions horizontalCentered="1"/>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COMPANY&amp;R&amp;"Calibri,Regular"&amp;12Sec-III/A (Level-07) - Page - &amp;P of &amp;N&amp;8
&amp;5&amp;Z
&amp;F</oddFooter>
  </headerFooter>
  <rowBreaks count="7" manualBreakCount="7">
    <brk id="20" max="9" man="1"/>
    <brk id="35" max="9" man="1"/>
    <brk id="51" max="9" man="1"/>
    <brk id="68" max="9" man="1"/>
    <brk id="85" max="9" man="1"/>
    <brk id="100" max="9" man="1"/>
    <brk id="116" max="9"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139"/>
  <sheetViews>
    <sheetView view="pageBreakPreview" topLeftCell="C1" zoomScaleNormal="100" zoomScaleSheetLayoutView="100" workbookViewId="0">
      <selection activeCell="N7" sqref="N7:O7"/>
    </sheetView>
  </sheetViews>
  <sheetFormatPr defaultColWidth="9.140625" defaultRowHeight="20.100000000000001" customHeight="1"/>
  <cols>
    <col min="1" max="1" width="8.7109375" style="2" customWidth="1"/>
    <col min="2" max="2" width="15.7109375" style="2" customWidth="1"/>
    <col min="3" max="3" width="71.42578125" style="1" customWidth="1"/>
    <col min="4" max="4" width="8.5703125" style="2" bestFit="1" customWidth="1"/>
    <col min="5" max="5" width="5.7109375" style="2" customWidth="1"/>
    <col min="6" max="9" width="12.7109375" style="91" customWidth="1"/>
    <col min="10" max="10" width="15.7109375" style="91" customWidth="1"/>
    <col min="11" max="11" width="15.42578125" style="63" hidden="1" customWidth="1"/>
    <col min="12" max="13" width="9.140625" style="1"/>
    <col min="14" max="14" width="10.5703125" style="1" customWidth="1"/>
    <col min="15" max="15" width="9.5703125" style="1" bestFit="1" customWidth="1"/>
    <col min="16" max="16384" width="9.140625" style="1"/>
  </cols>
  <sheetData>
    <row r="1" spans="1:38" s="12" customFormat="1" ht="39.950000000000003" customHeight="1">
      <c r="A1" s="36" t="s">
        <v>266</v>
      </c>
      <c r="B1" s="44"/>
      <c r="C1" s="13"/>
      <c r="D1" s="13"/>
      <c r="E1" s="13"/>
      <c r="F1" s="92"/>
      <c r="G1" s="92"/>
      <c r="H1" s="92"/>
      <c r="I1" s="92"/>
      <c r="J1" s="93"/>
      <c r="K1" s="52"/>
    </row>
    <row r="2" spans="1:38" s="5" customFormat="1" ht="12.6" customHeight="1">
      <c r="A2" s="4">
        <v>1</v>
      </c>
      <c r="B2" s="4">
        <v>2</v>
      </c>
      <c r="C2" s="4">
        <v>3</v>
      </c>
      <c r="D2" s="4">
        <v>4</v>
      </c>
      <c r="E2" s="4">
        <v>5</v>
      </c>
      <c r="F2" s="82">
        <v>6</v>
      </c>
      <c r="G2" s="74">
        <v>7</v>
      </c>
      <c r="H2" s="74">
        <v>8</v>
      </c>
      <c r="I2" s="74">
        <v>9</v>
      </c>
      <c r="J2" s="74">
        <v>10</v>
      </c>
      <c r="K2" s="53"/>
    </row>
    <row r="3" spans="1:38" s="7" customFormat="1" ht="30" customHeight="1">
      <c r="A3" s="6" t="s">
        <v>17</v>
      </c>
      <c r="B3" s="6" t="s">
        <v>18</v>
      </c>
      <c r="C3" s="6" t="s">
        <v>19</v>
      </c>
      <c r="D3" s="6" t="s">
        <v>20</v>
      </c>
      <c r="E3" s="6" t="s">
        <v>0</v>
      </c>
      <c r="F3" s="83" t="s">
        <v>21</v>
      </c>
      <c r="G3" s="75" t="s">
        <v>22</v>
      </c>
      <c r="H3" s="75" t="s">
        <v>23</v>
      </c>
      <c r="I3" s="75" t="s">
        <v>24</v>
      </c>
      <c r="J3" s="75" t="s">
        <v>25</v>
      </c>
      <c r="K3" s="53" t="s">
        <v>89</v>
      </c>
    </row>
    <row r="4" spans="1:38" s="8" customFormat="1" ht="12.6" customHeight="1">
      <c r="A4" s="4">
        <v>1</v>
      </c>
      <c r="B4" s="4">
        <v>2</v>
      </c>
      <c r="C4" s="4">
        <v>3</v>
      </c>
      <c r="D4" s="4">
        <v>4</v>
      </c>
      <c r="E4" s="4">
        <v>5</v>
      </c>
      <c r="F4" s="82">
        <v>6</v>
      </c>
      <c r="G4" s="76" t="s">
        <v>26</v>
      </c>
      <c r="H4" s="76">
        <v>8</v>
      </c>
      <c r="I4" s="76" t="s">
        <v>27</v>
      </c>
      <c r="J4" s="76" t="s">
        <v>40</v>
      </c>
      <c r="K4" s="53"/>
      <c r="AF4" s="9"/>
      <c r="AG4" s="9"/>
      <c r="AH4" s="9"/>
      <c r="AI4" s="9"/>
      <c r="AJ4" s="9"/>
      <c r="AK4" s="9"/>
      <c r="AL4" s="9"/>
    </row>
    <row r="5" spans="1:38" ht="20.100000000000001" customHeight="1">
      <c r="A5" s="17"/>
      <c r="B5" s="17"/>
      <c r="C5" s="19" t="s">
        <v>93</v>
      </c>
      <c r="D5" s="18"/>
      <c r="E5" s="18"/>
      <c r="F5" s="89"/>
      <c r="G5" s="73"/>
      <c r="H5" s="73"/>
      <c r="I5" s="73"/>
      <c r="J5" s="73"/>
      <c r="K5" s="18"/>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row>
    <row r="6" spans="1:38" ht="47.25" customHeight="1">
      <c r="A6" s="17"/>
      <c r="B6" s="17" t="s">
        <v>94</v>
      </c>
      <c r="C6" s="33" t="s">
        <v>95</v>
      </c>
      <c r="D6" s="18"/>
      <c r="E6" s="18"/>
      <c r="F6" s="89"/>
      <c r="G6" s="73"/>
      <c r="H6" s="73"/>
      <c r="I6" s="73"/>
      <c r="J6" s="73"/>
      <c r="K6" s="18"/>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row>
    <row r="7" spans="1:38" ht="23.45" customHeight="1">
      <c r="A7" s="17" t="s">
        <v>50</v>
      </c>
      <c r="B7" s="17"/>
      <c r="C7" s="18" t="s">
        <v>145</v>
      </c>
      <c r="D7" s="16">
        <v>1</v>
      </c>
      <c r="E7" s="17" t="str">
        <f t="shared" ref="E7:E19" si="0">IF(D7&gt;1,"Nos.","No.")</f>
        <v>No.</v>
      </c>
      <c r="F7" s="97">
        <v>0</v>
      </c>
      <c r="G7" s="73">
        <f>F7*D7</f>
        <v>0</v>
      </c>
      <c r="H7" s="73">
        <v>54000</v>
      </c>
      <c r="I7" s="73">
        <f>H7*D7</f>
        <v>54000</v>
      </c>
      <c r="J7" s="73">
        <f>I7+G7</f>
        <v>54000</v>
      </c>
      <c r="K7" s="54"/>
      <c r="L7" s="64"/>
      <c r="M7" s="540"/>
      <c r="N7" s="540">
        <f>SUM(F7)-(F7*10%)</f>
        <v>0</v>
      </c>
      <c r="O7" s="540">
        <f>SUM(H7)-(H7*10%)</f>
        <v>48600</v>
      </c>
      <c r="P7" s="20"/>
      <c r="Q7" s="20"/>
      <c r="R7" s="20"/>
      <c r="S7" s="20"/>
      <c r="T7" s="20"/>
      <c r="U7" s="20"/>
      <c r="V7" s="20"/>
      <c r="W7" s="20"/>
      <c r="X7" s="20"/>
      <c r="Y7" s="20"/>
      <c r="Z7" s="20"/>
      <c r="AA7" s="20"/>
      <c r="AB7" s="20"/>
      <c r="AC7" s="20"/>
      <c r="AD7" s="20"/>
      <c r="AE7" s="20"/>
      <c r="AF7" s="20"/>
      <c r="AG7" s="20"/>
      <c r="AH7" s="20"/>
      <c r="AI7" s="20"/>
      <c r="AJ7" s="20"/>
      <c r="AK7" s="20"/>
      <c r="AL7" s="20"/>
    </row>
    <row r="8" spans="1:38" ht="23.45" customHeight="1">
      <c r="A8" s="17" t="s">
        <v>42</v>
      </c>
      <c r="B8" s="17"/>
      <c r="C8" s="18" t="s">
        <v>96</v>
      </c>
      <c r="D8" s="16">
        <v>1</v>
      </c>
      <c r="E8" s="17" t="str">
        <f t="shared" si="0"/>
        <v>No.</v>
      </c>
      <c r="F8" s="73">
        <v>7200</v>
      </c>
      <c r="G8" s="73">
        <f t="shared" ref="G8:G9" si="1">F8*D8</f>
        <v>7200</v>
      </c>
      <c r="H8" s="73">
        <v>1800</v>
      </c>
      <c r="I8" s="73">
        <f t="shared" ref="I8:I19" si="2">H8*D8</f>
        <v>1800</v>
      </c>
      <c r="J8" s="73">
        <f t="shared" ref="J8:J19" si="3">I8+G8</f>
        <v>9000</v>
      </c>
      <c r="K8" s="55" t="s">
        <v>90</v>
      </c>
      <c r="L8" s="20"/>
      <c r="M8" s="20"/>
      <c r="N8" s="540">
        <f t="shared" ref="N8:N19" si="4">SUM(F8)-(F8*10%)</f>
        <v>6480</v>
      </c>
      <c r="O8" s="540">
        <f t="shared" ref="O8:O19" si="5">SUM(H8)-(H8*10%)</f>
        <v>1620</v>
      </c>
      <c r="P8" s="20"/>
      <c r="Q8" s="20"/>
      <c r="R8" s="20"/>
      <c r="S8" s="20"/>
      <c r="T8" s="20"/>
      <c r="U8" s="20"/>
      <c r="V8" s="20"/>
      <c r="W8" s="20"/>
      <c r="X8" s="20"/>
      <c r="Y8" s="20"/>
      <c r="Z8" s="20"/>
      <c r="AA8" s="20"/>
      <c r="AB8" s="20"/>
      <c r="AC8" s="20"/>
      <c r="AD8" s="20"/>
      <c r="AE8" s="20"/>
      <c r="AF8" s="20"/>
      <c r="AG8" s="20"/>
      <c r="AH8" s="20"/>
      <c r="AI8" s="20"/>
      <c r="AJ8" s="20"/>
      <c r="AK8" s="20"/>
      <c r="AL8" s="20"/>
    </row>
    <row r="9" spans="1:38" ht="23.45" customHeight="1">
      <c r="A9" s="17" t="s">
        <v>10</v>
      </c>
      <c r="B9" s="17"/>
      <c r="C9" s="18" t="s">
        <v>97</v>
      </c>
      <c r="D9" s="16">
        <v>2</v>
      </c>
      <c r="E9" s="17" t="str">
        <f t="shared" si="0"/>
        <v>Nos.</v>
      </c>
      <c r="F9" s="73">
        <v>22500</v>
      </c>
      <c r="G9" s="73">
        <f t="shared" si="1"/>
        <v>45000</v>
      </c>
      <c r="H9" s="73">
        <v>1800</v>
      </c>
      <c r="I9" s="73">
        <f t="shared" si="2"/>
        <v>3600</v>
      </c>
      <c r="J9" s="73">
        <f t="shared" si="3"/>
        <v>48600</v>
      </c>
      <c r="K9" s="55" t="s">
        <v>90</v>
      </c>
      <c r="L9" s="20"/>
      <c r="M9" s="20"/>
      <c r="N9" s="540">
        <f t="shared" si="4"/>
        <v>20250</v>
      </c>
      <c r="O9" s="540">
        <f t="shared" si="5"/>
        <v>1620</v>
      </c>
      <c r="P9" s="20"/>
      <c r="Q9" s="20"/>
      <c r="R9" s="20"/>
      <c r="S9" s="20"/>
      <c r="T9" s="20"/>
      <c r="U9" s="20"/>
      <c r="V9" s="20"/>
      <c r="W9" s="20"/>
      <c r="X9" s="20"/>
      <c r="Y9" s="20"/>
      <c r="Z9" s="20"/>
      <c r="AA9" s="20"/>
      <c r="AB9" s="20"/>
      <c r="AC9" s="20"/>
      <c r="AD9" s="20"/>
      <c r="AE9" s="20"/>
      <c r="AF9" s="20"/>
      <c r="AG9" s="20"/>
      <c r="AH9" s="20"/>
      <c r="AI9" s="20"/>
      <c r="AJ9" s="20"/>
      <c r="AK9" s="20"/>
      <c r="AL9" s="20"/>
    </row>
    <row r="10" spans="1:38" ht="23.45" customHeight="1">
      <c r="A10" s="17"/>
      <c r="B10" s="17"/>
      <c r="C10" s="19" t="s">
        <v>98</v>
      </c>
      <c r="D10" s="16"/>
      <c r="E10" s="17"/>
      <c r="F10" s="73">
        <v>0</v>
      </c>
      <c r="G10" s="73"/>
      <c r="H10" s="73">
        <v>0</v>
      </c>
      <c r="I10" s="73">
        <f t="shared" si="2"/>
        <v>0</v>
      </c>
      <c r="J10" s="73">
        <f t="shared" si="3"/>
        <v>0</v>
      </c>
      <c r="K10" s="55"/>
      <c r="L10" s="20"/>
      <c r="M10" s="20"/>
      <c r="N10" s="540">
        <f t="shared" si="4"/>
        <v>0</v>
      </c>
      <c r="O10" s="540">
        <f t="shared" si="5"/>
        <v>0</v>
      </c>
      <c r="P10" s="20"/>
      <c r="Q10" s="20"/>
      <c r="R10" s="20"/>
      <c r="S10" s="20"/>
      <c r="T10" s="20"/>
      <c r="U10" s="20"/>
      <c r="V10" s="20"/>
      <c r="W10" s="20"/>
      <c r="X10" s="20"/>
      <c r="Y10" s="20"/>
      <c r="Z10" s="20"/>
      <c r="AA10" s="20"/>
      <c r="AB10" s="20"/>
      <c r="AC10" s="20"/>
      <c r="AD10" s="20"/>
      <c r="AE10" s="20"/>
      <c r="AF10" s="20"/>
      <c r="AG10" s="20"/>
      <c r="AH10" s="20"/>
      <c r="AI10" s="20"/>
      <c r="AJ10" s="20"/>
      <c r="AK10" s="20"/>
      <c r="AL10" s="20"/>
    </row>
    <row r="11" spans="1:38" ht="23.45" customHeight="1">
      <c r="A11" s="17" t="s">
        <v>15</v>
      </c>
      <c r="B11" s="17"/>
      <c r="C11" s="18" t="s">
        <v>99</v>
      </c>
      <c r="D11" s="16">
        <v>2</v>
      </c>
      <c r="E11" s="17" t="str">
        <f t="shared" si="0"/>
        <v>Nos.</v>
      </c>
      <c r="F11" s="73">
        <v>10800</v>
      </c>
      <c r="G11" s="73">
        <f t="shared" ref="G11:G12" si="6">F11*D11</f>
        <v>21600</v>
      </c>
      <c r="H11" s="73">
        <v>1800</v>
      </c>
      <c r="I11" s="73">
        <f t="shared" si="2"/>
        <v>3600</v>
      </c>
      <c r="J11" s="73">
        <f t="shared" si="3"/>
        <v>25200</v>
      </c>
      <c r="K11" s="55" t="s">
        <v>90</v>
      </c>
      <c r="L11" s="20"/>
      <c r="M11" s="20"/>
      <c r="N11" s="540">
        <f t="shared" si="4"/>
        <v>9720</v>
      </c>
      <c r="O11" s="540">
        <f t="shared" si="5"/>
        <v>1620</v>
      </c>
      <c r="P11" s="20"/>
      <c r="Q11" s="20"/>
      <c r="R11" s="20"/>
      <c r="S11" s="20"/>
      <c r="T11" s="20"/>
      <c r="U11" s="20"/>
      <c r="V11" s="20"/>
      <c r="W11" s="20"/>
      <c r="X11" s="20"/>
      <c r="Y11" s="20"/>
      <c r="Z11" s="20"/>
      <c r="AA11" s="20"/>
      <c r="AB11" s="20"/>
      <c r="AC11" s="20"/>
      <c r="AD11" s="20"/>
      <c r="AE11" s="20"/>
      <c r="AF11" s="20"/>
      <c r="AG11" s="20"/>
      <c r="AH11" s="20"/>
      <c r="AI11" s="20"/>
      <c r="AJ11" s="20"/>
      <c r="AK11" s="20"/>
      <c r="AL11" s="20"/>
    </row>
    <row r="12" spans="1:38" ht="23.45" customHeight="1">
      <c r="A12" s="17" t="s">
        <v>31</v>
      </c>
      <c r="B12" s="17"/>
      <c r="C12" s="18" t="s">
        <v>100</v>
      </c>
      <c r="D12" s="16">
        <v>2</v>
      </c>
      <c r="E12" s="17" t="str">
        <f t="shared" si="0"/>
        <v>Nos.</v>
      </c>
      <c r="F12" s="73">
        <v>10800</v>
      </c>
      <c r="G12" s="73">
        <f t="shared" si="6"/>
        <v>21600</v>
      </c>
      <c r="H12" s="73">
        <v>900</v>
      </c>
      <c r="I12" s="73">
        <f t="shared" si="2"/>
        <v>1800</v>
      </c>
      <c r="J12" s="73">
        <f t="shared" si="3"/>
        <v>23400</v>
      </c>
      <c r="K12" s="55" t="s">
        <v>90</v>
      </c>
      <c r="L12" s="20"/>
      <c r="M12" s="20"/>
      <c r="N12" s="540">
        <f t="shared" si="4"/>
        <v>9720</v>
      </c>
      <c r="O12" s="540">
        <f t="shared" si="5"/>
        <v>810</v>
      </c>
      <c r="P12" s="20"/>
      <c r="Q12" s="20"/>
      <c r="R12" s="20"/>
      <c r="S12" s="20"/>
      <c r="T12" s="20"/>
      <c r="U12" s="20"/>
      <c r="V12" s="20"/>
      <c r="W12" s="20"/>
      <c r="X12" s="20"/>
      <c r="Y12" s="20"/>
      <c r="Z12" s="20"/>
      <c r="AA12" s="20"/>
      <c r="AB12" s="20"/>
      <c r="AC12" s="20"/>
      <c r="AD12" s="20"/>
      <c r="AE12" s="20"/>
      <c r="AF12" s="20"/>
      <c r="AG12" s="20"/>
      <c r="AH12" s="20"/>
      <c r="AI12" s="20"/>
      <c r="AJ12" s="20"/>
      <c r="AK12" s="20"/>
      <c r="AL12" s="20"/>
    </row>
    <row r="13" spans="1:38" ht="23.45" customHeight="1">
      <c r="A13" s="17"/>
      <c r="B13" s="17"/>
      <c r="C13" s="19" t="s">
        <v>101</v>
      </c>
      <c r="D13" s="16"/>
      <c r="E13" s="17"/>
      <c r="F13" s="73">
        <v>0</v>
      </c>
      <c r="G13" s="73"/>
      <c r="H13" s="73">
        <v>0</v>
      </c>
      <c r="I13" s="73">
        <f t="shared" si="2"/>
        <v>0</v>
      </c>
      <c r="J13" s="73">
        <f t="shared" si="3"/>
        <v>0</v>
      </c>
      <c r="K13" s="55"/>
      <c r="L13" s="20"/>
      <c r="M13" s="20"/>
      <c r="N13" s="540">
        <f t="shared" si="4"/>
        <v>0</v>
      </c>
      <c r="O13" s="540">
        <f t="shared" si="5"/>
        <v>0</v>
      </c>
      <c r="P13" s="20"/>
      <c r="Q13" s="20"/>
      <c r="R13" s="20"/>
      <c r="S13" s="20"/>
      <c r="T13" s="20"/>
      <c r="U13" s="20"/>
      <c r="V13" s="20"/>
      <c r="W13" s="20"/>
      <c r="X13" s="20"/>
      <c r="Y13" s="20"/>
      <c r="Z13" s="20"/>
      <c r="AA13" s="20"/>
      <c r="AB13" s="20"/>
      <c r="AC13" s="20"/>
      <c r="AD13" s="20"/>
      <c r="AE13" s="20"/>
      <c r="AF13" s="20"/>
      <c r="AG13" s="20"/>
      <c r="AH13" s="20"/>
      <c r="AI13" s="20"/>
      <c r="AJ13" s="20"/>
      <c r="AK13" s="20"/>
      <c r="AL13" s="20"/>
    </row>
    <row r="14" spans="1:38" ht="23.45" customHeight="1">
      <c r="A14" s="17" t="s">
        <v>34</v>
      </c>
      <c r="B14" s="17"/>
      <c r="C14" s="18" t="s">
        <v>99</v>
      </c>
      <c r="D14" s="16">
        <v>2</v>
      </c>
      <c r="E14" s="17" t="str">
        <f t="shared" si="0"/>
        <v>Nos.</v>
      </c>
      <c r="F14" s="73">
        <v>16200</v>
      </c>
      <c r="G14" s="73">
        <f>F14*D14</f>
        <v>32400</v>
      </c>
      <c r="H14" s="73">
        <v>900</v>
      </c>
      <c r="I14" s="73">
        <f t="shared" si="2"/>
        <v>1800</v>
      </c>
      <c r="J14" s="73">
        <f t="shared" si="3"/>
        <v>34200</v>
      </c>
      <c r="K14" s="55" t="s">
        <v>90</v>
      </c>
      <c r="L14" s="20"/>
      <c r="M14" s="20"/>
      <c r="N14" s="540">
        <f t="shared" si="4"/>
        <v>14580</v>
      </c>
      <c r="O14" s="540">
        <f t="shared" si="5"/>
        <v>810</v>
      </c>
      <c r="P14" s="20"/>
      <c r="Q14" s="20"/>
      <c r="R14" s="20"/>
      <c r="S14" s="20"/>
      <c r="T14" s="20"/>
      <c r="U14" s="20"/>
      <c r="V14" s="20"/>
      <c r="W14" s="20"/>
      <c r="X14" s="20"/>
      <c r="Y14" s="20"/>
      <c r="Z14" s="20"/>
      <c r="AA14" s="20"/>
      <c r="AB14" s="20"/>
      <c r="AC14" s="20"/>
      <c r="AD14" s="20"/>
      <c r="AE14" s="20"/>
      <c r="AF14" s="20"/>
      <c r="AG14" s="20"/>
      <c r="AH14" s="20"/>
      <c r="AI14" s="20"/>
      <c r="AJ14" s="20"/>
      <c r="AK14" s="20"/>
      <c r="AL14" s="20"/>
    </row>
    <row r="15" spans="1:38" ht="23.45" customHeight="1">
      <c r="A15" s="17"/>
      <c r="B15" s="17"/>
      <c r="C15" s="19" t="s">
        <v>102</v>
      </c>
      <c r="D15" s="16"/>
      <c r="E15" s="17"/>
      <c r="F15" s="73">
        <v>0</v>
      </c>
      <c r="G15" s="73"/>
      <c r="H15" s="73">
        <v>0</v>
      </c>
      <c r="I15" s="73">
        <f t="shared" si="2"/>
        <v>0</v>
      </c>
      <c r="J15" s="73">
        <f t="shared" si="3"/>
        <v>0</v>
      </c>
      <c r="K15" s="55"/>
      <c r="L15" s="20"/>
      <c r="M15" s="20"/>
      <c r="N15" s="540">
        <f t="shared" si="4"/>
        <v>0</v>
      </c>
      <c r="O15" s="540">
        <f t="shared" si="5"/>
        <v>0</v>
      </c>
      <c r="P15" s="20"/>
      <c r="Q15" s="20"/>
      <c r="R15" s="20"/>
      <c r="S15" s="20"/>
      <c r="T15" s="20"/>
      <c r="U15" s="20"/>
      <c r="V15" s="20"/>
      <c r="W15" s="20"/>
      <c r="X15" s="20"/>
      <c r="Y15" s="20"/>
      <c r="Z15" s="20"/>
      <c r="AA15" s="20"/>
      <c r="AB15" s="20"/>
      <c r="AC15" s="20"/>
      <c r="AD15" s="20"/>
      <c r="AE15" s="20"/>
      <c r="AF15" s="20"/>
      <c r="AG15" s="20"/>
      <c r="AH15" s="20"/>
      <c r="AI15" s="20"/>
      <c r="AJ15" s="20"/>
      <c r="AK15" s="20"/>
      <c r="AL15" s="20"/>
    </row>
    <row r="16" spans="1:38" ht="23.45" customHeight="1">
      <c r="A16" s="17" t="s">
        <v>37</v>
      </c>
      <c r="B16" s="17"/>
      <c r="C16" s="18" t="s">
        <v>99</v>
      </c>
      <c r="D16" s="16">
        <v>1</v>
      </c>
      <c r="E16" s="17" t="str">
        <f t="shared" si="0"/>
        <v>No.</v>
      </c>
      <c r="F16" s="73">
        <v>18000</v>
      </c>
      <c r="G16" s="73">
        <f>F16*D16</f>
        <v>18000</v>
      </c>
      <c r="H16" s="73">
        <v>900</v>
      </c>
      <c r="I16" s="73">
        <f t="shared" si="2"/>
        <v>900</v>
      </c>
      <c r="J16" s="73">
        <f t="shared" si="3"/>
        <v>18900</v>
      </c>
      <c r="K16" s="55" t="s">
        <v>90</v>
      </c>
      <c r="L16" s="20"/>
      <c r="M16" s="20"/>
      <c r="N16" s="540">
        <f t="shared" si="4"/>
        <v>16200</v>
      </c>
      <c r="O16" s="540">
        <f t="shared" si="5"/>
        <v>810</v>
      </c>
      <c r="P16" s="20"/>
      <c r="Q16" s="20"/>
      <c r="R16" s="20"/>
      <c r="S16" s="20"/>
      <c r="T16" s="20"/>
      <c r="U16" s="20"/>
      <c r="V16" s="20"/>
      <c r="W16" s="20"/>
      <c r="X16" s="20"/>
      <c r="Y16" s="20"/>
      <c r="Z16" s="20"/>
      <c r="AA16" s="20"/>
      <c r="AB16" s="20"/>
      <c r="AC16" s="20"/>
      <c r="AD16" s="20"/>
      <c r="AE16" s="20"/>
      <c r="AF16" s="20"/>
      <c r="AG16" s="20"/>
      <c r="AH16" s="20"/>
      <c r="AI16" s="20"/>
      <c r="AJ16" s="20"/>
      <c r="AK16" s="20"/>
      <c r="AL16" s="20"/>
    </row>
    <row r="17" spans="1:39" ht="23.45" customHeight="1">
      <c r="A17" s="17"/>
      <c r="B17" s="17"/>
      <c r="C17" s="19" t="s">
        <v>103</v>
      </c>
      <c r="D17" s="16"/>
      <c r="E17" s="17"/>
      <c r="F17" s="73">
        <v>0</v>
      </c>
      <c r="G17" s="73"/>
      <c r="H17" s="73">
        <v>0</v>
      </c>
      <c r="I17" s="73">
        <f t="shared" si="2"/>
        <v>0</v>
      </c>
      <c r="J17" s="73">
        <f t="shared" si="3"/>
        <v>0</v>
      </c>
      <c r="K17" s="55"/>
      <c r="L17" s="20"/>
      <c r="M17" s="20"/>
      <c r="N17" s="540">
        <f t="shared" si="4"/>
        <v>0</v>
      </c>
      <c r="O17" s="540">
        <f t="shared" si="5"/>
        <v>0</v>
      </c>
      <c r="P17" s="20"/>
      <c r="Q17" s="20"/>
      <c r="R17" s="20"/>
      <c r="S17" s="20"/>
      <c r="T17" s="20"/>
      <c r="U17" s="20"/>
      <c r="V17" s="20"/>
      <c r="W17" s="20"/>
      <c r="X17" s="20"/>
      <c r="Y17" s="20"/>
      <c r="Z17" s="20"/>
      <c r="AA17" s="20"/>
      <c r="AB17" s="20"/>
      <c r="AC17" s="20"/>
      <c r="AD17" s="20"/>
      <c r="AE17" s="20"/>
      <c r="AF17" s="20"/>
      <c r="AG17" s="20"/>
      <c r="AH17" s="20"/>
      <c r="AI17" s="20"/>
      <c r="AJ17" s="20"/>
      <c r="AK17" s="20"/>
      <c r="AL17" s="20"/>
    </row>
    <row r="18" spans="1:39" ht="23.45" customHeight="1">
      <c r="A18" s="17" t="s">
        <v>38</v>
      </c>
      <c r="B18" s="17"/>
      <c r="C18" s="18" t="s">
        <v>99</v>
      </c>
      <c r="D18" s="16">
        <v>2</v>
      </c>
      <c r="E18" s="17" t="str">
        <f t="shared" si="0"/>
        <v>Nos.</v>
      </c>
      <c r="F18" s="73">
        <v>14850</v>
      </c>
      <c r="G18" s="73">
        <f>F18*D18</f>
        <v>29700</v>
      </c>
      <c r="H18" s="73">
        <v>900</v>
      </c>
      <c r="I18" s="73">
        <f t="shared" si="2"/>
        <v>1800</v>
      </c>
      <c r="J18" s="73">
        <f t="shared" si="3"/>
        <v>31500</v>
      </c>
      <c r="K18" s="55" t="s">
        <v>90</v>
      </c>
      <c r="L18" s="20"/>
      <c r="M18" s="20"/>
      <c r="N18" s="540">
        <f t="shared" si="4"/>
        <v>13365</v>
      </c>
      <c r="O18" s="540">
        <f t="shared" si="5"/>
        <v>810</v>
      </c>
      <c r="P18" s="20"/>
      <c r="Q18" s="20"/>
      <c r="R18" s="20"/>
      <c r="S18" s="20"/>
      <c r="T18" s="20"/>
      <c r="U18" s="20"/>
      <c r="V18" s="20"/>
      <c r="W18" s="20"/>
      <c r="X18" s="20"/>
      <c r="Y18" s="20"/>
      <c r="Z18" s="20"/>
      <c r="AA18" s="20"/>
      <c r="AB18" s="20"/>
      <c r="AC18" s="20"/>
      <c r="AD18" s="20"/>
      <c r="AE18" s="20"/>
      <c r="AF18" s="20"/>
      <c r="AG18" s="20"/>
      <c r="AH18" s="20"/>
      <c r="AI18" s="20"/>
      <c r="AJ18" s="20"/>
      <c r="AK18" s="20"/>
      <c r="AL18" s="20"/>
    </row>
    <row r="19" spans="1:39" ht="23.45" customHeight="1">
      <c r="A19" s="17" t="s">
        <v>51</v>
      </c>
      <c r="B19" s="17"/>
      <c r="C19" s="18" t="s">
        <v>104</v>
      </c>
      <c r="D19" s="16">
        <v>1</v>
      </c>
      <c r="E19" s="17" t="str">
        <f t="shared" si="0"/>
        <v>No.</v>
      </c>
      <c r="F19" s="73">
        <v>6300</v>
      </c>
      <c r="G19" s="73">
        <f>F19*D19</f>
        <v>6300</v>
      </c>
      <c r="H19" s="73">
        <v>900</v>
      </c>
      <c r="I19" s="73">
        <f t="shared" si="2"/>
        <v>900</v>
      </c>
      <c r="J19" s="73">
        <f t="shared" si="3"/>
        <v>7200</v>
      </c>
      <c r="K19" s="55" t="s">
        <v>90</v>
      </c>
      <c r="L19" s="20"/>
      <c r="M19" s="20"/>
      <c r="N19" s="540">
        <f t="shared" si="4"/>
        <v>5670</v>
      </c>
      <c r="O19" s="540">
        <f t="shared" si="5"/>
        <v>810</v>
      </c>
      <c r="P19" s="20"/>
      <c r="Q19" s="20"/>
      <c r="R19" s="20"/>
      <c r="S19" s="20"/>
      <c r="T19" s="20"/>
      <c r="U19" s="20"/>
      <c r="V19" s="20"/>
      <c r="W19" s="20"/>
      <c r="X19" s="20"/>
      <c r="Y19" s="20"/>
      <c r="Z19" s="20"/>
      <c r="AA19" s="20"/>
      <c r="AB19" s="20"/>
      <c r="AC19" s="20"/>
      <c r="AD19" s="20"/>
      <c r="AE19" s="20"/>
      <c r="AF19" s="20"/>
      <c r="AG19" s="20"/>
      <c r="AH19" s="20"/>
      <c r="AI19" s="20"/>
      <c r="AJ19" s="20"/>
      <c r="AK19" s="20"/>
      <c r="AL19" s="20"/>
    </row>
    <row r="20" spans="1:39" s="10" customFormat="1" ht="30" customHeight="1">
      <c r="A20" s="23"/>
      <c r="B20" s="24"/>
      <c r="C20" s="24" t="s">
        <v>47</v>
      </c>
      <c r="D20" s="23"/>
      <c r="E20" s="25"/>
      <c r="F20" s="84"/>
      <c r="G20" s="81">
        <f>SUM(G7:G19)</f>
        <v>181800</v>
      </c>
      <c r="H20" s="80"/>
      <c r="I20" s="81">
        <f>SUM(I7:I19)</f>
        <v>70200</v>
      </c>
      <c r="J20" s="81">
        <f>SUM(J7:J19)</f>
        <v>252000</v>
      </c>
      <c r="K20" s="59"/>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row>
    <row r="21" spans="1:39" ht="67.900000000000006" customHeight="1">
      <c r="A21" s="17"/>
      <c r="B21" s="17" t="s">
        <v>8</v>
      </c>
      <c r="C21" s="33" t="s">
        <v>61</v>
      </c>
      <c r="D21" s="16"/>
      <c r="E21" s="17"/>
      <c r="F21" s="89"/>
      <c r="G21" s="73"/>
      <c r="H21" s="73"/>
      <c r="I21" s="73"/>
      <c r="J21" s="73"/>
      <c r="K21" s="54"/>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row>
    <row r="22" spans="1:39" ht="26.25" customHeight="1">
      <c r="A22" s="17"/>
      <c r="B22" s="17"/>
      <c r="C22" s="19" t="s">
        <v>105</v>
      </c>
      <c r="D22" s="16"/>
      <c r="E22" s="17"/>
      <c r="F22" s="89"/>
      <c r="G22" s="73"/>
      <c r="H22" s="73"/>
      <c r="I22" s="73"/>
      <c r="J22" s="73"/>
      <c r="K22" s="55" t="s">
        <v>90</v>
      </c>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row>
    <row r="23" spans="1:39" ht="26.25" customHeight="1">
      <c r="A23" s="17" t="s">
        <v>50</v>
      </c>
      <c r="B23" s="17"/>
      <c r="C23" s="18" t="s">
        <v>106</v>
      </c>
      <c r="D23" s="16">
        <v>60</v>
      </c>
      <c r="E23" s="17" t="s">
        <v>2</v>
      </c>
      <c r="F23" s="89">
        <v>342</v>
      </c>
      <c r="G23" s="73">
        <f t="shared" ref="G23:G34" si="7">F23*D23</f>
        <v>20520</v>
      </c>
      <c r="H23" s="73">
        <v>63</v>
      </c>
      <c r="I23" s="73">
        <f t="shared" ref="I23:I34" si="8">H23*D23</f>
        <v>3780</v>
      </c>
      <c r="J23" s="73">
        <f t="shared" ref="J23:J34" si="9">I23+G23</f>
        <v>24300</v>
      </c>
      <c r="K23" s="56"/>
      <c r="L23" s="20"/>
      <c r="M23" s="20"/>
      <c r="N23" s="540">
        <f t="shared" ref="N23:N34" si="10">SUM(F23)-(F23*10%)</f>
        <v>307.8</v>
      </c>
      <c r="O23" s="540">
        <f t="shared" ref="O23:O34" si="11">SUM(H23)-(H23*10%)</f>
        <v>56.7</v>
      </c>
      <c r="P23" s="20"/>
      <c r="Q23" s="20"/>
      <c r="R23" s="20"/>
      <c r="S23" s="20"/>
      <c r="T23" s="20"/>
      <c r="U23" s="20"/>
      <c r="V23" s="20"/>
      <c r="W23" s="20"/>
      <c r="X23" s="20"/>
      <c r="Y23" s="20"/>
      <c r="Z23" s="20"/>
      <c r="AA23" s="20"/>
      <c r="AB23" s="20"/>
      <c r="AC23" s="20"/>
      <c r="AD23" s="20"/>
      <c r="AE23" s="20"/>
      <c r="AF23" s="20"/>
      <c r="AG23" s="20"/>
      <c r="AH23" s="20"/>
      <c r="AI23" s="20"/>
      <c r="AJ23" s="20"/>
      <c r="AK23" s="20"/>
      <c r="AL23" s="20"/>
    </row>
    <row r="24" spans="1:39" ht="26.25" customHeight="1">
      <c r="A24" s="17" t="s">
        <v>42</v>
      </c>
      <c r="B24" s="17"/>
      <c r="C24" s="18" t="s">
        <v>6</v>
      </c>
      <c r="D24" s="16">
        <v>4880</v>
      </c>
      <c r="E24" s="17" t="s">
        <v>2</v>
      </c>
      <c r="F24" s="73">
        <v>405</v>
      </c>
      <c r="G24" s="73">
        <f t="shared" si="7"/>
        <v>1976400</v>
      </c>
      <c r="H24" s="73">
        <v>76.5</v>
      </c>
      <c r="I24" s="73">
        <f t="shared" si="8"/>
        <v>373320</v>
      </c>
      <c r="J24" s="73">
        <f t="shared" si="9"/>
        <v>2349720</v>
      </c>
      <c r="K24" s="59"/>
      <c r="L24" s="20"/>
      <c r="M24" s="20"/>
      <c r="N24" s="540">
        <f t="shared" si="10"/>
        <v>364.5</v>
      </c>
      <c r="O24" s="540">
        <f t="shared" si="11"/>
        <v>68.849999999999994</v>
      </c>
      <c r="P24" s="20"/>
      <c r="Q24" s="20"/>
      <c r="R24" s="20"/>
      <c r="S24" s="20"/>
      <c r="T24" s="20"/>
      <c r="U24" s="20"/>
      <c r="V24" s="20"/>
      <c r="W24" s="20"/>
      <c r="X24" s="20"/>
      <c r="Y24" s="20"/>
      <c r="Z24" s="20"/>
      <c r="AA24" s="20"/>
      <c r="AB24" s="20"/>
      <c r="AC24" s="20"/>
      <c r="AD24" s="20"/>
      <c r="AE24" s="20"/>
      <c r="AF24" s="20"/>
      <c r="AG24" s="20"/>
      <c r="AH24" s="20"/>
      <c r="AI24" s="20"/>
      <c r="AJ24" s="20"/>
      <c r="AK24" s="20"/>
      <c r="AL24" s="20"/>
    </row>
    <row r="25" spans="1:39" ht="26.25" customHeight="1">
      <c r="A25" s="17" t="s">
        <v>10</v>
      </c>
      <c r="B25" s="17"/>
      <c r="C25" s="18" t="s">
        <v>5</v>
      </c>
      <c r="D25" s="16">
        <v>1870</v>
      </c>
      <c r="E25" s="17" t="s">
        <v>2</v>
      </c>
      <c r="F25" s="73">
        <v>423</v>
      </c>
      <c r="G25" s="73">
        <f t="shared" si="7"/>
        <v>791010</v>
      </c>
      <c r="H25" s="73">
        <v>76.5</v>
      </c>
      <c r="I25" s="73">
        <f t="shared" si="8"/>
        <v>143055</v>
      </c>
      <c r="J25" s="73">
        <f t="shared" si="9"/>
        <v>934065</v>
      </c>
      <c r="K25" s="59"/>
      <c r="L25" s="20"/>
      <c r="M25" s="20"/>
      <c r="N25" s="540">
        <f t="shared" si="10"/>
        <v>380.7</v>
      </c>
      <c r="O25" s="540">
        <f t="shared" si="11"/>
        <v>68.849999999999994</v>
      </c>
      <c r="P25" s="20"/>
      <c r="Q25" s="20"/>
      <c r="R25" s="20"/>
      <c r="S25" s="20"/>
      <c r="T25" s="20"/>
      <c r="U25" s="20"/>
      <c r="V25" s="20"/>
      <c r="W25" s="20"/>
      <c r="X25" s="20"/>
      <c r="Y25" s="20"/>
      <c r="Z25" s="20"/>
      <c r="AA25" s="20"/>
      <c r="AB25" s="20"/>
      <c r="AC25" s="20"/>
      <c r="AD25" s="20"/>
      <c r="AE25" s="20"/>
      <c r="AF25" s="20"/>
      <c r="AG25" s="20"/>
      <c r="AH25" s="20"/>
      <c r="AI25" s="20"/>
      <c r="AJ25" s="20"/>
      <c r="AK25" s="20"/>
      <c r="AL25" s="20"/>
    </row>
    <row r="26" spans="1:39" ht="26.25" customHeight="1">
      <c r="A26" s="17" t="s">
        <v>15</v>
      </c>
      <c r="B26" s="17"/>
      <c r="C26" s="18" t="s">
        <v>69</v>
      </c>
      <c r="D26" s="16">
        <v>140</v>
      </c>
      <c r="E26" s="17" t="s">
        <v>2</v>
      </c>
      <c r="F26" s="73">
        <v>612</v>
      </c>
      <c r="G26" s="73">
        <f t="shared" si="7"/>
        <v>85680</v>
      </c>
      <c r="H26" s="73">
        <v>76.5</v>
      </c>
      <c r="I26" s="73">
        <f t="shared" si="8"/>
        <v>10710</v>
      </c>
      <c r="J26" s="73">
        <f t="shared" si="9"/>
        <v>96390</v>
      </c>
      <c r="K26" s="55"/>
      <c r="L26" s="20"/>
      <c r="M26" s="20"/>
      <c r="N26" s="540">
        <f t="shared" si="10"/>
        <v>550.79999999999995</v>
      </c>
      <c r="O26" s="540">
        <f t="shared" si="11"/>
        <v>68.849999999999994</v>
      </c>
      <c r="P26" s="20"/>
      <c r="Q26" s="20"/>
      <c r="R26" s="20"/>
      <c r="S26" s="20"/>
      <c r="T26" s="20"/>
      <c r="U26" s="20"/>
      <c r="V26" s="20"/>
      <c r="W26" s="20"/>
      <c r="X26" s="20"/>
      <c r="Y26" s="20"/>
      <c r="Z26" s="20"/>
      <c r="AA26" s="20"/>
      <c r="AB26" s="20"/>
      <c r="AC26" s="20"/>
      <c r="AD26" s="20"/>
      <c r="AE26" s="20"/>
      <c r="AF26" s="20"/>
      <c r="AG26" s="20"/>
      <c r="AH26" s="20"/>
      <c r="AI26" s="20"/>
      <c r="AJ26" s="20"/>
      <c r="AK26" s="20"/>
      <c r="AL26" s="20"/>
    </row>
    <row r="27" spans="1:39" ht="46.5" customHeight="1">
      <c r="A27" s="17" t="s">
        <v>31</v>
      </c>
      <c r="B27" s="45" t="s">
        <v>43</v>
      </c>
      <c r="C27" s="68" t="s">
        <v>164</v>
      </c>
      <c r="D27" s="16">
        <v>7090</v>
      </c>
      <c r="E27" s="17" t="s">
        <v>2</v>
      </c>
      <c r="F27" s="73">
        <v>567</v>
      </c>
      <c r="G27" s="73">
        <f t="shared" si="7"/>
        <v>4020030</v>
      </c>
      <c r="H27" s="73">
        <v>63</v>
      </c>
      <c r="I27" s="73">
        <f t="shared" si="8"/>
        <v>446670</v>
      </c>
      <c r="J27" s="73">
        <f t="shared" si="9"/>
        <v>4466700</v>
      </c>
      <c r="K27" s="55" t="s">
        <v>90</v>
      </c>
      <c r="L27" s="20"/>
      <c r="M27" s="20"/>
      <c r="N27" s="540">
        <f t="shared" si="10"/>
        <v>510.3</v>
      </c>
      <c r="O27" s="540">
        <f t="shared" si="11"/>
        <v>56.7</v>
      </c>
      <c r="P27" s="20"/>
      <c r="Q27" s="20"/>
      <c r="R27" s="20"/>
      <c r="S27" s="20"/>
      <c r="T27" s="20"/>
      <c r="U27" s="20"/>
      <c r="V27" s="20"/>
      <c r="W27" s="20"/>
      <c r="X27" s="20"/>
      <c r="Y27" s="20"/>
      <c r="Z27" s="20"/>
      <c r="AA27" s="20"/>
      <c r="AB27" s="20"/>
      <c r="AC27" s="20"/>
      <c r="AD27" s="20"/>
      <c r="AE27" s="20"/>
      <c r="AF27" s="20"/>
      <c r="AG27" s="20"/>
      <c r="AH27" s="20"/>
      <c r="AI27" s="20"/>
      <c r="AJ27" s="20"/>
      <c r="AK27" s="20"/>
      <c r="AL27" s="20"/>
    </row>
    <row r="28" spans="1:39" ht="34.5" customHeight="1">
      <c r="A28" s="15" t="s">
        <v>34</v>
      </c>
      <c r="B28" s="17"/>
      <c r="C28" s="18" t="s">
        <v>267</v>
      </c>
      <c r="D28" s="17">
        <v>7090</v>
      </c>
      <c r="E28" s="17" t="s">
        <v>2</v>
      </c>
      <c r="F28" s="73">
        <v>76.5</v>
      </c>
      <c r="G28" s="73">
        <f t="shared" si="7"/>
        <v>542385</v>
      </c>
      <c r="H28" s="73">
        <v>22.5</v>
      </c>
      <c r="I28" s="73">
        <f t="shared" si="8"/>
        <v>159525</v>
      </c>
      <c r="J28" s="73">
        <f t="shared" si="9"/>
        <v>701910</v>
      </c>
      <c r="K28" s="17"/>
      <c r="L28" s="17"/>
      <c r="M28" s="20"/>
      <c r="N28" s="540">
        <f t="shared" si="10"/>
        <v>68.849999999999994</v>
      </c>
      <c r="O28" s="540">
        <f t="shared" si="11"/>
        <v>20.25</v>
      </c>
      <c r="P28" s="20"/>
      <c r="Q28" s="20"/>
      <c r="R28" s="20"/>
      <c r="S28" s="20"/>
      <c r="T28" s="20"/>
      <c r="U28" s="20"/>
      <c r="V28" s="20"/>
      <c r="W28" s="20"/>
      <c r="X28" s="20"/>
      <c r="Y28" s="20"/>
      <c r="Z28" s="20"/>
      <c r="AA28" s="20"/>
      <c r="AB28" s="20"/>
      <c r="AC28" s="20"/>
      <c r="AD28" s="20"/>
      <c r="AE28" s="20"/>
      <c r="AF28" s="20"/>
      <c r="AG28" s="20"/>
      <c r="AH28" s="20"/>
      <c r="AI28" s="20"/>
      <c r="AJ28" s="20"/>
      <c r="AK28" s="20"/>
      <c r="AL28" s="20"/>
      <c r="AM28" s="20"/>
    </row>
    <row r="29" spans="1:39" s="8" customFormat="1" ht="42" customHeight="1">
      <c r="A29" s="15"/>
      <c r="B29" s="15" t="s">
        <v>65</v>
      </c>
      <c r="C29" s="47" t="s">
        <v>66</v>
      </c>
      <c r="D29" s="40"/>
      <c r="E29" s="48"/>
      <c r="F29" s="85">
        <v>0</v>
      </c>
      <c r="G29" s="73">
        <f t="shared" si="7"/>
        <v>0</v>
      </c>
      <c r="H29" s="77">
        <v>0</v>
      </c>
      <c r="I29" s="73">
        <f t="shared" si="8"/>
        <v>0</v>
      </c>
      <c r="J29" s="73">
        <f t="shared" si="9"/>
        <v>0</v>
      </c>
      <c r="K29" s="55" t="s">
        <v>90</v>
      </c>
      <c r="L29" s="41"/>
      <c r="M29" s="41"/>
      <c r="N29" s="540">
        <f t="shared" si="10"/>
        <v>0</v>
      </c>
      <c r="O29" s="540">
        <f t="shared" si="11"/>
        <v>0</v>
      </c>
    </row>
    <row r="30" spans="1:39" s="43" customFormat="1" ht="26.25" customHeight="1">
      <c r="A30" s="15" t="s">
        <v>37</v>
      </c>
      <c r="B30" s="49"/>
      <c r="C30" s="50" t="s">
        <v>63</v>
      </c>
      <c r="D30" s="51">
        <v>61.32</v>
      </c>
      <c r="E30" s="17" t="s">
        <v>41</v>
      </c>
      <c r="F30" s="78">
        <v>675</v>
      </c>
      <c r="G30" s="73">
        <f t="shared" si="7"/>
        <v>41391</v>
      </c>
      <c r="H30" s="78">
        <v>72</v>
      </c>
      <c r="I30" s="73">
        <f t="shared" si="8"/>
        <v>4415.04</v>
      </c>
      <c r="J30" s="73">
        <f t="shared" si="9"/>
        <v>45806.04</v>
      </c>
      <c r="K30" s="56"/>
      <c r="L30" s="42"/>
      <c r="N30" s="540">
        <f t="shared" si="10"/>
        <v>607.5</v>
      </c>
      <c r="O30" s="540">
        <f t="shared" si="11"/>
        <v>64.8</v>
      </c>
    </row>
    <row r="31" spans="1:39" s="43" customFormat="1" ht="26.25" customHeight="1">
      <c r="A31" s="15" t="s">
        <v>38</v>
      </c>
      <c r="B31" s="49"/>
      <c r="C31" s="50" t="s">
        <v>64</v>
      </c>
      <c r="D31" s="51">
        <v>27.44</v>
      </c>
      <c r="E31" s="17" t="s">
        <v>41</v>
      </c>
      <c r="F31" s="78">
        <v>630</v>
      </c>
      <c r="G31" s="73">
        <f t="shared" si="7"/>
        <v>17287.2</v>
      </c>
      <c r="H31" s="78">
        <v>72</v>
      </c>
      <c r="I31" s="73">
        <f t="shared" si="8"/>
        <v>1975.68</v>
      </c>
      <c r="J31" s="73">
        <f t="shared" si="9"/>
        <v>19262.88</v>
      </c>
      <c r="K31" s="56"/>
      <c r="N31" s="540">
        <f t="shared" si="10"/>
        <v>567</v>
      </c>
      <c r="O31" s="540">
        <f t="shared" si="11"/>
        <v>64.8</v>
      </c>
    </row>
    <row r="32" spans="1:39" s="43" customFormat="1" ht="35.450000000000003" customHeight="1">
      <c r="A32" s="15"/>
      <c r="B32" s="49"/>
      <c r="C32" s="47" t="s">
        <v>198</v>
      </c>
      <c r="D32" s="51"/>
      <c r="E32" s="17"/>
      <c r="F32" s="86">
        <v>0</v>
      </c>
      <c r="G32" s="73">
        <f t="shared" si="7"/>
        <v>0</v>
      </c>
      <c r="H32" s="78">
        <v>0</v>
      </c>
      <c r="I32" s="73">
        <f t="shared" si="8"/>
        <v>0</v>
      </c>
      <c r="J32" s="73">
        <f t="shared" si="9"/>
        <v>0</v>
      </c>
      <c r="K32" s="56"/>
      <c r="N32" s="540">
        <f t="shared" si="10"/>
        <v>0</v>
      </c>
      <c r="O32" s="540">
        <f t="shared" si="11"/>
        <v>0</v>
      </c>
    </row>
    <row r="33" spans="1:38" s="43" customFormat="1" ht="26.25" customHeight="1">
      <c r="A33" s="15" t="s">
        <v>51</v>
      </c>
      <c r="B33" s="49"/>
      <c r="C33" s="50" t="s">
        <v>63</v>
      </c>
      <c r="D33" s="51">
        <v>43</v>
      </c>
      <c r="E33" s="17" t="str">
        <f t="shared" ref="E33:E34" si="12">IF(D33&gt;1,"Nos.","No.")</f>
        <v>Nos.</v>
      </c>
      <c r="F33" s="86">
        <v>4410</v>
      </c>
      <c r="G33" s="73">
        <f t="shared" si="7"/>
        <v>189630</v>
      </c>
      <c r="H33" s="78">
        <v>720</v>
      </c>
      <c r="I33" s="73">
        <f t="shared" si="8"/>
        <v>30960</v>
      </c>
      <c r="J33" s="73">
        <f t="shared" si="9"/>
        <v>220590</v>
      </c>
      <c r="K33" s="56"/>
      <c r="N33" s="540">
        <f t="shared" si="10"/>
        <v>3969</v>
      </c>
      <c r="O33" s="540">
        <f t="shared" si="11"/>
        <v>648</v>
      </c>
    </row>
    <row r="34" spans="1:38" s="43" customFormat="1" ht="26.25" customHeight="1">
      <c r="A34" s="15" t="s">
        <v>52</v>
      </c>
      <c r="B34" s="49"/>
      <c r="C34" s="50" t="s">
        <v>64</v>
      </c>
      <c r="D34" s="51">
        <v>28</v>
      </c>
      <c r="E34" s="17" t="str">
        <f t="shared" si="12"/>
        <v>Nos.</v>
      </c>
      <c r="F34" s="86">
        <v>3150</v>
      </c>
      <c r="G34" s="73">
        <f t="shared" si="7"/>
        <v>88200</v>
      </c>
      <c r="H34" s="78">
        <v>720</v>
      </c>
      <c r="I34" s="73">
        <f t="shared" si="8"/>
        <v>20160</v>
      </c>
      <c r="J34" s="73">
        <f t="shared" si="9"/>
        <v>108360</v>
      </c>
      <c r="K34" s="56"/>
      <c r="N34" s="540">
        <f t="shared" si="10"/>
        <v>2835</v>
      </c>
      <c r="O34" s="540">
        <f t="shared" si="11"/>
        <v>648</v>
      </c>
    </row>
    <row r="35" spans="1:38" s="10" customFormat="1" ht="30" customHeight="1">
      <c r="A35" s="23"/>
      <c r="B35" s="24"/>
      <c r="C35" s="24" t="s">
        <v>165</v>
      </c>
      <c r="D35" s="23"/>
      <c r="E35" s="25"/>
      <c r="F35" s="84"/>
      <c r="G35" s="81">
        <f>SUM(G23:G34)</f>
        <v>7772533.2000000002</v>
      </c>
      <c r="H35" s="80"/>
      <c r="I35" s="81">
        <f>SUM(I23:I34)</f>
        <v>1194570.72</v>
      </c>
      <c r="J35" s="81">
        <f>SUM(J23:J34)</f>
        <v>8967103.9199999999</v>
      </c>
      <c r="K35" s="59"/>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row>
    <row r="36" spans="1:38" ht="42" customHeight="1">
      <c r="A36" s="17"/>
      <c r="B36" s="17" t="s">
        <v>7</v>
      </c>
      <c r="C36" s="33" t="s">
        <v>46</v>
      </c>
      <c r="D36" s="17"/>
      <c r="E36" s="17"/>
      <c r="F36" s="89"/>
      <c r="G36" s="73"/>
      <c r="H36" s="73"/>
      <c r="I36" s="73"/>
      <c r="J36" s="73"/>
      <c r="K36" s="55"/>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row>
    <row r="37" spans="1:38" ht="26.25" customHeight="1">
      <c r="A37" s="17"/>
      <c r="B37" s="17"/>
      <c r="C37" s="19" t="s">
        <v>107</v>
      </c>
      <c r="D37" s="17"/>
      <c r="E37" s="17"/>
      <c r="F37" s="89"/>
      <c r="G37" s="73"/>
      <c r="H37" s="73"/>
      <c r="I37" s="73"/>
      <c r="J37" s="73"/>
      <c r="K37" s="55" t="s">
        <v>90</v>
      </c>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row>
    <row r="38" spans="1:38" s="43" customFormat="1" ht="26.25" customHeight="1">
      <c r="A38" s="15" t="s">
        <v>50</v>
      </c>
      <c r="B38" s="49"/>
      <c r="C38" s="50" t="s">
        <v>108</v>
      </c>
      <c r="D38" s="51">
        <v>2</v>
      </c>
      <c r="E38" s="17" t="str">
        <f t="shared" ref="E38:E49" si="13">IF(D38&gt;1,"Nos.","No.")</f>
        <v>Nos.</v>
      </c>
      <c r="F38" s="78">
        <v>8640</v>
      </c>
      <c r="G38" s="73">
        <f>F38*D38</f>
        <v>17280</v>
      </c>
      <c r="H38" s="78">
        <v>900</v>
      </c>
      <c r="I38" s="73">
        <f t="shared" ref="I38:I52" si="14">H38*D38</f>
        <v>1800</v>
      </c>
      <c r="J38" s="73">
        <f t="shared" ref="J38:J52" si="15">I38+G38</f>
        <v>19080</v>
      </c>
      <c r="K38" s="55"/>
      <c r="N38" s="540">
        <f t="shared" ref="N38:N52" si="16">SUM(F38)-(F38*10%)</f>
        <v>7776</v>
      </c>
      <c r="O38" s="540">
        <f t="shared" ref="O38:O52" si="17">SUM(H38)-(H38*10%)</f>
        <v>810</v>
      </c>
    </row>
    <row r="39" spans="1:38" s="43" customFormat="1" ht="26.25" customHeight="1">
      <c r="A39" s="15"/>
      <c r="B39" s="17"/>
      <c r="C39" s="19" t="s">
        <v>109</v>
      </c>
      <c r="D39" s="17"/>
      <c r="E39" s="17"/>
      <c r="F39" s="86">
        <v>0</v>
      </c>
      <c r="G39" s="78"/>
      <c r="H39" s="78">
        <v>0</v>
      </c>
      <c r="I39" s="73">
        <f t="shared" si="14"/>
        <v>0</v>
      </c>
      <c r="J39" s="73">
        <f t="shared" si="15"/>
        <v>0</v>
      </c>
      <c r="K39" s="56"/>
      <c r="N39" s="540">
        <f t="shared" si="16"/>
        <v>0</v>
      </c>
      <c r="O39" s="540">
        <f t="shared" si="17"/>
        <v>0</v>
      </c>
    </row>
    <row r="40" spans="1:38" s="43" customFormat="1" ht="26.25" customHeight="1">
      <c r="A40" s="15" t="s">
        <v>42</v>
      </c>
      <c r="B40" s="49"/>
      <c r="C40" s="50" t="s">
        <v>108</v>
      </c>
      <c r="D40" s="51">
        <v>2</v>
      </c>
      <c r="E40" s="17" t="str">
        <f t="shared" si="13"/>
        <v>Nos.</v>
      </c>
      <c r="F40" s="78">
        <v>8640</v>
      </c>
      <c r="G40" s="73">
        <f t="shared" ref="G40:G52" si="18">F40*D40</f>
        <v>17280</v>
      </c>
      <c r="H40" s="78">
        <v>900</v>
      </c>
      <c r="I40" s="73">
        <f t="shared" si="14"/>
        <v>1800</v>
      </c>
      <c r="J40" s="73">
        <f t="shared" si="15"/>
        <v>19080</v>
      </c>
      <c r="K40" s="57"/>
      <c r="N40" s="540">
        <f t="shared" si="16"/>
        <v>7776</v>
      </c>
      <c r="O40" s="540">
        <f t="shared" si="17"/>
        <v>810</v>
      </c>
    </row>
    <row r="41" spans="1:38" ht="26.25" customHeight="1">
      <c r="A41" s="17" t="s">
        <v>10</v>
      </c>
      <c r="B41" s="49"/>
      <c r="C41" s="50" t="s">
        <v>172</v>
      </c>
      <c r="D41" s="51">
        <v>2</v>
      </c>
      <c r="E41" s="17" t="str">
        <f t="shared" si="13"/>
        <v>Nos.</v>
      </c>
      <c r="F41" s="89">
        <v>8010</v>
      </c>
      <c r="G41" s="73">
        <f t="shared" si="18"/>
        <v>16020</v>
      </c>
      <c r="H41" s="73">
        <v>900</v>
      </c>
      <c r="I41" s="73">
        <f t="shared" si="14"/>
        <v>1800</v>
      </c>
      <c r="J41" s="73">
        <f t="shared" si="15"/>
        <v>17820</v>
      </c>
      <c r="K41" s="55"/>
      <c r="L41" s="20"/>
      <c r="M41" s="20"/>
      <c r="N41" s="540">
        <f t="shared" si="16"/>
        <v>7209</v>
      </c>
      <c r="O41" s="540">
        <f t="shared" si="17"/>
        <v>810</v>
      </c>
      <c r="P41" s="20"/>
      <c r="Q41" s="20"/>
      <c r="R41" s="20"/>
      <c r="S41" s="20"/>
      <c r="T41" s="20"/>
      <c r="U41" s="20"/>
      <c r="V41" s="20"/>
      <c r="W41" s="20"/>
      <c r="X41" s="20"/>
      <c r="Y41" s="20"/>
      <c r="Z41" s="20"/>
      <c r="AA41" s="20"/>
      <c r="AB41" s="20"/>
      <c r="AC41" s="20"/>
      <c r="AD41" s="20"/>
      <c r="AE41" s="20"/>
      <c r="AF41" s="20"/>
      <c r="AG41" s="20"/>
      <c r="AH41" s="20"/>
      <c r="AI41" s="20"/>
      <c r="AJ41" s="20"/>
      <c r="AK41" s="20"/>
      <c r="AL41" s="20"/>
    </row>
    <row r="42" spans="1:38" s="43" customFormat="1" ht="26.25" customHeight="1">
      <c r="A42" s="15"/>
      <c r="B42" s="17"/>
      <c r="C42" s="19" t="s">
        <v>173</v>
      </c>
      <c r="D42" s="17"/>
      <c r="E42" s="17"/>
      <c r="F42" s="86">
        <v>0</v>
      </c>
      <c r="G42" s="73">
        <f t="shared" si="18"/>
        <v>0</v>
      </c>
      <c r="H42" s="78">
        <v>0</v>
      </c>
      <c r="I42" s="73">
        <f t="shared" si="14"/>
        <v>0</v>
      </c>
      <c r="J42" s="73">
        <f t="shared" si="15"/>
        <v>0</v>
      </c>
      <c r="K42" s="58"/>
      <c r="N42" s="540">
        <f t="shared" si="16"/>
        <v>0</v>
      </c>
      <c r="O42" s="540">
        <f t="shared" si="17"/>
        <v>0</v>
      </c>
    </row>
    <row r="43" spans="1:38" s="43" customFormat="1" ht="26.25" customHeight="1">
      <c r="A43" s="15" t="s">
        <v>15</v>
      </c>
      <c r="B43" s="49"/>
      <c r="C43" s="50" t="s">
        <v>174</v>
      </c>
      <c r="D43" s="51">
        <v>10</v>
      </c>
      <c r="E43" s="17" t="str">
        <f t="shared" si="13"/>
        <v>Nos.</v>
      </c>
      <c r="F43" s="86">
        <v>3150</v>
      </c>
      <c r="G43" s="73">
        <f t="shared" si="18"/>
        <v>31500</v>
      </c>
      <c r="H43" s="78">
        <v>720</v>
      </c>
      <c r="I43" s="73">
        <f t="shared" si="14"/>
        <v>7200</v>
      </c>
      <c r="J43" s="73">
        <f t="shared" si="15"/>
        <v>38700</v>
      </c>
      <c r="K43" s="59"/>
      <c r="N43" s="540">
        <f t="shared" si="16"/>
        <v>2835</v>
      </c>
      <c r="O43" s="540">
        <f t="shared" si="17"/>
        <v>648</v>
      </c>
    </row>
    <row r="44" spans="1:38" s="43" customFormat="1" ht="26.25" customHeight="1">
      <c r="A44" s="15" t="s">
        <v>31</v>
      </c>
      <c r="B44" s="49"/>
      <c r="C44" s="50" t="s">
        <v>175</v>
      </c>
      <c r="D44" s="51">
        <v>2</v>
      </c>
      <c r="E44" s="17" t="str">
        <f t="shared" si="13"/>
        <v>Nos.</v>
      </c>
      <c r="F44" s="86">
        <v>4050</v>
      </c>
      <c r="G44" s="73">
        <f t="shared" si="18"/>
        <v>8100</v>
      </c>
      <c r="H44" s="78">
        <v>720</v>
      </c>
      <c r="I44" s="73">
        <f t="shared" si="14"/>
        <v>1440</v>
      </c>
      <c r="J44" s="73">
        <f t="shared" si="15"/>
        <v>9540</v>
      </c>
      <c r="K44" s="59"/>
      <c r="N44" s="540">
        <f t="shared" si="16"/>
        <v>3645</v>
      </c>
      <c r="O44" s="540">
        <f t="shared" si="17"/>
        <v>648</v>
      </c>
    </row>
    <row r="45" spans="1:38" ht="26.25" customHeight="1">
      <c r="A45" s="17"/>
      <c r="B45" s="49"/>
      <c r="C45" s="19" t="s">
        <v>110</v>
      </c>
      <c r="D45" s="51"/>
      <c r="E45" s="17"/>
      <c r="F45" s="89">
        <v>0</v>
      </c>
      <c r="G45" s="73">
        <f t="shared" si="18"/>
        <v>0</v>
      </c>
      <c r="H45" s="73">
        <v>0</v>
      </c>
      <c r="I45" s="73">
        <f t="shared" si="14"/>
        <v>0</v>
      </c>
      <c r="J45" s="73">
        <f t="shared" si="15"/>
        <v>0</v>
      </c>
      <c r="K45" s="55" t="s">
        <v>90</v>
      </c>
      <c r="L45" s="20"/>
      <c r="M45" s="20"/>
      <c r="N45" s="540">
        <f t="shared" si="16"/>
        <v>0</v>
      </c>
      <c r="O45" s="540">
        <f t="shared" si="17"/>
        <v>0</v>
      </c>
      <c r="P45" s="20"/>
      <c r="Q45" s="20"/>
      <c r="R45" s="20"/>
      <c r="S45" s="20"/>
      <c r="T45" s="20"/>
      <c r="U45" s="20"/>
      <c r="V45" s="20"/>
      <c r="W45" s="20"/>
      <c r="X45" s="20"/>
      <c r="Y45" s="20"/>
      <c r="Z45" s="20"/>
      <c r="AA45" s="20"/>
      <c r="AB45" s="20"/>
      <c r="AC45" s="20"/>
      <c r="AD45" s="20"/>
      <c r="AE45" s="20"/>
      <c r="AF45" s="20"/>
      <c r="AG45" s="20"/>
      <c r="AH45" s="20"/>
      <c r="AI45" s="20"/>
      <c r="AJ45" s="20"/>
      <c r="AK45" s="20"/>
      <c r="AL45" s="20"/>
    </row>
    <row r="46" spans="1:38" s="43" customFormat="1" ht="26.25" customHeight="1">
      <c r="A46" s="15" t="s">
        <v>34</v>
      </c>
      <c r="B46" s="49"/>
      <c r="C46" s="50" t="s">
        <v>197</v>
      </c>
      <c r="D46" s="51">
        <v>8</v>
      </c>
      <c r="E46" s="17" t="str">
        <f t="shared" si="13"/>
        <v>Nos.</v>
      </c>
      <c r="F46" s="86">
        <v>6750</v>
      </c>
      <c r="G46" s="73">
        <f t="shared" si="18"/>
        <v>54000</v>
      </c>
      <c r="H46" s="78">
        <v>720</v>
      </c>
      <c r="I46" s="73">
        <f t="shared" si="14"/>
        <v>5760</v>
      </c>
      <c r="J46" s="73">
        <f t="shared" si="15"/>
        <v>59760</v>
      </c>
      <c r="K46" s="60"/>
      <c r="N46" s="540">
        <f t="shared" si="16"/>
        <v>6075</v>
      </c>
      <c r="O46" s="540">
        <f t="shared" si="17"/>
        <v>648</v>
      </c>
    </row>
    <row r="47" spans="1:38" ht="26.25" customHeight="1">
      <c r="A47" s="17"/>
      <c r="B47" s="49"/>
      <c r="C47" s="19" t="s">
        <v>176</v>
      </c>
      <c r="D47" s="51"/>
      <c r="E47" s="17"/>
      <c r="F47" s="89">
        <v>0</v>
      </c>
      <c r="G47" s="73">
        <f t="shared" si="18"/>
        <v>0</v>
      </c>
      <c r="H47" s="73">
        <v>0</v>
      </c>
      <c r="I47" s="73">
        <f t="shared" si="14"/>
        <v>0</v>
      </c>
      <c r="J47" s="73">
        <f t="shared" si="15"/>
        <v>0</v>
      </c>
      <c r="K47" s="59"/>
      <c r="L47" s="20"/>
      <c r="M47" s="20"/>
      <c r="N47" s="540">
        <f t="shared" si="16"/>
        <v>0</v>
      </c>
      <c r="O47" s="540">
        <f t="shared" si="17"/>
        <v>0</v>
      </c>
      <c r="P47" s="20"/>
      <c r="Q47" s="20"/>
      <c r="R47" s="20"/>
      <c r="S47" s="20"/>
      <c r="T47" s="20"/>
      <c r="U47" s="20"/>
      <c r="V47" s="20"/>
      <c r="W47" s="20"/>
      <c r="X47" s="20"/>
      <c r="Y47" s="20"/>
      <c r="Z47" s="20"/>
      <c r="AA47" s="20"/>
      <c r="AB47" s="20"/>
      <c r="AC47" s="20"/>
      <c r="AD47" s="20"/>
      <c r="AE47" s="20"/>
      <c r="AF47" s="20"/>
      <c r="AG47" s="20"/>
      <c r="AH47" s="20"/>
      <c r="AI47" s="20"/>
      <c r="AJ47" s="20"/>
      <c r="AK47" s="20"/>
      <c r="AL47" s="20"/>
    </row>
    <row r="48" spans="1:38" s="43" customFormat="1" ht="26.25" customHeight="1">
      <c r="A48" s="15" t="s">
        <v>37</v>
      </c>
      <c r="B48" s="49"/>
      <c r="C48" s="50" t="s">
        <v>174</v>
      </c>
      <c r="D48" s="51">
        <v>10</v>
      </c>
      <c r="E48" s="17" t="str">
        <f t="shared" si="13"/>
        <v>Nos.</v>
      </c>
      <c r="F48" s="86">
        <v>2700</v>
      </c>
      <c r="G48" s="73">
        <f t="shared" si="18"/>
        <v>27000</v>
      </c>
      <c r="H48" s="78">
        <v>720</v>
      </c>
      <c r="I48" s="73">
        <f t="shared" si="14"/>
        <v>7200</v>
      </c>
      <c r="J48" s="73">
        <f t="shared" si="15"/>
        <v>34200</v>
      </c>
      <c r="K48" s="61"/>
      <c r="N48" s="540">
        <f t="shared" si="16"/>
        <v>2430</v>
      </c>
      <c r="O48" s="540">
        <f t="shared" si="17"/>
        <v>648</v>
      </c>
    </row>
    <row r="49" spans="1:38" s="43" customFormat="1" ht="26.25" customHeight="1">
      <c r="A49" s="15" t="s">
        <v>38</v>
      </c>
      <c r="B49" s="49"/>
      <c r="C49" s="50" t="s">
        <v>195</v>
      </c>
      <c r="D49" s="51">
        <v>2</v>
      </c>
      <c r="E49" s="17" t="str">
        <f t="shared" si="13"/>
        <v>Nos.</v>
      </c>
      <c r="F49" s="86">
        <v>4050</v>
      </c>
      <c r="G49" s="73">
        <f t="shared" si="18"/>
        <v>8100</v>
      </c>
      <c r="H49" s="78">
        <v>720</v>
      </c>
      <c r="I49" s="73">
        <f t="shared" si="14"/>
        <v>1440</v>
      </c>
      <c r="J49" s="73">
        <f t="shared" si="15"/>
        <v>9540</v>
      </c>
      <c r="K49" s="70"/>
      <c r="N49" s="540">
        <f t="shared" si="16"/>
        <v>3645</v>
      </c>
      <c r="O49" s="540">
        <f t="shared" si="17"/>
        <v>648</v>
      </c>
    </row>
    <row r="50" spans="1:38" s="10" customFormat="1" ht="30" customHeight="1">
      <c r="A50" s="49"/>
      <c r="B50" s="49"/>
      <c r="C50" s="19" t="s">
        <v>177</v>
      </c>
      <c r="D50" s="51"/>
      <c r="E50" s="50"/>
      <c r="F50" s="87">
        <v>0</v>
      </c>
      <c r="G50" s="73">
        <f t="shared" si="18"/>
        <v>0</v>
      </c>
      <c r="H50" s="88">
        <v>0</v>
      </c>
      <c r="I50" s="73">
        <f t="shared" si="14"/>
        <v>0</v>
      </c>
      <c r="J50" s="73">
        <f t="shared" si="15"/>
        <v>0</v>
      </c>
      <c r="K50" s="60"/>
      <c r="L50" s="26"/>
      <c r="M50" s="26"/>
      <c r="N50" s="540">
        <f t="shared" si="16"/>
        <v>0</v>
      </c>
      <c r="O50" s="540">
        <f t="shared" si="17"/>
        <v>0</v>
      </c>
      <c r="P50" s="26"/>
      <c r="Q50" s="26"/>
      <c r="R50" s="26"/>
      <c r="S50" s="26"/>
      <c r="T50" s="26"/>
      <c r="U50" s="26"/>
      <c r="V50" s="26"/>
      <c r="W50" s="26"/>
      <c r="X50" s="26"/>
      <c r="Y50" s="26"/>
      <c r="Z50" s="26"/>
      <c r="AA50" s="26"/>
      <c r="AB50" s="26"/>
      <c r="AC50" s="26"/>
      <c r="AD50" s="26"/>
      <c r="AE50" s="26"/>
      <c r="AF50" s="26"/>
      <c r="AG50" s="26"/>
      <c r="AH50" s="26"/>
      <c r="AI50" s="26"/>
      <c r="AJ50" s="26"/>
      <c r="AK50" s="26"/>
      <c r="AL50" s="26"/>
    </row>
    <row r="51" spans="1:38" s="10" customFormat="1" ht="30" customHeight="1">
      <c r="A51" s="49" t="s">
        <v>51</v>
      </c>
      <c r="B51" s="49"/>
      <c r="C51" s="50" t="s">
        <v>178</v>
      </c>
      <c r="D51" s="51">
        <v>16</v>
      </c>
      <c r="E51" s="17" t="str">
        <f t="shared" ref="E51:E58" si="19">IF(D51&gt;1,"Nos.","No.")</f>
        <v>Nos.</v>
      </c>
      <c r="F51" s="87">
        <v>4050</v>
      </c>
      <c r="G51" s="73">
        <f t="shared" si="18"/>
        <v>64800</v>
      </c>
      <c r="H51" s="88">
        <v>720</v>
      </c>
      <c r="I51" s="73">
        <f t="shared" si="14"/>
        <v>11520</v>
      </c>
      <c r="J51" s="73">
        <f t="shared" si="15"/>
        <v>76320</v>
      </c>
      <c r="K51" s="60"/>
      <c r="L51" s="26"/>
      <c r="M51" s="26"/>
      <c r="N51" s="540">
        <f t="shared" si="16"/>
        <v>3645</v>
      </c>
      <c r="O51" s="540">
        <f t="shared" si="17"/>
        <v>648</v>
      </c>
      <c r="P51" s="26"/>
      <c r="Q51" s="26"/>
      <c r="R51" s="26"/>
      <c r="S51" s="26"/>
      <c r="T51" s="26"/>
      <c r="U51" s="26"/>
      <c r="V51" s="26"/>
      <c r="W51" s="26"/>
      <c r="X51" s="26"/>
      <c r="Y51" s="26"/>
      <c r="Z51" s="26"/>
      <c r="AA51" s="26"/>
      <c r="AB51" s="26"/>
      <c r="AC51" s="26"/>
      <c r="AD51" s="26"/>
      <c r="AE51" s="26"/>
      <c r="AF51" s="26"/>
      <c r="AG51" s="26"/>
      <c r="AH51" s="26"/>
      <c r="AI51" s="26"/>
      <c r="AJ51" s="26"/>
      <c r="AK51" s="26"/>
      <c r="AL51" s="26"/>
    </row>
    <row r="52" spans="1:38" s="10" customFormat="1" ht="30" customHeight="1">
      <c r="A52" s="49" t="s">
        <v>52</v>
      </c>
      <c r="B52" s="49"/>
      <c r="C52" s="50" t="s">
        <v>179</v>
      </c>
      <c r="D52" s="51">
        <v>7</v>
      </c>
      <c r="E52" s="17" t="str">
        <f t="shared" si="19"/>
        <v>Nos.</v>
      </c>
      <c r="F52" s="87">
        <v>5400</v>
      </c>
      <c r="G52" s="73">
        <f t="shared" si="18"/>
        <v>37800</v>
      </c>
      <c r="H52" s="88">
        <v>720</v>
      </c>
      <c r="I52" s="73">
        <f t="shared" si="14"/>
        <v>5040</v>
      </c>
      <c r="J52" s="73">
        <f t="shared" si="15"/>
        <v>42840</v>
      </c>
      <c r="K52" s="60"/>
      <c r="L52" s="26"/>
      <c r="M52" s="26"/>
      <c r="N52" s="540">
        <f t="shared" si="16"/>
        <v>4860</v>
      </c>
      <c r="O52" s="540">
        <f t="shared" si="17"/>
        <v>648</v>
      </c>
      <c r="P52" s="26"/>
      <c r="Q52" s="26"/>
      <c r="R52" s="26"/>
      <c r="S52" s="26"/>
      <c r="T52" s="26"/>
      <c r="U52" s="26"/>
      <c r="V52" s="26"/>
      <c r="W52" s="26"/>
      <c r="X52" s="26"/>
      <c r="Y52" s="26"/>
      <c r="Z52" s="26"/>
      <c r="AA52" s="26"/>
      <c r="AB52" s="26"/>
      <c r="AC52" s="26"/>
      <c r="AD52" s="26"/>
      <c r="AE52" s="26"/>
      <c r="AF52" s="26"/>
      <c r="AG52" s="26"/>
      <c r="AH52" s="26"/>
      <c r="AI52" s="26"/>
      <c r="AJ52" s="26"/>
      <c r="AK52" s="26"/>
      <c r="AL52" s="26"/>
    </row>
    <row r="53" spans="1:38" s="10" customFormat="1" ht="30" customHeight="1">
      <c r="A53" s="23"/>
      <c r="B53" s="24"/>
      <c r="C53" s="24" t="s">
        <v>48</v>
      </c>
      <c r="D53" s="23"/>
      <c r="E53" s="25"/>
      <c r="F53" s="84"/>
      <c r="G53" s="81">
        <f>SUM(G38:G52)</f>
        <v>281880</v>
      </c>
      <c r="H53" s="80"/>
      <c r="I53" s="81">
        <f>SUM(I38:I52)</f>
        <v>45000</v>
      </c>
      <c r="J53" s="81">
        <f>SUM(J38:J52)</f>
        <v>326880</v>
      </c>
      <c r="K53" s="60"/>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row>
    <row r="54" spans="1:38" s="10" customFormat="1" ht="30" customHeight="1">
      <c r="A54" s="49"/>
      <c r="B54" s="49"/>
      <c r="C54" s="19" t="s">
        <v>180</v>
      </c>
      <c r="D54" s="51"/>
      <c r="E54" s="50"/>
      <c r="F54" s="87"/>
      <c r="G54" s="88"/>
      <c r="H54" s="88"/>
      <c r="I54" s="88"/>
      <c r="J54" s="88"/>
      <c r="K54" s="60"/>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row>
    <row r="55" spans="1:38" s="10" customFormat="1" ht="30" customHeight="1">
      <c r="A55" s="49" t="s">
        <v>50</v>
      </c>
      <c r="B55" s="49"/>
      <c r="C55" s="50" t="s">
        <v>178</v>
      </c>
      <c r="D55" s="51">
        <v>13</v>
      </c>
      <c r="E55" s="17" t="str">
        <f t="shared" si="19"/>
        <v>Nos.</v>
      </c>
      <c r="F55" s="87">
        <v>4050</v>
      </c>
      <c r="G55" s="73">
        <f t="shared" ref="G55:G70" si="20">F55*D55</f>
        <v>52650</v>
      </c>
      <c r="H55" s="88">
        <v>720</v>
      </c>
      <c r="I55" s="73">
        <f t="shared" ref="I55:I70" si="21">H55*D55</f>
        <v>9360</v>
      </c>
      <c r="J55" s="73">
        <f t="shared" ref="J55:J70" si="22">I55+G55</f>
        <v>62010</v>
      </c>
      <c r="K55" s="60"/>
      <c r="L55" s="26"/>
      <c r="M55" s="26"/>
      <c r="N55" s="540">
        <f t="shared" ref="N55:N56" si="23">SUM(F55)-(F55*10%)</f>
        <v>3645</v>
      </c>
      <c r="O55" s="540">
        <f t="shared" ref="O55:O56" si="24">SUM(H55)-(H55*10%)</f>
        <v>648</v>
      </c>
      <c r="P55" s="26"/>
      <c r="Q55" s="26"/>
      <c r="R55" s="26"/>
      <c r="S55" s="26"/>
      <c r="T55" s="26"/>
      <c r="U55" s="26"/>
      <c r="V55" s="26"/>
      <c r="W55" s="26"/>
      <c r="X55" s="26"/>
      <c r="Y55" s="26"/>
      <c r="Z55" s="26"/>
      <c r="AA55" s="26"/>
      <c r="AB55" s="26"/>
      <c r="AC55" s="26"/>
      <c r="AD55" s="26"/>
      <c r="AE55" s="26"/>
      <c r="AF55" s="26"/>
      <c r="AG55" s="26"/>
      <c r="AH55" s="26"/>
      <c r="AI55" s="26"/>
      <c r="AJ55" s="26"/>
      <c r="AK55" s="26"/>
      <c r="AL55" s="26"/>
    </row>
    <row r="56" spans="1:38" s="10" customFormat="1" ht="30" customHeight="1">
      <c r="A56" s="49" t="s">
        <v>42</v>
      </c>
      <c r="B56" s="49"/>
      <c r="C56" s="50" t="s">
        <v>179</v>
      </c>
      <c r="D56" s="51">
        <v>7</v>
      </c>
      <c r="E56" s="17" t="str">
        <f t="shared" si="19"/>
        <v>Nos.</v>
      </c>
      <c r="F56" s="87">
        <v>5400</v>
      </c>
      <c r="G56" s="73">
        <f t="shared" si="20"/>
        <v>37800</v>
      </c>
      <c r="H56" s="88">
        <v>720</v>
      </c>
      <c r="I56" s="73">
        <f t="shared" si="21"/>
        <v>5040</v>
      </c>
      <c r="J56" s="73">
        <f t="shared" si="22"/>
        <v>42840</v>
      </c>
      <c r="K56" s="60"/>
      <c r="L56" s="26"/>
      <c r="M56" s="26"/>
      <c r="N56" s="540">
        <f t="shared" si="23"/>
        <v>4860</v>
      </c>
      <c r="O56" s="540">
        <f t="shared" si="24"/>
        <v>648</v>
      </c>
      <c r="P56" s="26"/>
      <c r="Q56" s="26"/>
      <c r="R56" s="26"/>
      <c r="S56" s="26"/>
      <c r="T56" s="26"/>
      <c r="U56" s="26"/>
      <c r="V56" s="26"/>
      <c r="W56" s="26"/>
      <c r="X56" s="26"/>
      <c r="Y56" s="26"/>
      <c r="Z56" s="26"/>
      <c r="AA56" s="26"/>
      <c r="AB56" s="26"/>
      <c r="AC56" s="26"/>
      <c r="AD56" s="26"/>
      <c r="AE56" s="26"/>
      <c r="AF56" s="26"/>
      <c r="AG56" s="26"/>
      <c r="AH56" s="26"/>
      <c r="AI56" s="26"/>
      <c r="AJ56" s="26"/>
      <c r="AK56" s="26"/>
      <c r="AL56" s="26"/>
    </row>
    <row r="57" spans="1:38" s="10" customFormat="1" ht="30" customHeight="1">
      <c r="A57" s="49"/>
      <c r="B57" s="49"/>
      <c r="C57" s="19" t="s">
        <v>181</v>
      </c>
      <c r="D57" s="51"/>
      <c r="E57" s="50"/>
      <c r="F57" s="87"/>
      <c r="G57" s="73">
        <f t="shared" si="20"/>
        <v>0</v>
      </c>
      <c r="H57" s="88"/>
      <c r="I57" s="73">
        <f t="shared" si="21"/>
        <v>0</v>
      </c>
      <c r="J57" s="73">
        <f t="shared" si="22"/>
        <v>0</v>
      </c>
      <c r="K57" s="60"/>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row>
    <row r="58" spans="1:38" s="10" customFormat="1" ht="30" customHeight="1">
      <c r="A58" s="49" t="s">
        <v>10</v>
      </c>
      <c r="B58" s="49"/>
      <c r="C58" s="50" t="s">
        <v>182</v>
      </c>
      <c r="D58" s="51">
        <v>2</v>
      </c>
      <c r="E58" s="17" t="str">
        <f t="shared" si="19"/>
        <v>Nos.</v>
      </c>
      <c r="F58" s="87">
        <v>16200</v>
      </c>
      <c r="G58" s="73">
        <f t="shared" si="20"/>
        <v>32400</v>
      </c>
      <c r="H58" s="88">
        <v>900</v>
      </c>
      <c r="I58" s="73">
        <f t="shared" si="21"/>
        <v>1800</v>
      </c>
      <c r="J58" s="73">
        <f t="shared" si="22"/>
        <v>34200</v>
      </c>
      <c r="K58" s="60"/>
      <c r="L58" s="26"/>
      <c r="M58" s="26"/>
      <c r="N58" s="540">
        <f t="shared" ref="N58:N70" si="25">SUM(F58)-(F58*10%)</f>
        <v>14580</v>
      </c>
      <c r="O58" s="540">
        <f t="shared" ref="O58:O70" si="26">SUM(H58)-(H58*10%)</f>
        <v>810</v>
      </c>
      <c r="P58" s="26"/>
      <c r="Q58" s="26"/>
      <c r="R58" s="26"/>
      <c r="S58" s="26"/>
      <c r="T58" s="26"/>
      <c r="U58" s="26"/>
      <c r="V58" s="26"/>
      <c r="W58" s="26"/>
      <c r="X58" s="26"/>
      <c r="Y58" s="26"/>
      <c r="Z58" s="26"/>
      <c r="AA58" s="26"/>
      <c r="AB58" s="26"/>
      <c r="AC58" s="26"/>
      <c r="AD58" s="26"/>
      <c r="AE58" s="26"/>
      <c r="AF58" s="26"/>
      <c r="AG58" s="26"/>
      <c r="AH58" s="26"/>
      <c r="AI58" s="26"/>
      <c r="AJ58" s="26"/>
      <c r="AK58" s="26"/>
      <c r="AL58" s="26"/>
    </row>
    <row r="59" spans="1:38" ht="26.25" customHeight="1">
      <c r="A59" s="17"/>
      <c r="B59" s="17"/>
      <c r="C59" s="19" t="s">
        <v>168</v>
      </c>
      <c r="D59" s="17"/>
      <c r="E59" s="17"/>
      <c r="F59" s="89">
        <v>0</v>
      </c>
      <c r="G59" s="73">
        <f t="shared" si="20"/>
        <v>0</v>
      </c>
      <c r="H59" s="73">
        <v>0</v>
      </c>
      <c r="I59" s="73">
        <f t="shared" si="21"/>
        <v>0</v>
      </c>
      <c r="J59" s="73">
        <f t="shared" si="22"/>
        <v>0</v>
      </c>
      <c r="K59" s="59"/>
      <c r="L59" s="20"/>
      <c r="M59" s="20"/>
      <c r="N59" s="540">
        <f t="shared" si="25"/>
        <v>0</v>
      </c>
      <c r="O59" s="540">
        <f t="shared" si="26"/>
        <v>0</v>
      </c>
      <c r="P59" s="20"/>
      <c r="Q59" s="20"/>
      <c r="R59" s="20"/>
      <c r="S59" s="20"/>
      <c r="T59" s="20"/>
      <c r="U59" s="20"/>
      <c r="V59" s="20"/>
      <c r="W59" s="20"/>
      <c r="X59" s="20"/>
      <c r="Y59" s="20"/>
      <c r="Z59" s="20"/>
      <c r="AA59" s="20"/>
      <c r="AB59" s="20"/>
      <c r="AC59" s="20"/>
      <c r="AD59" s="20"/>
      <c r="AE59" s="20"/>
      <c r="AF59" s="20"/>
      <c r="AG59" s="20"/>
      <c r="AH59" s="20"/>
      <c r="AI59" s="20"/>
      <c r="AJ59" s="20"/>
      <c r="AK59" s="20"/>
      <c r="AL59" s="20"/>
    </row>
    <row r="60" spans="1:38" ht="26.25" customHeight="1">
      <c r="A60" s="17" t="s">
        <v>15</v>
      </c>
      <c r="B60" s="17"/>
      <c r="C60" s="18" t="s">
        <v>67</v>
      </c>
      <c r="D60" s="17">
        <v>2</v>
      </c>
      <c r="E60" s="17" t="str">
        <f t="shared" ref="E60:E84" si="27">IF(D60&gt;1,"Nos.","No.")</f>
        <v>Nos.</v>
      </c>
      <c r="F60" s="89">
        <v>15120</v>
      </c>
      <c r="G60" s="73">
        <f t="shared" si="20"/>
        <v>30240</v>
      </c>
      <c r="H60" s="73">
        <v>900</v>
      </c>
      <c r="I60" s="73">
        <f t="shared" si="21"/>
        <v>1800</v>
      </c>
      <c r="J60" s="73">
        <f t="shared" si="22"/>
        <v>32040</v>
      </c>
      <c r="K60" s="61"/>
      <c r="L60" s="20"/>
      <c r="M60" s="20"/>
      <c r="N60" s="540">
        <f t="shared" si="25"/>
        <v>13608</v>
      </c>
      <c r="O60" s="540">
        <f t="shared" si="26"/>
        <v>810</v>
      </c>
      <c r="P60" s="20"/>
      <c r="Q60" s="20"/>
      <c r="R60" s="20"/>
      <c r="S60" s="20"/>
      <c r="T60" s="20"/>
      <c r="U60" s="20"/>
      <c r="V60" s="20"/>
      <c r="W60" s="20"/>
      <c r="X60" s="20"/>
      <c r="Y60" s="20"/>
      <c r="Z60" s="20"/>
      <c r="AA60" s="20"/>
      <c r="AB60" s="20"/>
      <c r="AC60" s="20"/>
      <c r="AD60" s="20"/>
      <c r="AE60" s="20"/>
      <c r="AF60" s="20"/>
      <c r="AG60" s="20"/>
      <c r="AH60" s="20"/>
      <c r="AI60" s="20"/>
      <c r="AJ60" s="20"/>
      <c r="AK60" s="20"/>
      <c r="AL60" s="20"/>
    </row>
    <row r="61" spans="1:38" ht="26.25" customHeight="1">
      <c r="A61" s="17" t="s">
        <v>31</v>
      </c>
      <c r="B61" s="17"/>
      <c r="C61" s="18" t="s">
        <v>111</v>
      </c>
      <c r="D61" s="17">
        <v>3</v>
      </c>
      <c r="E61" s="17" t="str">
        <f t="shared" si="27"/>
        <v>Nos.</v>
      </c>
      <c r="F61" s="89">
        <v>6300</v>
      </c>
      <c r="G61" s="73">
        <f t="shared" si="20"/>
        <v>18900</v>
      </c>
      <c r="H61" s="73">
        <v>900</v>
      </c>
      <c r="I61" s="73">
        <f t="shared" si="21"/>
        <v>2700</v>
      </c>
      <c r="J61" s="73">
        <f t="shared" si="22"/>
        <v>21600</v>
      </c>
      <c r="K61" s="55" t="s">
        <v>90</v>
      </c>
      <c r="L61" s="20"/>
      <c r="M61" s="20"/>
      <c r="N61" s="540">
        <f t="shared" si="25"/>
        <v>5670</v>
      </c>
      <c r="O61" s="540">
        <f t="shared" si="26"/>
        <v>810</v>
      </c>
      <c r="P61" s="20"/>
      <c r="Q61" s="20"/>
      <c r="R61" s="20"/>
      <c r="S61" s="20"/>
      <c r="T61" s="20"/>
      <c r="U61" s="20"/>
      <c r="V61" s="20"/>
      <c r="W61" s="20"/>
      <c r="X61" s="20"/>
      <c r="Y61" s="20"/>
      <c r="Z61" s="20"/>
      <c r="AA61" s="20"/>
      <c r="AB61" s="20"/>
      <c r="AC61" s="20"/>
      <c r="AD61" s="20"/>
      <c r="AE61" s="20"/>
      <c r="AF61" s="20"/>
      <c r="AG61" s="20"/>
      <c r="AH61" s="20"/>
      <c r="AI61" s="20"/>
      <c r="AJ61" s="20"/>
      <c r="AK61" s="20"/>
      <c r="AL61" s="20"/>
    </row>
    <row r="62" spans="1:38" ht="26.25" customHeight="1">
      <c r="A62" s="17" t="s">
        <v>34</v>
      </c>
      <c r="B62" s="17"/>
      <c r="C62" s="18" t="s">
        <v>112</v>
      </c>
      <c r="D62" s="17">
        <v>1</v>
      </c>
      <c r="E62" s="17" t="str">
        <f t="shared" si="27"/>
        <v>No.</v>
      </c>
      <c r="F62" s="89">
        <v>17910</v>
      </c>
      <c r="G62" s="73">
        <f t="shared" si="20"/>
        <v>17910</v>
      </c>
      <c r="H62" s="73">
        <v>900</v>
      </c>
      <c r="I62" s="73">
        <f t="shared" si="21"/>
        <v>900</v>
      </c>
      <c r="J62" s="73">
        <f t="shared" si="22"/>
        <v>18810</v>
      </c>
      <c r="K62" s="59"/>
      <c r="L62" s="20"/>
      <c r="M62" s="20"/>
      <c r="N62" s="540">
        <f t="shared" si="25"/>
        <v>16119</v>
      </c>
      <c r="O62" s="540">
        <f t="shared" si="26"/>
        <v>810</v>
      </c>
      <c r="P62" s="20"/>
      <c r="Q62" s="20"/>
      <c r="R62" s="20"/>
      <c r="S62" s="20"/>
      <c r="T62" s="20"/>
      <c r="U62" s="20"/>
      <c r="V62" s="20"/>
      <c r="W62" s="20"/>
      <c r="X62" s="20"/>
      <c r="Y62" s="20"/>
      <c r="Z62" s="20"/>
      <c r="AA62" s="20"/>
      <c r="AB62" s="20"/>
      <c r="AC62" s="20"/>
      <c r="AD62" s="20"/>
      <c r="AE62" s="20"/>
      <c r="AF62" s="20"/>
      <c r="AG62" s="20"/>
      <c r="AH62" s="20"/>
      <c r="AI62" s="20"/>
      <c r="AJ62" s="20"/>
      <c r="AK62" s="20"/>
      <c r="AL62" s="20"/>
    </row>
    <row r="63" spans="1:38" ht="26.25" customHeight="1">
      <c r="A63" s="17" t="s">
        <v>37</v>
      </c>
      <c r="B63" s="17"/>
      <c r="C63" s="18" t="s">
        <v>113</v>
      </c>
      <c r="D63" s="17">
        <v>1</v>
      </c>
      <c r="E63" s="17" t="str">
        <f t="shared" si="27"/>
        <v>No.</v>
      </c>
      <c r="F63" s="89">
        <v>7020</v>
      </c>
      <c r="G63" s="73">
        <f t="shared" si="20"/>
        <v>7020</v>
      </c>
      <c r="H63" s="73">
        <v>900</v>
      </c>
      <c r="I63" s="73">
        <f t="shared" si="21"/>
        <v>900</v>
      </c>
      <c r="J63" s="73">
        <f t="shared" si="22"/>
        <v>7920</v>
      </c>
      <c r="K63" s="61"/>
      <c r="L63" s="20"/>
      <c r="M63" s="20"/>
      <c r="N63" s="540">
        <f t="shared" si="25"/>
        <v>6318</v>
      </c>
      <c r="O63" s="540">
        <f t="shared" si="26"/>
        <v>810</v>
      </c>
      <c r="P63" s="20"/>
      <c r="Q63" s="20"/>
      <c r="R63" s="20"/>
      <c r="S63" s="20"/>
      <c r="T63" s="20"/>
      <c r="U63" s="20"/>
      <c r="V63" s="20"/>
      <c r="W63" s="20"/>
      <c r="X63" s="20"/>
      <c r="Y63" s="20"/>
      <c r="Z63" s="20"/>
      <c r="AA63" s="20"/>
      <c r="AB63" s="20"/>
      <c r="AC63" s="20"/>
      <c r="AD63" s="20"/>
      <c r="AE63" s="20"/>
      <c r="AF63" s="20"/>
      <c r="AG63" s="20"/>
      <c r="AH63" s="20"/>
      <c r="AI63" s="20"/>
      <c r="AJ63" s="20"/>
      <c r="AK63" s="20"/>
      <c r="AL63" s="20"/>
    </row>
    <row r="64" spans="1:38" ht="26.25" customHeight="1">
      <c r="A64" s="17" t="s">
        <v>38</v>
      </c>
      <c r="B64" s="17"/>
      <c r="C64" s="18" t="s">
        <v>70</v>
      </c>
      <c r="D64" s="17">
        <v>2</v>
      </c>
      <c r="E64" s="17" t="str">
        <f t="shared" si="27"/>
        <v>Nos.</v>
      </c>
      <c r="F64" s="89">
        <v>6750</v>
      </c>
      <c r="G64" s="73">
        <f t="shared" si="20"/>
        <v>13500</v>
      </c>
      <c r="H64" s="73">
        <v>900</v>
      </c>
      <c r="I64" s="73">
        <f t="shared" si="21"/>
        <v>1800</v>
      </c>
      <c r="J64" s="73">
        <f t="shared" si="22"/>
        <v>15300</v>
      </c>
      <c r="K64" s="60"/>
      <c r="L64" s="20"/>
      <c r="M64" s="20"/>
      <c r="N64" s="540">
        <f t="shared" si="25"/>
        <v>6075</v>
      </c>
      <c r="O64" s="540">
        <f t="shared" si="26"/>
        <v>810</v>
      </c>
      <c r="P64" s="20"/>
      <c r="Q64" s="20"/>
      <c r="R64" s="20"/>
      <c r="S64" s="20"/>
      <c r="T64" s="20"/>
      <c r="U64" s="20"/>
      <c r="V64" s="20"/>
      <c r="W64" s="20"/>
      <c r="X64" s="20"/>
      <c r="Y64" s="20"/>
      <c r="Z64" s="20"/>
      <c r="AA64" s="20"/>
      <c r="AB64" s="20"/>
      <c r="AC64" s="20"/>
      <c r="AD64" s="20"/>
      <c r="AE64" s="20"/>
      <c r="AF64" s="20"/>
      <c r="AG64" s="20"/>
      <c r="AH64" s="20"/>
      <c r="AI64" s="20"/>
      <c r="AJ64" s="20"/>
      <c r="AK64" s="20"/>
      <c r="AL64" s="20"/>
    </row>
    <row r="65" spans="1:38" ht="26.25" customHeight="1">
      <c r="A65" s="17" t="s">
        <v>51</v>
      </c>
      <c r="B65" s="17"/>
      <c r="C65" s="18" t="s">
        <v>72</v>
      </c>
      <c r="D65" s="17">
        <v>1</v>
      </c>
      <c r="E65" s="17" t="str">
        <f t="shared" si="27"/>
        <v>No.</v>
      </c>
      <c r="F65" s="89">
        <v>17910</v>
      </c>
      <c r="G65" s="73">
        <f t="shared" si="20"/>
        <v>17910</v>
      </c>
      <c r="H65" s="73">
        <v>900</v>
      </c>
      <c r="I65" s="73">
        <f t="shared" si="21"/>
        <v>900</v>
      </c>
      <c r="J65" s="73">
        <f t="shared" si="22"/>
        <v>18810</v>
      </c>
      <c r="K65" s="59"/>
      <c r="L65" s="20"/>
      <c r="M65" s="20"/>
      <c r="N65" s="540">
        <f t="shared" si="25"/>
        <v>16119</v>
      </c>
      <c r="O65" s="540">
        <f t="shared" si="26"/>
        <v>810</v>
      </c>
      <c r="P65" s="20"/>
      <c r="Q65" s="20"/>
      <c r="R65" s="20"/>
      <c r="S65" s="20"/>
      <c r="T65" s="20"/>
      <c r="U65" s="20"/>
      <c r="V65" s="20"/>
      <c r="W65" s="20"/>
      <c r="X65" s="20"/>
      <c r="Y65" s="20"/>
      <c r="Z65" s="20"/>
      <c r="AA65" s="20"/>
      <c r="AB65" s="20"/>
      <c r="AC65" s="20"/>
      <c r="AD65" s="20"/>
      <c r="AE65" s="20"/>
      <c r="AF65" s="20"/>
      <c r="AG65" s="20"/>
      <c r="AH65" s="20"/>
      <c r="AI65" s="20"/>
      <c r="AJ65" s="20"/>
      <c r="AK65" s="20"/>
      <c r="AL65" s="20"/>
    </row>
    <row r="66" spans="1:38" ht="26.25" customHeight="1">
      <c r="A66" s="17" t="s">
        <v>52</v>
      </c>
      <c r="B66" s="17"/>
      <c r="C66" s="18" t="s">
        <v>68</v>
      </c>
      <c r="D66" s="17">
        <v>2</v>
      </c>
      <c r="E66" s="17" t="str">
        <f t="shared" si="27"/>
        <v>Nos.</v>
      </c>
      <c r="F66" s="89">
        <v>7650</v>
      </c>
      <c r="G66" s="73">
        <f t="shared" si="20"/>
        <v>15300</v>
      </c>
      <c r="H66" s="73">
        <v>900</v>
      </c>
      <c r="I66" s="73">
        <f t="shared" si="21"/>
        <v>1800</v>
      </c>
      <c r="J66" s="73">
        <f t="shared" si="22"/>
        <v>17100</v>
      </c>
      <c r="K66" s="61"/>
      <c r="L66" s="20"/>
      <c r="M66" s="20"/>
      <c r="N66" s="540">
        <f t="shared" si="25"/>
        <v>6885</v>
      </c>
      <c r="O66" s="540">
        <f t="shared" si="26"/>
        <v>810</v>
      </c>
      <c r="P66" s="20"/>
      <c r="Q66" s="20"/>
      <c r="R66" s="20"/>
      <c r="S66" s="20"/>
      <c r="T66" s="20"/>
      <c r="U66" s="20"/>
      <c r="V66" s="20"/>
      <c r="W66" s="20"/>
      <c r="X66" s="20"/>
      <c r="Y66" s="20"/>
      <c r="Z66" s="20"/>
      <c r="AA66" s="20"/>
      <c r="AB66" s="20"/>
      <c r="AC66" s="20"/>
      <c r="AD66" s="20"/>
      <c r="AE66" s="20"/>
      <c r="AF66" s="20"/>
      <c r="AG66" s="20"/>
      <c r="AH66" s="20"/>
      <c r="AI66" s="20"/>
      <c r="AJ66" s="20"/>
      <c r="AK66" s="20"/>
      <c r="AL66" s="20"/>
    </row>
    <row r="67" spans="1:38" ht="26.25" customHeight="1">
      <c r="A67" s="17" t="s">
        <v>53</v>
      </c>
      <c r="B67" s="17"/>
      <c r="C67" s="18" t="s">
        <v>114</v>
      </c>
      <c r="D67" s="17">
        <v>3</v>
      </c>
      <c r="E67" s="17" t="str">
        <f t="shared" si="27"/>
        <v>Nos.</v>
      </c>
      <c r="F67" s="89">
        <v>12150</v>
      </c>
      <c r="G67" s="73">
        <f t="shared" si="20"/>
        <v>36450</v>
      </c>
      <c r="H67" s="73">
        <v>900</v>
      </c>
      <c r="I67" s="73">
        <f t="shared" si="21"/>
        <v>2700</v>
      </c>
      <c r="J67" s="73">
        <f t="shared" si="22"/>
        <v>39150</v>
      </c>
      <c r="K67" s="62"/>
      <c r="L67" s="20"/>
      <c r="M67" s="20"/>
      <c r="N67" s="540">
        <f t="shared" si="25"/>
        <v>10935</v>
      </c>
      <c r="O67" s="540">
        <f t="shared" si="26"/>
        <v>810</v>
      </c>
      <c r="P67" s="20"/>
      <c r="Q67" s="20"/>
      <c r="R67" s="20"/>
      <c r="S67" s="20"/>
      <c r="T67" s="20"/>
      <c r="U67" s="20"/>
      <c r="V67" s="20"/>
      <c r="W67" s="20"/>
      <c r="X67" s="20"/>
      <c r="Y67" s="20"/>
      <c r="Z67" s="20"/>
      <c r="AA67" s="20"/>
      <c r="AB67" s="20"/>
      <c r="AC67" s="20"/>
      <c r="AD67" s="20"/>
      <c r="AE67" s="20"/>
      <c r="AF67" s="20"/>
      <c r="AG67" s="20"/>
      <c r="AH67" s="20"/>
      <c r="AI67" s="20"/>
      <c r="AJ67" s="20"/>
      <c r="AK67" s="20"/>
      <c r="AL67" s="20"/>
    </row>
    <row r="68" spans="1:38" ht="26.25" customHeight="1">
      <c r="A68" s="17" t="s">
        <v>54</v>
      </c>
      <c r="B68" s="17"/>
      <c r="C68" s="18" t="s">
        <v>77</v>
      </c>
      <c r="D68" s="17">
        <v>3</v>
      </c>
      <c r="E68" s="17" t="str">
        <f t="shared" si="27"/>
        <v>Nos.</v>
      </c>
      <c r="F68" s="89">
        <v>13050</v>
      </c>
      <c r="G68" s="73">
        <f t="shared" si="20"/>
        <v>39150</v>
      </c>
      <c r="H68" s="73">
        <v>900</v>
      </c>
      <c r="I68" s="73">
        <f t="shared" si="21"/>
        <v>2700</v>
      </c>
      <c r="J68" s="73">
        <f t="shared" si="22"/>
        <v>41850</v>
      </c>
      <c r="K68" s="61"/>
      <c r="L68" s="20"/>
      <c r="M68" s="20"/>
      <c r="N68" s="540">
        <f t="shared" si="25"/>
        <v>11745</v>
      </c>
      <c r="O68" s="540">
        <f t="shared" si="26"/>
        <v>810</v>
      </c>
      <c r="P68" s="20"/>
      <c r="Q68" s="20"/>
      <c r="R68" s="20"/>
      <c r="S68" s="20"/>
      <c r="T68" s="20"/>
      <c r="U68" s="20"/>
      <c r="V68" s="20"/>
      <c r="W68" s="20"/>
      <c r="X68" s="20"/>
      <c r="Y68" s="20"/>
      <c r="Z68" s="20"/>
      <c r="AA68" s="20"/>
      <c r="AB68" s="20"/>
      <c r="AC68" s="20"/>
      <c r="AD68" s="20"/>
      <c r="AE68" s="20"/>
      <c r="AF68" s="20"/>
      <c r="AG68" s="20"/>
      <c r="AH68" s="20"/>
      <c r="AI68" s="20"/>
      <c r="AJ68" s="20"/>
      <c r="AK68" s="20"/>
      <c r="AL68" s="20"/>
    </row>
    <row r="69" spans="1:38" ht="26.25" customHeight="1">
      <c r="A69" s="17" t="s">
        <v>55</v>
      </c>
      <c r="B69" s="17"/>
      <c r="C69" s="18" t="s">
        <v>115</v>
      </c>
      <c r="D69" s="17">
        <v>2</v>
      </c>
      <c r="E69" s="17" t="str">
        <f t="shared" si="27"/>
        <v>Nos.</v>
      </c>
      <c r="F69" s="89">
        <v>7200</v>
      </c>
      <c r="G69" s="73">
        <f t="shared" si="20"/>
        <v>14400</v>
      </c>
      <c r="H69" s="73">
        <v>900</v>
      </c>
      <c r="I69" s="73">
        <f t="shared" si="21"/>
        <v>1800</v>
      </c>
      <c r="J69" s="73">
        <f t="shared" si="22"/>
        <v>16200</v>
      </c>
      <c r="L69" s="20"/>
      <c r="M69" s="20"/>
      <c r="N69" s="540">
        <f t="shared" si="25"/>
        <v>6480</v>
      </c>
      <c r="O69" s="540">
        <f t="shared" si="26"/>
        <v>810</v>
      </c>
      <c r="P69" s="20"/>
      <c r="Q69" s="20"/>
      <c r="R69" s="20"/>
      <c r="S69" s="20"/>
      <c r="T69" s="20"/>
      <c r="U69" s="20"/>
      <c r="V69" s="20"/>
      <c r="W69" s="20"/>
      <c r="X69" s="20"/>
      <c r="Y69" s="20"/>
      <c r="Z69" s="20"/>
      <c r="AA69" s="20"/>
      <c r="AB69" s="20"/>
      <c r="AC69" s="20"/>
      <c r="AD69" s="20"/>
      <c r="AE69" s="20"/>
      <c r="AF69" s="20"/>
      <c r="AG69" s="20"/>
      <c r="AH69" s="20"/>
      <c r="AI69" s="20"/>
      <c r="AJ69" s="20"/>
      <c r="AK69" s="20"/>
      <c r="AL69" s="20"/>
    </row>
    <row r="70" spans="1:38" ht="26.25" customHeight="1">
      <c r="A70" s="17" t="s">
        <v>56</v>
      </c>
      <c r="B70" s="17"/>
      <c r="C70" s="18" t="s">
        <v>116</v>
      </c>
      <c r="D70" s="17">
        <v>1</v>
      </c>
      <c r="E70" s="17" t="str">
        <f t="shared" si="27"/>
        <v>No.</v>
      </c>
      <c r="F70" s="89">
        <v>11700</v>
      </c>
      <c r="G70" s="73">
        <f t="shared" si="20"/>
        <v>11700</v>
      </c>
      <c r="H70" s="73">
        <v>900</v>
      </c>
      <c r="I70" s="73">
        <f t="shared" si="21"/>
        <v>900</v>
      </c>
      <c r="J70" s="73">
        <f t="shared" si="22"/>
        <v>12600</v>
      </c>
      <c r="L70" s="20"/>
      <c r="M70" s="20"/>
      <c r="N70" s="540">
        <f t="shared" si="25"/>
        <v>10530</v>
      </c>
      <c r="O70" s="540">
        <f t="shared" si="26"/>
        <v>810</v>
      </c>
      <c r="P70" s="20"/>
      <c r="Q70" s="20"/>
      <c r="R70" s="20"/>
      <c r="S70" s="20"/>
      <c r="T70" s="20"/>
      <c r="U70" s="20"/>
      <c r="V70" s="20"/>
      <c r="W70" s="20"/>
      <c r="X70" s="20"/>
      <c r="Y70" s="20"/>
      <c r="Z70" s="20"/>
      <c r="AA70" s="20"/>
      <c r="AB70" s="20"/>
      <c r="AC70" s="20"/>
      <c r="AD70" s="20"/>
      <c r="AE70" s="20"/>
      <c r="AF70" s="20"/>
      <c r="AG70" s="20"/>
      <c r="AH70" s="20"/>
      <c r="AI70" s="20"/>
      <c r="AJ70" s="20"/>
      <c r="AK70" s="20"/>
      <c r="AL70" s="20"/>
    </row>
    <row r="71" spans="1:38" s="10" customFormat="1" ht="30" customHeight="1">
      <c r="A71" s="23"/>
      <c r="B71" s="24"/>
      <c r="C71" s="24" t="s">
        <v>73</v>
      </c>
      <c r="D71" s="23"/>
      <c r="E71" s="25"/>
      <c r="F71" s="84"/>
      <c r="G71" s="81">
        <f>SUM(G55:G70)</f>
        <v>345330</v>
      </c>
      <c r="H71" s="80"/>
      <c r="I71" s="81">
        <f>SUM(I55:I70)</f>
        <v>35100</v>
      </c>
      <c r="J71" s="81">
        <f>SUM(J55:J70)</f>
        <v>380430</v>
      </c>
      <c r="K71" s="60"/>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row>
    <row r="72" spans="1:38" ht="26.25" customHeight="1">
      <c r="A72" s="17"/>
      <c r="B72" s="17"/>
      <c r="C72" s="19" t="s">
        <v>117</v>
      </c>
      <c r="D72" s="17"/>
      <c r="E72" s="17"/>
      <c r="F72" s="89"/>
      <c r="G72" s="73"/>
      <c r="H72" s="73"/>
      <c r="I72" s="73"/>
      <c r="J72" s="73"/>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row>
    <row r="73" spans="1:38" ht="26.25" customHeight="1">
      <c r="A73" s="17" t="s">
        <v>50</v>
      </c>
      <c r="B73" s="17"/>
      <c r="C73" s="18" t="s">
        <v>187</v>
      </c>
      <c r="D73" s="17">
        <v>1</v>
      </c>
      <c r="E73" s="17" t="str">
        <f t="shared" si="27"/>
        <v>No.</v>
      </c>
      <c r="F73" s="89">
        <v>18900</v>
      </c>
      <c r="G73" s="73">
        <f t="shared" ref="G73:G88" si="28">F73*D73</f>
        <v>18900</v>
      </c>
      <c r="H73" s="73">
        <v>900</v>
      </c>
      <c r="I73" s="73">
        <f t="shared" ref="I73:I88" si="29">H73*D73</f>
        <v>900</v>
      </c>
      <c r="J73" s="73">
        <f t="shared" ref="J73:J88" si="30">I73+G73</f>
        <v>19800</v>
      </c>
      <c r="L73" s="20"/>
      <c r="M73" s="20"/>
      <c r="N73" s="540">
        <f t="shared" ref="N73:N88" si="31">SUM(F73)-(F73*10%)</f>
        <v>17010</v>
      </c>
      <c r="O73" s="540">
        <f t="shared" ref="O73:O88" si="32">SUM(H73)-(H73*10%)</f>
        <v>810</v>
      </c>
      <c r="P73" s="20"/>
      <c r="Q73" s="20"/>
      <c r="R73" s="20"/>
      <c r="S73" s="20"/>
      <c r="T73" s="20"/>
      <c r="U73" s="20"/>
      <c r="V73" s="20"/>
      <c r="W73" s="20"/>
      <c r="X73" s="20"/>
      <c r="Y73" s="20"/>
      <c r="Z73" s="20"/>
      <c r="AA73" s="20"/>
      <c r="AB73" s="20"/>
      <c r="AC73" s="20"/>
      <c r="AD73" s="20"/>
      <c r="AE73" s="20"/>
      <c r="AF73" s="20"/>
      <c r="AG73" s="20"/>
      <c r="AH73" s="20"/>
      <c r="AI73" s="20"/>
      <c r="AJ73" s="20"/>
      <c r="AK73" s="20"/>
      <c r="AL73" s="20"/>
    </row>
    <row r="74" spans="1:38" ht="26.25" customHeight="1">
      <c r="A74" s="17" t="s">
        <v>42</v>
      </c>
      <c r="B74" s="17"/>
      <c r="C74" s="18" t="s">
        <v>170</v>
      </c>
      <c r="D74" s="17">
        <v>1</v>
      </c>
      <c r="E74" s="17" t="str">
        <f t="shared" si="27"/>
        <v>No.</v>
      </c>
      <c r="F74" s="89">
        <v>7200</v>
      </c>
      <c r="G74" s="73">
        <f t="shared" si="28"/>
        <v>7200</v>
      </c>
      <c r="H74" s="73">
        <v>900</v>
      </c>
      <c r="I74" s="73">
        <f t="shared" si="29"/>
        <v>900</v>
      </c>
      <c r="J74" s="73">
        <f t="shared" si="30"/>
        <v>8100</v>
      </c>
      <c r="L74" s="20"/>
      <c r="M74" s="20"/>
      <c r="N74" s="540">
        <f t="shared" si="31"/>
        <v>6480</v>
      </c>
      <c r="O74" s="540">
        <f t="shared" si="32"/>
        <v>810</v>
      </c>
      <c r="P74" s="20"/>
      <c r="Q74" s="20"/>
      <c r="R74" s="20"/>
      <c r="S74" s="20"/>
      <c r="T74" s="20"/>
      <c r="U74" s="20"/>
      <c r="V74" s="20"/>
      <c r="W74" s="20"/>
      <c r="X74" s="20"/>
      <c r="Y74" s="20"/>
      <c r="Z74" s="20"/>
      <c r="AA74" s="20"/>
      <c r="AB74" s="20"/>
      <c r="AC74" s="20"/>
      <c r="AD74" s="20"/>
      <c r="AE74" s="20"/>
      <c r="AF74" s="20"/>
      <c r="AG74" s="20"/>
      <c r="AH74" s="20"/>
      <c r="AI74" s="20"/>
      <c r="AJ74" s="20"/>
      <c r="AK74" s="20"/>
      <c r="AL74" s="20"/>
    </row>
    <row r="75" spans="1:38" ht="26.25" customHeight="1">
      <c r="A75" s="17" t="s">
        <v>10</v>
      </c>
      <c r="B75" s="17"/>
      <c r="C75" s="18" t="s">
        <v>184</v>
      </c>
      <c r="D75" s="17">
        <v>3</v>
      </c>
      <c r="E75" s="17" t="str">
        <f t="shared" si="27"/>
        <v>Nos.</v>
      </c>
      <c r="F75" s="89">
        <v>13050</v>
      </c>
      <c r="G75" s="73">
        <f t="shared" si="28"/>
        <v>39150</v>
      </c>
      <c r="H75" s="73">
        <v>900</v>
      </c>
      <c r="I75" s="73">
        <f t="shared" si="29"/>
        <v>2700</v>
      </c>
      <c r="J75" s="73">
        <f t="shared" si="30"/>
        <v>41850</v>
      </c>
      <c r="L75" s="20"/>
      <c r="M75" s="20"/>
      <c r="N75" s="540">
        <f t="shared" si="31"/>
        <v>11745</v>
      </c>
      <c r="O75" s="540">
        <f t="shared" si="32"/>
        <v>810</v>
      </c>
      <c r="P75" s="20"/>
      <c r="Q75" s="20"/>
      <c r="R75" s="20"/>
      <c r="S75" s="20"/>
      <c r="T75" s="20"/>
      <c r="U75" s="20"/>
      <c r="V75" s="20"/>
      <c r="W75" s="20"/>
      <c r="X75" s="20"/>
      <c r="Y75" s="20"/>
      <c r="Z75" s="20"/>
      <c r="AA75" s="20"/>
      <c r="AB75" s="20"/>
      <c r="AC75" s="20"/>
      <c r="AD75" s="20"/>
      <c r="AE75" s="20"/>
      <c r="AF75" s="20"/>
      <c r="AG75" s="20"/>
      <c r="AH75" s="20"/>
      <c r="AI75" s="20"/>
      <c r="AJ75" s="20"/>
      <c r="AK75" s="20"/>
      <c r="AL75" s="20"/>
    </row>
    <row r="76" spans="1:38" ht="26.25" customHeight="1">
      <c r="A76" s="17" t="s">
        <v>15</v>
      </c>
      <c r="B76" s="17"/>
      <c r="C76" s="18" t="s">
        <v>183</v>
      </c>
      <c r="D76" s="17">
        <v>3</v>
      </c>
      <c r="E76" s="17" t="str">
        <f t="shared" si="27"/>
        <v>Nos.</v>
      </c>
      <c r="F76" s="89">
        <v>12780</v>
      </c>
      <c r="G76" s="73">
        <f t="shared" si="28"/>
        <v>38340</v>
      </c>
      <c r="H76" s="73">
        <v>900</v>
      </c>
      <c r="I76" s="73">
        <f t="shared" si="29"/>
        <v>2700</v>
      </c>
      <c r="J76" s="73">
        <f t="shared" si="30"/>
        <v>41040</v>
      </c>
      <c r="L76" s="20"/>
      <c r="M76" s="20"/>
      <c r="N76" s="540">
        <f t="shared" si="31"/>
        <v>11502</v>
      </c>
      <c r="O76" s="540">
        <f t="shared" si="32"/>
        <v>810</v>
      </c>
      <c r="P76" s="20"/>
      <c r="Q76" s="20"/>
      <c r="R76" s="20"/>
      <c r="S76" s="20"/>
      <c r="T76" s="20"/>
      <c r="U76" s="20"/>
      <c r="V76" s="20"/>
      <c r="W76" s="20"/>
      <c r="X76" s="20"/>
      <c r="Y76" s="20"/>
      <c r="Z76" s="20"/>
      <c r="AA76" s="20"/>
      <c r="AB76" s="20"/>
      <c r="AC76" s="20"/>
      <c r="AD76" s="20"/>
      <c r="AE76" s="20"/>
      <c r="AF76" s="20"/>
      <c r="AG76" s="20"/>
      <c r="AH76" s="20"/>
      <c r="AI76" s="20"/>
      <c r="AJ76" s="20"/>
      <c r="AK76" s="20"/>
      <c r="AL76" s="20"/>
    </row>
    <row r="77" spans="1:38" ht="26.25" customHeight="1">
      <c r="A77" s="17" t="s">
        <v>31</v>
      </c>
      <c r="B77" s="17"/>
      <c r="C77" s="18" t="s">
        <v>76</v>
      </c>
      <c r="D77" s="17">
        <v>2</v>
      </c>
      <c r="E77" s="17" t="str">
        <f t="shared" si="27"/>
        <v>Nos.</v>
      </c>
      <c r="F77" s="89">
        <v>30600</v>
      </c>
      <c r="G77" s="73">
        <f t="shared" si="28"/>
        <v>61200</v>
      </c>
      <c r="H77" s="73">
        <v>900</v>
      </c>
      <c r="I77" s="73">
        <f t="shared" si="29"/>
        <v>1800</v>
      </c>
      <c r="J77" s="73">
        <f t="shared" si="30"/>
        <v>63000</v>
      </c>
      <c r="L77" s="20"/>
      <c r="M77" s="20"/>
      <c r="N77" s="540">
        <f t="shared" si="31"/>
        <v>27540</v>
      </c>
      <c r="O77" s="540">
        <f t="shared" si="32"/>
        <v>810</v>
      </c>
      <c r="P77" s="20"/>
      <c r="Q77" s="20"/>
      <c r="R77" s="20"/>
      <c r="S77" s="20"/>
      <c r="T77" s="20"/>
      <c r="U77" s="20"/>
      <c r="V77" s="20"/>
      <c r="W77" s="20"/>
      <c r="X77" s="20"/>
      <c r="Y77" s="20"/>
      <c r="Z77" s="20"/>
      <c r="AA77" s="20"/>
      <c r="AB77" s="20"/>
      <c r="AC77" s="20"/>
      <c r="AD77" s="20"/>
      <c r="AE77" s="20"/>
      <c r="AF77" s="20"/>
      <c r="AG77" s="20"/>
      <c r="AH77" s="20"/>
      <c r="AI77" s="20"/>
      <c r="AJ77" s="20"/>
      <c r="AK77" s="20"/>
      <c r="AL77" s="20"/>
    </row>
    <row r="78" spans="1:38" ht="26.25" customHeight="1">
      <c r="A78" s="17" t="s">
        <v>34</v>
      </c>
      <c r="B78" s="17"/>
      <c r="C78" s="18" t="s">
        <v>188</v>
      </c>
      <c r="D78" s="17">
        <v>1</v>
      </c>
      <c r="E78" s="17" t="str">
        <f t="shared" si="27"/>
        <v>No.</v>
      </c>
      <c r="F78" s="89">
        <v>10800</v>
      </c>
      <c r="G78" s="73">
        <f t="shared" si="28"/>
        <v>10800</v>
      </c>
      <c r="H78" s="73">
        <v>900</v>
      </c>
      <c r="I78" s="73">
        <f t="shared" si="29"/>
        <v>900</v>
      </c>
      <c r="J78" s="73">
        <f t="shared" si="30"/>
        <v>11700</v>
      </c>
      <c r="L78" s="20"/>
      <c r="M78" s="20"/>
      <c r="N78" s="540">
        <f t="shared" si="31"/>
        <v>9720</v>
      </c>
      <c r="O78" s="540">
        <f t="shared" si="32"/>
        <v>810</v>
      </c>
      <c r="P78" s="20"/>
      <c r="Q78" s="20"/>
      <c r="R78" s="20"/>
      <c r="S78" s="20"/>
      <c r="T78" s="20"/>
      <c r="U78" s="20"/>
      <c r="V78" s="20"/>
      <c r="W78" s="20"/>
      <c r="X78" s="20"/>
      <c r="Y78" s="20"/>
      <c r="Z78" s="20"/>
      <c r="AA78" s="20"/>
      <c r="AB78" s="20"/>
      <c r="AC78" s="20"/>
      <c r="AD78" s="20"/>
      <c r="AE78" s="20"/>
      <c r="AF78" s="20"/>
      <c r="AG78" s="20"/>
      <c r="AH78" s="20"/>
      <c r="AI78" s="20"/>
      <c r="AJ78" s="20"/>
      <c r="AK78" s="20"/>
      <c r="AL78" s="20"/>
    </row>
    <row r="79" spans="1:38" ht="26.25" customHeight="1">
      <c r="A79" s="17" t="s">
        <v>37</v>
      </c>
      <c r="B79" s="17"/>
      <c r="C79" s="18" t="s">
        <v>189</v>
      </c>
      <c r="D79" s="17">
        <v>1</v>
      </c>
      <c r="E79" s="17" t="str">
        <f t="shared" si="27"/>
        <v>No.</v>
      </c>
      <c r="F79" s="89">
        <v>7020</v>
      </c>
      <c r="G79" s="73">
        <f t="shared" si="28"/>
        <v>7020</v>
      </c>
      <c r="H79" s="73">
        <v>900</v>
      </c>
      <c r="I79" s="73">
        <f t="shared" si="29"/>
        <v>900</v>
      </c>
      <c r="J79" s="73">
        <f t="shared" si="30"/>
        <v>7920</v>
      </c>
      <c r="L79" s="20"/>
      <c r="M79" s="20"/>
      <c r="N79" s="540">
        <f t="shared" si="31"/>
        <v>6318</v>
      </c>
      <c r="O79" s="540">
        <f t="shared" si="32"/>
        <v>810</v>
      </c>
      <c r="P79" s="20"/>
      <c r="Q79" s="20"/>
      <c r="R79" s="20"/>
      <c r="S79" s="20"/>
      <c r="T79" s="20"/>
      <c r="U79" s="20"/>
      <c r="V79" s="20"/>
      <c r="W79" s="20"/>
      <c r="X79" s="20"/>
      <c r="Y79" s="20"/>
      <c r="Z79" s="20"/>
      <c r="AA79" s="20"/>
      <c r="AB79" s="20"/>
      <c r="AC79" s="20"/>
      <c r="AD79" s="20"/>
      <c r="AE79" s="20"/>
      <c r="AF79" s="20"/>
      <c r="AG79" s="20"/>
      <c r="AH79" s="20"/>
      <c r="AI79" s="20"/>
      <c r="AJ79" s="20"/>
      <c r="AK79" s="20"/>
      <c r="AL79" s="20"/>
    </row>
    <row r="80" spans="1:38" ht="26.25" customHeight="1">
      <c r="A80" s="17" t="s">
        <v>38</v>
      </c>
      <c r="B80" s="17"/>
      <c r="C80" s="18" t="s">
        <v>111</v>
      </c>
      <c r="D80" s="17">
        <v>2</v>
      </c>
      <c r="E80" s="17" t="str">
        <f t="shared" si="27"/>
        <v>Nos.</v>
      </c>
      <c r="F80" s="89">
        <v>6120</v>
      </c>
      <c r="G80" s="73">
        <f t="shared" si="28"/>
        <v>12240</v>
      </c>
      <c r="H80" s="73">
        <v>900</v>
      </c>
      <c r="I80" s="73">
        <f t="shared" si="29"/>
        <v>1800</v>
      </c>
      <c r="J80" s="73">
        <f t="shared" si="30"/>
        <v>14040</v>
      </c>
      <c r="L80" s="20"/>
      <c r="M80" s="20"/>
      <c r="N80" s="540">
        <f t="shared" si="31"/>
        <v>5508</v>
      </c>
      <c r="O80" s="540">
        <f t="shared" si="32"/>
        <v>810</v>
      </c>
      <c r="P80" s="20"/>
      <c r="Q80" s="20"/>
      <c r="R80" s="20"/>
      <c r="S80" s="20"/>
      <c r="T80" s="20"/>
      <c r="U80" s="20"/>
      <c r="V80" s="20"/>
      <c r="W80" s="20"/>
      <c r="X80" s="20"/>
      <c r="Y80" s="20"/>
      <c r="Z80" s="20"/>
      <c r="AA80" s="20"/>
      <c r="AB80" s="20"/>
      <c r="AC80" s="20"/>
      <c r="AD80" s="20"/>
      <c r="AE80" s="20"/>
      <c r="AF80" s="20"/>
      <c r="AG80" s="20"/>
      <c r="AH80" s="20"/>
      <c r="AI80" s="20"/>
      <c r="AJ80" s="20"/>
      <c r="AK80" s="20"/>
      <c r="AL80" s="20"/>
    </row>
    <row r="81" spans="1:38" ht="26.25" customHeight="1">
      <c r="A81" s="17" t="s">
        <v>51</v>
      </c>
      <c r="B81" s="17"/>
      <c r="C81" s="18" t="s">
        <v>68</v>
      </c>
      <c r="D81" s="17">
        <v>1</v>
      </c>
      <c r="E81" s="17" t="str">
        <f t="shared" si="27"/>
        <v>No.</v>
      </c>
      <c r="F81" s="89">
        <v>7650</v>
      </c>
      <c r="G81" s="73">
        <f t="shared" si="28"/>
        <v>7650</v>
      </c>
      <c r="H81" s="73">
        <v>900</v>
      </c>
      <c r="I81" s="73">
        <f t="shared" si="29"/>
        <v>900</v>
      </c>
      <c r="J81" s="73">
        <f t="shared" si="30"/>
        <v>8550</v>
      </c>
      <c r="L81" s="20"/>
      <c r="M81" s="20"/>
      <c r="N81" s="540">
        <f t="shared" si="31"/>
        <v>6885</v>
      </c>
      <c r="O81" s="540">
        <f t="shared" si="32"/>
        <v>810</v>
      </c>
      <c r="P81" s="20"/>
      <c r="Q81" s="20"/>
      <c r="R81" s="20"/>
      <c r="S81" s="20"/>
      <c r="T81" s="20"/>
      <c r="U81" s="20"/>
      <c r="V81" s="20"/>
      <c r="W81" s="20"/>
      <c r="X81" s="20"/>
      <c r="Y81" s="20"/>
      <c r="Z81" s="20"/>
      <c r="AA81" s="20"/>
      <c r="AB81" s="20"/>
      <c r="AC81" s="20"/>
      <c r="AD81" s="20"/>
      <c r="AE81" s="20"/>
      <c r="AF81" s="20"/>
      <c r="AG81" s="20"/>
      <c r="AH81" s="20"/>
      <c r="AI81" s="20"/>
      <c r="AJ81" s="20"/>
      <c r="AK81" s="20"/>
      <c r="AL81" s="20"/>
    </row>
    <row r="82" spans="1:38" ht="26.25" customHeight="1">
      <c r="A82" s="17" t="s">
        <v>52</v>
      </c>
      <c r="B82" s="17"/>
      <c r="C82" s="18" t="s">
        <v>190</v>
      </c>
      <c r="D82" s="17">
        <v>2</v>
      </c>
      <c r="E82" s="17" t="str">
        <f t="shared" si="27"/>
        <v>Nos.</v>
      </c>
      <c r="F82" s="89">
        <v>7110</v>
      </c>
      <c r="G82" s="73">
        <f t="shared" si="28"/>
        <v>14220</v>
      </c>
      <c r="H82" s="73">
        <v>900</v>
      </c>
      <c r="I82" s="73">
        <f t="shared" si="29"/>
        <v>1800</v>
      </c>
      <c r="J82" s="73">
        <f t="shared" si="30"/>
        <v>16020</v>
      </c>
      <c r="L82" s="20"/>
      <c r="M82" s="20"/>
      <c r="N82" s="540">
        <f t="shared" si="31"/>
        <v>6399</v>
      </c>
      <c r="O82" s="540">
        <f t="shared" si="32"/>
        <v>810</v>
      </c>
      <c r="P82" s="20"/>
      <c r="Q82" s="20"/>
      <c r="R82" s="20"/>
      <c r="S82" s="20"/>
      <c r="T82" s="20"/>
      <c r="U82" s="20"/>
      <c r="V82" s="20"/>
      <c r="W82" s="20"/>
      <c r="X82" s="20"/>
      <c r="Y82" s="20"/>
      <c r="Z82" s="20"/>
      <c r="AA82" s="20"/>
      <c r="AB82" s="20"/>
      <c r="AC82" s="20"/>
      <c r="AD82" s="20"/>
      <c r="AE82" s="20"/>
      <c r="AF82" s="20"/>
      <c r="AG82" s="20"/>
      <c r="AH82" s="20"/>
      <c r="AI82" s="20"/>
      <c r="AJ82" s="20"/>
      <c r="AK82" s="20"/>
      <c r="AL82" s="20"/>
    </row>
    <row r="83" spans="1:38" ht="26.25" customHeight="1">
      <c r="A83" s="17" t="s">
        <v>53</v>
      </c>
      <c r="B83" s="17"/>
      <c r="C83" s="18" t="s">
        <v>127</v>
      </c>
      <c r="D83" s="17">
        <v>1</v>
      </c>
      <c r="E83" s="17" t="str">
        <f t="shared" si="27"/>
        <v>No.</v>
      </c>
      <c r="F83" s="89">
        <v>14040</v>
      </c>
      <c r="G83" s="73">
        <f t="shared" si="28"/>
        <v>14040</v>
      </c>
      <c r="H83" s="73">
        <v>900</v>
      </c>
      <c r="I83" s="73">
        <f t="shared" si="29"/>
        <v>900</v>
      </c>
      <c r="J83" s="73">
        <f t="shared" si="30"/>
        <v>14940</v>
      </c>
      <c r="L83" s="20"/>
      <c r="M83" s="20"/>
      <c r="N83" s="540">
        <f t="shared" si="31"/>
        <v>12636</v>
      </c>
      <c r="O83" s="540">
        <f t="shared" si="32"/>
        <v>810</v>
      </c>
      <c r="P83" s="20"/>
      <c r="Q83" s="20"/>
      <c r="R83" s="20"/>
      <c r="S83" s="20"/>
      <c r="T83" s="20"/>
      <c r="U83" s="20"/>
      <c r="V83" s="20"/>
      <c r="W83" s="20"/>
      <c r="X83" s="20"/>
      <c r="Y83" s="20"/>
      <c r="Z83" s="20"/>
      <c r="AA83" s="20"/>
      <c r="AB83" s="20"/>
      <c r="AC83" s="20"/>
      <c r="AD83" s="20"/>
      <c r="AE83" s="20"/>
      <c r="AF83" s="20"/>
      <c r="AG83" s="20"/>
      <c r="AH83" s="20"/>
      <c r="AI83" s="20"/>
      <c r="AJ83" s="20"/>
      <c r="AK83" s="20"/>
      <c r="AL83" s="20"/>
    </row>
    <row r="84" spans="1:38" ht="26.25" customHeight="1">
      <c r="A84" s="17" t="s">
        <v>54</v>
      </c>
      <c r="B84" s="17"/>
      <c r="C84" s="18" t="s">
        <v>191</v>
      </c>
      <c r="D84" s="17">
        <v>1</v>
      </c>
      <c r="E84" s="17" t="str">
        <f t="shared" si="27"/>
        <v>No.</v>
      </c>
      <c r="F84" s="89">
        <v>12150</v>
      </c>
      <c r="G84" s="73">
        <f t="shared" si="28"/>
        <v>12150</v>
      </c>
      <c r="H84" s="73">
        <v>900</v>
      </c>
      <c r="I84" s="73">
        <f t="shared" si="29"/>
        <v>900</v>
      </c>
      <c r="J84" s="73">
        <f t="shared" si="30"/>
        <v>13050</v>
      </c>
      <c r="L84" s="20"/>
      <c r="M84" s="20"/>
      <c r="N84" s="540">
        <f t="shared" si="31"/>
        <v>10935</v>
      </c>
      <c r="O84" s="540">
        <f t="shared" si="32"/>
        <v>810</v>
      </c>
      <c r="P84" s="20"/>
      <c r="Q84" s="20"/>
      <c r="R84" s="20"/>
      <c r="S84" s="20"/>
      <c r="T84" s="20"/>
      <c r="U84" s="20"/>
      <c r="V84" s="20"/>
      <c r="W84" s="20"/>
      <c r="X84" s="20"/>
      <c r="Y84" s="20"/>
      <c r="Z84" s="20"/>
      <c r="AA84" s="20"/>
      <c r="AB84" s="20"/>
      <c r="AC84" s="20"/>
      <c r="AD84" s="20"/>
      <c r="AE84" s="20"/>
      <c r="AF84" s="20"/>
      <c r="AG84" s="20"/>
      <c r="AH84" s="20"/>
      <c r="AI84" s="20"/>
      <c r="AJ84" s="20"/>
      <c r="AK84" s="20"/>
      <c r="AL84" s="20"/>
    </row>
    <row r="85" spans="1:38" ht="26.25" customHeight="1">
      <c r="A85" s="17"/>
      <c r="B85" s="17"/>
      <c r="C85" s="19" t="s">
        <v>206</v>
      </c>
      <c r="D85" s="17"/>
      <c r="E85" s="17"/>
      <c r="F85" s="89">
        <v>0</v>
      </c>
      <c r="G85" s="73">
        <f t="shared" si="28"/>
        <v>0</v>
      </c>
      <c r="H85" s="73">
        <v>0</v>
      </c>
      <c r="I85" s="73">
        <f t="shared" si="29"/>
        <v>0</v>
      </c>
      <c r="J85" s="73">
        <f t="shared" si="30"/>
        <v>0</v>
      </c>
      <c r="L85" s="20"/>
      <c r="M85" s="20"/>
      <c r="N85" s="540">
        <f t="shared" si="31"/>
        <v>0</v>
      </c>
      <c r="O85" s="540">
        <f t="shared" si="32"/>
        <v>0</v>
      </c>
      <c r="P85" s="20"/>
      <c r="Q85" s="20"/>
      <c r="R85" s="20"/>
      <c r="S85" s="20"/>
      <c r="T85" s="20"/>
      <c r="U85" s="20"/>
      <c r="V85" s="20"/>
      <c r="W85" s="20"/>
      <c r="X85" s="20"/>
      <c r="Y85" s="20"/>
      <c r="Z85" s="20"/>
      <c r="AA85" s="20"/>
      <c r="AB85" s="20"/>
      <c r="AC85" s="20"/>
      <c r="AD85" s="20"/>
      <c r="AE85" s="20"/>
      <c r="AF85" s="20"/>
      <c r="AG85" s="20"/>
      <c r="AH85" s="20"/>
      <c r="AI85" s="20"/>
      <c r="AJ85" s="20"/>
      <c r="AK85" s="20"/>
      <c r="AL85" s="20"/>
    </row>
    <row r="86" spans="1:38" ht="26.25" customHeight="1">
      <c r="A86" s="17" t="s">
        <v>55</v>
      </c>
      <c r="B86" s="17"/>
      <c r="C86" s="18" t="s">
        <v>192</v>
      </c>
      <c r="D86" s="17">
        <v>1</v>
      </c>
      <c r="E86" s="17" t="str">
        <f t="shared" ref="E86:E88" si="33">IF(D86&gt;1,"Nos.","No.")</f>
        <v>No.</v>
      </c>
      <c r="F86" s="89">
        <v>2880</v>
      </c>
      <c r="G86" s="73">
        <f t="shared" si="28"/>
        <v>2880</v>
      </c>
      <c r="H86" s="73">
        <v>720</v>
      </c>
      <c r="I86" s="73">
        <f t="shared" si="29"/>
        <v>720</v>
      </c>
      <c r="J86" s="73">
        <f t="shared" si="30"/>
        <v>3600</v>
      </c>
      <c r="L86" s="20"/>
      <c r="M86" s="20"/>
      <c r="N86" s="540">
        <f t="shared" si="31"/>
        <v>2592</v>
      </c>
      <c r="O86" s="540">
        <f t="shared" si="32"/>
        <v>648</v>
      </c>
      <c r="P86" s="20"/>
      <c r="Q86" s="20"/>
      <c r="R86" s="20"/>
      <c r="S86" s="20"/>
      <c r="T86" s="20"/>
      <c r="U86" s="20"/>
      <c r="V86" s="20"/>
      <c r="W86" s="20"/>
      <c r="X86" s="20"/>
      <c r="Y86" s="20"/>
      <c r="Z86" s="20"/>
      <c r="AA86" s="20"/>
      <c r="AB86" s="20"/>
      <c r="AC86" s="20"/>
      <c r="AD86" s="20"/>
      <c r="AE86" s="20"/>
      <c r="AF86" s="20"/>
      <c r="AG86" s="20"/>
      <c r="AH86" s="20"/>
      <c r="AI86" s="20"/>
      <c r="AJ86" s="20"/>
      <c r="AK86" s="20"/>
      <c r="AL86" s="20"/>
    </row>
    <row r="87" spans="1:38" ht="26.25" customHeight="1">
      <c r="A87" s="17" t="s">
        <v>56</v>
      </c>
      <c r="B87" s="17"/>
      <c r="C87" s="18" t="s">
        <v>193</v>
      </c>
      <c r="D87" s="17">
        <v>1</v>
      </c>
      <c r="E87" s="17" t="str">
        <f t="shared" si="33"/>
        <v>No.</v>
      </c>
      <c r="F87" s="89">
        <v>6120</v>
      </c>
      <c r="G87" s="73">
        <f t="shared" si="28"/>
        <v>6120</v>
      </c>
      <c r="H87" s="73">
        <v>720</v>
      </c>
      <c r="I87" s="73">
        <f t="shared" si="29"/>
        <v>720</v>
      </c>
      <c r="J87" s="73">
        <f t="shared" si="30"/>
        <v>6840</v>
      </c>
      <c r="L87" s="20"/>
      <c r="M87" s="20"/>
      <c r="N87" s="540">
        <f t="shared" si="31"/>
        <v>5508</v>
      </c>
      <c r="O87" s="540">
        <f t="shared" si="32"/>
        <v>648</v>
      </c>
      <c r="P87" s="20"/>
      <c r="Q87" s="20"/>
      <c r="R87" s="20"/>
      <c r="S87" s="20"/>
      <c r="T87" s="20"/>
      <c r="U87" s="20"/>
      <c r="V87" s="20"/>
      <c r="W87" s="20"/>
      <c r="X87" s="20"/>
      <c r="Y87" s="20"/>
      <c r="Z87" s="20"/>
      <c r="AA87" s="20"/>
      <c r="AB87" s="20"/>
      <c r="AC87" s="20"/>
      <c r="AD87" s="20"/>
      <c r="AE87" s="20"/>
      <c r="AF87" s="20"/>
      <c r="AG87" s="20"/>
      <c r="AH87" s="20"/>
      <c r="AI87" s="20"/>
      <c r="AJ87" s="20"/>
      <c r="AK87" s="20"/>
      <c r="AL87" s="20"/>
    </row>
    <row r="88" spans="1:38" ht="26.25" customHeight="1">
      <c r="A88" s="17" t="s">
        <v>57</v>
      </c>
      <c r="B88" s="17"/>
      <c r="C88" s="18" t="s">
        <v>194</v>
      </c>
      <c r="D88" s="17">
        <v>1</v>
      </c>
      <c r="E88" s="17" t="str">
        <f t="shared" si="33"/>
        <v>No.</v>
      </c>
      <c r="F88" s="89">
        <v>7020</v>
      </c>
      <c r="G88" s="73">
        <f t="shared" si="28"/>
        <v>7020</v>
      </c>
      <c r="H88" s="73">
        <v>720</v>
      </c>
      <c r="I88" s="73">
        <f t="shared" si="29"/>
        <v>720</v>
      </c>
      <c r="J88" s="73">
        <f t="shared" si="30"/>
        <v>7740</v>
      </c>
      <c r="L88" s="20"/>
      <c r="M88" s="20"/>
      <c r="N88" s="540">
        <f t="shared" si="31"/>
        <v>6318</v>
      </c>
      <c r="O88" s="540">
        <f t="shared" si="32"/>
        <v>648</v>
      </c>
      <c r="P88" s="20"/>
      <c r="Q88" s="20"/>
      <c r="R88" s="20"/>
      <c r="S88" s="20"/>
      <c r="T88" s="20"/>
      <c r="U88" s="20"/>
      <c r="V88" s="20"/>
      <c r="W88" s="20"/>
      <c r="X88" s="20"/>
      <c r="Y88" s="20"/>
      <c r="Z88" s="20"/>
      <c r="AA88" s="20"/>
      <c r="AB88" s="20"/>
      <c r="AC88" s="20"/>
      <c r="AD88" s="20"/>
      <c r="AE88" s="20"/>
      <c r="AF88" s="20"/>
      <c r="AG88" s="20"/>
      <c r="AH88" s="20"/>
      <c r="AI88" s="20"/>
      <c r="AJ88" s="20"/>
      <c r="AK88" s="20"/>
      <c r="AL88" s="20"/>
    </row>
    <row r="89" spans="1:38" s="10" customFormat="1" ht="30" customHeight="1">
      <c r="A89" s="23"/>
      <c r="B89" s="24"/>
      <c r="C89" s="24" t="s">
        <v>49</v>
      </c>
      <c r="D89" s="23"/>
      <c r="E89" s="25"/>
      <c r="F89" s="84"/>
      <c r="G89" s="81">
        <f>SUM(G73:G88)</f>
        <v>258930</v>
      </c>
      <c r="H89" s="80"/>
      <c r="I89" s="81">
        <f>SUM(I73:I88)</f>
        <v>19260</v>
      </c>
      <c r="J89" s="81">
        <f>SUM(J73:J88)</f>
        <v>278190</v>
      </c>
      <c r="K89" s="63"/>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row>
    <row r="90" spans="1:38" ht="38.450000000000003" customHeight="1">
      <c r="A90" s="17"/>
      <c r="B90" s="17" t="s">
        <v>44</v>
      </c>
      <c r="C90" s="33" t="s">
        <v>58</v>
      </c>
      <c r="D90" s="17"/>
      <c r="E90" s="17"/>
      <c r="F90" s="89"/>
      <c r="G90" s="73"/>
      <c r="H90" s="73"/>
      <c r="I90" s="73"/>
      <c r="J90" s="73"/>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row>
    <row r="91" spans="1:38" ht="23.45" customHeight="1">
      <c r="A91" s="17"/>
      <c r="B91" s="17"/>
      <c r="C91" s="19" t="s">
        <v>4</v>
      </c>
      <c r="D91" s="17"/>
      <c r="E91" s="17"/>
      <c r="F91" s="89"/>
      <c r="G91" s="73"/>
      <c r="H91" s="73"/>
      <c r="I91" s="73"/>
      <c r="J91" s="73"/>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row>
    <row r="92" spans="1:38" ht="23.45" customHeight="1">
      <c r="A92" s="17" t="s">
        <v>50</v>
      </c>
      <c r="B92" s="17"/>
      <c r="C92" s="18" t="s">
        <v>146</v>
      </c>
      <c r="D92" s="17">
        <v>2</v>
      </c>
      <c r="E92" s="17" t="str">
        <f t="shared" ref="E92:E109" si="34">IF(D92&gt;1,"Nos.","No.")</f>
        <v>Nos.</v>
      </c>
      <c r="F92" s="97"/>
      <c r="G92" s="73">
        <f t="shared" ref="G92:G109" si="35">F92*D92</f>
        <v>0</v>
      </c>
      <c r="H92" s="73">
        <v>6750</v>
      </c>
      <c r="I92" s="73">
        <f t="shared" ref="I92:I109" si="36">H92*D92</f>
        <v>13500</v>
      </c>
      <c r="J92" s="73">
        <f t="shared" ref="J92:J109" si="37">I92+G92</f>
        <v>13500</v>
      </c>
      <c r="L92" s="20"/>
      <c r="M92" s="20"/>
      <c r="N92" s="540">
        <f t="shared" ref="N92:N109" si="38">SUM(F92)-(F92*10%)</f>
        <v>0</v>
      </c>
      <c r="O92" s="540">
        <f t="shared" ref="O92:O109" si="39">SUM(H92)-(H92*10%)</f>
        <v>6075</v>
      </c>
      <c r="P92" s="20"/>
      <c r="Q92" s="20"/>
      <c r="R92" s="20"/>
      <c r="S92" s="20"/>
      <c r="T92" s="20"/>
      <c r="U92" s="20"/>
      <c r="V92" s="20"/>
      <c r="W92" s="20"/>
      <c r="X92" s="20"/>
      <c r="Y92" s="20"/>
      <c r="Z92" s="20"/>
      <c r="AA92" s="20"/>
      <c r="AB92" s="20"/>
      <c r="AC92" s="20"/>
      <c r="AD92" s="20"/>
      <c r="AE92" s="20"/>
      <c r="AF92" s="20"/>
      <c r="AG92" s="20"/>
      <c r="AH92" s="20"/>
      <c r="AI92" s="20"/>
      <c r="AJ92" s="20"/>
      <c r="AK92" s="20"/>
      <c r="AL92" s="20"/>
    </row>
    <row r="93" spans="1:38" ht="23.45" customHeight="1">
      <c r="A93" s="17" t="s">
        <v>42</v>
      </c>
      <c r="B93" s="17"/>
      <c r="C93" s="18" t="s">
        <v>147</v>
      </c>
      <c r="D93" s="17">
        <v>1</v>
      </c>
      <c r="E93" s="17" t="str">
        <f t="shared" si="34"/>
        <v>No.</v>
      </c>
      <c r="F93" s="97"/>
      <c r="G93" s="73">
        <f t="shared" si="35"/>
        <v>0</v>
      </c>
      <c r="H93" s="73">
        <v>6750</v>
      </c>
      <c r="I93" s="73">
        <f t="shared" si="36"/>
        <v>6750</v>
      </c>
      <c r="J93" s="73">
        <f t="shared" si="37"/>
        <v>6750</v>
      </c>
      <c r="K93" s="55" t="s">
        <v>90</v>
      </c>
      <c r="L93" s="20"/>
      <c r="M93" s="20"/>
      <c r="N93" s="540">
        <f t="shared" si="38"/>
        <v>0</v>
      </c>
      <c r="O93" s="540">
        <f t="shared" si="39"/>
        <v>6075</v>
      </c>
      <c r="P93" s="20"/>
      <c r="Q93" s="20"/>
      <c r="R93" s="20"/>
      <c r="S93" s="20"/>
      <c r="T93" s="20"/>
      <c r="U93" s="20"/>
      <c r="V93" s="20"/>
      <c r="W93" s="20"/>
      <c r="X93" s="20"/>
      <c r="Y93" s="20"/>
      <c r="Z93" s="20"/>
      <c r="AA93" s="20"/>
      <c r="AB93" s="20"/>
      <c r="AC93" s="20"/>
      <c r="AD93" s="20"/>
      <c r="AE93" s="20"/>
      <c r="AF93" s="20"/>
      <c r="AG93" s="20"/>
      <c r="AH93" s="20"/>
      <c r="AI93" s="20"/>
      <c r="AJ93" s="20"/>
      <c r="AK93" s="20"/>
      <c r="AL93" s="20"/>
    </row>
    <row r="94" spans="1:38" ht="23.45" customHeight="1">
      <c r="A94" s="17" t="s">
        <v>10</v>
      </c>
      <c r="B94" s="17"/>
      <c r="C94" s="18" t="s">
        <v>148</v>
      </c>
      <c r="D94" s="17">
        <v>2</v>
      </c>
      <c r="E94" s="17" t="str">
        <f t="shared" si="34"/>
        <v>Nos.</v>
      </c>
      <c r="F94" s="97"/>
      <c r="G94" s="73">
        <f t="shared" si="35"/>
        <v>0</v>
      </c>
      <c r="H94" s="73">
        <v>6750</v>
      </c>
      <c r="I94" s="73">
        <f t="shared" si="36"/>
        <v>13500</v>
      </c>
      <c r="J94" s="73">
        <f t="shared" si="37"/>
        <v>13500</v>
      </c>
      <c r="L94" s="20"/>
      <c r="M94" s="20"/>
      <c r="N94" s="540">
        <f t="shared" si="38"/>
        <v>0</v>
      </c>
      <c r="O94" s="540">
        <f t="shared" si="39"/>
        <v>6075</v>
      </c>
      <c r="P94" s="20"/>
      <c r="Q94" s="20"/>
      <c r="R94" s="20"/>
      <c r="S94" s="20"/>
      <c r="T94" s="20"/>
      <c r="U94" s="20"/>
      <c r="V94" s="20"/>
      <c r="W94" s="20"/>
      <c r="X94" s="20"/>
      <c r="Y94" s="20"/>
      <c r="Z94" s="20"/>
      <c r="AA94" s="20"/>
      <c r="AB94" s="20"/>
      <c r="AC94" s="20"/>
      <c r="AD94" s="20"/>
      <c r="AE94" s="20"/>
      <c r="AF94" s="20"/>
      <c r="AG94" s="20"/>
      <c r="AH94" s="20"/>
      <c r="AI94" s="20"/>
      <c r="AJ94" s="20"/>
      <c r="AK94" s="20"/>
      <c r="AL94" s="20"/>
    </row>
    <row r="95" spans="1:38" ht="23.45" customHeight="1">
      <c r="A95" s="17" t="s">
        <v>15</v>
      </c>
      <c r="B95" s="17"/>
      <c r="C95" s="18" t="s">
        <v>149</v>
      </c>
      <c r="D95" s="17">
        <v>2</v>
      </c>
      <c r="E95" s="17" t="str">
        <f t="shared" si="34"/>
        <v>Nos.</v>
      </c>
      <c r="F95" s="97"/>
      <c r="G95" s="73">
        <f t="shared" si="35"/>
        <v>0</v>
      </c>
      <c r="H95" s="73">
        <v>6750</v>
      </c>
      <c r="I95" s="73">
        <f t="shared" si="36"/>
        <v>13500</v>
      </c>
      <c r="J95" s="73">
        <f t="shared" si="37"/>
        <v>13500</v>
      </c>
      <c r="L95" s="20"/>
      <c r="M95" s="20"/>
      <c r="N95" s="540">
        <f t="shared" si="38"/>
        <v>0</v>
      </c>
      <c r="O95" s="540">
        <f t="shared" si="39"/>
        <v>6075</v>
      </c>
      <c r="P95" s="20"/>
      <c r="Q95" s="20"/>
      <c r="R95" s="20"/>
      <c r="S95" s="20"/>
      <c r="T95" s="20"/>
      <c r="U95" s="20"/>
      <c r="V95" s="20"/>
      <c r="W95" s="20"/>
      <c r="X95" s="20"/>
      <c r="Y95" s="20"/>
      <c r="Z95" s="20"/>
      <c r="AA95" s="20"/>
      <c r="AB95" s="20"/>
      <c r="AC95" s="20"/>
      <c r="AD95" s="20"/>
      <c r="AE95" s="20"/>
      <c r="AF95" s="20"/>
      <c r="AG95" s="20"/>
      <c r="AH95" s="20"/>
      <c r="AI95" s="20"/>
      <c r="AJ95" s="20"/>
      <c r="AK95" s="20"/>
      <c r="AL95" s="20"/>
    </row>
    <row r="96" spans="1:38" ht="23.45" customHeight="1">
      <c r="A96" s="17" t="s">
        <v>31</v>
      </c>
      <c r="B96" s="17"/>
      <c r="C96" s="18" t="s">
        <v>150</v>
      </c>
      <c r="D96" s="17">
        <v>1</v>
      </c>
      <c r="E96" s="17" t="str">
        <f t="shared" si="34"/>
        <v>No.</v>
      </c>
      <c r="F96" s="97"/>
      <c r="G96" s="73">
        <f t="shared" si="35"/>
        <v>0</v>
      </c>
      <c r="H96" s="73">
        <v>6750</v>
      </c>
      <c r="I96" s="73">
        <f t="shared" si="36"/>
        <v>6750</v>
      </c>
      <c r="J96" s="73">
        <f t="shared" si="37"/>
        <v>6750</v>
      </c>
      <c r="L96" s="20"/>
      <c r="M96" s="20"/>
      <c r="N96" s="540">
        <f t="shared" si="38"/>
        <v>0</v>
      </c>
      <c r="O96" s="540">
        <f t="shared" si="39"/>
        <v>6075</v>
      </c>
      <c r="P96" s="20"/>
      <c r="Q96" s="20"/>
      <c r="R96" s="20"/>
      <c r="S96" s="20"/>
      <c r="T96" s="20"/>
      <c r="U96" s="20"/>
      <c r="V96" s="20"/>
      <c r="W96" s="20"/>
      <c r="X96" s="20"/>
      <c r="Y96" s="20"/>
      <c r="Z96" s="20"/>
      <c r="AA96" s="20"/>
      <c r="AB96" s="20"/>
      <c r="AC96" s="20"/>
      <c r="AD96" s="20"/>
      <c r="AE96" s="20"/>
      <c r="AF96" s="20"/>
      <c r="AG96" s="20"/>
      <c r="AH96" s="20"/>
      <c r="AI96" s="20"/>
      <c r="AJ96" s="20"/>
      <c r="AK96" s="20"/>
      <c r="AL96" s="20"/>
    </row>
    <row r="97" spans="1:38" ht="23.45" customHeight="1">
      <c r="A97" s="17" t="s">
        <v>34</v>
      </c>
      <c r="B97" s="17"/>
      <c r="C97" s="18" t="s">
        <v>151</v>
      </c>
      <c r="D97" s="17">
        <v>1</v>
      </c>
      <c r="E97" s="17" t="str">
        <f t="shared" si="34"/>
        <v>No.</v>
      </c>
      <c r="F97" s="97"/>
      <c r="G97" s="73">
        <f t="shared" si="35"/>
        <v>0</v>
      </c>
      <c r="H97" s="73">
        <v>6750</v>
      </c>
      <c r="I97" s="73">
        <f t="shared" si="36"/>
        <v>6750</v>
      </c>
      <c r="J97" s="73">
        <f t="shared" si="37"/>
        <v>6750</v>
      </c>
      <c r="L97" s="20"/>
      <c r="M97" s="20"/>
      <c r="N97" s="540">
        <f t="shared" si="38"/>
        <v>0</v>
      </c>
      <c r="O97" s="540">
        <f t="shared" si="39"/>
        <v>6075</v>
      </c>
      <c r="P97" s="20"/>
      <c r="Q97" s="20"/>
      <c r="R97" s="20"/>
      <c r="S97" s="20"/>
      <c r="T97" s="20"/>
      <c r="U97" s="20"/>
      <c r="V97" s="20"/>
      <c r="W97" s="20"/>
      <c r="X97" s="20"/>
      <c r="Y97" s="20"/>
      <c r="Z97" s="20"/>
      <c r="AA97" s="20"/>
      <c r="AB97" s="20"/>
      <c r="AC97" s="20"/>
      <c r="AD97" s="20"/>
      <c r="AE97" s="20"/>
      <c r="AF97" s="20"/>
      <c r="AG97" s="20"/>
      <c r="AH97" s="20"/>
      <c r="AI97" s="20"/>
      <c r="AJ97" s="20"/>
      <c r="AK97" s="20"/>
      <c r="AL97" s="20"/>
    </row>
    <row r="98" spans="1:38" ht="23.45" customHeight="1">
      <c r="A98" s="17" t="s">
        <v>37</v>
      </c>
      <c r="B98" s="17"/>
      <c r="C98" s="18" t="s">
        <v>152</v>
      </c>
      <c r="D98" s="17">
        <v>1</v>
      </c>
      <c r="E98" s="17" t="str">
        <f t="shared" si="34"/>
        <v>No.</v>
      </c>
      <c r="F98" s="97"/>
      <c r="G98" s="73">
        <f t="shared" si="35"/>
        <v>0</v>
      </c>
      <c r="H98" s="73">
        <v>6750</v>
      </c>
      <c r="I98" s="73">
        <f t="shared" si="36"/>
        <v>6750</v>
      </c>
      <c r="J98" s="73">
        <f t="shared" si="37"/>
        <v>6750</v>
      </c>
      <c r="L98" s="20"/>
      <c r="M98" s="20"/>
      <c r="N98" s="540">
        <f t="shared" si="38"/>
        <v>0</v>
      </c>
      <c r="O98" s="540">
        <f t="shared" si="39"/>
        <v>6075</v>
      </c>
      <c r="P98" s="20"/>
      <c r="Q98" s="20"/>
      <c r="R98" s="20"/>
      <c r="S98" s="20"/>
      <c r="T98" s="20"/>
      <c r="U98" s="20"/>
      <c r="V98" s="20"/>
      <c r="W98" s="20"/>
      <c r="X98" s="20"/>
      <c r="Y98" s="20"/>
      <c r="Z98" s="20"/>
      <c r="AA98" s="20"/>
      <c r="AB98" s="20"/>
      <c r="AC98" s="20"/>
      <c r="AD98" s="20"/>
      <c r="AE98" s="20"/>
      <c r="AF98" s="20"/>
      <c r="AG98" s="20"/>
      <c r="AH98" s="20"/>
      <c r="AI98" s="20"/>
      <c r="AJ98" s="20"/>
      <c r="AK98" s="20"/>
      <c r="AL98" s="20"/>
    </row>
    <row r="99" spans="1:38" ht="23.45" customHeight="1">
      <c r="A99" s="17" t="s">
        <v>38</v>
      </c>
      <c r="B99" s="17"/>
      <c r="C99" s="18" t="s">
        <v>153</v>
      </c>
      <c r="D99" s="17">
        <v>3</v>
      </c>
      <c r="E99" s="17" t="str">
        <f t="shared" si="34"/>
        <v>Nos.</v>
      </c>
      <c r="F99" s="97"/>
      <c r="G99" s="73">
        <f t="shared" si="35"/>
        <v>0</v>
      </c>
      <c r="H99" s="73">
        <v>6750</v>
      </c>
      <c r="I99" s="73">
        <f t="shared" si="36"/>
        <v>20250</v>
      </c>
      <c r="J99" s="73">
        <f t="shared" si="37"/>
        <v>20250</v>
      </c>
      <c r="L99" s="20"/>
      <c r="M99" s="20"/>
      <c r="N99" s="540">
        <f t="shared" si="38"/>
        <v>0</v>
      </c>
      <c r="O99" s="540">
        <f t="shared" si="39"/>
        <v>6075</v>
      </c>
      <c r="P99" s="20"/>
      <c r="Q99" s="20"/>
      <c r="R99" s="20"/>
      <c r="S99" s="20"/>
      <c r="T99" s="20"/>
      <c r="U99" s="20"/>
      <c r="V99" s="20"/>
      <c r="W99" s="20"/>
      <c r="X99" s="20"/>
      <c r="Y99" s="20"/>
      <c r="Z99" s="20"/>
      <c r="AA99" s="20"/>
      <c r="AB99" s="20"/>
      <c r="AC99" s="20"/>
      <c r="AD99" s="20"/>
      <c r="AE99" s="20"/>
      <c r="AF99" s="20"/>
      <c r="AG99" s="20"/>
      <c r="AH99" s="20"/>
      <c r="AI99" s="20"/>
      <c r="AJ99" s="20"/>
      <c r="AK99" s="20"/>
      <c r="AL99" s="20"/>
    </row>
    <row r="100" spans="1:38" ht="23.45" customHeight="1">
      <c r="A100" s="17" t="s">
        <v>51</v>
      </c>
      <c r="B100" s="17"/>
      <c r="C100" s="18" t="s">
        <v>154</v>
      </c>
      <c r="D100" s="17">
        <v>2</v>
      </c>
      <c r="E100" s="17" t="str">
        <f t="shared" si="34"/>
        <v>Nos.</v>
      </c>
      <c r="F100" s="97"/>
      <c r="G100" s="73">
        <f t="shared" si="35"/>
        <v>0</v>
      </c>
      <c r="H100" s="73">
        <v>6750</v>
      </c>
      <c r="I100" s="73">
        <f t="shared" si="36"/>
        <v>13500</v>
      </c>
      <c r="J100" s="73">
        <f t="shared" si="37"/>
        <v>13500</v>
      </c>
      <c r="L100" s="20"/>
      <c r="M100" s="20"/>
      <c r="N100" s="540">
        <f t="shared" si="38"/>
        <v>0</v>
      </c>
      <c r="O100" s="540">
        <f t="shared" si="39"/>
        <v>6075</v>
      </c>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row>
    <row r="101" spans="1:38" ht="23.45" customHeight="1">
      <c r="A101" s="17" t="s">
        <v>52</v>
      </c>
      <c r="B101" s="17"/>
      <c r="C101" s="18" t="s">
        <v>155</v>
      </c>
      <c r="D101" s="17">
        <v>1</v>
      </c>
      <c r="E101" s="17" t="str">
        <f t="shared" si="34"/>
        <v>No.</v>
      </c>
      <c r="F101" s="97"/>
      <c r="G101" s="73">
        <f t="shared" si="35"/>
        <v>0</v>
      </c>
      <c r="H101" s="73">
        <v>6750</v>
      </c>
      <c r="I101" s="73">
        <f t="shared" si="36"/>
        <v>6750</v>
      </c>
      <c r="J101" s="73">
        <f t="shared" si="37"/>
        <v>6750</v>
      </c>
      <c r="L101" s="20"/>
      <c r="M101" s="20"/>
      <c r="N101" s="540">
        <f t="shared" si="38"/>
        <v>0</v>
      </c>
      <c r="O101" s="540">
        <f t="shared" si="39"/>
        <v>6075</v>
      </c>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row>
    <row r="102" spans="1:38" ht="23.45" customHeight="1">
      <c r="A102" s="17" t="s">
        <v>53</v>
      </c>
      <c r="B102" s="17"/>
      <c r="C102" s="18" t="s">
        <v>156</v>
      </c>
      <c r="D102" s="17">
        <v>1</v>
      </c>
      <c r="E102" s="17" t="str">
        <f t="shared" si="34"/>
        <v>No.</v>
      </c>
      <c r="F102" s="97"/>
      <c r="G102" s="73">
        <f t="shared" si="35"/>
        <v>0</v>
      </c>
      <c r="H102" s="73">
        <v>6750</v>
      </c>
      <c r="I102" s="73">
        <f t="shared" si="36"/>
        <v>6750</v>
      </c>
      <c r="J102" s="73">
        <f t="shared" si="37"/>
        <v>6750</v>
      </c>
      <c r="L102" s="20"/>
      <c r="M102" s="20"/>
      <c r="N102" s="540">
        <f t="shared" si="38"/>
        <v>0</v>
      </c>
      <c r="O102" s="540">
        <f t="shared" si="39"/>
        <v>6075</v>
      </c>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row>
    <row r="103" spans="1:38" ht="23.45" customHeight="1">
      <c r="A103" s="17" t="s">
        <v>55</v>
      </c>
      <c r="B103" s="17"/>
      <c r="C103" s="18" t="s">
        <v>157</v>
      </c>
      <c r="D103" s="17">
        <v>1</v>
      </c>
      <c r="E103" s="17" t="str">
        <f t="shared" si="34"/>
        <v>No.</v>
      </c>
      <c r="F103" s="97"/>
      <c r="G103" s="73">
        <f t="shared" si="35"/>
        <v>0</v>
      </c>
      <c r="H103" s="73">
        <v>6750</v>
      </c>
      <c r="I103" s="73">
        <f t="shared" si="36"/>
        <v>6750</v>
      </c>
      <c r="J103" s="73">
        <f t="shared" si="37"/>
        <v>6750</v>
      </c>
      <c r="L103" s="20"/>
      <c r="M103" s="20"/>
      <c r="N103" s="540">
        <f t="shared" si="38"/>
        <v>0</v>
      </c>
      <c r="O103" s="540">
        <f t="shared" si="39"/>
        <v>6075</v>
      </c>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row>
    <row r="104" spans="1:38" ht="23.45" customHeight="1">
      <c r="A104" s="17" t="s">
        <v>56</v>
      </c>
      <c r="B104" s="17"/>
      <c r="C104" s="18" t="s">
        <v>158</v>
      </c>
      <c r="D104" s="17">
        <v>1</v>
      </c>
      <c r="E104" s="17" t="str">
        <f t="shared" si="34"/>
        <v>No.</v>
      </c>
      <c r="F104" s="97"/>
      <c r="G104" s="73">
        <f t="shared" si="35"/>
        <v>0</v>
      </c>
      <c r="H104" s="73">
        <v>6750</v>
      </c>
      <c r="I104" s="73">
        <f t="shared" si="36"/>
        <v>6750</v>
      </c>
      <c r="J104" s="73">
        <f t="shared" si="37"/>
        <v>6750</v>
      </c>
      <c r="L104" s="20"/>
      <c r="M104" s="20"/>
      <c r="N104" s="540">
        <f t="shared" si="38"/>
        <v>0</v>
      </c>
      <c r="O104" s="540">
        <f t="shared" si="39"/>
        <v>6075</v>
      </c>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row>
    <row r="105" spans="1:38" ht="23.45" customHeight="1">
      <c r="A105" s="17" t="s">
        <v>57</v>
      </c>
      <c r="B105" s="17"/>
      <c r="C105" s="18" t="s">
        <v>159</v>
      </c>
      <c r="D105" s="17">
        <v>3</v>
      </c>
      <c r="E105" s="17" t="str">
        <f t="shared" si="34"/>
        <v>Nos.</v>
      </c>
      <c r="F105" s="97"/>
      <c r="G105" s="73">
        <f t="shared" si="35"/>
        <v>0</v>
      </c>
      <c r="H105" s="73">
        <v>6750</v>
      </c>
      <c r="I105" s="73">
        <f t="shared" si="36"/>
        <v>20250</v>
      </c>
      <c r="J105" s="73">
        <f t="shared" si="37"/>
        <v>20250</v>
      </c>
      <c r="L105" s="20"/>
      <c r="M105" s="20"/>
      <c r="N105" s="540">
        <f t="shared" si="38"/>
        <v>0</v>
      </c>
      <c r="O105" s="540">
        <f t="shared" si="39"/>
        <v>6075</v>
      </c>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row>
    <row r="106" spans="1:38" ht="23.45" customHeight="1">
      <c r="A106" s="17" t="s">
        <v>171</v>
      </c>
      <c r="B106" s="17"/>
      <c r="C106" s="18" t="s">
        <v>160</v>
      </c>
      <c r="D106" s="17">
        <v>2</v>
      </c>
      <c r="E106" s="17" t="str">
        <f t="shared" si="34"/>
        <v>Nos.</v>
      </c>
      <c r="F106" s="97"/>
      <c r="G106" s="73">
        <f t="shared" si="35"/>
        <v>0</v>
      </c>
      <c r="H106" s="73">
        <v>6750</v>
      </c>
      <c r="I106" s="73">
        <f t="shared" si="36"/>
        <v>13500</v>
      </c>
      <c r="J106" s="73">
        <f t="shared" si="37"/>
        <v>13500</v>
      </c>
      <c r="L106" s="20"/>
      <c r="M106" s="20"/>
      <c r="N106" s="540">
        <f t="shared" si="38"/>
        <v>0</v>
      </c>
      <c r="O106" s="540">
        <f t="shared" si="39"/>
        <v>6075</v>
      </c>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row>
    <row r="107" spans="1:38" ht="23.45" customHeight="1">
      <c r="A107" s="17" t="s">
        <v>262</v>
      </c>
      <c r="B107" s="17"/>
      <c r="C107" s="18" t="s">
        <v>161</v>
      </c>
      <c r="D107" s="17">
        <v>1</v>
      </c>
      <c r="E107" s="17" t="str">
        <f t="shared" si="34"/>
        <v>No.</v>
      </c>
      <c r="F107" s="97"/>
      <c r="G107" s="73">
        <f t="shared" si="35"/>
        <v>0</v>
      </c>
      <c r="H107" s="73">
        <v>6750</v>
      </c>
      <c r="I107" s="73">
        <f t="shared" si="36"/>
        <v>6750</v>
      </c>
      <c r="J107" s="73">
        <f t="shared" si="37"/>
        <v>6750</v>
      </c>
      <c r="L107" s="20"/>
      <c r="M107" s="20"/>
      <c r="N107" s="540">
        <f t="shared" si="38"/>
        <v>0</v>
      </c>
      <c r="O107" s="540">
        <f t="shared" si="39"/>
        <v>6075</v>
      </c>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row>
    <row r="108" spans="1:38" ht="23.45" customHeight="1">
      <c r="A108" s="17" t="s">
        <v>263</v>
      </c>
      <c r="B108" s="17"/>
      <c r="C108" s="18" t="s">
        <v>162</v>
      </c>
      <c r="D108" s="17">
        <v>1</v>
      </c>
      <c r="E108" s="17" t="str">
        <f t="shared" si="34"/>
        <v>No.</v>
      </c>
      <c r="F108" s="97"/>
      <c r="G108" s="73">
        <f t="shared" si="35"/>
        <v>0</v>
      </c>
      <c r="H108" s="73">
        <v>6750</v>
      </c>
      <c r="I108" s="73">
        <f t="shared" si="36"/>
        <v>6750</v>
      </c>
      <c r="J108" s="73">
        <f t="shared" si="37"/>
        <v>6750</v>
      </c>
      <c r="L108" s="20"/>
      <c r="M108" s="20"/>
      <c r="N108" s="540">
        <f t="shared" si="38"/>
        <v>0</v>
      </c>
      <c r="O108" s="540">
        <f t="shared" si="39"/>
        <v>6075</v>
      </c>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row>
    <row r="109" spans="1:38" ht="23.45" customHeight="1">
      <c r="A109" s="17" t="s">
        <v>264</v>
      </c>
      <c r="B109" s="17"/>
      <c r="C109" s="18" t="s">
        <v>163</v>
      </c>
      <c r="D109" s="17">
        <v>1</v>
      </c>
      <c r="E109" s="17" t="str">
        <f t="shared" si="34"/>
        <v>No.</v>
      </c>
      <c r="F109" s="97"/>
      <c r="G109" s="73">
        <f t="shared" si="35"/>
        <v>0</v>
      </c>
      <c r="H109" s="73">
        <v>6750</v>
      </c>
      <c r="I109" s="73">
        <f t="shared" si="36"/>
        <v>6750</v>
      </c>
      <c r="J109" s="73">
        <f t="shared" si="37"/>
        <v>6750</v>
      </c>
      <c r="L109" s="20"/>
      <c r="M109" s="20"/>
      <c r="N109" s="540">
        <f t="shared" si="38"/>
        <v>0</v>
      </c>
      <c r="O109" s="540">
        <f t="shared" si="39"/>
        <v>6075</v>
      </c>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row>
    <row r="110" spans="1:38" s="10" customFormat="1" ht="30" customHeight="1">
      <c r="A110" s="23"/>
      <c r="B110" s="24"/>
      <c r="C110" s="24" t="s">
        <v>74</v>
      </c>
      <c r="D110" s="23"/>
      <c r="E110" s="25"/>
      <c r="F110" s="84"/>
      <c r="G110" s="81">
        <f>SUM(G92:G109)</f>
        <v>0</v>
      </c>
      <c r="H110" s="80"/>
      <c r="I110" s="81">
        <f>SUM(I92:I109)</f>
        <v>182250</v>
      </c>
      <c r="J110" s="81">
        <f>SUM(J92:J109)</f>
        <v>182250</v>
      </c>
      <c r="K110" s="63"/>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row>
    <row r="111" spans="1:38" ht="52.5" customHeight="1">
      <c r="A111" s="17"/>
      <c r="B111" s="17" t="s">
        <v>44</v>
      </c>
      <c r="C111" s="33" t="s">
        <v>118</v>
      </c>
      <c r="D111" s="17"/>
      <c r="E111" s="17"/>
      <c r="F111" s="89"/>
      <c r="G111" s="73"/>
      <c r="H111" s="73"/>
      <c r="I111" s="73"/>
      <c r="J111" s="73"/>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row>
    <row r="112" spans="1:38" ht="26.25" customHeight="1">
      <c r="A112" s="17" t="s">
        <v>50</v>
      </c>
      <c r="B112" s="17"/>
      <c r="C112" s="18" t="s">
        <v>119</v>
      </c>
      <c r="D112" s="17">
        <v>2</v>
      </c>
      <c r="E112" s="17" t="str">
        <f t="shared" ref="E112:E113" si="40">IF(D112&gt;1,"Nos.","No.")</f>
        <v>Nos.</v>
      </c>
      <c r="F112" s="73">
        <v>94500</v>
      </c>
      <c r="G112" s="73">
        <f t="shared" ref="G112:G113" si="41">F112*D112</f>
        <v>189000</v>
      </c>
      <c r="H112" s="73">
        <v>9000</v>
      </c>
      <c r="I112" s="73">
        <f t="shared" ref="I112:I119" si="42">H112*D112</f>
        <v>18000</v>
      </c>
      <c r="J112" s="73">
        <f t="shared" ref="J112:J119" si="43">I112+G112</f>
        <v>207000</v>
      </c>
      <c r="L112" s="20"/>
      <c r="M112" s="20"/>
      <c r="N112" s="540">
        <f t="shared" ref="N112:N119" si="44">SUM(F112)-(F112*10%)</f>
        <v>85050</v>
      </c>
      <c r="O112" s="540">
        <f t="shared" ref="O112:O119" si="45">SUM(H112)-(H112*10%)</f>
        <v>8100</v>
      </c>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row>
    <row r="113" spans="1:38" ht="26.25" customHeight="1">
      <c r="A113" s="17" t="s">
        <v>42</v>
      </c>
      <c r="B113" s="17"/>
      <c r="C113" s="18" t="s">
        <v>120</v>
      </c>
      <c r="D113" s="17">
        <v>2</v>
      </c>
      <c r="E113" s="17" t="str">
        <f t="shared" si="40"/>
        <v>Nos.</v>
      </c>
      <c r="F113" s="73">
        <v>112500</v>
      </c>
      <c r="G113" s="73">
        <f t="shared" si="41"/>
        <v>225000</v>
      </c>
      <c r="H113" s="73">
        <v>9000</v>
      </c>
      <c r="I113" s="73">
        <f t="shared" si="42"/>
        <v>18000</v>
      </c>
      <c r="J113" s="73">
        <f t="shared" si="43"/>
        <v>243000</v>
      </c>
      <c r="L113" s="20"/>
      <c r="M113" s="20"/>
      <c r="N113" s="540">
        <f t="shared" si="44"/>
        <v>101250</v>
      </c>
      <c r="O113" s="540">
        <f t="shared" si="45"/>
        <v>8100</v>
      </c>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row>
    <row r="114" spans="1:38" s="10" customFormat="1" ht="58.5" customHeight="1">
      <c r="A114" s="17"/>
      <c r="B114" s="17"/>
      <c r="C114" s="66" t="s">
        <v>121</v>
      </c>
      <c r="D114" s="17"/>
      <c r="E114" s="17"/>
      <c r="F114" s="89">
        <v>0</v>
      </c>
      <c r="G114" s="73"/>
      <c r="H114" s="73">
        <v>0</v>
      </c>
      <c r="I114" s="73">
        <f t="shared" si="42"/>
        <v>0</v>
      </c>
      <c r="J114" s="73">
        <f t="shared" si="43"/>
        <v>0</v>
      </c>
      <c r="K114" s="63"/>
      <c r="L114" s="26"/>
      <c r="M114" s="26"/>
      <c r="N114" s="540">
        <f t="shared" si="44"/>
        <v>0</v>
      </c>
      <c r="O114" s="540">
        <f t="shared" si="45"/>
        <v>0</v>
      </c>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row>
    <row r="115" spans="1:38" s="10" customFormat="1" ht="26.25" customHeight="1">
      <c r="A115" s="17" t="s">
        <v>10</v>
      </c>
      <c r="B115" s="17"/>
      <c r="C115" s="67" t="s">
        <v>122</v>
      </c>
      <c r="D115" s="16">
        <v>50</v>
      </c>
      <c r="E115" s="17" t="s">
        <v>41</v>
      </c>
      <c r="F115" s="73">
        <v>297</v>
      </c>
      <c r="G115" s="73">
        <f>F115*D115</f>
        <v>14850</v>
      </c>
      <c r="H115" s="73">
        <v>72</v>
      </c>
      <c r="I115" s="73">
        <f t="shared" si="42"/>
        <v>3600</v>
      </c>
      <c r="J115" s="73">
        <f t="shared" si="43"/>
        <v>18450</v>
      </c>
      <c r="K115" s="63"/>
      <c r="L115" s="26"/>
      <c r="M115" s="26"/>
      <c r="N115" s="540">
        <f t="shared" si="44"/>
        <v>267.3</v>
      </c>
      <c r="O115" s="540">
        <f t="shared" si="45"/>
        <v>64.8</v>
      </c>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row>
    <row r="116" spans="1:38" s="10" customFormat="1" ht="58.5" customHeight="1">
      <c r="A116" s="17"/>
      <c r="B116" s="17"/>
      <c r="C116" s="66" t="s">
        <v>125</v>
      </c>
      <c r="D116" s="17"/>
      <c r="E116" s="17"/>
      <c r="F116" s="73">
        <v>0</v>
      </c>
      <c r="G116" s="73"/>
      <c r="H116" s="73">
        <v>0</v>
      </c>
      <c r="I116" s="73">
        <f t="shared" si="42"/>
        <v>0</v>
      </c>
      <c r="J116" s="73">
        <f t="shared" si="43"/>
        <v>0</v>
      </c>
      <c r="K116" s="55" t="s">
        <v>90</v>
      </c>
      <c r="L116" s="26"/>
      <c r="M116" s="26"/>
      <c r="N116" s="540">
        <f t="shared" si="44"/>
        <v>0</v>
      </c>
      <c r="O116" s="540">
        <f t="shared" si="45"/>
        <v>0</v>
      </c>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row>
    <row r="117" spans="1:38" s="10" customFormat="1" ht="30" customHeight="1">
      <c r="A117" s="17" t="s">
        <v>15</v>
      </c>
      <c r="B117" s="17"/>
      <c r="C117" s="67" t="s">
        <v>124</v>
      </c>
      <c r="D117" s="16">
        <v>170</v>
      </c>
      <c r="E117" s="17" t="s">
        <v>41</v>
      </c>
      <c r="F117" s="73">
        <v>819</v>
      </c>
      <c r="G117" s="73">
        <f t="shared" ref="G117:G119" si="46">F117*D117</f>
        <v>139230</v>
      </c>
      <c r="H117" s="73">
        <v>198</v>
      </c>
      <c r="I117" s="73">
        <f t="shared" si="42"/>
        <v>33660</v>
      </c>
      <c r="J117" s="73">
        <f t="shared" si="43"/>
        <v>172890</v>
      </c>
      <c r="K117" s="63"/>
      <c r="L117" s="26"/>
      <c r="M117" s="26"/>
      <c r="N117" s="540">
        <f t="shared" si="44"/>
        <v>737.1</v>
      </c>
      <c r="O117" s="540">
        <f t="shared" si="45"/>
        <v>178.2</v>
      </c>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row>
    <row r="118" spans="1:38" ht="34.5" customHeight="1">
      <c r="A118" s="17" t="s">
        <v>31</v>
      </c>
      <c r="B118" s="17"/>
      <c r="C118" s="18" t="s">
        <v>88</v>
      </c>
      <c r="D118" s="17">
        <v>1</v>
      </c>
      <c r="E118" s="17" t="s">
        <v>3</v>
      </c>
      <c r="F118" s="73">
        <v>202500</v>
      </c>
      <c r="G118" s="73">
        <f t="shared" si="46"/>
        <v>202500</v>
      </c>
      <c r="H118" s="73">
        <v>31500</v>
      </c>
      <c r="I118" s="73">
        <f t="shared" si="42"/>
        <v>31500</v>
      </c>
      <c r="J118" s="73">
        <f t="shared" si="43"/>
        <v>234000</v>
      </c>
      <c r="L118" s="20"/>
      <c r="M118" s="20"/>
      <c r="N118" s="540">
        <f t="shared" si="44"/>
        <v>182250</v>
      </c>
      <c r="O118" s="540">
        <f t="shared" si="45"/>
        <v>28350</v>
      </c>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row>
    <row r="119" spans="1:38" ht="34.5" customHeight="1">
      <c r="A119" s="17" t="s">
        <v>34</v>
      </c>
      <c r="B119" s="17"/>
      <c r="C119" s="18" t="s">
        <v>59</v>
      </c>
      <c r="D119" s="17">
        <v>1</v>
      </c>
      <c r="E119" s="17" t="s">
        <v>3</v>
      </c>
      <c r="F119" s="73">
        <v>0</v>
      </c>
      <c r="G119" s="73">
        <f t="shared" si="46"/>
        <v>0</v>
      </c>
      <c r="H119" s="73">
        <v>180000</v>
      </c>
      <c r="I119" s="73">
        <f t="shared" si="42"/>
        <v>180000</v>
      </c>
      <c r="J119" s="73">
        <f t="shared" si="43"/>
        <v>180000</v>
      </c>
      <c r="L119" s="20"/>
      <c r="M119" s="20"/>
      <c r="N119" s="540">
        <f t="shared" si="44"/>
        <v>0</v>
      </c>
      <c r="O119" s="540">
        <f t="shared" si="45"/>
        <v>162000</v>
      </c>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row>
    <row r="120" spans="1:38" s="10" customFormat="1" ht="30" customHeight="1">
      <c r="A120" s="23"/>
      <c r="B120" s="24"/>
      <c r="C120" s="24" t="s">
        <v>75</v>
      </c>
      <c r="D120" s="23"/>
      <c r="E120" s="25"/>
      <c r="F120" s="84"/>
      <c r="G120" s="81">
        <f>SUM(G112:G119)</f>
        <v>770580</v>
      </c>
      <c r="H120" s="80"/>
      <c r="I120" s="81">
        <f>SUM(I112:I119)</f>
        <v>284760</v>
      </c>
      <c r="J120" s="81">
        <f>SUM(J112:J119)</f>
        <v>1055340</v>
      </c>
      <c r="K120" s="63"/>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row>
    <row r="121" spans="1:38" s="3" customFormat="1" ht="26.25" customHeight="1">
      <c r="A121" s="17"/>
      <c r="B121" s="17"/>
      <c r="C121" s="19" t="s">
        <v>28</v>
      </c>
      <c r="D121" s="17"/>
      <c r="E121" s="22"/>
      <c r="F121" s="89"/>
      <c r="G121" s="73"/>
      <c r="H121" s="73"/>
      <c r="I121" s="73"/>
      <c r="J121" s="73"/>
      <c r="K121" s="63"/>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row>
    <row r="122" spans="1:38" s="3" customFormat="1" ht="38.25" customHeight="1">
      <c r="A122" s="17" t="s">
        <v>50</v>
      </c>
      <c r="B122" s="17" t="s">
        <v>29</v>
      </c>
      <c r="C122" s="18" t="s">
        <v>30</v>
      </c>
      <c r="D122" s="17">
        <v>1</v>
      </c>
      <c r="E122" s="17" t="s">
        <v>13</v>
      </c>
      <c r="F122" s="73">
        <v>22500</v>
      </c>
      <c r="G122" s="73">
        <f t="shared" ref="G122:G131" si="47">F122*D122</f>
        <v>22500</v>
      </c>
      <c r="H122" s="73">
        <v>9000</v>
      </c>
      <c r="I122" s="73">
        <f t="shared" ref="I122:I131" si="48">H122*D122</f>
        <v>9000</v>
      </c>
      <c r="J122" s="73">
        <f t="shared" ref="J122:J131" si="49">I122+G122</f>
        <v>31500</v>
      </c>
      <c r="K122" s="63"/>
      <c r="L122" s="21"/>
      <c r="M122" s="21"/>
      <c r="N122" s="540">
        <f t="shared" ref="N122:N130" si="50">SUM(F122)-(F122*10%)</f>
        <v>20250</v>
      </c>
      <c r="O122" s="540">
        <f t="shared" ref="O122:O130" si="51">SUM(H122)-(H122*10%)</f>
        <v>8100</v>
      </c>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row>
    <row r="123" spans="1:38" s="3" customFormat="1" ht="51" customHeight="1">
      <c r="A123" s="17" t="s">
        <v>42</v>
      </c>
      <c r="B123" s="17" t="s">
        <v>32</v>
      </c>
      <c r="C123" s="18" t="s">
        <v>33</v>
      </c>
      <c r="D123" s="17">
        <v>1</v>
      </c>
      <c r="E123" s="17" t="s">
        <v>13</v>
      </c>
      <c r="F123" s="73">
        <v>247500</v>
      </c>
      <c r="G123" s="73">
        <f t="shared" si="47"/>
        <v>247500</v>
      </c>
      <c r="H123" s="73">
        <v>45000</v>
      </c>
      <c r="I123" s="73">
        <f t="shared" si="48"/>
        <v>45000</v>
      </c>
      <c r="J123" s="73">
        <f t="shared" si="49"/>
        <v>292500</v>
      </c>
      <c r="K123" s="63"/>
      <c r="L123" s="21"/>
      <c r="M123" s="21"/>
      <c r="N123" s="540">
        <f t="shared" si="50"/>
        <v>222750</v>
      </c>
      <c r="O123" s="540">
        <f t="shared" si="51"/>
        <v>40500</v>
      </c>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row>
    <row r="124" spans="1:38" s="3" customFormat="1" ht="33.75" customHeight="1">
      <c r="A124" s="17" t="s">
        <v>10</v>
      </c>
      <c r="B124" s="17" t="s">
        <v>35</v>
      </c>
      <c r="C124" s="18" t="s">
        <v>36</v>
      </c>
      <c r="D124" s="17">
        <v>1</v>
      </c>
      <c r="E124" s="17" t="s">
        <v>13</v>
      </c>
      <c r="F124" s="73">
        <v>22500</v>
      </c>
      <c r="G124" s="73">
        <f t="shared" si="47"/>
        <v>22500</v>
      </c>
      <c r="H124" s="73">
        <v>9000</v>
      </c>
      <c r="I124" s="73">
        <f t="shared" si="48"/>
        <v>9000</v>
      </c>
      <c r="J124" s="73">
        <f t="shared" si="49"/>
        <v>31500</v>
      </c>
      <c r="K124" s="63"/>
      <c r="L124" s="21"/>
      <c r="M124" s="21"/>
      <c r="N124" s="540">
        <f t="shared" si="50"/>
        <v>20250</v>
      </c>
      <c r="O124" s="540">
        <f t="shared" si="51"/>
        <v>8100</v>
      </c>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row>
    <row r="125" spans="1:38" s="3" customFormat="1" ht="36" customHeight="1">
      <c r="A125" s="17" t="s">
        <v>15</v>
      </c>
      <c r="B125" s="17" t="s">
        <v>45</v>
      </c>
      <c r="C125" s="18" t="s">
        <v>62</v>
      </c>
      <c r="D125" s="17">
        <v>1</v>
      </c>
      <c r="E125" s="17" t="s">
        <v>13</v>
      </c>
      <c r="F125" s="73">
        <v>0</v>
      </c>
      <c r="G125" s="73">
        <f t="shared" si="47"/>
        <v>0</v>
      </c>
      <c r="H125" s="73">
        <v>135000</v>
      </c>
      <c r="I125" s="73">
        <f t="shared" si="48"/>
        <v>135000</v>
      </c>
      <c r="J125" s="73">
        <f t="shared" si="49"/>
        <v>135000</v>
      </c>
      <c r="K125" s="63"/>
      <c r="L125" s="21"/>
      <c r="M125" s="21"/>
      <c r="N125" s="540">
        <f t="shared" si="50"/>
        <v>0</v>
      </c>
      <c r="O125" s="540">
        <f t="shared" si="51"/>
        <v>121500</v>
      </c>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row>
    <row r="126" spans="1:38" s="3" customFormat="1" ht="35.25" customHeight="1">
      <c r="A126" s="17" t="s">
        <v>31</v>
      </c>
      <c r="B126" s="17" t="s">
        <v>39</v>
      </c>
      <c r="C126" s="18" t="s">
        <v>60</v>
      </c>
      <c r="D126" s="17">
        <v>1</v>
      </c>
      <c r="E126" s="17" t="s">
        <v>13</v>
      </c>
      <c r="F126" s="73">
        <v>45000</v>
      </c>
      <c r="G126" s="73">
        <f t="shared" si="47"/>
        <v>45000</v>
      </c>
      <c r="H126" s="73">
        <v>22500</v>
      </c>
      <c r="I126" s="73">
        <f t="shared" si="48"/>
        <v>22500</v>
      </c>
      <c r="J126" s="73">
        <f t="shared" si="49"/>
        <v>67500</v>
      </c>
      <c r="K126" s="63"/>
      <c r="L126" s="21"/>
      <c r="M126" s="21"/>
      <c r="N126" s="540">
        <f t="shared" si="50"/>
        <v>40500</v>
      </c>
      <c r="O126" s="540">
        <f t="shared" si="51"/>
        <v>20250</v>
      </c>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row>
    <row r="127" spans="1:38" s="3" customFormat="1" ht="26.25" customHeight="1">
      <c r="A127" s="17"/>
      <c r="B127" s="17"/>
      <c r="C127" s="19" t="s">
        <v>9</v>
      </c>
      <c r="D127" s="17"/>
      <c r="E127" s="16"/>
      <c r="F127" s="73">
        <v>0</v>
      </c>
      <c r="G127" s="73">
        <f t="shared" si="47"/>
        <v>0</v>
      </c>
      <c r="H127" s="73">
        <v>0</v>
      </c>
      <c r="I127" s="73">
        <f t="shared" si="48"/>
        <v>0</v>
      </c>
      <c r="J127" s="73">
        <f t="shared" si="49"/>
        <v>0</v>
      </c>
      <c r="K127" s="63"/>
      <c r="L127" s="21"/>
      <c r="M127" s="21"/>
      <c r="N127" s="540">
        <f t="shared" si="50"/>
        <v>0</v>
      </c>
      <c r="O127" s="540">
        <f t="shared" si="51"/>
        <v>0</v>
      </c>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row>
    <row r="128" spans="1:38" s="3" customFormat="1" ht="31.7" customHeight="1">
      <c r="A128" s="17" t="s">
        <v>34</v>
      </c>
      <c r="B128" s="17" t="s">
        <v>11</v>
      </c>
      <c r="C128" s="18" t="s">
        <v>12</v>
      </c>
      <c r="D128" s="17">
        <v>1</v>
      </c>
      <c r="E128" s="16" t="s">
        <v>13</v>
      </c>
      <c r="F128" s="73">
        <v>18000</v>
      </c>
      <c r="G128" s="73">
        <f t="shared" si="47"/>
        <v>18000</v>
      </c>
      <c r="H128" s="73">
        <v>18000</v>
      </c>
      <c r="I128" s="73">
        <f t="shared" si="48"/>
        <v>18000</v>
      </c>
      <c r="J128" s="73">
        <f t="shared" si="49"/>
        <v>36000</v>
      </c>
      <c r="K128" s="63"/>
      <c r="L128" s="21"/>
      <c r="M128" s="21"/>
      <c r="N128" s="540">
        <f t="shared" si="50"/>
        <v>16200</v>
      </c>
      <c r="O128" s="540">
        <f t="shared" si="51"/>
        <v>16200</v>
      </c>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row>
    <row r="129" spans="1:38" s="3" customFormat="1" ht="26.25" customHeight="1">
      <c r="A129" s="17"/>
      <c r="B129" s="17"/>
      <c r="C129" s="19" t="s">
        <v>14</v>
      </c>
      <c r="D129" s="17"/>
      <c r="E129" s="16"/>
      <c r="F129" s="73">
        <v>0</v>
      </c>
      <c r="G129" s="73">
        <f t="shared" si="47"/>
        <v>0</v>
      </c>
      <c r="H129" s="73">
        <v>0</v>
      </c>
      <c r="I129" s="73">
        <f t="shared" si="48"/>
        <v>0</v>
      </c>
      <c r="J129" s="73">
        <f t="shared" si="49"/>
        <v>0</v>
      </c>
      <c r="K129" s="63"/>
      <c r="L129" s="21"/>
      <c r="M129" s="21"/>
      <c r="N129" s="540">
        <f t="shared" si="50"/>
        <v>0</v>
      </c>
      <c r="O129" s="540">
        <f t="shared" si="51"/>
        <v>0</v>
      </c>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row>
    <row r="130" spans="1:38" s="3" customFormat="1" ht="39.950000000000003" customHeight="1">
      <c r="A130" s="17" t="s">
        <v>37</v>
      </c>
      <c r="B130" s="17" t="s">
        <v>11</v>
      </c>
      <c r="C130" s="18" t="s">
        <v>16</v>
      </c>
      <c r="D130" s="17">
        <v>1</v>
      </c>
      <c r="E130" s="16" t="s">
        <v>13</v>
      </c>
      <c r="F130" s="73">
        <v>0</v>
      </c>
      <c r="G130" s="73">
        <f t="shared" si="47"/>
        <v>0</v>
      </c>
      <c r="H130" s="73">
        <v>0</v>
      </c>
      <c r="I130" s="73">
        <f t="shared" si="48"/>
        <v>0</v>
      </c>
      <c r="J130" s="73">
        <f t="shared" si="49"/>
        <v>0</v>
      </c>
      <c r="K130" s="63"/>
      <c r="L130" s="21"/>
      <c r="M130" s="21"/>
      <c r="N130" s="540">
        <f t="shared" si="50"/>
        <v>0</v>
      </c>
      <c r="O130" s="540">
        <f t="shared" si="51"/>
        <v>0</v>
      </c>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row>
    <row r="131" spans="1:38" ht="13.5">
      <c r="A131" s="17"/>
      <c r="B131" s="17"/>
      <c r="C131" s="18"/>
      <c r="D131" s="17"/>
      <c r="E131" s="17"/>
      <c r="F131" s="89"/>
      <c r="G131" s="73">
        <f t="shared" si="47"/>
        <v>0</v>
      </c>
      <c r="H131" s="73"/>
      <c r="I131" s="73">
        <f t="shared" si="48"/>
        <v>0</v>
      </c>
      <c r="J131" s="73">
        <f t="shared" si="49"/>
        <v>0</v>
      </c>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row>
    <row r="132" spans="1:38" s="10" customFormat="1" ht="30" customHeight="1">
      <c r="A132" s="23"/>
      <c r="B132" s="24"/>
      <c r="C132" s="24" t="s">
        <v>166</v>
      </c>
      <c r="D132" s="23"/>
      <c r="E132" s="25"/>
      <c r="F132" s="84"/>
      <c r="G132" s="81">
        <f>SUM(G122:G131)</f>
        <v>355500</v>
      </c>
      <c r="H132" s="80"/>
      <c r="I132" s="81">
        <f>SUM(I122:I131)</f>
        <v>238500</v>
      </c>
      <c r="J132" s="81">
        <f>SUM(J122:J131)</f>
        <v>594000</v>
      </c>
      <c r="K132" s="63"/>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row>
    <row r="133" spans="1:38" s="10" customFormat="1" ht="11.25" customHeight="1">
      <c r="A133" s="17"/>
      <c r="B133" s="34"/>
      <c r="C133" s="34"/>
      <c r="D133" s="27"/>
      <c r="E133" s="28"/>
      <c r="F133" s="89"/>
      <c r="G133" s="73"/>
      <c r="H133" s="73"/>
      <c r="I133" s="73"/>
      <c r="J133" s="73"/>
      <c r="K133" s="63"/>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row>
    <row r="134" spans="1:38" s="11" customFormat="1" ht="35.25" customHeight="1" thickBot="1">
      <c r="A134" s="37"/>
      <c r="B134" s="46"/>
      <c r="C134" s="38" t="s">
        <v>167</v>
      </c>
      <c r="D134" s="37"/>
      <c r="E134" s="39"/>
      <c r="F134" s="90"/>
      <c r="G134" s="81">
        <f>G132+G120+G110+G89++G71+G53+G35+G20</f>
        <v>9966553.1999999993</v>
      </c>
      <c r="H134" s="81"/>
      <c r="I134" s="81">
        <f>I132+I120+I110+I89++I71+I53+I35+I20</f>
        <v>2069640.72</v>
      </c>
      <c r="J134" s="81">
        <f>J132+J120+J110+J89++J71+J53+J35+J20</f>
        <v>12036193.92</v>
      </c>
      <c r="K134" s="63"/>
    </row>
    <row r="135" spans="1:38" ht="18" customHeight="1">
      <c r="A135" s="32"/>
      <c r="B135" s="29"/>
      <c r="C135" s="30"/>
      <c r="D135" s="31"/>
      <c r="E135" s="31"/>
      <c r="F135" s="94"/>
      <c r="G135" s="94"/>
      <c r="H135" s="94"/>
      <c r="I135" s="94"/>
      <c r="J135" s="94"/>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row>
    <row r="136" spans="1:38" ht="20.100000000000001" customHeight="1">
      <c r="A136" s="32"/>
      <c r="B136" s="32"/>
      <c r="C136" s="20"/>
      <c r="D136" s="32"/>
      <c r="E136" s="32"/>
      <c r="F136" s="95"/>
      <c r="G136" s="95"/>
      <c r="H136" s="95"/>
      <c r="I136" s="95"/>
      <c r="J136" s="95"/>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row>
    <row r="137" spans="1:38" ht="20.100000000000001" customHeight="1">
      <c r="A137" s="32"/>
      <c r="B137" s="32"/>
      <c r="C137" s="20"/>
      <c r="D137" s="32"/>
      <c r="E137" s="32"/>
      <c r="F137" s="95"/>
      <c r="G137" s="95"/>
      <c r="H137" s="95"/>
      <c r="I137" s="95"/>
      <c r="J137" s="95"/>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row>
    <row r="138" spans="1:38" ht="20.100000000000001" customHeight="1">
      <c r="A138" s="32"/>
      <c r="B138" s="32"/>
      <c r="C138" s="20"/>
      <c r="D138" s="32"/>
      <c r="E138" s="32"/>
      <c r="F138" s="95"/>
      <c r="G138" s="95"/>
      <c r="H138" s="95"/>
      <c r="I138" s="95"/>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row>
    <row r="139" spans="1:38" ht="20.100000000000001" customHeight="1">
      <c r="A139" s="32"/>
      <c r="B139" s="32"/>
      <c r="C139" s="35"/>
      <c r="D139" s="32"/>
      <c r="E139" s="32"/>
      <c r="F139" s="95"/>
      <c r="G139" s="95"/>
      <c r="H139" s="95"/>
      <c r="I139" s="95"/>
      <c r="J139" s="95"/>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row>
  </sheetData>
  <printOptions horizontalCentered="1"/>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COMPANY&amp;R&amp;"Calibri,Regular"&amp;12Sec-III/A (Level-08) - Page - &amp;P of &amp;N&amp;8
&amp;5&amp;Z
&amp;F</oddFooter>
  </headerFooter>
  <rowBreaks count="7" manualBreakCount="7">
    <brk id="20" max="9" man="1"/>
    <brk id="35" max="9" man="1"/>
    <brk id="53" max="9" man="1"/>
    <brk id="71" max="9" man="1"/>
    <brk id="89" max="9" man="1"/>
    <brk id="110" max="9" man="1"/>
    <brk id="120" max="9"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87FC0-A053-4A3B-A3A7-9EC56B8240B4}">
  <sheetPr>
    <pageSetUpPr fitToPage="1"/>
  </sheetPr>
  <dimension ref="A1:CL41"/>
  <sheetViews>
    <sheetView view="pageBreakPreview" topLeftCell="C1" zoomScaleNormal="115" zoomScaleSheetLayoutView="100" workbookViewId="0">
      <selection activeCell="Q7" sqref="Q7:R7"/>
    </sheetView>
  </sheetViews>
  <sheetFormatPr defaultRowHeight="15"/>
  <cols>
    <col min="1" max="1" width="9.140625" style="145"/>
    <col min="2" max="2" width="12.5703125" style="145" customWidth="1"/>
    <col min="3" max="3" width="59.140625" style="146" customWidth="1"/>
    <col min="4" max="4" width="10.42578125" style="145" customWidth="1"/>
    <col min="5" max="6" width="7.5703125" style="145" hidden="1" customWidth="1"/>
    <col min="7" max="7" width="4.85546875" style="145" bestFit="1" customWidth="1"/>
    <col min="8" max="8" width="21.5703125" style="145" hidden="1" customWidth="1"/>
    <col min="9" max="9" width="23.140625" style="145" hidden="1" customWidth="1"/>
    <col min="10" max="14" width="14.5703125" style="147" customWidth="1"/>
    <col min="15" max="15" width="1.42578125" hidden="1" customWidth="1"/>
    <col min="16" max="16" width="12.85546875" bestFit="1" customWidth="1"/>
    <col min="17" max="17" width="10.7109375" customWidth="1"/>
    <col min="18" max="18" width="12.140625" customWidth="1"/>
  </cols>
  <sheetData>
    <row r="1" spans="1:42" s="12" customFormat="1" ht="39.950000000000003" customHeight="1">
      <c r="A1" s="36" t="s">
        <v>291</v>
      </c>
      <c r="B1" s="44"/>
      <c r="C1" s="13"/>
      <c r="D1" s="13"/>
      <c r="E1" s="13"/>
      <c r="F1" s="13"/>
      <c r="G1" s="13"/>
      <c r="H1" s="13"/>
      <c r="I1" s="14"/>
      <c r="J1" s="92"/>
      <c r="K1" s="92"/>
      <c r="L1" s="92"/>
      <c r="M1" s="92"/>
      <c r="N1" s="93"/>
      <c r="O1" s="52"/>
    </row>
    <row r="2" spans="1:42" s="5" customFormat="1" ht="12.6" customHeight="1">
      <c r="A2" s="4">
        <v>1</v>
      </c>
      <c r="B2" s="4">
        <v>2</v>
      </c>
      <c r="C2" s="4">
        <v>3</v>
      </c>
      <c r="D2" s="4">
        <v>4</v>
      </c>
      <c r="E2" s="4"/>
      <c r="F2" s="4"/>
      <c r="G2" s="4">
        <v>5</v>
      </c>
      <c r="H2" s="4">
        <v>6</v>
      </c>
      <c r="I2" s="4">
        <v>7</v>
      </c>
      <c r="J2" s="82">
        <v>6</v>
      </c>
      <c r="K2" s="74">
        <v>7</v>
      </c>
      <c r="L2" s="74">
        <v>8</v>
      </c>
      <c r="M2" s="74">
        <v>9</v>
      </c>
      <c r="N2" s="74">
        <v>10</v>
      </c>
      <c r="O2" s="4"/>
    </row>
    <row r="3" spans="1:42" s="7" customFormat="1" ht="30" customHeight="1">
      <c r="A3" s="6" t="s">
        <v>17</v>
      </c>
      <c r="B3" s="6" t="s">
        <v>18</v>
      </c>
      <c r="C3" s="6" t="s">
        <v>19</v>
      </c>
      <c r="D3" s="6" t="s">
        <v>20</v>
      </c>
      <c r="E3" s="6"/>
      <c r="F3" s="6"/>
      <c r="G3" s="6" t="s">
        <v>0</v>
      </c>
      <c r="H3" s="6" t="s">
        <v>91</v>
      </c>
      <c r="I3" s="6" t="s">
        <v>92</v>
      </c>
      <c r="J3" s="83" t="s">
        <v>21</v>
      </c>
      <c r="K3" s="75" t="s">
        <v>22</v>
      </c>
      <c r="L3" s="75" t="s">
        <v>23</v>
      </c>
      <c r="M3" s="75" t="s">
        <v>24</v>
      </c>
      <c r="N3" s="75" t="s">
        <v>25</v>
      </c>
      <c r="O3" s="6" t="s">
        <v>89</v>
      </c>
    </row>
    <row r="4" spans="1:42" s="8" customFormat="1" ht="12.6" customHeight="1">
      <c r="A4" s="4">
        <v>1</v>
      </c>
      <c r="B4" s="4">
        <v>2</v>
      </c>
      <c r="C4" s="4">
        <v>3</v>
      </c>
      <c r="D4" s="4">
        <v>4</v>
      </c>
      <c r="E4" s="4"/>
      <c r="F4" s="4"/>
      <c r="G4" s="4">
        <v>5</v>
      </c>
      <c r="H4" s="4">
        <v>6</v>
      </c>
      <c r="I4" s="4" t="s">
        <v>26</v>
      </c>
      <c r="J4" s="82">
        <v>6</v>
      </c>
      <c r="K4" s="76" t="s">
        <v>26</v>
      </c>
      <c r="L4" s="76">
        <v>8</v>
      </c>
      <c r="M4" s="76" t="s">
        <v>27</v>
      </c>
      <c r="N4" s="76" t="s">
        <v>40</v>
      </c>
      <c r="O4" s="116"/>
      <c r="AJ4" s="9"/>
      <c r="AK4" s="9"/>
      <c r="AL4" s="9"/>
      <c r="AM4" s="9"/>
      <c r="AN4" s="9"/>
      <c r="AO4" s="9"/>
      <c r="AP4" s="9"/>
    </row>
    <row r="5" spans="1:42" s="124" customFormat="1" ht="24.75" customHeight="1">
      <c r="A5" s="117"/>
      <c r="B5" s="117"/>
      <c r="C5" s="118" t="s">
        <v>292</v>
      </c>
      <c r="D5" s="119"/>
      <c r="E5" s="120" t="s">
        <v>293</v>
      </c>
      <c r="F5" s="117"/>
      <c r="G5" s="117"/>
      <c r="H5" s="117"/>
      <c r="I5" s="117"/>
      <c r="J5" s="121"/>
      <c r="K5" s="122"/>
      <c r="L5" s="122"/>
      <c r="M5" s="122"/>
      <c r="N5" s="122"/>
      <c r="O5" s="123"/>
    </row>
    <row r="6" spans="1:42" s="124" customFormat="1" ht="48" customHeight="1">
      <c r="A6" s="117"/>
      <c r="B6" s="117" t="s">
        <v>294</v>
      </c>
      <c r="C6" s="125" t="s">
        <v>295</v>
      </c>
      <c r="D6" s="49"/>
      <c r="E6" s="117"/>
      <c r="F6" s="117"/>
      <c r="G6" s="117"/>
      <c r="H6" s="117"/>
      <c r="I6" s="117"/>
      <c r="J6" s="121"/>
      <c r="K6" s="122"/>
      <c r="L6" s="122"/>
      <c r="M6" s="122"/>
      <c r="N6" s="122"/>
      <c r="O6" s="126" t="s">
        <v>90</v>
      </c>
    </row>
    <row r="7" spans="1:42" s="124" customFormat="1" ht="20.100000000000001" customHeight="1">
      <c r="A7" s="117" t="s">
        <v>50</v>
      </c>
      <c r="B7" s="117"/>
      <c r="C7" s="127" t="s">
        <v>296</v>
      </c>
      <c r="D7" s="128">
        <f>64*1.15</f>
        <v>73.599999999999994</v>
      </c>
      <c r="E7" s="129">
        <v>8</v>
      </c>
      <c r="F7" s="130">
        <v>0.05</v>
      </c>
      <c r="G7" s="117" t="s">
        <v>41</v>
      </c>
      <c r="H7" s="129"/>
      <c r="I7" s="117"/>
      <c r="J7" s="121">
        <v>3672</v>
      </c>
      <c r="K7" s="122">
        <f>J7*D7</f>
        <v>270259.19999999995</v>
      </c>
      <c r="L7" s="122">
        <v>540</v>
      </c>
      <c r="M7" s="122">
        <f>L7*D7</f>
        <v>39744</v>
      </c>
      <c r="N7" s="122">
        <f>M7+K7</f>
        <v>310003.19999999995</v>
      </c>
      <c r="O7" s="123"/>
      <c r="Q7" s="540">
        <f>SUM(J7)-(J7*10%)</f>
        <v>3304.8</v>
      </c>
      <c r="R7" s="540">
        <f>SUM(L7)-(L7*10%)</f>
        <v>486</v>
      </c>
    </row>
    <row r="8" spans="1:42" s="124" customFormat="1" ht="20.100000000000001" customHeight="1">
      <c r="A8" s="117" t="s">
        <v>42</v>
      </c>
      <c r="B8" s="117"/>
      <c r="C8" s="127" t="s">
        <v>297</v>
      </c>
      <c r="D8" s="128">
        <f>100*1.15</f>
        <v>114.99999999999999</v>
      </c>
      <c r="E8" s="129">
        <v>169</v>
      </c>
      <c r="F8" s="130">
        <v>0.05</v>
      </c>
      <c r="G8" s="117" t="s">
        <v>41</v>
      </c>
      <c r="H8" s="129"/>
      <c r="I8" s="117"/>
      <c r="J8" s="121">
        <v>2583</v>
      </c>
      <c r="K8" s="122">
        <f t="shared" ref="K8:K13" si="0">J8*D8</f>
        <v>297044.99999999994</v>
      </c>
      <c r="L8" s="122">
        <v>495</v>
      </c>
      <c r="M8" s="122">
        <f t="shared" ref="M8:M13" si="1">L8*D8</f>
        <v>56924.999999999993</v>
      </c>
      <c r="N8" s="122">
        <f t="shared" ref="N8:N13" si="2">M8+K8</f>
        <v>353969.99999999994</v>
      </c>
      <c r="O8" s="123"/>
      <c r="Q8" s="540">
        <f t="shared" ref="Q8:Q17" si="3">SUM(J8)-(J8*10%)</f>
        <v>2324.6999999999998</v>
      </c>
      <c r="R8" s="540">
        <f t="shared" ref="R8:R17" si="4">SUM(L8)-(L8*10%)</f>
        <v>445.5</v>
      </c>
    </row>
    <row r="9" spans="1:42" s="124" customFormat="1" ht="20.100000000000001" customHeight="1">
      <c r="A9" s="117" t="s">
        <v>10</v>
      </c>
      <c r="B9" s="117"/>
      <c r="C9" s="127" t="s">
        <v>298</v>
      </c>
      <c r="D9" s="128">
        <f>75*1.15</f>
        <v>86.25</v>
      </c>
      <c r="E9" s="129">
        <v>156</v>
      </c>
      <c r="F9" s="130">
        <v>0.05</v>
      </c>
      <c r="G9" s="117" t="s">
        <v>41</v>
      </c>
      <c r="H9" s="129"/>
      <c r="I9" s="117"/>
      <c r="J9" s="121">
        <v>1980</v>
      </c>
      <c r="K9" s="122">
        <f t="shared" si="0"/>
        <v>170775</v>
      </c>
      <c r="L9" s="122">
        <v>405</v>
      </c>
      <c r="M9" s="122">
        <f t="shared" si="1"/>
        <v>34931.25</v>
      </c>
      <c r="N9" s="122">
        <f t="shared" si="2"/>
        <v>205706.25</v>
      </c>
      <c r="O9" s="123"/>
      <c r="Q9" s="540">
        <f t="shared" si="3"/>
        <v>1782</v>
      </c>
      <c r="R9" s="540">
        <f t="shared" si="4"/>
        <v>364.5</v>
      </c>
    </row>
    <row r="10" spans="1:42" s="124" customFormat="1" ht="20.100000000000001" customHeight="1">
      <c r="A10" s="117" t="s">
        <v>15</v>
      </c>
      <c r="B10" s="117"/>
      <c r="C10" s="127" t="s">
        <v>299</v>
      </c>
      <c r="D10" s="128">
        <f>87*1.15</f>
        <v>100.05</v>
      </c>
      <c r="E10" s="129">
        <v>111</v>
      </c>
      <c r="F10" s="130">
        <v>0.05</v>
      </c>
      <c r="G10" s="117" t="s">
        <v>41</v>
      </c>
      <c r="H10" s="129"/>
      <c r="I10" s="117"/>
      <c r="J10" s="121">
        <v>1332</v>
      </c>
      <c r="K10" s="122">
        <f t="shared" si="0"/>
        <v>133266.6</v>
      </c>
      <c r="L10" s="122">
        <v>369</v>
      </c>
      <c r="M10" s="122">
        <f t="shared" si="1"/>
        <v>36918.449999999997</v>
      </c>
      <c r="N10" s="122">
        <f t="shared" si="2"/>
        <v>170185.05</v>
      </c>
      <c r="O10" s="123"/>
      <c r="Q10" s="540">
        <f t="shared" si="3"/>
        <v>1198.8</v>
      </c>
      <c r="R10" s="540">
        <f t="shared" si="4"/>
        <v>332.1</v>
      </c>
    </row>
    <row r="11" spans="1:42" s="124" customFormat="1" ht="20.100000000000001" customHeight="1">
      <c r="A11" s="117" t="s">
        <v>31</v>
      </c>
      <c r="B11" s="117"/>
      <c r="C11" s="127" t="s">
        <v>300</v>
      </c>
      <c r="D11" s="128">
        <f>66*1.15</f>
        <v>75.899999999999991</v>
      </c>
      <c r="E11" s="129">
        <v>78</v>
      </c>
      <c r="F11" s="130">
        <v>0.05</v>
      </c>
      <c r="G11" s="117" t="s">
        <v>41</v>
      </c>
      <c r="H11" s="129"/>
      <c r="I11" s="117"/>
      <c r="J11" s="121">
        <v>990</v>
      </c>
      <c r="K11" s="122">
        <f t="shared" si="0"/>
        <v>75140.999999999985</v>
      </c>
      <c r="L11" s="122">
        <v>270</v>
      </c>
      <c r="M11" s="122">
        <f t="shared" si="1"/>
        <v>20492.999999999996</v>
      </c>
      <c r="N11" s="122">
        <f t="shared" si="2"/>
        <v>95633.999999999985</v>
      </c>
      <c r="O11" s="123"/>
      <c r="Q11" s="540">
        <f t="shared" si="3"/>
        <v>891</v>
      </c>
      <c r="R11" s="540">
        <f t="shared" si="4"/>
        <v>243</v>
      </c>
    </row>
    <row r="12" spans="1:42" s="124" customFormat="1" ht="20.100000000000001" customHeight="1">
      <c r="A12" s="117" t="s">
        <v>34</v>
      </c>
      <c r="B12" s="117"/>
      <c r="C12" s="127" t="s">
        <v>301</v>
      </c>
      <c r="D12" s="128">
        <f>52*1.15</f>
        <v>59.8</v>
      </c>
      <c r="E12" s="129">
        <v>54</v>
      </c>
      <c r="F12" s="130">
        <v>0.05</v>
      </c>
      <c r="G12" s="117" t="s">
        <v>41</v>
      </c>
      <c r="H12" s="129"/>
      <c r="I12" s="117"/>
      <c r="J12" s="121">
        <v>891</v>
      </c>
      <c r="K12" s="122">
        <f t="shared" si="0"/>
        <v>53281.799999999996</v>
      </c>
      <c r="L12" s="122">
        <v>225</v>
      </c>
      <c r="M12" s="122">
        <f t="shared" si="1"/>
        <v>13455</v>
      </c>
      <c r="N12" s="122">
        <f t="shared" si="2"/>
        <v>66736.799999999988</v>
      </c>
      <c r="O12" s="123"/>
      <c r="Q12" s="540">
        <f t="shared" si="3"/>
        <v>801.9</v>
      </c>
      <c r="R12" s="540">
        <f t="shared" si="4"/>
        <v>202.5</v>
      </c>
    </row>
    <row r="13" spans="1:42" s="124" customFormat="1" ht="20.100000000000001" customHeight="1">
      <c r="A13" s="117" t="s">
        <v>37</v>
      </c>
      <c r="B13" s="117"/>
      <c r="C13" s="127" t="s">
        <v>302</v>
      </c>
      <c r="D13" s="128">
        <f>500*1.15</f>
        <v>575</v>
      </c>
      <c r="E13" s="129">
        <v>626</v>
      </c>
      <c r="F13" s="130">
        <v>0.05</v>
      </c>
      <c r="G13" s="117" t="s">
        <v>41</v>
      </c>
      <c r="H13" s="129"/>
      <c r="I13" s="117"/>
      <c r="J13" s="121">
        <v>711</v>
      </c>
      <c r="K13" s="122">
        <f t="shared" si="0"/>
        <v>408825</v>
      </c>
      <c r="L13" s="122">
        <v>189</v>
      </c>
      <c r="M13" s="122">
        <f t="shared" si="1"/>
        <v>108675</v>
      </c>
      <c r="N13" s="122">
        <f t="shared" si="2"/>
        <v>517500</v>
      </c>
      <c r="O13" s="123"/>
      <c r="Q13" s="540">
        <f t="shared" si="3"/>
        <v>639.9</v>
      </c>
      <c r="R13" s="540">
        <f t="shared" si="4"/>
        <v>170.1</v>
      </c>
    </row>
    <row r="14" spans="1:42" s="124" customFormat="1" ht="33.75" customHeight="1">
      <c r="A14" s="117"/>
      <c r="B14" s="117" t="s">
        <v>294</v>
      </c>
      <c r="C14" s="125" t="s">
        <v>303</v>
      </c>
      <c r="D14" s="128"/>
      <c r="E14" s="129"/>
      <c r="F14" s="129"/>
      <c r="G14" s="117"/>
      <c r="H14" s="129"/>
      <c r="I14" s="117"/>
      <c r="J14" s="121">
        <v>0</v>
      </c>
      <c r="K14" s="122"/>
      <c r="L14" s="122">
        <v>0</v>
      </c>
      <c r="M14" s="122"/>
      <c r="N14" s="122"/>
      <c r="O14" s="123"/>
      <c r="Q14" s="540">
        <f t="shared" si="3"/>
        <v>0</v>
      </c>
      <c r="R14" s="540">
        <f t="shared" si="4"/>
        <v>0</v>
      </c>
    </row>
    <row r="15" spans="1:42" s="124" customFormat="1" ht="20.100000000000001" customHeight="1">
      <c r="A15" s="117" t="s">
        <v>38</v>
      </c>
      <c r="B15" s="117"/>
      <c r="C15" s="127" t="s">
        <v>304</v>
      </c>
      <c r="D15" s="128">
        <v>76</v>
      </c>
      <c r="E15" s="129">
        <v>69</v>
      </c>
      <c r="F15" s="129"/>
      <c r="G15" s="17" t="str">
        <f t="shared" ref="G15:G24" si="5">IF(D15&gt;1,"Nos.","No.")</f>
        <v>Nos.</v>
      </c>
      <c r="H15" s="129"/>
      <c r="I15" s="117"/>
      <c r="J15" s="121">
        <v>7920</v>
      </c>
      <c r="K15" s="122">
        <f t="shared" ref="K15:K18" si="6">J15*D15</f>
        <v>601920</v>
      </c>
      <c r="L15" s="122">
        <v>675</v>
      </c>
      <c r="M15" s="122">
        <f t="shared" ref="M15:M18" si="7">L15*D15</f>
        <v>51300</v>
      </c>
      <c r="N15" s="122">
        <f t="shared" ref="N15:N18" si="8">M15+K15</f>
        <v>653220</v>
      </c>
      <c r="O15" s="126" t="s">
        <v>90</v>
      </c>
      <c r="Q15" s="540">
        <f t="shared" si="3"/>
        <v>7128</v>
      </c>
      <c r="R15" s="540">
        <f t="shared" si="4"/>
        <v>607.5</v>
      </c>
    </row>
    <row r="16" spans="1:42" s="124" customFormat="1" ht="20.100000000000001" customHeight="1">
      <c r="A16" s="117" t="s">
        <v>51</v>
      </c>
      <c r="B16" s="117"/>
      <c r="C16" s="127" t="s">
        <v>305</v>
      </c>
      <c r="D16" s="128">
        <v>11</v>
      </c>
      <c r="E16" s="129">
        <v>13</v>
      </c>
      <c r="F16" s="129"/>
      <c r="G16" s="17" t="str">
        <f t="shared" si="5"/>
        <v>Nos.</v>
      </c>
      <c r="H16" s="129"/>
      <c r="I16" s="117"/>
      <c r="J16" s="121">
        <v>11250</v>
      </c>
      <c r="K16" s="122">
        <f t="shared" si="6"/>
        <v>123750</v>
      </c>
      <c r="L16" s="122">
        <v>675</v>
      </c>
      <c r="M16" s="122">
        <f t="shared" si="7"/>
        <v>7425</v>
      </c>
      <c r="N16" s="122">
        <f t="shared" si="8"/>
        <v>131175</v>
      </c>
      <c r="O16" s="126" t="s">
        <v>90</v>
      </c>
      <c r="Q16" s="540">
        <f t="shared" si="3"/>
        <v>10125</v>
      </c>
      <c r="R16" s="540">
        <f t="shared" si="4"/>
        <v>607.5</v>
      </c>
    </row>
    <row r="17" spans="1:90" s="124" customFormat="1" ht="20.100000000000001" customHeight="1">
      <c r="A17" s="117" t="s">
        <v>52</v>
      </c>
      <c r="B17" s="117"/>
      <c r="C17" s="127" t="s">
        <v>306</v>
      </c>
      <c r="D17" s="128">
        <v>5</v>
      </c>
      <c r="E17" s="129"/>
      <c r="F17" s="129"/>
      <c r="G17" s="17" t="str">
        <f t="shared" si="5"/>
        <v>Nos.</v>
      </c>
      <c r="H17" s="129"/>
      <c r="I17" s="117"/>
      <c r="J17" s="121">
        <v>4950</v>
      </c>
      <c r="K17" s="122">
        <f t="shared" si="6"/>
        <v>24750</v>
      </c>
      <c r="L17" s="122">
        <v>675</v>
      </c>
      <c r="M17" s="122">
        <f t="shared" si="7"/>
        <v>3375</v>
      </c>
      <c r="N17" s="122">
        <f t="shared" si="8"/>
        <v>28125</v>
      </c>
      <c r="O17" s="126"/>
      <c r="Q17" s="540">
        <f t="shared" si="3"/>
        <v>4455</v>
      </c>
      <c r="R17" s="540">
        <f t="shared" si="4"/>
        <v>607.5</v>
      </c>
    </row>
    <row r="18" spans="1:90" s="124" customFormat="1" ht="20.100000000000001" customHeight="1">
      <c r="A18" s="117" t="s">
        <v>53</v>
      </c>
      <c r="B18" s="117"/>
      <c r="C18" s="131" t="s">
        <v>307</v>
      </c>
      <c r="D18" s="132">
        <v>76</v>
      </c>
      <c r="E18" s="133" t="s">
        <v>1</v>
      </c>
      <c r="F18" s="123"/>
      <c r="G18" s="17" t="str">
        <f t="shared" si="5"/>
        <v>Nos.</v>
      </c>
      <c r="H18" s="123"/>
      <c r="I18" s="123"/>
      <c r="J18" s="122">
        <v>11700</v>
      </c>
      <c r="K18" s="122">
        <f t="shared" si="6"/>
        <v>889200</v>
      </c>
      <c r="L18" s="122">
        <v>900</v>
      </c>
      <c r="M18" s="122">
        <f t="shared" si="7"/>
        <v>68400</v>
      </c>
      <c r="N18" s="122">
        <f t="shared" si="8"/>
        <v>957600</v>
      </c>
      <c r="Q18" s="540">
        <f>SUM(J18)-(J18*10%)</f>
        <v>10530</v>
      </c>
      <c r="R18" s="540">
        <f>SUM(L18)-(L18*10%)</f>
        <v>810</v>
      </c>
    </row>
    <row r="19" spans="1:90" s="10" customFormat="1" ht="30" customHeight="1">
      <c r="A19" s="23"/>
      <c r="B19" s="24"/>
      <c r="C19" s="24" t="s">
        <v>47</v>
      </c>
      <c r="D19" s="25"/>
      <c r="E19" s="25"/>
      <c r="F19" s="25"/>
      <c r="G19" s="25"/>
      <c r="H19" s="25"/>
      <c r="I19" s="25"/>
      <c r="J19" s="84"/>
      <c r="K19" s="134">
        <f>SUM(K6:K18)</f>
        <v>3048213.6</v>
      </c>
      <c r="L19" s="80"/>
      <c r="M19" s="134">
        <f>SUM(M6:M18)</f>
        <v>441641.7</v>
      </c>
      <c r="N19" s="134">
        <f>SUM(N6:N18)</f>
        <v>3489855.3</v>
      </c>
      <c r="O19" s="23"/>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row>
    <row r="20" spans="1:90" s="124" customFormat="1" ht="33.75" customHeight="1">
      <c r="A20" s="117"/>
      <c r="B20" s="117" t="s">
        <v>308</v>
      </c>
      <c r="C20" s="125" t="s">
        <v>309</v>
      </c>
      <c r="D20" s="128"/>
      <c r="E20" s="129"/>
      <c r="F20" s="129"/>
      <c r="G20" s="117"/>
      <c r="H20" s="129"/>
      <c r="I20" s="117"/>
      <c r="J20" s="121"/>
      <c r="K20" s="122"/>
      <c r="L20" s="122"/>
      <c r="M20" s="122"/>
      <c r="N20" s="122"/>
      <c r="O20" s="123"/>
    </row>
    <row r="21" spans="1:90" s="138" customFormat="1" ht="24" customHeight="1">
      <c r="A21" s="49" t="s">
        <v>50</v>
      </c>
      <c r="B21" s="135"/>
      <c r="C21" s="127" t="s">
        <v>310</v>
      </c>
      <c r="D21" s="128">
        <v>1</v>
      </c>
      <c r="E21" s="129">
        <v>1</v>
      </c>
      <c r="F21" s="129"/>
      <c r="G21" s="17" t="str">
        <f t="shared" si="5"/>
        <v>No.</v>
      </c>
      <c r="H21" s="129"/>
      <c r="I21" s="117"/>
      <c r="J21" s="121">
        <v>14850</v>
      </c>
      <c r="K21" s="122">
        <f t="shared" ref="K21:K24" si="9">J21*D21</f>
        <v>14850</v>
      </c>
      <c r="L21" s="136">
        <v>900</v>
      </c>
      <c r="M21" s="122">
        <f t="shared" ref="M21:M24" si="10">L21*D21</f>
        <v>900</v>
      </c>
      <c r="N21" s="122">
        <f t="shared" ref="N21:N24" si="11">M21+K21</f>
        <v>15750</v>
      </c>
      <c r="O21" s="126" t="s">
        <v>90</v>
      </c>
      <c r="P21" s="137"/>
      <c r="Q21" s="540">
        <f t="shared" ref="Q21:Q31" si="12">SUM(J21)-(J21*10%)</f>
        <v>13365</v>
      </c>
      <c r="R21" s="540">
        <f t="shared" ref="R21:R31" si="13">SUM(L21)-(L21*10%)</f>
        <v>810</v>
      </c>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c r="AU21" s="137"/>
      <c r="AV21" s="137"/>
      <c r="AW21" s="137"/>
      <c r="AX21" s="137"/>
      <c r="AY21" s="137"/>
      <c r="AZ21" s="137"/>
      <c r="BA21" s="137"/>
      <c r="BB21" s="137"/>
      <c r="BC21" s="137"/>
      <c r="BD21" s="137"/>
      <c r="BE21" s="137"/>
      <c r="BF21" s="137"/>
      <c r="BG21" s="137"/>
      <c r="BH21" s="137"/>
      <c r="BI21" s="137"/>
      <c r="BJ21" s="137"/>
      <c r="BK21" s="137"/>
      <c r="BL21" s="137"/>
      <c r="BM21" s="137"/>
      <c r="BN21" s="137"/>
      <c r="BO21" s="137"/>
      <c r="BP21" s="137"/>
      <c r="BQ21" s="137"/>
      <c r="BR21" s="137"/>
      <c r="BS21" s="137"/>
      <c r="BT21" s="137"/>
      <c r="BU21" s="137"/>
      <c r="BV21" s="137"/>
      <c r="BW21" s="137"/>
      <c r="BX21" s="137"/>
      <c r="BY21" s="137"/>
      <c r="BZ21" s="137"/>
      <c r="CA21" s="137"/>
      <c r="CB21" s="137"/>
      <c r="CC21" s="137"/>
      <c r="CD21" s="137"/>
      <c r="CE21" s="137"/>
      <c r="CF21" s="137"/>
      <c r="CG21" s="137"/>
      <c r="CH21" s="137"/>
      <c r="CI21" s="137"/>
      <c r="CJ21" s="137"/>
      <c r="CK21" s="137"/>
      <c r="CL21" s="137"/>
    </row>
    <row r="22" spans="1:90" s="138" customFormat="1" ht="24" customHeight="1">
      <c r="A22" s="49" t="s">
        <v>42</v>
      </c>
      <c r="B22" s="135"/>
      <c r="C22" s="127" t="s">
        <v>311</v>
      </c>
      <c r="D22" s="128">
        <v>2</v>
      </c>
      <c r="E22" s="129"/>
      <c r="F22" s="129"/>
      <c r="G22" s="17" t="str">
        <f t="shared" si="5"/>
        <v>Nos.</v>
      </c>
      <c r="H22" s="129"/>
      <c r="I22" s="117"/>
      <c r="J22" s="121">
        <v>7650</v>
      </c>
      <c r="K22" s="122">
        <f t="shared" si="9"/>
        <v>15300</v>
      </c>
      <c r="L22" s="136">
        <v>900</v>
      </c>
      <c r="M22" s="122">
        <f t="shared" si="10"/>
        <v>1800</v>
      </c>
      <c r="N22" s="122">
        <f t="shared" si="11"/>
        <v>17100</v>
      </c>
      <c r="O22" s="126"/>
      <c r="P22" s="137"/>
      <c r="Q22" s="540">
        <f t="shared" si="12"/>
        <v>6885</v>
      </c>
      <c r="R22" s="540">
        <f t="shared" si="13"/>
        <v>810</v>
      </c>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137"/>
      <c r="AW22" s="137"/>
      <c r="AX22" s="137"/>
      <c r="AY22" s="137"/>
      <c r="AZ22" s="137"/>
      <c r="BA22" s="137"/>
      <c r="BB22" s="137"/>
      <c r="BC22" s="137"/>
      <c r="BD22" s="137"/>
      <c r="BE22" s="137"/>
      <c r="BF22" s="137"/>
      <c r="BG22" s="137"/>
      <c r="BH22" s="137"/>
      <c r="BI22" s="137"/>
      <c r="BJ22" s="137"/>
      <c r="BK22" s="137"/>
      <c r="BL22" s="137"/>
      <c r="BM22" s="137"/>
      <c r="BN22" s="137"/>
      <c r="BO22" s="137"/>
      <c r="BP22" s="137"/>
      <c r="BQ22" s="137"/>
      <c r="BR22" s="137"/>
      <c r="BS22" s="137"/>
      <c r="BT22" s="137"/>
      <c r="BU22" s="137"/>
      <c r="BV22" s="137"/>
      <c r="BW22" s="137"/>
      <c r="BX22" s="137"/>
      <c r="BY22" s="137"/>
      <c r="BZ22" s="137"/>
      <c r="CA22" s="137"/>
      <c r="CB22" s="137"/>
      <c r="CC22" s="137"/>
      <c r="CD22" s="137"/>
      <c r="CE22" s="137"/>
      <c r="CF22" s="137"/>
      <c r="CG22" s="137"/>
      <c r="CH22" s="137"/>
      <c r="CI22" s="137"/>
      <c r="CJ22" s="137"/>
      <c r="CK22" s="137"/>
      <c r="CL22" s="137"/>
    </row>
    <row r="23" spans="1:90" s="138" customFormat="1" ht="24" customHeight="1">
      <c r="A23" s="49" t="s">
        <v>10</v>
      </c>
      <c r="B23" s="135"/>
      <c r="C23" s="127" t="s">
        <v>312</v>
      </c>
      <c r="D23" s="128">
        <v>1</v>
      </c>
      <c r="E23" s="129"/>
      <c r="F23" s="129"/>
      <c r="G23" s="17" t="str">
        <f t="shared" si="5"/>
        <v>No.</v>
      </c>
      <c r="H23" s="129"/>
      <c r="I23" s="117"/>
      <c r="J23" s="121">
        <v>24300</v>
      </c>
      <c r="K23" s="122">
        <f t="shared" si="9"/>
        <v>24300</v>
      </c>
      <c r="L23" s="136">
        <v>900</v>
      </c>
      <c r="M23" s="122">
        <f t="shared" si="10"/>
        <v>900</v>
      </c>
      <c r="N23" s="122">
        <f t="shared" si="11"/>
        <v>25200</v>
      </c>
      <c r="O23" s="126"/>
      <c r="P23" s="137"/>
      <c r="Q23" s="540">
        <f t="shared" si="12"/>
        <v>21870</v>
      </c>
      <c r="R23" s="540">
        <f t="shared" si="13"/>
        <v>810</v>
      </c>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c r="AU23" s="137"/>
      <c r="AV23" s="137"/>
      <c r="AW23" s="137"/>
      <c r="AX23" s="137"/>
      <c r="AY23" s="137"/>
      <c r="AZ23" s="137"/>
      <c r="BA23" s="137"/>
      <c r="BB23" s="137"/>
      <c r="BC23" s="137"/>
      <c r="BD23" s="137"/>
      <c r="BE23" s="137"/>
      <c r="BF23" s="137"/>
      <c r="BG23" s="137"/>
      <c r="BH23" s="137"/>
      <c r="BI23" s="137"/>
      <c r="BJ23" s="137"/>
      <c r="BK23" s="137"/>
      <c r="BL23" s="137"/>
      <c r="BM23" s="137"/>
      <c r="BN23" s="137"/>
      <c r="BO23" s="137"/>
      <c r="BP23" s="137"/>
      <c r="BQ23" s="137"/>
      <c r="BR23" s="137"/>
      <c r="BS23" s="137"/>
      <c r="BT23" s="137"/>
      <c r="BU23" s="137"/>
      <c r="BV23" s="137"/>
      <c r="BW23" s="137"/>
      <c r="BX23" s="137"/>
      <c r="BY23" s="137"/>
      <c r="BZ23" s="137"/>
      <c r="CA23" s="137"/>
      <c r="CB23" s="137"/>
      <c r="CC23" s="137"/>
      <c r="CD23" s="137"/>
      <c r="CE23" s="137"/>
      <c r="CF23" s="137"/>
      <c r="CG23" s="137"/>
      <c r="CH23" s="137"/>
      <c r="CI23" s="137"/>
      <c r="CJ23" s="137"/>
      <c r="CK23" s="137"/>
      <c r="CL23" s="137"/>
    </row>
    <row r="24" spans="1:90" s="138" customFormat="1" ht="24" customHeight="1">
      <c r="A24" s="49" t="s">
        <v>15</v>
      </c>
      <c r="B24" s="135"/>
      <c r="C24" s="127" t="s">
        <v>313</v>
      </c>
      <c r="D24" s="128">
        <v>1</v>
      </c>
      <c r="E24" s="129"/>
      <c r="F24" s="129"/>
      <c r="G24" s="17" t="str">
        <f t="shared" si="5"/>
        <v>No.</v>
      </c>
      <c r="H24" s="129"/>
      <c r="I24" s="117"/>
      <c r="J24" s="121">
        <v>14400</v>
      </c>
      <c r="K24" s="122">
        <f t="shared" si="9"/>
        <v>14400</v>
      </c>
      <c r="L24" s="136">
        <v>900</v>
      </c>
      <c r="M24" s="122">
        <f t="shared" si="10"/>
        <v>900</v>
      </c>
      <c r="N24" s="122">
        <f t="shared" si="11"/>
        <v>15300</v>
      </c>
      <c r="O24" s="126"/>
      <c r="P24" s="137"/>
      <c r="Q24" s="540">
        <f t="shared" si="12"/>
        <v>12960</v>
      </c>
      <c r="R24" s="540">
        <f t="shared" si="13"/>
        <v>810</v>
      </c>
      <c r="S24" s="137"/>
      <c r="T24" s="137"/>
      <c r="U24" s="137"/>
      <c r="V24" s="137"/>
      <c r="W24" s="137"/>
      <c r="X24" s="137"/>
      <c r="Y24" s="137"/>
      <c r="Z24" s="137"/>
      <c r="AA24" s="137"/>
      <c r="AB24" s="137"/>
      <c r="AC24" s="137"/>
      <c r="AD24" s="137"/>
      <c r="AE24" s="137"/>
      <c r="AF24" s="137"/>
      <c r="AG24" s="137"/>
      <c r="AH24" s="137"/>
      <c r="AI24" s="137"/>
      <c r="AJ24" s="137"/>
      <c r="AK24" s="137"/>
      <c r="AL24" s="137"/>
      <c r="AM24" s="137"/>
      <c r="AN24" s="137"/>
      <c r="AO24" s="137"/>
      <c r="AP24" s="137"/>
      <c r="AQ24" s="137"/>
      <c r="AR24" s="137"/>
      <c r="AS24" s="137"/>
      <c r="AT24" s="137"/>
      <c r="AU24" s="137"/>
      <c r="AV24" s="137"/>
      <c r="AW24" s="137"/>
      <c r="AX24" s="137"/>
      <c r="AY24" s="137"/>
      <c r="AZ24" s="137"/>
      <c r="BA24" s="137"/>
      <c r="BB24" s="137"/>
      <c r="BC24" s="137"/>
      <c r="BD24" s="137"/>
      <c r="BE24" s="137"/>
      <c r="BF24" s="137"/>
      <c r="BG24" s="137"/>
      <c r="BH24" s="137"/>
      <c r="BI24" s="137"/>
      <c r="BJ24" s="137"/>
      <c r="BK24" s="137"/>
      <c r="BL24" s="137"/>
      <c r="BM24" s="137"/>
      <c r="BN24" s="137"/>
      <c r="BO24" s="137"/>
      <c r="BP24" s="137"/>
      <c r="BQ24" s="137"/>
      <c r="BR24" s="137"/>
      <c r="BS24" s="137"/>
      <c r="BT24" s="137"/>
      <c r="BU24" s="137"/>
      <c r="BV24" s="137"/>
      <c r="BW24" s="137"/>
      <c r="BX24" s="137"/>
      <c r="BY24" s="137"/>
      <c r="BZ24" s="137"/>
      <c r="CA24" s="137"/>
      <c r="CB24" s="137"/>
      <c r="CC24" s="137"/>
      <c r="CD24" s="137"/>
      <c r="CE24" s="137"/>
      <c r="CF24" s="137"/>
      <c r="CG24" s="137"/>
      <c r="CH24" s="137"/>
      <c r="CI24" s="137"/>
      <c r="CJ24" s="137"/>
      <c r="CK24" s="137"/>
      <c r="CL24" s="137"/>
    </row>
    <row r="25" spans="1:90" s="138" customFormat="1" ht="48" customHeight="1">
      <c r="A25" s="49"/>
      <c r="B25" s="117" t="s">
        <v>308</v>
      </c>
      <c r="C25" s="139" t="s">
        <v>314</v>
      </c>
      <c r="D25" s="128"/>
      <c r="E25" s="129"/>
      <c r="F25" s="129"/>
      <c r="G25" s="48"/>
      <c r="H25" s="129"/>
      <c r="I25" s="48"/>
      <c r="J25" s="121">
        <v>0</v>
      </c>
      <c r="K25" s="136"/>
      <c r="L25" s="136">
        <v>0</v>
      </c>
      <c r="M25" s="136"/>
      <c r="N25" s="136"/>
      <c r="O25" s="140"/>
      <c r="P25" s="137"/>
      <c r="Q25" s="540">
        <f t="shared" si="12"/>
        <v>0</v>
      </c>
      <c r="R25" s="540">
        <f t="shared" si="13"/>
        <v>0</v>
      </c>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137"/>
      <c r="AW25" s="137"/>
      <c r="AX25" s="137"/>
      <c r="AY25" s="137"/>
      <c r="AZ25" s="137"/>
      <c r="BA25" s="137"/>
      <c r="BB25" s="137"/>
      <c r="BC25" s="137"/>
      <c r="BD25" s="137"/>
      <c r="BE25" s="137"/>
      <c r="BF25" s="137"/>
      <c r="BG25" s="137"/>
      <c r="BH25" s="137"/>
      <c r="BI25" s="137"/>
      <c r="BJ25" s="137"/>
      <c r="BK25" s="137"/>
      <c r="BL25" s="137"/>
      <c r="BM25" s="137"/>
      <c r="BN25" s="137"/>
      <c r="BO25" s="137"/>
      <c r="BP25" s="137"/>
      <c r="BQ25" s="137"/>
      <c r="BR25" s="137"/>
      <c r="BS25" s="137"/>
      <c r="BT25" s="137"/>
      <c r="BU25" s="137"/>
      <c r="BV25" s="137"/>
      <c r="BW25" s="137"/>
      <c r="BX25" s="137"/>
      <c r="BY25" s="137"/>
      <c r="BZ25" s="137"/>
      <c r="CA25" s="137"/>
      <c r="CB25" s="137"/>
      <c r="CC25" s="137"/>
      <c r="CD25" s="137"/>
      <c r="CE25" s="137"/>
      <c r="CF25" s="137"/>
      <c r="CG25" s="137"/>
      <c r="CH25" s="137"/>
      <c r="CI25" s="137"/>
      <c r="CJ25" s="137"/>
      <c r="CK25" s="137"/>
      <c r="CL25" s="137"/>
    </row>
    <row r="26" spans="1:90" s="124" customFormat="1" ht="26.25" customHeight="1">
      <c r="A26" s="117"/>
      <c r="B26" s="117"/>
      <c r="C26" s="118" t="s">
        <v>315</v>
      </c>
      <c r="D26" s="128"/>
      <c r="E26" s="129"/>
      <c r="F26" s="129"/>
      <c r="G26" s="117"/>
      <c r="H26" s="129"/>
      <c r="I26" s="117"/>
      <c r="J26" s="121">
        <v>0</v>
      </c>
      <c r="K26" s="122"/>
      <c r="L26" s="122">
        <v>0</v>
      </c>
      <c r="M26" s="122"/>
      <c r="N26" s="122"/>
      <c r="O26" s="123"/>
      <c r="Q26" s="540">
        <f t="shared" si="12"/>
        <v>0</v>
      </c>
      <c r="R26" s="540">
        <f t="shared" si="13"/>
        <v>0</v>
      </c>
    </row>
    <row r="27" spans="1:90" s="124" customFormat="1" ht="48" customHeight="1">
      <c r="A27" s="117" t="s">
        <v>31</v>
      </c>
      <c r="B27" s="117" t="s">
        <v>316</v>
      </c>
      <c r="C27" s="127" t="s">
        <v>317</v>
      </c>
      <c r="D27" s="128">
        <v>1</v>
      </c>
      <c r="E27" s="129">
        <v>1</v>
      </c>
      <c r="F27" s="129"/>
      <c r="G27" s="117" t="s">
        <v>13</v>
      </c>
      <c r="H27" s="129"/>
      <c r="I27" s="117"/>
      <c r="J27" s="121">
        <v>22500</v>
      </c>
      <c r="K27" s="122">
        <f t="shared" ref="K27:K31" si="14">J27*D27</f>
        <v>22500</v>
      </c>
      <c r="L27" s="122">
        <v>4500</v>
      </c>
      <c r="M27" s="122">
        <f t="shared" ref="M27:M31" si="15">L27*D27</f>
        <v>4500</v>
      </c>
      <c r="N27" s="122">
        <f t="shared" ref="N27:N31" si="16">M27+K27</f>
        <v>27000</v>
      </c>
      <c r="O27" s="123"/>
      <c r="Q27" s="540">
        <f t="shared" si="12"/>
        <v>20250</v>
      </c>
      <c r="R27" s="540">
        <f t="shared" si="13"/>
        <v>4050</v>
      </c>
    </row>
    <row r="28" spans="1:90" s="124" customFormat="1" ht="48" customHeight="1">
      <c r="A28" s="117" t="s">
        <v>34</v>
      </c>
      <c r="B28" s="117" t="s">
        <v>294</v>
      </c>
      <c r="C28" s="127" t="s">
        <v>318</v>
      </c>
      <c r="D28" s="128">
        <v>1</v>
      </c>
      <c r="E28" s="129">
        <v>1</v>
      </c>
      <c r="F28" s="129"/>
      <c r="G28" s="117" t="s">
        <v>13</v>
      </c>
      <c r="H28" s="129"/>
      <c r="I28" s="117"/>
      <c r="J28" s="121">
        <v>189000</v>
      </c>
      <c r="K28" s="122">
        <f t="shared" si="14"/>
        <v>189000</v>
      </c>
      <c r="L28" s="122">
        <v>27000</v>
      </c>
      <c r="M28" s="122">
        <f t="shared" si="15"/>
        <v>27000</v>
      </c>
      <c r="N28" s="122">
        <f t="shared" si="16"/>
        <v>216000</v>
      </c>
      <c r="O28" s="123"/>
      <c r="Q28" s="540">
        <f t="shared" si="12"/>
        <v>170100</v>
      </c>
      <c r="R28" s="540">
        <f t="shared" si="13"/>
        <v>24300</v>
      </c>
    </row>
    <row r="29" spans="1:90" s="124" customFormat="1" ht="37.5" customHeight="1">
      <c r="A29" s="117" t="s">
        <v>37</v>
      </c>
      <c r="B29" s="117" t="s">
        <v>39</v>
      </c>
      <c r="C29" s="127" t="s">
        <v>319</v>
      </c>
      <c r="D29" s="128">
        <v>1</v>
      </c>
      <c r="E29" s="129">
        <v>1</v>
      </c>
      <c r="F29" s="129"/>
      <c r="G29" s="117" t="s">
        <v>13</v>
      </c>
      <c r="H29" s="129"/>
      <c r="I29" s="117"/>
      <c r="J29" s="121">
        <v>31500</v>
      </c>
      <c r="K29" s="122">
        <f t="shared" si="14"/>
        <v>31500</v>
      </c>
      <c r="L29" s="122">
        <v>9000</v>
      </c>
      <c r="M29" s="122">
        <f t="shared" si="15"/>
        <v>9000</v>
      </c>
      <c r="N29" s="122">
        <f t="shared" si="16"/>
        <v>40500</v>
      </c>
      <c r="O29" s="123"/>
      <c r="Q29" s="540">
        <f t="shared" si="12"/>
        <v>28350</v>
      </c>
      <c r="R29" s="540">
        <f t="shared" si="13"/>
        <v>8100</v>
      </c>
    </row>
    <row r="30" spans="1:90" s="124" customFormat="1" ht="26.25" customHeight="1">
      <c r="A30" s="117" t="s">
        <v>38</v>
      </c>
      <c r="B30" s="117" t="s">
        <v>320</v>
      </c>
      <c r="C30" s="127" t="s">
        <v>321</v>
      </c>
      <c r="D30" s="128">
        <v>1</v>
      </c>
      <c r="E30" s="129">
        <v>1</v>
      </c>
      <c r="F30" s="129"/>
      <c r="G30" s="117" t="s">
        <v>13</v>
      </c>
      <c r="H30" s="129"/>
      <c r="I30" s="117"/>
      <c r="J30" s="121">
        <v>22500</v>
      </c>
      <c r="K30" s="122">
        <f t="shared" si="14"/>
        <v>22500</v>
      </c>
      <c r="L30" s="122">
        <v>9000</v>
      </c>
      <c r="M30" s="122">
        <f t="shared" si="15"/>
        <v>9000</v>
      </c>
      <c r="N30" s="122">
        <f t="shared" si="16"/>
        <v>31500</v>
      </c>
      <c r="O30" s="123"/>
      <c r="Q30" s="540">
        <f t="shared" si="12"/>
        <v>20250</v>
      </c>
      <c r="R30" s="540">
        <f t="shared" si="13"/>
        <v>8100</v>
      </c>
    </row>
    <row r="31" spans="1:90" s="124" customFormat="1" ht="26.25" customHeight="1">
      <c r="A31" s="117" t="s">
        <v>51</v>
      </c>
      <c r="B31" s="117" t="s">
        <v>322</v>
      </c>
      <c r="C31" s="127" t="s">
        <v>323</v>
      </c>
      <c r="D31" s="128">
        <v>1</v>
      </c>
      <c r="E31" s="129">
        <v>1</v>
      </c>
      <c r="F31" s="129"/>
      <c r="G31" s="117" t="s">
        <v>13</v>
      </c>
      <c r="H31" s="129"/>
      <c r="I31" s="117"/>
      <c r="J31" s="121">
        <v>0</v>
      </c>
      <c r="K31" s="122">
        <f t="shared" si="14"/>
        <v>0</v>
      </c>
      <c r="L31" s="122">
        <v>36000</v>
      </c>
      <c r="M31" s="122">
        <f t="shared" si="15"/>
        <v>36000</v>
      </c>
      <c r="N31" s="122">
        <f t="shared" si="16"/>
        <v>36000</v>
      </c>
      <c r="O31" s="123"/>
      <c r="Q31" s="540">
        <f t="shared" si="12"/>
        <v>0</v>
      </c>
      <c r="R31" s="540">
        <f t="shared" si="13"/>
        <v>32400</v>
      </c>
    </row>
    <row r="32" spans="1:90" s="10" customFormat="1" ht="30" customHeight="1">
      <c r="A32" s="23"/>
      <c r="B32" s="24"/>
      <c r="C32" s="24" t="s">
        <v>165</v>
      </c>
      <c r="D32" s="25"/>
      <c r="E32" s="25"/>
      <c r="F32" s="25"/>
      <c r="G32" s="25"/>
      <c r="H32" s="25"/>
      <c r="I32" s="25"/>
      <c r="J32" s="84"/>
      <c r="K32" s="134">
        <f>SUM(K21:K31)</f>
        <v>334350</v>
      </c>
      <c r="L32" s="80"/>
      <c r="M32" s="134">
        <f>SUM(M21:M31)</f>
        <v>90000</v>
      </c>
      <c r="N32" s="134">
        <f>SUM(N21:N31)</f>
        <v>424350</v>
      </c>
      <c r="O32" s="23"/>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row>
    <row r="33" spans="1:42" s="124" customFormat="1" ht="26.25" customHeight="1">
      <c r="A33" s="117"/>
      <c r="B33" s="117"/>
      <c r="C33" s="118" t="s">
        <v>9</v>
      </c>
      <c r="D33" s="128"/>
      <c r="E33" s="129"/>
      <c r="F33" s="129"/>
      <c r="G33" s="117"/>
      <c r="H33" s="129"/>
      <c r="I33" s="117"/>
      <c r="J33" s="121"/>
      <c r="K33" s="122"/>
      <c r="L33" s="122"/>
      <c r="M33" s="122"/>
      <c r="N33" s="122"/>
      <c r="O33" s="123"/>
    </row>
    <row r="34" spans="1:42" s="124" customFormat="1" ht="26.25" customHeight="1">
      <c r="A34" s="117" t="s">
        <v>50</v>
      </c>
      <c r="B34" s="117" t="s">
        <v>324</v>
      </c>
      <c r="C34" s="127" t="s">
        <v>325</v>
      </c>
      <c r="D34" s="128">
        <v>1</v>
      </c>
      <c r="E34" s="129">
        <v>1</v>
      </c>
      <c r="F34" s="129"/>
      <c r="G34" s="117" t="s">
        <v>13</v>
      </c>
      <c r="H34" s="129"/>
      <c r="I34" s="117"/>
      <c r="J34" s="121">
        <v>9000</v>
      </c>
      <c r="K34" s="122">
        <f>J34*D34</f>
        <v>9000</v>
      </c>
      <c r="L34" s="121">
        <v>9000</v>
      </c>
      <c r="M34" s="122">
        <f>L34*D34</f>
        <v>9000</v>
      </c>
      <c r="N34" s="122">
        <f>M34+K34</f>
        <v>18000</v>
      </c>
      <c r="O34" s="123"/>
      <c r="Q34" s="540">
        <f t="shared" ref="Q34:Q36" si="17">SUM(J34)-(J34*10%)</f>
        <v>8100</v>
      </c>
      <c r="R34" s="540">
        <f t="shared" ref="R34:R36" si="18">SUM(L34)-(L34*10%)</f>
        <v>8100</v>
      </c>
    </row>
    <row r="35" spans="1:42" s="124" customFormat="1" ht="26.25" customHeight="1">
      <c r="A35" s="117"/>
      <c r="B35" s="117"/>
      <c r="C35" s="118" t="s">
        <v>14</v>
      </c>
      <c r="D35" s="128"/>
      <c r="E35" s="129"/>
      <c r="F35" s="129"/>
      <c r="G35" s="117"/>
      <c r="H35" s="129"/>
      <c r="I35" s="117"/>
      <c r="J35" s="121">
        <v>0</v>
      </c>
      <c r="K35" s="122"/>
      <c r="L35" s="122">
        <v>0</v>
      </c>
      <c r="M35" s="122"/>
      <c r="N35" s="122"/>
      <c r="O35" s="123"/>
      <c r="Q35" s="540">
        <f t="shared" si="17"/>
        <v>0</v>
      </c>
      <c r="R35" s="540">
        <f t="shared" si="18"/>
        <v>0</v>
      </c>
    </row>
    <row r="36" spans="1:42" s="124" customFormat="1" ht="37.5" customHeight="1">
      <c r="A36" s="117" t="s">
        <v>42</v>
      </c>
      <c r="B36" s="117"/>
      <c r="C36" s="127" t="s">
        <v>326</v>
      </c>
      <c r="D36" s="128">
        <v>1</v>
      </c>
      <c r="E36" s="129">
        <v>1</v>
      </c>
      <c r="F36" s="129"/>
      <c r="G36" s="117" t="s">
        <v>13</v>
      </c>
      <c r="H36" s="129"/>
      <c r="I36" s="117"/>
      <c r="J36" s="121">
        <v>0</v>
      </c>
      <c r="K36" s="122">
        <f>J36*D36</f>
        <v>0</v>
      </c>
      <c r="L36" s="122">
        <v>0</v>
      </c>
      <c r="M36" s="122">
        <f>L36*D36</f>
        <v>0</v>
      </c>
      <c r="N36" s="122">
        <f>M36+K36</f>
        <v>0</v>
      </c>
      <c r="O36" s="123"/>
      <c r="Q36" s="540">
        <f t="shared" si="17"/>
        <v>0</v>
      </c>
      <c r="R36" s="540">
        <f t="shared" si="18"/>
        <v>0</v>
      </c>
    </row>
    <row r="37" spans="1:42" s="10" customFormat="1" ht="30" customHeight="1">
      <c r="A37" s="23"/>
      <c r="B37" s="24"/>
      <c r="C37" s="24" t="s">
        <v>48</v>
      </c>
      <c r="D37" s="25"/>
      <c r="E37" s="25"/>
      <c r="F37" s="25"/>
      <c r="G37" s="25"/>
      <c r="H37" s="25"/>
      <c r="I37" s="25"/>
      <c r="J37" s="84"/>
      <c r="K37" s="134">
        <f>SUM(K34:L36)</f>
        <v>18000</v>
      </c>
      <c r="L37" s="80"/>
      <c r="M37" s="134">
        <f>SUM(M34:N36)</f>
        <v>27000</v>
      </c>
      <c r="N37" s="134">
        <f>SUM(N34:O36)</f>
        <v>18000</v>
      </c>
      <c r="O37" s="23"/>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row>
    <row r="38" spans="1:42" s="10" customFormat="1" ht="11.25" customHeight="1">
      <c r="A38" s="17"/>
      <c r="B38" s="34"/>
      <c r="C38" s="34"/>
      <c r="D38" s="28"/>
      <c r="E38" s="28"/>
      <c r="F38" s="28"/>
      <c r="G38" s="28"/>
      <c r="H38" s="28"/>
      <c r="I38" s="141"/>
      <c r="J38" s="89"/>
      <c r="K38" s="73"/>
      <c r="L38" s="73"/>
      <c r="M38" s="73"/>
      <c r="N38" s="73"/>
      <c r="O38" s="142"/>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row>
    <row r="39" spans="1:42" s="11" customFormat="1" ht="35.25" customHeight="1">
      <c r="A39" s="37"/>
      <c r="B39" s="46"/>
      <c r="C39" s="38" t="s">
        <v>327</v>
      </c>
      <c r="D39" s="39"/>
      <c r="E39" s="39"/>
      <c r="F39" s="39"/>
      <c r="G39" s="39"/>
      <c r="H39" s="39"/>
      <c r="I39" s="39"/>
      <c r="J39" s="90"/>
      <c r="K39" s="143">
        <f>K37+K32+K19</f>
        <v>3400563.6</v>
      </c>
      <c r="L39" s="81"/>
      <c r="M39" s="143">
        <f>M37+M32+M19</f>
        <v>558641.69999999995</v>
      </c>
      <c r="N39" s="143">
        <f>N37+N32+N19</f>
        <v>3932205.3</v>
      </c>
      <c r="O39" s="37"/>
      <c r="P39" s="144">
        <f>N39+'FF 7F'!O39+'FF 8F'!J39</f>
        <v>16674396.779999997</v>
      </c>
    </row>
    <row r="41" spans="1:42">
      <c r="N41" s="148">
        <f>N39+'FF 7F'!O39+'FF 8F'!J39</f>
        <v>16674396.779999997</v>
      </c>
    </row>
  </sheetData>
  <printOptions horizontalCentered="1"/>
  <pageMargins left="0.74" right="0.73" top="1.07" bottom="0.96" header="0.42" footer="0.45"/>
  <pageSetup paperSize="9" scale="77"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COMPANY&amp;R&amp;"Calibri,Regular"&amp;12Sec-III/C (Level-03) - Page - &amp;P of &amp;N&amp;8
&amp;5&amp;Z
&amp;F</oddFooter>
  </headerFooter>
  <rowBreaks count="2" manualBreakCount="2">
    <brk id="19" max="13" man="1"/>
    <brk id="32" max="13"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BB9A-8FDE-40F8-ABF8-90F5C5DF94DA}">
  <sheetPr>
    <pageSetUpPr fitToPage="1"/>
  </sheetPr>
  <dimension ref="A1:CM39"/>
  <sheetViews>
    <sheetView view="pageBreakPreview" topLeftCell="C1" zoomScaleNormal="115" zoomScaleSheetLayoutView="100" workbookViewId="0">
      <selection activeCell="T8" sqref="T8"/>
    </sheetView>
  </sheetViews>
  <sheetFormatPr defaultRowHeight="15"/>
  <cols>
    <col min="1" max="1" width="9.140625" style="145"/>
    <col min="2" max="2" width="12.5703125" style="145" customWidth="1"/>
    <col min="3" max="3" width="59.140625" style="146" customWidth="1"/>
    <col min="4" max="4" width="7.5703125" style="145" customWidth="1"/>
    <col min="5" max="7" width="7.5703125" style="145" hidden="1" customWidth="1"/>
    <col min="8" max="8" width="11.140625" style="145" customWidth="1"/>
    <col min="9" max="9" width="21.5703125" style="145" hidden="1" customWidth="1"/>
    <col min="10" max="10" width="23.140625" style="145" hidden="1" customWidth="1"/>
    <col min="11" max="15" width="14.5703125" style="147" customWidth="1"/>
    <col min="17" max="17" width="13.7109375" customWidth="1"/>
    <col min="18" max="18" width="10.85546875" customWidth="1"/>
  </cols>
  <sheetData>
    <row r="1" spans="1:43" s="12" customFormat="1" ht="39.950000000000003" customHeight="1">
      <c r="A1" s="36" t="s">
        <v>328</v>
      </c>
      <c r="B1" s="44"/>
      <c r="C1" s="13"/>
      <c r="D1" s="13"/>
      <c r="E1" s="13"/>
      <c r="F1" s="13"/>
      <c r="G1" s="13"/>
      <c r="H1" s="13"/>
      <c r="I1" s="13"/>
      <c r="J1" s="14"/>
      <c r="K1" s="92"/>
      <c r="L1" s="92"/>
      <c r="M1" s="92"/>
      <c r="N1" s="92"/>
      <c r="O1" s="93"/>
      <c r="P1" s="52"/>
    </row>
    <row r="2" spans="1:43" s="5" customFormat="1" ht="12.6" customHeight="1">
      <c r="A2" s="4">
        <v>1</v>
      </c>
      <c r="B2" s="4">
        <v>2</v>
      </c>
      <c r="C2" s="4">
        <v>3</v>
      </c>
      <c r="D2" s="4">
        <v>4</v>
      </c>
      <c r="E2" s="4"/>
      <c r="F2" s="4"/>
      <c r="G2" s="4"/>
      <c r="H2" s="4">
        <v>5</v>
      </c>
      <c r="I2" s="4">
        <v>6</v>
      </c>
      <c r="J2" s="4">
        <v>7</v>
      </c>
      <c r="K2" s="82">
        <v>6</v>
      </c>
      <c r="L2" s="74">
        <v>7</v>
      </c>
      <c r="M2" s="74">
        <v>8</v>
      </c>
      <c r="N2" s="74">
        <v>9</v>
      </c>
      <c r="O2" s="74">
        <v>10</v>
      </c>
    </row>
    <row r="3" spans="1:43" s="7" customFormat="1" ht="30" customHeight="1">
      <c r="A3" s="6" t="s">
        <v>17</v>
      </c>
      <c r="B3" s="6" t="s">
        <v>18</v>
      </c>
      <c r="C3" s="6" t="s">
        <v>19</v>
      </c>
      <c r="D3" s="6" t="s">
        <v>20</v>
      </c>
      <c r="E3" s="6"/>
      <c r="F3" s="6"/>
      <c r="G3" s="6"/>
      <c r="H3" s="6" t="s">
        <v>0</v>
      </c>
      <c r="I3" s="6" t="s">
        <v>91</v>
      </c>
      <c r="J3" s="6" t="s">
        <v>92</v>
      </c>
      <c r="K3" s="83" t="s">
        <v>21</v>
      </c>
      <c r="L3" s="75" t="s">
        <v>22</v>
      </c>
      <c r="M3" s="75" t="s">
        <v>23</v>
      </c>
      <c r="N3" s="75" t="s">
        <v>24</v>
      </c>
      <c r="O3" s="75" t="s">
        <v>25</v>
      </c>
    </row>
    <row r="4" spans="1:43" s="8" customFormat="1" ht="12.6" customHeight="1">
      <c r="A4" s="4">
        <v>1</v>
      </c>
      <c r="B4" s="4">
        <v>2</v>
      </c>
      <c r="C4" s="4">
        <v>3</v>
      </c>
      <c r="D4" s="4">
        <v>4</v>
      </c>
      <c r="E4" s="4"/>
      <c r="F4" s="4"/>
      <c r="G4" s="4"/>
      <c r="H4" s="4">
        <v>5</v>
      </c>
      <c r="I4" s="4">
        <v>6</v>
      </c>
      <c r="J4" s="4" t="s">
        <v>26</v>
      </c>
      <c r="K4" s="82">
        <v>6</v>
      </c>
      <c r="L4" s="76" t="s">
        <v>26</v>
      </c>
      <c r="M4" s="76">
        <v>8</v>
      </c>
      <c r="N4" s="76" t="s">
        <v>27</v>
      </c>
      <c r="O4" s="76" t="s">
        <v>40</v>
      </c>
      <c r="AK4" s="9"/>
      <c r="AL4" s="9"/>
      <c r="AM4" s="9"/>
      <c r="AN4" s="9"/>
      <c r="AO4" s="9"/>
      <c r="AP4" s="9"/>
      <c r="AQ4" s="9"/>
    </row>
    <row r="5" spans="1:43" s="124" customFormat="1" ht="24.75" customHeight="1">
      <c r="A5" s="117"/>
      <c r="B5" s="117"/>
      <c r="C5" s="118" t="s">
        <v>292</v>
      </c>
      <c r="D5" s="119"/>
      <c r="E5" s="117"/>
      <c r="F5" s="117"/>
      <c r="G5" s="120" t="s">
        <v>293</v>
      </c>
      <c r="H5" s="117"/>
      <c r="I5" s="117"/>
      <c r="J5" s="117"/>
      <c r="K5" s="121"/>
      <c r="L5" s="122"/>
      <c r="M5" s="122"/>
      <c r="N5" s="122"/>
      <c r="O5" s="122"/>
    </row>
    <row r="6" spans="1:43" s="124" customFormat="1" ht="48" customHeight="1">
      <c r="A6" s="117"/>
      <c r="B6" s="117" t="s">
        <v>294</v>
      </c>
      <c r="C6" s="125" t="s">
        <v>295</v>
      </c>
      <c r="D6" s="49"/>
      <c r="E6" s="117"/>
      <c r="F6" s="117"/>
      <c r="G6" s="117"/>
      <c r="H6" s="117"/>
      <c r="I6" s="117"/>
      <c r="J6" s="117"/>
      <c r="K6" s="121"/>
      <c r="L6" s="122"/>
      <c r="M6" s="122"/>
      <c r="N6" s="122"/>
      <c r="O6" s="122"/>
    </row>
    <row r="7" spans="1:43" s="124" customFormat="1" ht="20.100000000000001" customHeight="1">
      <c r="A7" s="117" t="s">
        <v>50</v>
      </c>
      <c r="B7" s="117"/>
      <c r="C7" s="127" t="s">
        <v>296</v>
      </c>
      <c r="D7" s="128">
        <f>37*1.15</f>
        <v>42.55</v>
      </c>
      <c r="E7" s="129">
        <v>10</v>
      </c>
      <c r="F7" s="130">
        <v>0.05</v>
      </c>
      <c r="G7" s="149">
        <v>11</v>
      </c>
      <c r="H7" s="117" t="s">
        <v>41</v>
      </c>
      <c r="I7" s="129"/>
      <c r="J7" s="117"/>
      <c r="K7" s="121">
        <v>3672</v>
      </c>
      <c r="L7" s="122">
        <f>K7*D7</f>
        <v>156243.59999999998</v>
      </c>
      <c r="M7" s="122">
        <v>540</v>
      </c>
      <c r="N7" s="122">
        <f>M7*D7</f>
        <v>22977</v>
      </c>
      <c r="O7" s="122">
        <f>N7+L7</f>
        <v>179220.59999999998</v>
      </c>
      <c r="Q7" s="540">
        <f>SUM(K7)-(K7*10%)</f>
        <v>3304.8</v>
      </c>
      <c r="R7" s="540">
        <f>SUM(M7)-(M7*10%)</f>
        <v>486</v>
      </c>
    </row>
    <row r="8" spans="1:43" s="124" customFormat="1" ht="20.100000000000001" customHeight="1">
      <c r="A8" s="117" t="s">
        <v>42</v>
      </c>
      <c r="B8" s="117"/>
      <c r="C8" s="127" t="s">
        <v>297</v>
      </c>
      <c r="D8" s="128">
        <f>136*1.15</f>
        <v>156.39999999999998</v>
      </c>
      <c r="E8" s="129">
        <v>177</v>
      </c>
      <c r="F8" s="130">
        <v>0.05</v>
      </c>
      <c r="G8" s="149">
        <v>186</v>
      </c>
      <c r="H8" s="117" t="s">
        <v>41</v>
      </c>
      <c r="I8" s="129"/>
      <c r="J8" s="117"/>
      <c r="K8" s="121">
        <v>2583</v>
      </c>
      <c r="L8" s="122">
        <f t="shared" ref="L8:L13" si="0">K8*D8</f>
        <v>403981.19999999995</v>
      </c>
      <c r="M8" s="122">
        <v>495</v>
      </c>
      <c r="N8" s="122">
        <f t="shared" ref="N8:N13" si="1">M8*D8</f>
        <v>77417.999999999985</v>
      </c>
      <c r="O8" s="122">
        <f t="shared" ref="O8:O13" si="2">N8+L8</f>
        <v>481399.19999999995</v>
      </c>
      <c r="Q8" s="540">
        <f t="shared" ref="Q8:Q17" si="3">SUM(K8)-(K8*10%)</f>
        <v>2324.6999999999998</v>
      </c>
      <c r="R8" s="540">
        <f t="shared" ref="R8:R17" si="4">SUM(M8)-(M8*10%)</f>
        <v>445.5</v>
      </c>
    </row>
    <row r="9" spans="1:43" s="124" customFormat="1" ht="20.100000000000001" customHeight="1">
      <c r="A9" s="117" t="s">
        <v>10</v>
      </c>
      <c r="B9" s="117"/>
      <c r="C9" s="127" t="s">
        <v>298</v>
      </c>
      <c r="D9" s="128">
        <f>63*1.15</f>
        <v>72.449999999999989</v>
      </c>
      <c r="E9" s="129">
        <v>136</v>
      </c>
      <c r="F9" s="130">
        <v>0.05</v>
      </c>
      <c r="G9" s="149">
        <v>143</v>
      </c>
      <c r="H9" s="117" t="s">
        <v>41</v>
      </c>
      <c r="I9" s="129"/>
      <c r="J9" s="117"/>
      <c r="K9" s="121">
        <v>1980</v>
      </c>
      <c r="L9" s="122">
        <f t="shared" si="0"/>
        <v>143450.99999999997</v>
      </c>
      <c r="M9" s="122">
        <v>405</v>
      </c>
      <c r="N9" s="122">
        <f t="shared" si="1"/>
        <v>29342.249999999996</v>
      </c>
      <c r="O9" s="122">
        <f t="shared" si="2"/>
        <v>172793.24999999997</v>
      </c>
      <c r="Q9" s="540">
        <f t="shared" si="3"/>
        <v>1782</v>
      </c>
      <c r="R9" s="540">
        <f t="shared" si="4"/>
        <v>364.5</v>
      </c>
    </row>
    <row r="10" spans="1:43" s="124" customFormat="1" ht="20.100000000000001" customHeight="1">
      <c r="A10" s="117" t="s">
        <v>15</v>
      </c>
      <c r="B10" s="117"/>
      <c r="C10" s="127" t="s">
        <v>299</v>
      </c>
      <c r="D10" s="128">
        <f>85*1.15</f>
        <v>97.749999999999986</v>
      </c>
      <c r="E10" s="129">
        <f>90.17*1.15</f>
        <v>103.6955</v>
      </c>
      <c r="F10" s="130">
        <v>0.05</v>
      </c>
      <c r="G10" s="149">
        <v>109</v>
      </c>
      <c r="H10" s="117" t="s">
        <v>41</v>
      </c>
      <c r="I10" s="129"/>
      <c r="J10" s="117"/>
      <c r="K10" s="121">
        <v>1332</v>
      </c>
      <c r="L10" s="122">
        <f t="shared" si="0"/>
        <v>130202.99999999999</v>
      </c>
      <c r="M10" s="122">
        <v>369</v>
      </c>
      <c r="N10" s="122">
        <f t="shared" si="1"/>
        <v>36069.749999999993</v>
      </c>
      <c r="O10" s="122">
        <f t="shared" si="2"/>
        <v>166272.74999999997</v>
      </c>
      <c r="Q10" s="540">
        <f t="shared" si="3"/>
        <v>1198.8</v>
      </c>
      <c r="R10" s="540">
        <f t="shared" si="4"/>
        <v>332.1</v>
      </c>
    </row>
    <row r="11" spans="1:43" s="124" customFormat="1" ht="20.100000000000001" customHeight="1">
      <c r="A11" s="117" t="s">
        <v>31</v>
      </c>
      <c r="B11" s="117"/>
      <c r="C11" s="127" t="s">
        <v>300</v>
      </c>
      <c r="D11" s="128">
        <f>36*1.15</f>
        <v>41.4</v>
      </c>
      <c r="E11" s="129">
        <f>67.91*1.15</f>
        <v>78.096499999999992</v>
      </c>
      <c r="F11" s="130">
        <v>0.05</v>
      </c>
      <c r="G11" s="149">
        <v>82</v>
      </c>
      <c r="H11" s="117" t="s">
        <v>41</v>
      </c>
      <c r="I11" s="129"/>
      <c r="J11" s="117"/>
      <c r="K11" s="121">
        <v>990</v>
      </c>
      <c r="L11" s="122">
        <f t="shared" si="0"/>
        <v>40986</v>
      </c>
      <c r="M11" s="122">
        <v>270</v>
      </c>
      <c r="N11" s="122">
        <f t="shared" si="1"/>
        <v>11178</v>
      </c>
      <c r="O11" s="122">
        <f t="shared" si="2"/>
        <v>52164</v>
      </c>
      <c r="Q11" s="540">
        <f t="shared" si="3"/>
        <v>891</v>
      </c>
      <c r="R11" s="540">
        <f t="shared" si="4"/>
        <v>243</v>
      </c>
    </row>
    <row r="12" spans="1:43" s="124" customFormat="1" ht="20.100000000000001" customHeight="1">
      <c r="A12" s="117" t="s">
        <v>34</v>
      </c>
      <c r="B12" s="117"/>
      <c r="C12" s="127" t="s">
        <v>301</v>
      </c>
      <c r="D12" s="128">
        <f>72*1.15</f>
        <v>82.8</v>
      </c>
      <c r="E12" s="129">
        <v>38</v>
      </c>
      <c r="F12" s="130">
        <v>0.05</v>
      </c>
      <c r="G12" s="149">
        <v>40</v>
      </c>
      <c r="H12" s="117" t="s">
        <v>41</v>
      </c>
      <c r="I12" s="129"/>
      <c r="J12" s="117"/>
      <c r="K12" s="121">
        <v>891</v>
      </c>
      <c r="L12" s="122">
        <f t="shared" si="0"/>
        <v>73774.8</v>
      </c>
      <c r="M12" s="122">
        <v>225</v>
      </c>
      <c r="N12" s="122">
        <f t="shared" si="1"/>
        <v>18630</v>
      </c>
      <c r="O12" s="122">
        <f t="shared" si="2"/>
        <v>92404.800000000003</v>
      </c>
      <c r="Q12" s="540">
        <f t="shared" si="3"/>
        <v>801.9</v>
      </c>
      <c r="R12" s="540">
        <f t="shared" si="4"/>
        <v>202.5</v>
      </c>
    </row>
    <row r="13" spans="1:43" s="124" customFormat="1" ht="20.100000000000001" customHeight="1">
      <c r="A13" s="117" t="s">
        <v>37</v>
      </c>
      <c r="B13" s="117"/>
      <c r="C13" s="127" t="s">
        <v>302</v>
      </c>
      <c r="D13" s="128">
        <f>800*1.15</f>
        <v>919.99999999999989</v>
      </c>
      <c r="E13" s="129">
        <f>550.59*1.15</f>
        <v>633.17849999999999</v>
      </c>
      <c r="F13" s="130">
        <v>0.05</v>
      </c>
      <c r="G13" s="149">
        <v>665</v>
      </c>
      <c r="H13" s="117" t="s">
        <v>41</v>
      </c>
      <c r="I13" s="129"/>
      <c r="J13" s="117"/>
      <c r="K13" s="121">
        <v>711</v>
      </c>
      <c r="L13" s="122">
        <f t="shared" si="0"/>
        <v>654119.99999999988</v>
      </c>
      <c r="M13" s="122">
        <v>189</v>
      </c>
      <c r="N13" s="122">
        <f t="shared" si="1"/>
        <v>173879.99999999997</v>
      </c>
      <c r="O13" s="122">
        <f t="shared" si="2"/>
        <v>827999.99999999988</v>
      </c>
      <c r="Q13" s="540">
        <f t="shared" si="3"/>
        <v>639.9</v>
      </c>
      <c r="R13" s="540">
        <f t="shared" si="4"/>
        <v>170.1</v>
      </c>
    </row>
    <row r="14" spans="1:43" s="124" customFormat="1" ht="33.75" customHeight="1">
      <c r="A14" s="117"/>
      <c r="B14" s="117" t="s">
        <v>294</v>
      </c>
      <c r="C14" s="125" t="s">
        <v>303</v>
      </c>
      <c r="D14" s="128"/>
      <c r="E14" s="129"/>
      <c r="F14" s="129"/>
      <c r="G14" s="129"/>
      <c r="H14" s="117"/>
      <c r="I14" s="129"/>
      <c r="J14" s="117"/>
      <c r="K14" s="122">
        <v>0</v>
      </c>
      <c r="L14" s="122"/>
      <c r="M14" s="122">
        <v>0</v>
      </c>
      <c r="N14" s="122"/>
      <c r="O14" s="122"/>
      <c r="Q14" s="540">
        <f t="shared" si="3"/>
        <v>0</v>
      </c>
      <c r="R14" s="540">
        <f t="shared" si="4"/>
        <v>0</v>
      </c>
    </row>
    <row r="15" spans="1:43" s="124" customFormat="1" ht="20.100000000000001" customHeight="1">
      <c r="A15" s="117" t="s">
        <v>38</v>
      </c>
      <c r="B15" s="117"/>
      <c r="C15" s="127" t="s">
        <v>304</v>
      </c>
      <c r="D15" s="128">
        <v>39</v>
      </c>
      <c r="E15" s="129"/>
      <c r="F15" s="129"/>
      <c r="G15" s="129">
        <v>71</v>
      </c>
      <c r="H15" s="17" t="str">
        <f t="shared" ref="H15:H25" si="5">IF(D15&gt;1,"Nos.","No.")</f>
        <v>Nos.</v>
      </c>
      <c r="I15" s="129"/>
      <c r="J15" s="117"/>
      <c r="K15" s="121">
        <v>7920</v>
      </c>
      <c r="L15" s="122">
        <f t="shared" ref="L15:L17" si="6">K15*D15</f>
        <v>308880</v>
      </c>
      <c r="M15" s="122">
        <v>675</v>
      </c>
      <c r="N15" s="122">
        <f t="shared" ref="N15:N17" si="7">M15*D15</f>
        <v>26325</v>
      </c>
      <c r="O15" s="122">
        <f t="shared" ref="O15:O17" si="8">N15+L15</f>
        <v>335205</v>
      </c>
      <c r="Q15" s="540">
        <f t="shared" si="3"/>
        <v>7128</v>
      </c>
      <c r="R15" s="540">
        <f t="shared" si="4"/>
        <v>607.5</v>
      </c>
    </row>
    <row r="16" spans="1:43" s="124" customFormat="1" ht="20.100000000000001" customHeight="1">
      <c r="A16" s="117" t="s">
        <v>51</v>
      </c>
      <c r="B16" s="117"/>
      <c r="C16" s="127" t="s">
        <v>306</v>
      </c>
      <c r="D16" s="128">
        <v>73</v>
      </c>
      <c r="E16" s="129"/>
      <c r="F16" s="129"/>
      <c r="G16" s="129"/>
      <c r="H16" s="17" t="str">
        <f t="shared" si="5"/>
        <v>Nos.</v>
      </c>
      <c r="I16" s="129"/>
      <c r="J16" s="117"/>
      <c r="K16" s="121">
        <v>5850</v>
      </c>
      <c r="L16" s="122">
        <f t="shared" si="6"/>
        <v>427050</v>
      </c>
      <c r="M16" s="122">
        <v>675</v>
      </c>
      <c r="N16" s="122">
        <f t="shared" si="7"/>
        <v>49275</v>
      </c>
      <c r="O16" s="122">
        <f t="shared" si="8"/>
        <v>476325</v>
      </c>
      <c r="Q16" s="540">
        <f t="shared" si="3"/>
        <v>5265</v>
      </c>
      <c r="R16" s="540">
        <f t="shared" si="4"/>
        <v>607.5</v>
      </c>
    </row>
    <row r="17" spans="1:91" s="124" customFormat="1" ht="20.100000000000001" customHeight="1">
      <c r="A17" s="117" t="s">
        <v>52</v>
      </c>
      <c r="B17" s="117"/>
      <c r="C17" s="131" t="s">
        <v>307</v>
      </c>
      <c r="D17" s="132">
        <v>39</v>
      </c>
      <c r="E17" s="133" t="s">
        <v>1</v>
      </c>
      <c r="F17" s="123"/>
      <c r="G17" s="17" t="str">
        <f t="shared" ref="G17" si="9">IF(D17&gt;1,"Nos.","No.")</f>
        <v>Nos.</v>
      </c>
      <c r="H17" s="17" t="str">
        <f t="shared" si="5"/>
        <v>Nos.</v>
      </c>
      <c r="I17" s="123"/>
      <c r="J17" s="123"/>
      <c r="K17" s="122">
        <v>11700</v>
      </c>
      <c r="L17" s="122">
        <f t="shared" si="6"/>
        <v>456300</v>
      </c>
      <c r="M17" s="122">
        <v>900</v>
      </c>
      <c r="N17" s="122">
        <f t="shared" si="7"/>
        <v>35100</v>
      </c>
      <c r="O17" s="122">
        <f t="shared" si="8"/>
        <v>491400</v>
      </c>
      <c r="Q17" s="540">
        <f t="shared" si="3"/>
        <v>10530</v>
      </c>
      <c r="R17" s="540">
        <f t="shared" si="4"/>
        <v>810</v>
      </c>
    </row>
    <row r="18" spans="1:91" s="10" customFormat="1" ht="30" customHeight="1">
      <c r="A18" s="23"/>
      <c r="B18" s="24"/>
      <c r="C18" s="24" t="s">
        <v>47</v>
      </c>
      <c r="D18" s="25"/>
      <c r="E18" s="25"/>
      <c r="F18" s="25"/>
      <c r="G18" s="25"/>
      <c r="H18" s="25"/>
      <c r="I18" s="25"/>
      <c r="J18" s="25"/>
      <c r="K18" s="84"/>
      <c r="L18" s="134">
        <f>SUM(L7:L17)</f>
        <v>2794989.5999999996</v>
      </c>
      <c r="M18" s="80"/>
      <c r="N18" s="134">
        <f>SUM(N7:N17)</f>
        <v>480194.99999999994</v>
      </c>
      <c r="O18" s="134">
        <f>SUM(O7:O17)</f>
        <v>3275184.5999999996</v>
      </c>
      <c r="P18" s="23"/>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row>
    <row r="19" spans="1:91" s="124" customFormat="1" ht="33.75" customHeight="1">
      <c r="A19" s="117"/>
      <c r="B19" s="117" t="s">
        <v>308</v>
      </c>
      <c r="C19" s="125" t="s">
        <v>309</v>
      </c>
      <c r="D19" s="128"/>
      <c r="E19" s="129"/>
      <c r="F19" s="129"/>
      <c r="G19" s="129"/>
      <c r="H19" s="117"/>
      <c r="I19" s="129"/>
      <c r="J19" s="117"/>
      <c r="K19" s="121"/>
      <c r="L19" s="122"/>
      <c r="M19" s="122"/>
      <c r="N19" s="122"/>
      <c r="O19" s="122"/>
    </row>
    <row r="20" spans="1:91" s="138" customFormat="1" ht="24" customHeight="1">
      <c r="A20" s="49" t="s">
        <v>50</v>
      </c>
      <c r="B20" s="135"/>
      <c r="C20" s="127" t="s">
        <v>310</v>
      </c>
      <c r="D20" s="128">
        <v>1</v>
      </c>
      <c r="E20" s="129"/>
      <c r="F20" s="129"/>
      <c r="G20" s="129">
        <v>1</v>
      </c>
      <c r="H20" s="17" t="str">
        <f t="shared" si="5"/>
        <v>No.</v>
      </c>
      <c r="I20" s="129"/>
      <c r="J20" s="48"/>
      <c r="K20" s="121">
        <v>14850</v>
      </c>
      <c r="L20" s="122">
        <f>K20*D20</f>
        <v>14850</v>
      </c>
      <c r="M20" s="136">
        <v>900</v>
      </c>
      <c r="N20" s="122">
        <f t="shared" ref="N20:N23" si="10">M20*D20</f>
        <v>900</v>
      </c>
      <c r="O20" s="122">
        <f>N20+L20</f>
        <v>15750</v>
      </c>
      <c r="P20" s="137"/>
      <c r="Q20" s="540">
        <f t="shared" ref="Q20:Q31" si="11">SUM(K20)-(K20*10%)</f>
        <v>13365</v>
      </c>
      <c r="R20" s="540">
        <f t="shared" ref="R20:R31" si="12">SUM(M20)-(M20*10%)</f>
        <v>810</v>
      </c>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7"/>
      <c r="BP20" s="137"/>
      <c r="BQ20" s="137"/>
      <c r="BR20" s="137"/>
      <c r="BS20" s="137"/>
      <c r="BT20" s="137"/>
      <c r="BU20" s="137"/>
      <c r="BV20" s="137"/>
      <c r="BW20" s="137"/>
      <c r="BX20" s="137"/>
      <c r="BY20" s="137"/>
      <c r="BZ20" s="137"/>
      <c r="CA20" s="137"/>
      <c r="CB20" s="137"/>
      <c r="CC20" s="137"/>
      <c r="CD20" s="137"/>
      <c r="CE20" s="137"/>
      <c r="CF20" s="137"/>
      <c r="CG20" s="137"/>
      <c r="CH20" s="137"/>
      <c r="CI20" s="137"/>
      <c r="CJ20" s="137"/>
      <c r="CK20" s="137"/>
      <c r="CL20" s="137"/>
      <c r="CM20" s="137"/>
    </row>
    <row r="21" spans="1:91" s="138" customFormat="1" ht="24" customHeight="1">
      <c r="A21" s="49" t="s">
        <v>42</v>
      </c>
      <c r="B21" s="135"/>
      <c r="C21" s="127" t="s">
        <v>311</v>
      </c>
      <c r="D21" s="128">
        <v>2</v>
      </c>
      <c r="E21" s="129"/>
      <c r="F21" s="129"/>
      <c r="G21" s="129">
        <v>1</v>
      </c>
      <c r="H21" s="17" t="str">
        <f t="shared" si="5"/>
        <v>Nos.</v>
      </c>
      <c r="I21" s="129"/>
      <c r="J21" s="48"/>
      <c r="K21" s="121">
        <v>7650</v>
      </c>
      <c r="L21" s="122">
        <f t="shared" ref="L21:L23" si="13">K21*D21</f>
        <v>15300</v>
      </c>
      <c r="M21" s="136">
        <v>900</v>
      </c>
      <c r="N21" s="122">
        <f t="shared" si="10"/>
        <v>1800</v>
      </c>
      <c r="O21" s="122">
        <f t="shared" ref="O21:O23" si="14">N21+L21</f>
        <v>17100</v>
      </c>
      <c r="P21" s="137"/>
      <c r="Q21" s="540">
        <f t="shared" si="11"/>
        <v>6885</v>
      </c>
      <c r="R21" s="540">
        <f t="shared" si="12"/>
        <v>810</v>
      </c>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c r="AU21" s="137"/>
      <c r="AV21" s="137"/>
      <c r="AW21" s="137"/>
      <c r="AX21" s="137"/>
      <c r="AY21" s="137"/>
      <c r="AZ21" s="137"/>
      <c r="BA21" s="137"/>
      <c r="BB21" s="137"/>
      <c r="BC21" s="137"/>
      <c r="BD21" s="137"/>
      <c r="BE21" s="137"/>
      <c r="BF21" s="137"/>
      <c r="BG21" s="137"/>
      <c r="BH21" s="137"/>
      <c r="BI21" s="137"/>
      <c r="BJ21" s="137"/>
      <c r="BK21" s="137"/>
      <c r="BL21" s="137"/>
      <c r="BM21" s="137"/>
      <c r="BN21" s="137"/>
      <c r="BO21" s="137"/>
      <c r="BP21" s="137"/>
      <c r="BQ21" s="137"/>
      <c r="BR21" s="137"/>
      <c r="BS21" s="137"/>
      <c r="BT21" s="137"/>
      <c r="BU21" s="137"/>
      <c r="BV21" s="137"/>
      <c r="BW21" s="137"/>
      <c r="BX21" s="137"/>
      <c r="BY21" s="137"/>
      <c r="BZ21" s="137"/>
      <c r="CA21" s="137"/>
      <c r="CB21" s="137"/>
      <c r="CC21" s="137"/>
      <c r="CD21" s="137"/>
      <c r="CE21" s="137"/>
      <c r="CF21" s="137"/>
      <c r="CG21" s="137"/>
      <c r="CH21" s="137"/>
      <c r="CI21" s="137"/>
      <c r="CJ21" s="137"/>
      <c r="CK21" s="137"/>
      <c r="CL21" s="137"/>
      <c r="CM21" s="137"/>
    </row>
    <row r="22" spans="1:91" s="138" customFormat="1" ht="24" customHeight="1">
      <c r="A22" s="49" t="s">
        <v>10</v>
      </c>
      <c r="B22" s="135"/>
      <c r="C22" s="127" t="s">
        <v>312</v>
      </c>
      <c r="D22" s="128">
        <v>1</v>
      </c>
      <c r="E22" s="129"/>
      <c r="F22" s="129"/>
      <c r="G22" s="129">
        <v>1</v>
      </c>
      <c r="H22" s="17" t="str">
        <f t="shared" si="5"/>
        <v>No.</v>
      </c>
      <c r="I22" s="129"/>
      <c r="J22" s="48"/>
      <c r="K22" s="121">
        <v>24300</v>
      </c>
      <c r="L22" s="122">
        <f t="shared" si="13"/>
        <v>24300</v>
      </c>
      <c r="M22" s="136">
        <v>900</v>
      </c>
      <c r="N22" s="122">
        <f t="shared" si="10"/>
        <v>900</v>
      </c>
      <c r="O22" s="122">
        <f t="shared" si="14"/>
        <v>25200</v>
      </c>
      <c r="P22" s="137"/>
      <c r="Q22" s="540">
        <f t="shared" si="11"/>
        <v>21870</v>
      </c>
      <c r="R22" s="540">
        <f t="shared" si="12"/>
        <v>810</v>
      </c>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137"/>
      <c r="AW22" s="137"/>
      <c r="AX22" s="137"/>
      <c r="AY22" s="137"/>
      <c r="AZ22" s="137"/>
      <c r="BA22" s="137"/>
      <c r="BB22" s="137"/>
      <c r="BC22" s="137"/>
      <c r="BD22" s="137"/>
      <c r="BE22" s="137"/>
      <c r="BF22" s="137"/>
      <c r="BG22" s="137"/>
      <c r="BH22" s="137"/>
      <c r="BI22" s="137"/>
      <c r="BJ22" s="137"/>
      <c r="BK22" s="137"/>
      <c r="BL22" s="137"/>
      <c r="BM22" s="137"/>
      <c r="BN22" s="137"/>
      <c r="BO22" s="137"/>
      <c r="BP22" s="137"/>
      <c r="BQ22" s="137"/>
      <c r="BR22" s="137"/>
      <c r="BS22" s="137"/>
      <c r="BT22" s="137"/>
      <c r="BU22" s="137"/>
      <c r="BV22" s="137"/>
      <c r="BW22" s="137"/>
      <c r="BX22" s="137"/>
      <c r="BY22" s="137"/>
      <c r="BZ22" s="137"/>
      <c r="CA22" s="137"/>
      <c r="CB22" s="137"/>
      <c r="CC22" s="137"/>
      <c r="CD22" s="137"/>
      <c r="CE22" s="137"/>
      <c r="CF22" s="137"/>
      <c r="CG22" s="137"/>
      <c r="CH22" s="137"/>
      <c r="CI22" s="137"/>
      <c r="CJ22" s="137"/>
      <c r="CK22" s="137"/>
      <c r="CL22" s="137"/>
      <c r="CM22" s="137"/>
    </row>
    <row r="23" spans="1:91" s="138" customFormat="1" ht="24" customHeight="1">
      <c r="A23" s="49" t="s">
        <v>15</v>
      </c>
      <c r="B23" s="135"/>
      <c r="C23" s="127" t="s">
        <v>313</v>
      </c>
      <c r="D23" s="128">
        <v>1</v>
      </c>
      <c r="E23" s="129"/>
      <c r="F23" s="129"/>
      <c r="G23" s="129">
        <v>1</v>
      </c>
      <c r="H23" s="17" t="str">
        <f t="shared" si="5"/>
        <v>No.</v>
      </c>
      <c r="I23" s="129"/>
      <c r="J23" s="48"/>
      <c r="K23" s="121">
        <v>14400</v>
      </c>
      <c r="L23" s="122">
        <f t="shared" si="13"/>
        <v>14400</v>
      </c>
      <c r="M23" s="136">
        <v>900</v>
      </c>
      <c r="N23" s="122">
        <f t="shared" si="10"/>
        <v>900</v>
      </c>
      <c r="O23" s="122">
        <f t="shared" si="14"/>
        <v>15300</v>
      </c>
      <c r="P23" s="137"/>
      <c r="Q23" s="540">
        <f t="shared" si="11"/>
        <v>12960</v>
      </c>
      <c r="R23" s="540">
        <f t="shared" si="12"/>
        <v>810</v>
      </c>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c r="AU23" s="137"/>
      <c r="AV23" s="137"/>
      <c r="AW23" s="137"/>
      <c r="AX23" s="137"/>
      <c r="AY23" s="137"/>
      <c r="AZ23" s="137"/>
      <c r="BA23" s="137"/>
      <c r="BB23" s="137"/>
      <c r="BC23" s="137"/>
      <c r="BD23" s="137"/>
      <c r="BE23" s="137"/>
      <c r="BF23" s="137"/>
      <c r="BG23" s="137"/>
      <c r="BH23" s="137"/>
      <c r="BI23" s="137"/>
      <c r="BJ23" s="137"/>
      <c r="BK23" s="137"/>
      <c r="BL23" s="137"/>
      <c r="BM23" s="137"/>
      <c r="BN23" s="137"/>
      <c r="BO23" s="137"/>
      <c r="BP23" s="137"/>
      <c r="BQ23" s="137"/>
      <c r="BR23" s="137"/>
      <c r="BS23" s="137"/>
      <c r="BT23" s="137"/>
      <c r="BU23" s="137"/>
      <c r="BV23" s="137"/>
      <c r="BW23" s="137"/>
      <c r="BX23" s="137"/>
      <c r="BY23" s="137"/>
      <c r="BZ23" s="137"/>
      <c r="CA23" s="137"/>
      <c r="CB23" s="137"/>
      <c r="CC23" s="137"/>
      <c r="CD23" s="137"/>
      <c r="CE23" s="137"/>
      <c r="CF23" s="137"/>
      <c r="CG23" s="137"/>
      <c r="CH23" s="137"/>
      <c r="CI23" s="137"/>
      <c r="CJ23" s="137"/>
      <c r="CK23" s="137"/>
      <c r="CL23" s="137"/>
      <c r="CM23" s="137"/>
    </row>
    <row r="24" spans="1:91" s="138" customFormat="1" ht="44.25" customHeight="1">
      <c r="A24" s="49"/>
      <c r="B24" s="117" t="s">
        <v>308</v>
      </c>
      <c r="C24" s="139" t="s">
        <v>314</v>
      </c>
      <c r="D24" s="128"/>
      <c r="E24" s="129"/>
      <c r="F24" s="129"/>
      <c r="G24" s="129"/>
      <c r="H24" s="48"/>
      <c r="I24" s="129"/>
      <c r="J24" s="48"/>
      <c r="K24" s="121">
        <v>0</v>
      </c>
      <c r="L24" s="136"/>
      <c r="M24" s="136">
        <v>0</v>
      </c>
      <c r="N24" s="136"/>
      <c r="O24" s="136"/>
      <c r="P24" s="137"/>
      <c r="Q24" s="540">
        <f t="shared" si="11"/>
        <v>0</v>
      </c>
      <c r="R24" s="540">
        <f t="shared" si="12"/>
        <v>0</v>
      </c>
      <c r="S24" s="137"/>
      <c r="T24" s="137"/>
      <c r="U24" s="137"/>
      <c r="V24" s="137"/>
      <c r="W24" s="137"/>
      <c r="X24" s="137"/>
      <c r="Y24" s="137"/>
      <c r="Z24" s="137"/>
      <c r="AA24" s="137"/>
      <c r="AB24" s="137"/>
      <c r="AC24" s="137"/>
      <c r="AD24" s="137"/>
      <c r="AE24" s="137"/>
      <c r="AF24" s="137"/>
      <c r="AG24" s="137"/>
      <c r="AH24" s="137"/>
      <c r="AI24" s="137"/>
      <c r="AJ24" s="137"/>
      <c r="AK24" s="137"/>
      <c r="AL24" s="137"/>
      <c r="AM24" s="137"/>
      <c r="AN24" s="137"/>
      <c r="AO24" s="137"/>
      <c r="AP24" s="137"/>
      <c r="AQ24" s="137"/>
      <c r="AR24" s="137"/>
      <c r="AS24" s="137"/>
      <c r="AT24" s="137"/>
      <c r="AU24" s="137"/>
      <c r="AV24" s="137"/>
      <c r="AW24" s="137"/>
      <c r="AX24" s="137"/>
      <c r="AY24" s="137"/>
      <c r="AZ24" s="137"/>
      <c r="BA24" s="137"/>
      <c r="BB24" s="137"/>
      <c r="BC24" s="137"/>
      <c r="BD24" s="137"/>
      <c r="BE24" s="137"/>
      <c r="BF24" s="137"/>
      <c r="BG24" s="137"/>
      <c r="BH24" s="137"/>
      <c r="BI24" s="137"/>
      <c r="BJ24" s="137"/>
      <c r="BK24" s="137"/>
      <c r="BL24" s="137"/>
      <c r="BM24" s="137"/>
      <c r="BN24" s="137"/>
      <c r="BO24" s="137"/>
      <c r="BP24" s="137"/>
      <c r="BQ24" s="137"/>
      <c r="BR24" s="137"/>
      <c r="BS24" s="137"/>
      <c r="BT24" s="137"/>
      <c r="BU24" s="137"/>
      <c r="BV24" s="137"/>
      <c r="BW24" s="137"/>
      <c r="BX24" s="137"/>
      <c r="BY24" s="137"/>
      <c r="BZ24" s="137"/>
      <c r="CA24" s="137"/>
      <c r="CB24" s="137"/>
      <c r="CC24" s="137"/>
      <c r="CD24" s="137"/>
      <c r="CE24" s="137"/>
      <c r="CF24" s="137"/>
      <c r="CG24" s="137"/>
      <c r="CH24" s="137"/>
      <c r="CI24" s="137"/>
      <c r="CJ24" s="137"/>
      <c r="CK24" s="137"/>
      <c r="CL24" s="137"/>
      <c r="CM24" s="137"/>
    </row>
    <row r="25" spans="1:91" s="138" customFormat="1" ht="24" customHeight="1">
      <c r="A25" s="49" t="s">
        <v>31</v>
      </c>
      <c r="B25" s="135"/>
      <c r="C25" s="150" t="s">
        <v>329</v>
      </c>
      <c r="D25" s="128">
        <v>1</v>
      </c>
      <c r="E25" s="129"/>
      <c r="F25" s="129"/>
      <c r="G25" s="129">
        <v>1</v>
      </c>
      <c r="H25" s="17" t="str">
        <f t="shared" si="5"/>
        <v>No.</v>
      </c>
      <c r="I25" s="129"/>
      <c r="J25" s="117"/>
      <c r="K25" s="121">
        <v>2475000</v>
      </c>
      <c r="L25" s="122">
        <f>K25*D25</f>
        <v>2475000</v>
      </c>
      <c r="M25" s="136">
        <v>90000</v>
      </c>
      <c r="N25" s="122">
        <f>M25*D25</f>
        <v>90000</v>
      </c>
      <c r="O25" s="122">
        <f>N25+L25</f>
        <v>2565000</v>
      </c>
      <c r="P25" s="137"/>
      <c r="Q25" s="540">
        <f t="shared" si="11"/>
        <v>2227500</v>
      </c>
      <c r="R25" s="540">
        <f t="shared" si="12"/>
        <v>81000</v>
      </c>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137"/>
      <c r="AW25" s="137"/>
      <c r="AX25" s="137"/>
      <c r="AY25" s="137"/>
      <c r="AZ25" s="137"/>
      <c r="BA25" s="137"/>
      <c r="BB25" s="137"/>
      <c r="BC25" s="137"/>
      <c r="BD25" s="137"/>
      <c r="BE25" s="137"/>
      <c r="BF25" s="137"/>
      <c r="BG25" s="137"/>
      <c r="BH25" s="137"/>
      <c r="BI25" s="137"/>
      <c r="BJ25" s="137"/>
      <c r="BK25" s="137"/>
      <c r="BL25" s="137"/>
      <c r="BM25" s="137"/>
      <c r="BN25" s="137"/>
      <c r="BO25" s="137"/>
      <c r="BP25" s="137"/>
      <c r="BQ25" s="137"/>
      <c r="BR25" s="137"/>
      <c r="BS25" s="137"/>
      <c r="BT25" s="137"/>
      <c r="BU25" s="137"/>
      <c r="BV25" s="137"/>
      <c r="BW25" s="137"/>
      <c r="BX25" s="137"/>
      <c r="BY25" s="137"/>
      <c r="BZ25" s="137"/>
      <c r="CA25" s="137"/>
      <c r="CB25" s="137"/>
      <c r="CC25" s="137"/>
      <c r="CD25" s="137"/>
      <c r="CE25" s="137"/>
      <c r="CF25" s="137"/>
      <c r="CG25" s="137"/>
      <c r="CH25" s="137"/>
      <c r="CI25" s="137"/>
      <c r="CJ25" s="137"/>
      <c r="CK25" s="137"/>
      <c r="CL25" s="137"/>
      <c r="CM25" s="137"/>
    </row>
    <row r="26" spans="1:91" s="124" customFormat="1" ht="26.25" customHeight="1">
      <c r="A26" s="117"/>
      <c r="B26" s="117"/>
      <c r="C26" s="118" t="s">
        <v>315</v>
      </c>
      <c r="D26" s="128"/>
      <c r="E26" s="129"/>
      <c r="F26" s="129"/>
      <c r="G26" s="129"/>
      <c r="H26" s="117"/>
      <c r="I26" s="129"/>
      <c r="J26" s="117"/>
      <c r="K26" s="121">
        <v>0</v>
      </c>
      <c r="L26" s="122"/>
      <c r="M26" s="122">
        <v>0</v>
      </c>
      <c r="N26" s="122"/>
      <c r="O26" s="122"/>
      <c r="Q26" s="540">
        <f t="shared" si="11"/>
        <v>0</v>
      </c>
      <c r="R26" s="540">
        <f t="shared" si="12"/>
        <v>0</v>
      </c>
    </row>
    <row r="27" spans="1:91" s="124" customFormat="1" ht="45.6" customHeight="1">
      <c r="A27" s="117" t="s">
        <v>34</v>
      </c>
      <c r="B27" s="117" t="s">
        <v>316</v>
      </c>
      <c r="C27" s="127" t="s">
        <v>317</v>
      </c>
      <c r="D27" s="128">
        <v>1</v>
      </c>
      <c r="E27" s="129"/>
      <c r="F27" s="129"/>
      <c r="G27" s="129">
        <v>1</v>
      </c>
      <c r="H27" s="117" t="s">
        <v>13</v>
      </c>
      <c r="I27" s="129"/>
      <c r="J27" s="117"/>
      <c r="K27" s="121">
        <v>22500</v>
      </c>
      <c r="L27" s="122">
        <f t="shared" ref="L27:L31" si="15">K27*D27</f>
        <v>22500</v>
      </c>
      <c r="M27" s="122">
        <v>4500</v>
      </c>
      <c r="N27" s="122">
        <f t="shared" ref="N27:N31" si="16">M27*D27</f>
        <v>4500</v>
      </c>
      <c r="O27" s="122">
        <f>N27+L27</f>
        <v>27000</v>
      </c>
      <c r="Q27" s="540">
        <f t="shared" si="11"/>
        <v>20250</v>
      </c>
      <c r="R27" s="540">
        <f t="shared" si="12"/>
        <v>4050</v>
      </c>
    </row>
    <row r="28" spans="1:91" s="124" customFormat="1" ht="48" customHeight="1">
      <c r="A28" s="117" t="s">
        <v>37</v>
      </c>
      <c r="B28" s="117" t="s">
        <v>294</v>
      </c>
      <c r="C28" s="127" t="s">
        <v>318</v>
      </c>
      <c r="D28" s="128">
        <v>1</v>
      </c>
      <c r="E28" s="129"/>
      <c r="F28" s="129"/>
      <c r="G28" s="129">
        <v>1</v>
      </c>
      <c r="H28" s="117" t="s">
        <v>13</v>
      </c>
      <c r="I28" s="129"/>
      <c r="J28" s="117"/>
      <c r="K28" s="121">
        <v>189000</v>
      </c>
      <c r="L28" s="122">
        <f t="shared" si="15"/>
        <v>189000</v>
      </c>
      <c r="M28" s="122">
        <v>27000</v>
      </c>
      <c r="N28" s="122">
        <f t="shared" si="16"/>
        <v>27000</v>
      </c>
      <c r="O28" s="122">
        <f t="shared" ref="O28:O31" si="17">N28+L28</f>
        <v>216000</v>
      </c>
      <c r="Q28" s="540">
        <f t="shared" si="11"/>
        <v>170100</v>
      </c>
      <c r="R28" s="540">
        <f t="shared" si="12"/>
        <v>24300</v>
      </c>
    </row>
    <row r="29" spans="1:91" s="124" customFormat="1" ht="37.5" customHeight="1">
      <c r="A29" s="117" t="s">
        <v>38</v>
      </c>
      <c r="B29" s="117" t="s">
        <v>39</v>
      </c>
      <c r="C29" s="127" t="s">
        <v>319</v>
      </c>
      <c r="D29" s="128">
        <v>1</v>
      </c>
      <c r="E29" s="129"/>
      <c r="F29" s="129"/>
      <c r="G29" s="129">
        <v>1</v>
      </c>
      <c r="H29" s="117" t="s">
        <v>13</v>
      </c>
      <c r="I29" s="129"/>
      <c r="J29" s="117"/>
      <c r="K29" s="121">
        <v>31500</v>
      </c>
      <c r="L29" s="122">
        <f t="shared" si="15"/>
        <v>31500</v>
      </c>
      <c r="M29" s="122">
        <v>9000</v>
      </c>
      <c r="N29" s="122">
        <f t="shared" si="16"/>
        <v>9000</v>
      </c>
      <c r="O29" s="122">
        <f t="shared" si="17"/>
        <v>40500</v>
      </c>
      <c r="Q29" s="540">
        <f t="shared" si="11"/>
        <v>28350</v>
      </c>
      <c r="R29" s="540">
        <f t="shared" si="12"/>
        <v>8100</v>
      </c>
    </row>
    <row r="30" spans="1:91" s="124" customFormat="1" ht="26.25" customHeight="1">
      <c r="A30" s="117" t="s">
        <v>51</v>
      </c>
      <c r="B30" s="117" t="s">
        <v>320</v>
      </c>
      <c r="C30" s="127" t="s">
        <v>321</v>
      </c>
      <c r="D30" s="128">
        <v>1</v>
      </c>
      <c r="E30" s="129"/>
      <c r="F30" s="129"/>
      <c r="G30" s="129">
        <v>1</v>
      </c>
      <c r="H30" s="117" t="s">
        <v>13</v>
      </c>
      <c r="I30" s="129"/>
      <c r="J30" s="117"/>
      <c r="K30" s="121">
        <v>22500</v>
      </c>
      <c r="L30" s="122">
        <f t="shared" si="15"/>
        <v>22500</v>
      </c>
      <c r="M30" s="122">
        <v>9000</v>
      </c>
      <c r="N30" s="122">
        <f t="shared" si="16"/>
        <v>9000</v>
      </c>
      <c r="O30" s="122">
        <f t="shared" si="17"/>
        <v>31500</v>
      </c>
      <c r="Q30" s="540">
        <f t="shared" si="11"/>
        <v>20250</v>
      </c>
      <c r="R30" s="540">
        <f t="shared" si="12"/>
        <v>8100</v>
      </c>
    </row>
    <row r="31" spans="1:91" s="124" customFormat="1" ht="26.25" customHeight="1">
      <c r="A31" s="117" t="s">
        <v>52</v>
      </c>
      <c r="B31" s="117" t="s">
        <v>322</v>
      </c>
      <c r="C31" s="127" t="s">
        <v>323</v>
      </c>
      <c r="D31" s="128">
        <v>1</v>
      </c>
      <c r="E31" s="129"/>
      <c r="F31" s="129"/>
      <c r="G31" s="129">
        <v>1</v>
      </c>
      <c r="H31" s="117" t="s">
        <v>13</v>
      </c>
      <c r="I31" s="129"/>
      <c r="J31" s="117"/>
      <c r="K31" s="121">
        <v>0</v>
      </c>
      <c r="L31" s="122">
        <f t="shared" si="15"/>
        <v>0</v>
      </c>
      <c r="M31" s="122">
        <v>36000</v>
      </c>
      <c r="N31" s="122">
        <f t="shared" si="16"/>
        <v>36000</v>
      </c>
      <c r="O31" s="122">
        <f t="shared" si="17"/>
        <v>36000</v>
      </c>
      <c r="Q31" s="540">
        <f t="shared" si="11"/>
        <v>0</v>
      </c>
      <c r="R31" s="540">
        <f t="shared" si="12"/>
        <v>32400</v>
      </c>
    </row>
    <row r="32" spans="1:91" s="10" customFormat="1" ht="30" customHeight="1">
      <c r="A32" s="23"/>
      <c r="B32" s="24"/>
      <c r="C32" s="24" t="s">
        <v>165</v>
      </c>
      <c r="D32" s="25"/>
      <c r="E32" s="25"/>
      <c r="F32" s="25"/>
      <c r="G32" s="25"/>
      <c r="H32" s="25"/>
      <c r="I32" s="25"/>
      <c r="J32" s="25"/>
      <c r="K32" s="84"/>
      <c r="L32" s="134">
        <f>SUM(L21:L31)</f>
        <v>2794500</v>
      </c>
      <c r="M32" s="80"/>
      <c r="N32" s="134">
        <f>SUM(N21:N31)</f>
        <v>179100</v>
      </c>
      <c r="O32" s="134">
        <f>SUM(O21:O31)</f>
        <v>2973600</v>
      </c>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row>
    <row r="33" spans="1:43" s="124" customFormat="1" ht="26.25" customHeight="1">
      <c r="A33" s="117"/>
      <c r="B33" s="117"/>
      <c r="C33" s="118" t="s">
        <v>9</v>
      </c>
      <c r="D33" s="128"/>
      <c r="E33" s="129"/>
      <c r="F33" s="129"/>
      <c r="G33" s="129"/>
      <c r="H33" s="117"/>
      <c r="I33" s="129"/>
      <c r="J33" s="117"/>
      <c r="K33" s="121"/>
      <c r="L33" s="122"/>
      <c r="M33" s="122"/>
      <c r="N33" s="122"/>
      <c r="O33" s="122"/>
    </row>
    <row r="34" spans="1:43" s="124" customFormat="1" ht="26.25" customHeight="1">
      <c r="A34" s="117" t="s">
        <v>50</v>
      </c>
      <c r="B34" s="117" t="s">
        <v>324</v>
      </c>
      <c r="C34" s="127" t="s">
        <v>325</v>
      </c>
      <c r="D34" s="128">
        <v>1</v>
      </c>
      <c r="E34" s="129"/>
      <c r="F34" s="129"/>
      <c r="G34" s="129">
        <v>1</v>
      </c>
      <c r="H34" s="117" t="s">
        <v>13</v>
      </c>
      <c r="I34" s="129"/>
      <c r="J34" s="117"/>
      <c r="K34" s="121">
        <v>9000</v>
      </c>
      <c r="L34" s="122">
        <f>K34*D34</f>
        <v>9000</v>
      </c>
      <c r="M34" s="121">
        <v>9000</v>
      </c>
      <c r="N34" s="122">
        <f t="shared" ref="N34" si="18">M34*D34</f>
        <v>9000</v>
      </c>
      <c r="O34" s="122">
        <f>N34+L34</f>
        <v>18000</v>
      </c>
      <c r="Q34" s="540">
        <f t="shared" ref="Q34" si="19">SUM(K34)-(K34*10%)</f>
        <v>8100</v>
      </c>
      <c r="R34" s="540">
        <f t="shared" ref="R34" si="20">SUM(M34)-(M34*10%)</f>
        <v>8100</v>
      </c>
    </row>
    <row r="35" spans="1:43" s="124" customFormat="1" ht="26.25" customHeight="1">
      <c r="A35" s="117"/>
      <c r="B35" s="117"/>
      <c r="C35" s="118" t="s">
        <v>14</v>
      </c>
      <c r="D35" s="128"/>
      <c r="E35" s="129"/>
      <c r="F35" s="129"/>
      <c r="G35" s="129"/>
      <c r="H35" s="117"/>
      <c r="I35" s="129"/>
      <c r="J35" s="117"/>
      <c r="K35" s="121"/>
      <c r="L35" s="122"/>
      <c r="M35" s="122"/>
      <c r="N35" s="122"/>
      <c r="O35" s="122"/>
    </row>
    <row r="36" spans="1:43" s="124" customFormat="1" ht="37.5" customHeight="1">
      <c r="A36" s="117" t="s">
        <v>42</v>
      </c>
      <c r="B36" s="117"/>
      <c r="C36" s="127" t="s">
        <v>326</v>
      </c>
      <c r="D36" s="128">
        <v>1</v>
      </c>
      <c r="E36" s="129"/>
      <c r="F36" s="129"/>
      <c r="G36" s="129">
        <v>1</v>
      </c>
      <c r="H36" s="117" t="s">
        <v>13</v>
      </c>
      <c r="I36" s="129"/>
      <c r="J36" s="117"/>
      <c r="K36" s="121"/>
      <c r="L36" s="122"/>
      <c r="M36" s="122"/>
      <c r="N36" s="122"/>
      <c r="O36" s="122"/>
    </row>
    <row r="37" spans="1:43" s="10" customFormat="1" ht="30" customHeight="1">
      <c r="A37" s="23"/>
      <c r="B37" s="24"/>
      <c r="C37" s="24" t="s">
        <v>48</v>
      </c>
      <c r="D37" s="25"/>
      <c r="E37" s="25"/>
      <c r="F37" s="25"/>
      <c r="G37" s="25"/>
      <c r="H37" s="25"/>
      <c r="I37" s="25"/>
      <c r="J37" s="25"/>
      <c r="K37" s="84"/>
      <c r="L37" s="134">
        <f>SUM(L34:L36)</f>
        <v>9000</v>
      </c>
      <c r="M37" s="80"/>
      <c r="N37" s="134">
        <f>SUM(N34:N36)</f>
        <v>9000</v>
      </c>
      <c r="O37" s="134">
        <f>SUM(O34:O36)</f>
        <v>18000</v>
      </c>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row>
    <row r="38" spans="1:43" s="10" customFormat="1" ht="11.25" customHeight="1">
      <c r="A38" s="17"/>
      <c r="B38" s="34"/>
      <c r="C38" s="34"/>
      <c r="D38" s="28"/>
      <c r="E38" s="28"/>
      <c r="F38" s="28"/>
      <c r="G38" s="28"/>
      <c r="H38" s="28"/>
      <c r="I38" s="28"/>
      <c r="J38" s="141"/>
      <c r="K38" s="89"/>
      <c r="L38" s="73"/>
      <c r="M38" s="73"/>
      <c r="N38" s="73"/>
      <c r="O38" s="73"/>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row>
    <row r="39" spans="1:43" s="11" customFormat="1" ht="35.25" customHeight="1">
      <c r="A39" s="37"/>
      <c r="B39" s="46"/>
      <c r="C39" s="38" t="s">
        <v>330</v>
      </c>
      <c r="D39" s="39"/>
      <c r="E39" s="39"/>
      <c r="F39" s="39"/>
      <c r="G39" s="39"/>
      <c r="H39" s="39"/>
      <c r="I39" s="39"/>
      <c r="J39" s="39"/>
      <c r="K39" s="90"/>
      <c r="L39" s="143">
        <f>L37+L32+L18</f>
        <v>5598489.5999999996</v>
      </c>
      <c r="M39" s="81"/>
      <c r="N39" s="143">
        <f>N37+N32+N18</f>
        <v>668295</v>
      </c>
      <c r="O39" s="143">
        <f>O37+O32+O18</f>
        <v>6266784.5999999996</v>
      </c>
    </row>
  </sheetData>
  <printOptions horizontalCentered="1"/>
  <pageMargins left="0.74" right="0.73" top="1.07" bottom="0.96" header="0.42" footer="0.45"/>
  <pageSetup paperSize="9" scale="75"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COMPANY&amp;R&amp;"Calibri,Regular"&amp;12Sec-III/C (Level-07) - Page - &amp;P of &amp;N&amp;8
&amp;5&amp;Z
&amp;F</oddFooter>
  </headerFooter>
  <rowBreaks count="2" manualBreakCount="2">
    <brk id="18" max="13" man="1"/>
    <brk id="32" max="13" man="1"/>
  </row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7A26-288A-44F6-A1AF-598EF0979B31}">
  <sheetPr>
    <pageSetUpPr fitToPage="1"/>
  </sheetPr>
  <dimension ref="A1:CJ39"/>
  <sheetViews>
    <sheetView tabSelected="1" view="pageBreakPreview" topLeftCell="B10" zoomScale="115" zoomScaleNormal="115" zoomScaleSheetLayoutView="115" workbookViewId="0">
      <selection activeCell="N12" sqref="N12"/>
    </sheetView>
  </sheetViews>
  <sheetFormatPr defaultRowHeight="15"/>
  <cols>
    <col min="1" max="1" width="9.140625" style="145"/>
    <col min="2" max="2" width="12.5703125" style="145" customWidth="1"/>
    <col min="3" max="3" width="59.140625" style="146" customWidth="1"/>
    <col min="4" max="4" width="7.5703125" style="145" bestFit="1" customWidth="1"/>
    <col min="5" max="5" width="8.140625" style="145" customWidth="1"/>
    <col min="6" max="6" width="14.140625" style="147" customWidth="1"/>
    <col min="7" max="7" width="15.5703125" style="147" customWidth="1"/>
    <col min="8" max="8" width="14.140625" style="147" customWidth="1"/>
    <col min="9" max="9" width="15.5703125" style="147" customWidth="1"/>
    <col min="10" max="10" width="18.140625" style="147" customWidth="1"/>
    <col min="11" max="12" width="14.5703125" hidden="1" customWidth="1"/>
    <col min="14" max="14" width="12.5703125" customWidth="1"/>
    <col min="15" max="15" width="11.140625" customWidth="1"/>
  </cols>
  <sheetData>
    <row r="1" spans="1:32" s="12" customFormat="1" ht="35.25" customHeight="1">
      <c r="A1" s="545" t="s">
        <v>331</v>
      </c>
      <c r="B1" s="546"/>
      <c r="C1" s="546"/>
      <c r="D1" s="546"/>
      <c r="E1" s="546"/>
      <c r="F1" s="546"/>
      <c r="G1" s="546"/>
      <c r="H1" s="546"/>
      <c r="I1" s="546"/>
      <c r="J1" s="547"/>
      <c r="K1" s="13"/>
      <c r="L1" s="13"/>
      <c r="M1" s="14"/>
    </row>
    <row r="2" spans="1:32" s="5" customFormat="1" ht="12.6" customHeight="1">
      <c r="A2" s="4">
        <v>1</v>
      </c>
      <c r="B2" s="4">
        <v>2</v>
      </c>
      <c r="C2" s="4">
        <v>3</v>
      </c>
      <c r="D2" s="4">
        <v>4</v>
      </c>
      <c r="E2" s="4">
        <v>5</v>
      </c>
      <c r="F2" s="74">
        <v>6</v>
      </c>
      <c r="G2" s="74">
        <v>7</v>
      </c>
      <c r="H2" s="74">
        <v>8</v>
      </c>
      <c r="I2" s="74">
        <v>9</v>
      </c>
      <c r="J2" s="74">
        <v>10</v>
      </c>
    </row>
    <row r="3" spans="1:32" s="7" customFormat="1" ht="30" customHeight="1">
      <c r="A3" s="6" t="s">
        <v>17</v>
      </c>
      <c r="B3" s="6" t="s">
        <v>18</v>
      </c>
      <c r="C3" s="6" t="s">
        <v>19</v>
      </c>
      <c r="D3" s="6" t="s">
        <v>20</v>
      </c>
      <c r="E3" s="6" t="s">
        <v>0</v>
      </c>
      <c r="F3" s="75" t="s">
        <v>21</v>
      </c>
      <c r="G3" s="75" t="s">
        <v>22</v>
      </c>
      <c r="H3" s="75" t="s">
        <v>23</v>
      </c>
      <c r="I3" s="75" t="s">
        <v>24</v>
      </c>
      <c r="J3" s="75" t="s">
        <v>25</v>
      </c>
    </row>
    <row r="4" spans="1:32" s="8" customFormat="1" ht="12.6" customHeight="1">
      <c r="A4" s="4">
        <v>1</v>
      </c>
      <c r="B4" s="4">
        <v>2</v>
      </c>
      <c r="C4" s="4">
        <v>3</v>
      </c>
      <c r="D4" s="4">
        <v>4</v>
      </c>
      <c r="E4" s="4">
        <v>5</v>
      </c>
      <c r="F4" s="74">
        <v>6</v>
      </c>
      <c r="G4" s="76" t="s">
        <v>26</v>
      </c>
      <c r="H4" s="76">
        <v>8</v>
      </c>
      <c r="I4" s="76" t="s">
        <v>27</v>
      </c>
      <c r="J4" s="76" t="s">
        <v>40</v>
      </c>
      <c r="Z4" s="9"/>
      <c r="AA4" s="9"/>
      <c r="AB4" s="9"/>
      <c r="AC4" s="9"/>
      <c r="AD4" s="9"/>
      <c r="AE4" s="9"/>
      <c r="AF4" s="9"/>
    </row>
    <row r="5" spans="1:32" s="124" customFormat="1" ht="24.75" customHeight="1">
      <c r="A5" s="117"/>
      <c r="B5" s="117"/>
      <c r="C5" s="118" t="s">
        <v>292</v>
      </c>
      <c r="D5" s="119"/>
      <c r="E5" s="117"/>
      <c r="F5" s="122"/>
      <c r="G5" s="122"/>
      <c r="H5" s="122"/>
      <c r="I5" s="121"/>
      <c r="J5" s="122"/>
      <c r="K5" s="123"/>
      <c r="L5" s="123"/>
    </row>
    <row r="6" spans="1:32" s="124" customFormat="1" ht="48" customHeight="1">
      <c r="A6" s="117"/>
      <c r="B6" s="117" t="s">
        <v>294</v>
      </c>
      <c r="C6" s="125" t="s">
        <v>295</v>
      </c>
      <c r="D6" s="49"/>
      <c r="E6" s="117"/>
      <c r="F6" s="122"/>
      <c r="G6" s="122"/>
      <c r="H6" s="122"/>
      <c r="I6" s="121"/>
      <c r="J6" s="122"/>
      <c r="K6" s="123"/>
      <c r="L6" s="123"/>
    </row>
    <row r="7" spans="1:32" s="124" customFormat="1" ht="20.100000000000001" customHeight="1">
      <c r="A7" s="117" t="s">
        <v>50</v>
      </c>
      <c r="B7" s="117"/>
      <c r="C7" s="127" t="s">
        <v>296</v>
      </c>
      <c r="D7" s="128">
        <f>27.5*1.15</f>
        <v>31.624999999999996</v>
      </c>
      <c r="E7" s="117" t="s">
        <v>41</v>
      </c>
      <c r="F7" s="121">
        <v>4080</v>
      </c>
      <c r="G7" s="122">
        <f>F7*D7</f>
        <v>129029.99999999999</v>
      </c>
      <c r="H7" s="122">
        <v>600</v>
      </c>
      <c r="I7" s="121">
        <f>H7*D7</f>
        <v>18974.999999999996</v>
      </c>
      <c r="J7" s="122">
        <f>I7+G7</f>
        <v>148004.99999999997</v>
      </c>
      <c r="K7" s="123"/>
      <c r="L7" s="123"/>
      <c r="N7" s="540">
        <f>SUM(F7)-(F7*10%)</f>
        <v>3672</v>
      </c>
      <c r="O7" s="540">
        <f>SUM(H7)-(H7*10%)</f>
        <v>540</v>
      </c>
    </row>
    <row r="8" spans="1:32" s="124" customFormat="1" ht="20.100000000000001" customHeight="1">
      <c r="A8" s="117" t="s">
        <v>42</v>
      </c>
      <c r="B8" s="117"/>
      <c r="C8" s="127" t="s">
        <v>297</v>
      </c>
      <c r="D8" s="128">
        <f>156*1.15</f>
        <v>179.39999999999998</v>
      </c>
      <c r="E8" s="117" t="s">
        <v>41</v>
      </c>
      <c r="F8" s="121">
        <v>2870</v>
      </c>
      <c r="G8" s="122">
        <f t="shared" ref="G8:G13" si="0">F8*D8</f>
        <v>514877.99999999994</v>
      </c>
      <c r="H8" s="122">
        <v>550</v>
      </c>
      <c r="I8" s="121">
        <f t="shared" ref="I8:I13" si="1">H8*D8</f>
        <v>98669.999999999985</v>
      </c>
      <c r="J8" s="122">
        <f t="shared" ref="J8:J13" si="2">I8+G8</f>
        <v>613547.99999999988</v>
      </c>
      <c r="K8" s="123"/>
      <c r="L8" s="123"/>
      <c r="N8" s="540">
        <f t="shared" ref="N8:N13" si="3">SUM(F8)-(F8*10%)</f>
        <v>2583</v>
      </c>
      <c r="O8" s="540">
        <f t="shared" ref="O8:O13" si="4">SUM(H8)-(H8*10%)</f>
        <v>495</v>
      </c>
    </row>
    <row r="9" spans="1:32" s="124" customFormat="1" ht="20.100000000000001" customHeight="1">
      <c r="A9" s="117" t="s">
        <v>10</v>
      </c>
      <c r="B9" s="117"/>
      <c r="C9" s="127" t="s">
        <v>298</v>
      </c>
      <c r="D9" s="128">
        <f>82.33</f>
        <v>82.33</v>
      </c>
      <c r="E9" s="117" t="s">
        <v>41</v>
      </c>
      <c r="F9" s="121">
        <v>2200</v>
      </c>
      <c r="G9" s="122">
        <f t="shared" si="0"/>
        <v>181126</v>
      </c>
      <c r="H9" s="122">
        <v>450</v>
      </c>
      <c r="I9" s="121">
        <f t="shared" si="1"/>
        <v>37048.5</v>
      </c>
      <c r="J9" s="122">
        <f t="shared" si="2"/>
        <v>218174.5</v>
      </c>
      <c r="K9" s="123"/>
      <c r="L9" s="123"/>
      <c r="N9" s="540">
        <f t="shared" si="3"/>
        <v>1980</v>
      </c>
      <c r="O9" s="540">
        <f t="shared" si="4"/>
        <v>405</v>
      </c>
    </row>
    <row r="10" spans="1:32" s="124" customFormat="1" ht="20.100000000000001" customHeight="1">
      <c r="A10" s="117" t="s">
        <v>15</v>
      </c>
      <c r="B10" s="117"/>
      <c r="C10" s="127" t="s">
        <v>299</v>
      </c>
      <c r="D10" s="128">
        <f>95*1.15</f>
        <v>109.24999999999999</v>
      </c>
      <c r="E10" s="117" t="s">
        <v>41</v>
      </c>
      <c r="F10" s="121">
        <v>1480</v>
      </c>
      <c r="G10" s="122">
        <f t="shared" si="0"/>
        <v>161689.99999999997</v>
      </c>
      <c r="H10" s="122">
        <v>410</v>
      </c>
      <c r="I10" s="121">
        <f t="shared" si="1"/>
        <v>44792.499999999993</v>
      </c>
      <c r="J10" s="122">
        <f t="shared" si="2"/>
        <v>206482.49999999997</v>
      </c>
      <c r="K10" s="123"/>
      <c r="L10" s="123"/>
      <c r="N10" s="540">
        <f t="shared" si="3"/>
        <v>1332</v>
      </c>
      <c r="O10" s="540">
        <f t="shared" si="4"/>
        <v>369</v>
      </c>
    </row>
    <row r="11" spans="1:32" s="124" customFormat="1" ht="20.100000000000001" customHeight="1">
      <c r="A11" s="117" t="s">
        <v>31</v>
      </c>
      <c r="B11" s="117"/>
      <c r="C11" s="127" t="s">
        <v>300</v>
      </c>
      <c r="D11" s="128">
        <f>103.33*1.15</f>
        <v>118.8295</v>
      </c>
      <c r="E11" s="117" t="s">
        <v>41</v>
      </c>
      <c r="F11" s="121">
        <v>1100</v>
      </c>
      <c r="G11" s="122">
        <f t="shared" si="0"/>
        <v>130712.45</v>
      </c>
      <c r="H11" s="122">
        <v>300</v>
      </c>
      <c r="I11" s="121">
        <f t="shared" si="1"/>
        <v>35648.85</v>
      </c>
      <c r="J11" s="122">
        <f t="shared" si="2"/>
        <v>166361.29999999999</v>
      </c>
      <c r="K11" s="123"/>
      <c r="L11" s="123"/>
      <c r="N11" s="540">
        <f t="shared" si="3"/>
        <v>990</v>
      </c>
      <c r="O11" s="540">
        <f t="shared" si="4"/>
        <v>270</v>
      </c>
    </row>
    <row r="12" spans="1:32" s="124" customFormat="1" ht="20.100000000000001" customHeight="1">
      <c r="A12" s="117" t="s">
        <v>34</v>
      </c>
      <c r="B12" s="117"/>
      <c r="C12" s="127" t="s">
        <v>301</v>
      </c>
      <c r="D12" s="128">
        <f>65.33*1.15</f>
        <v>75.129499999999993</v>
      </c>
      <c r="E12" s="117" t="s">
        <v>41</v>
      </c>
      <c r="F12" s="121">
        <v>990</v>
      </c>
      <c r="G12" s="122">
        <f t="shared" si="0"/>
        <v>74378.204999999987</v>
      </c>
      <c r="H12" s="122">
        <v>250</v>
      </c>
      <c r="I12" s="121">
        <f t="shared" si="1"/>
        <v>18782.375</v>
      </c>
      <c r="J12" s="122">
        <f t="shared" si="2"/>
        <v>93160.579999999987</v>
      </c>
      <c r="K12" s="123"/>
      <c r="L12" s="123"/>
      <c r="N12" s="540">
        <f t="shared" si="3"/>
        <v>891</v>
      </c>
      <c r="O12" s="540">
        <f t="shared" si="4"/>
        <v>225</v>
      </c>
    </row>
    <row r="13" spans="1:32" s="124" customFormat="1" ht="20.100000000000001" customHeight="1">
      <c r="A13" s="117" t="s">
        <v>37</v>
      </c>
      <c r="B13" s="117"/>
      <c r="C13" s="127" t="s">
        <v>302</v>
      </c>
      <c r="D13" s="128">
        <f>582.5*1.15</f>
        <v>669.875</v>
      </c>
      <c r="E13" s="117" t="s">
        <v>41</v>
      </c>
      <c r="F13" s="121">
        <v>790</v>
      </c>
      <c r="G13" s="122">
        <f t="shared" si="0"/>
        <v>529201.25</v>
      </c>
      <c r="H13" s="122">
        <v>210</v>
      </c>
      <c r="I13" s="121">
        <f t="shared" si="1"/>
        <v>140673.75</v>
      </c>
      <c r="J13" s="122">
        <f t="shared" si="2"/>
        <v>669875</v>
      </c>
      <c r="K13" s="123"/>
      <c r="L13" s="123"/>
      <c r="N13" s="540">
        <f t="shared" si="3"/>
        <v>711</v>
      </c>
      <c r="O13" s="540">
        <f t="shared" si="4"/>
        <v>189</v>
      </c>
    </row>
    <row r="14" spans="1:32" s="124" customFormat="1" ht="33.75" customHeight="1">
      <c r="A14" s="117"/>
      <c r="B14" s="117" t="s">
        <v>294</v>
      </c>
      <c r="C14" s="125" t="s">
        <v>303</v>
      </c>
      <c r="D14" s="128"/>
      <c r="E14" s="117"/>
      <c r="F14" s="73"/>
      <c r="G14" s="122"/>
      <c r="H14" s="122"/>
      <c r="I14" s="121"/>
      <c r="J14" s="136"/>
      <c r="K14" s="123"/>
      <c r="L14" s="123"/>
    </row>
    <row r="15" spans="1:32" s="124" customFormat="1" ht="20.100000000000001" customHeight="1">
      <c r="A15" s="117" t="s">
        <v>38</v>
      </c>
      <c r="B15" s="117"/>
      <c r="C15" s="127" t="s">
        <v>304</v>
      </c>
      <c r="D15" s="128">
        <f>92-6</f>
        <v>86</v>
      </c>
      <c r="E15" s="17" t="str">
        <f t="shared" ref="E15:E26" si="5">IF(D15&gt;1,"Nos.","No.")</f>
        <v>Nos.</v>
      </c>
      <c r="F15" s="121">
        <v>8800</v>
      </c>
      <c r="G15" s="122">
        <f t="shared" ref="G15:G18" si="6">F15*D15</f>
        <v>756800</v>
      </c>
      <c r="H15" s="122">
        <v>750</v>
      </c>
      <c r="I15" s="121">
        <f t="shared" ref="I15:I18" si="7">H15*D15</f>
        <v>64500</v>
      </c>
      <c r="J15" s="122">
        <f t="shared" ref="J15:J18" si="8">I15+G15</f>
        <v>821300</v>
      </c>
      <c r="K15" s="123"/>
      <c r="L15" s="123"/>
      <c r="N15" s="540">
        <f t="shared" ref="N15:N18" si="9">SUM(F15)-(F15*10%)</f>
        <v>7920</v>
      </c>
      <c r="O15" s="540">
        <f t="shared" ref="O15:O18" si="10">SUM(H15)-(H15*10%)</f>
        <v>675</v>
      </c>
    </row>
    <row r="16" spans="1:32" s="124" customFormat="1" ht="20.100000000000001" customHeight="1">
      <c r="A16" s="117" t="s">
        <v>51</v>
      </c>
      <c r="B16" s="117"/>
      <c r="C16" s="127" t="s">
        <v>305</v>
      </c>
      <c r="D16" s="128">
        <v>20</v>
      </c>
      <c r="E16" s="17" t="str">
        <f t="shared" si="5"/>
        <v>Nos.</v>
      </c>
      <c r="F16" s="121">
        <v>12500</v>
      </c>
      <c r="G16" s="122">
        <f t="shared" si="6"/>
        <v>250000</v>
      </c>
      <c r="H16" s="122">
        <v>750</v>
      </c>
      <c r="I16" s="121">
        <f t="shared" si="7"/>
        <v>15000</v>
      </c>
      <c r="J16" s="122">
        <f t="shared" si="8"/>
        <v>265000</v>
      </c>
      <c r="K16" s="123"/>
      <c r="L16" s="123"/>
      <c r="N16" s="540">
        <f t="shared" si="9"/>
        <v>11250</v>
      </c>
      <c r="O16" s="540">
        <f t="shared" si="10"/>
        <v>675</v>
      </c>
    </row>
    <row r="17" spans="1:88" s="124" customFormat="1" ht="20.100000000000001" customHeight="1">
      <c r="A17" s="117" t="s">
        <v>52</v>
      </c>
      <c r="B17" s="117"/>
      <c r="C17" s="127" t="s">
        <v>306</v>
      </c>
      <c r="D17" s="128">
        <v>6</v>
      </c>
      <c r="E17" s="17" t="str">
        <f t="shared" si="5"/>
        <v>Nos.</v>
      </c>
      <c r="F17" s="121">
        <v>5500</v>
      </c>
      <c r="G17" s="122">
        <f t="shared" si="6"/>
        <v>33000</v>
      </c>
      <c r="H17" s="122">
        <v>750</v>
      </c>
      <c r="I17" s="121">
        <f t="shared" si="7"/>
        <v>4500</v>
      </c>
      <c r="J17" s="122">
        <f t="shared" si="8"/>
        <v>37500</v>
      </c>
      <c r="K17" s="123"/>
      <c r="L17" s="123"/>
      <c r="N17" s="540">
        <f t="shared" si="9"/>
        <v>4950</v>
      </c>
      <c r="O17" s="540">
        <f t="shared" si="10"/>
        <v>675</v>
      </c>
    </row>
    <row r="18" spans="1:88" s="124" customFormat="1" ht="20.100000000000001" customHeight="1">
      <c r="A18" s="117" t="s">
        <v>53</v>
      </c>
      <c r="B18" s="117"/>
      <c r="C18" s="131" t="s">
        <v>307</v>
      </c>
      <c r="D18" s="132">
        <v>86</v>
      </c>
      <c r="E18" s="151" t="s">
        <v>1</v>
      </c>
      <c r="F18" s="122">
        <v>13000</v>
      </c>
      <c r="G18" s="122">
        <f t="shared" si="6"/>
        <v>1118000</v>
      </c>
      <c r="H18" s="122">
        <v>1000</v>
      </c>
      <c r="I18" s="121">
        <f t="shared" si="7"/>
        <v>86000</v>
      </c>
      <c r="J18" s="122">
        <f t="shared" si="8"/>
        <v>1204000</v>
      </c>
      <c r="N18" s="540">
        <f t="shared" si="9"/>
        <v>11700</v>
      </c>
      <c r="O18" s="540">
        <f t="shared" si="10"/>
        <v>900</v>
      </c>
    </row>
    <row r="19" spans="1:88" s="124" customFormat="1" ht="33.75" customHeight="1">
      <c r="A19" s="117"/>
      <c r="B19" s="117" t="s">
        <v>308</v>
      </c>
      <c r="C19" s="125" t="s">
        <v>309</v>
      </c>
      <c r="D19" s="128"/>
      <c r="E19" s="117"/>
      <c r="F19" s="73"/>
      <c r="G19" s="122"/>
      <c r="H19" s="122"/>
      <c r="I19" s="121"/>
      <c r="J19" s="136"/>
      <c r="K19" s="123"/>
      <c r="L19" s="123"/>
    </row>
    <row r="20" spans="1:88" s="138" customFormat="1" ht="24" customHeight="1">
      <c r="A20" s="49" t="s">
        <v>54</v>
      </c>
      <c r="B20" s="135"/>
      <c r="C20" s="127" t="s">
        <v>310</v>
      </c>
      <c r="D20" s="128">
        <v>1</v>
      </c>
      <c r="E20" s="17" t="str">
        <f t="shared" si="5"/>
        <v>No.</v>
      </c>
      <c r="F20" s="121">
        <v>16500</v>
      </c>
      <c r="G20" s="122">
        <f t="shared" ref="G20:G23" si="11">F20*D20</f>
        <v>16500</v>
      </c>
      <c r="H20" s="136">
        <v>1000</v>
      </c>
      <c r="I20" s="121">
        <f t="shared" ref="I20:I23" si="12">H20*D20</f>
        <v>1000</v>
      </c>
      <c r="J20" s="122">
        <f t="shared" ref="J20:J23" si="13">I20+G20</f>
        <v>17500</v>
      </c>
      <c r="K20" s="140"/>
      <c r="L20" s="140"/>
      <c r="M20" s="137"/>
      <c r="N20" s="540">
        <f t="shared" ref="N20:N23" si="14">SUM(F20)-(F20*10%)</f>
        <v>14850</v>
      </c>
      <c r="O20" s="540">
        <f t="shared" ref="O20:O23" si="15">SUM(H20)-(H20*10%)</f>
        <v>900</v>
      </c>
      <c r="P20" s="137"/>
      <c r="Q20" s="137"/>
      <c r="R20" s="137"/>
      <c r="S20" s="137"/>
      <c r="T20" s="137"/>
      <c r="U20" s="137"/>
      <c r="V20" s="137"/>
      <c r="W20" s="137"/>
      <c r="X20" s="137"/>
      <c r="Y20" s="137"/>
      <c r="Z20" s="137"/>
      <c r="AA20" s="137"/>
      <c r="AB20" s="137"/>
      <c r="AC20" s="137"/>
      <c r="AD20" s="137"/>
      <c r="AE20" s="137"/>
      <c r="AF20" s="137"/>
      <c r="AG20" s="137"/>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c r="BJ20" s="137"/>
      <c r="BK20" s="137"/>
      <c r="BL20" s="137"/>
      <c r="BM20" s="137"/>
      <c r="BN20" s="137"/>
      <c r="BO20" s="137"/>
      <c r="BP20" s="137"/>
      <c r="BQ20" s="137"/>
      <c r="BR20" s="137"/>
      <c r="BS20" s="137"/>
      <c r="BT20" s="137"/>
      <c r="BU20" s="137"/>
      <c r="BV20" s="137"/>
      <c r="BW20" s="137"/>
      <c r="BX20" s="137"/>
      <c r="BY20" s="137"/>
      <c r="BZ20" s="137"/>
      <c r="CA20" s="137"/>
      <c r="CB20" s="137"/>
      <c r="CC20" s="137"/>
      <c r="CD20" s="137"/>
      <c r="CE20" s="137"/>
      <c r="CF20" s="137"/>
      <c r="CG20" s="137"/>
      <c r="CH20" s="137"/>
      <c r="CI20" s="137"/>
      <c r="CJ20" s="137"/>
    </row>
    <row r="21" spans="1:88" s="138" customFormat="1" ht="24" customHeight="1">
      <c r="A21" s="49" t="s">
        <v>55</v>
      </c>
      <c r="B21" s="135"/>
      <c r="C21" s="127" t="s">
        <v>311</v>
      </c>
      <c r="D21" s="128">
        <v>1</v>
      </c>
      <c r="E21" s="17" t="str">
        <f t="shared" si="5"/>
        <v>No.</v>
      </c>
      <c r="F21" s="121">
        <v>8500</v>
      </c>
      <c r="G21" s="122">
        <f t="shared" si="11"/>
        <v>8500</v>
      </c>
      <c r="H21" s="136">
        <v>1000</v>
      </c>
      <c r="I21" s="121">
        <f t="shared" si="12"/>
        <v>1000</v>
      </c>
      <c r="J21" s="122">
        <f t="shared" si="13"/>
        <v>9500</v>
      </c>
      <c r="K21" s="140"/>
      <c r="L21" s="140"/>
      <c r="M21" s="137"/>
      <c r="N21" s="540">
        <f t="shared" si="14"/>
        <v>7650</v>
      </c>
      <c r="O21" s="540">
        <f t="shared" si="15"/>
        <v>900</v>
      </c>
      <c r="P21" s="137"/>
      <c r="Q21" s="137"/>
      <c r="R21" s="137"/>
      <c r="S21" s="137"/>
      <c r="T21" s="137"/>
      <c r="U21" s="137"/>
      <c r="V21" s="137"/>
      <c r="W21" s="137"/>
      <c r="X21" s="137"/>
      <c r="Y21" s="137"/>
      <c r="Z21" s="137"/>
      <c r="AA21" s="137"/>
      <c r="AB21" s="137"/>
      <c r="AC21" s="137"/>
      <c r="AD21" s="137"/>
      <c r="AE21" s="137"/>
      <c r="AF21" s="137"/>
      <c r="AG21" s="137"/>
      <c r="AH21" s="137"/>
      <c r="AI21" s="137"/>
      <c r="AJ21" s="137"/>
      <c r="AK21" s="137"/>
      <c r="AL21" s="137"/>
      <c r="AM21" s="137"/>
      <c r="AN21" s="137"/>
      <c r="AO21" s="137"/>
      <c r="AP21" s="137"/>
      <c r="AQ21" s="137"/>
      <c r="AR21" s="137"/>
      <c r="AS21" s="137"/>
      <c r="AT21" s="137"/>
      <c r="AU21" s="137"/>
      <c r="AV21" s="137"/>
      <c r="AW21" s="137"/>
      <c r="AX21" s="137"/>
      <c r="AY21" s="137"/>
      <c r="AZ21" s="137"/>
      <c r="BA21" s="137"/>
      <c r="BB21" s="137"/>
      <c r="BC21" s="137"/>
      <c r="BD21" s="137"/>
      <c r="BE21" s="137"/>
      <c r="BF21" s="137"/>
      <c r="BG21" s="137"/>
      <c r="BH21" s="137"/>
      <c r="BI21" s="137"/>
      <c r="BJ21" s="137"/>
      <c r="BK21" s="137"/>
      <c r="BL21" s="137"/>
      <c r="BM21" s="137"/>
      <c r="BN21" s="137"/>
      <c r="BO21" s="137"/>
      <c r="BP21" s="137"/>
      <c r="BQ21" s="137"/>
      <c r="BR21" s="137"/>
      <c r="BS21" s="137"/>
      <c r="BT21" s="137"/>
      <c r="BU21" s="137"/>
      <c r="BV21" s="137"/>
      <c r="BW21" s="137"/>
      <c r="BX21" s="137"/>
      <c r="BY21" s="137"/>
      <c r="BZ21" s="137"/>
      <c r="CA21" s="137"/>
      <c r="CB21" s="137"/>
      <c r="CC21" s="137"/>
      <c r="CD21" s="137"/>
      <c r="CE21" s="137"/>
      <c r="CF21" s="137"/>
      <c r="CG21" s="137"/>
      <c r="CH21" s="137"/>
      <c r="CI21" s="137"/>
      <c r="CJ21" s="137"/>
    </row>
    <row r="22" spans="1:88" s="138" customFormat="1" ht="24" customHeight="1">
      <c r="A22" s="49" t="s">
        <v>56</v>
      </c>
      <c r="B22" s="135"/>
      <c r="C22" s="127" t="s">
        <v>312</v>
      </c>
      <c r="D22" s="128">
        <v>1</v>
      </c>
      <c r="E22" s="17" t="str">
        <f t="shared" si="5"/>
        <v>No.</v>
      </c>
      <c r="F22" s="121">
        <v>27000</v>
      </c>
      <c r="G22" s="122">
        <f t="shared" si="11"/>
        <v>27000</v>
      </c>
      <c r="H22" s="136">
        <v>1000</v>
      </c>
      <c r="I22" s="121">
        <f t="shared" si="12"/>
        <v>1000</v>
      </c>
      <c r="J22" s="122">
        <f t="shared" si="13"/>
        <v>28000</v>
      </c>
      <c r="K22" s="140"/>
      <c r="L22" s="140"/>
      <c r="M22" s="137"/>
      <c r="N22" s="540">
        <f t="shared" si="14"/>
        <v>24300</v>
      </c>
      <c r="O22" s="540">
        <f t="shared" si="15"/>
        <v>900</v>
      </c>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c r="AU22" s="137"/>
      <c r="AV22" s="137"/>
      <c r="AW22" s="137"/>
      <c r="AX22" s="137"/>
      <c r="AY22" s="137"/>
      <c r="AZ22" s="137"/>
      <c r="BA22" s="137"/>
      <c r="BB22" s="137"/>
      <c r="BC22" s="137"/>
      <c r="BD22" s="137"/>
      <c r="BE22" s="137"/>
      <c r="BF22" s="137"/>
      <c r="BG22" s="137"/>
      <c r="BH22" s="137"/>
      <c r="BI22" s="137"/>
      <c r="BJ22" s="137"/>
      <c r="BK22" s="137"/>
      <c r="BL22" s="137"/>
      <c r="BM22" s="137"/>
      <c r="BN22" s="137"/>
      <c r="BO22" s="137"/>
      <c r="BP22" s="137"/>
      <c r="BQ22" s="137"/>
      <c r="BR22" s="137"/>
      <c r="BS22" s="137"/>
      <c r="BT22" s="137"/>
      <c r="BU22" s="137"/>
      <c r="BV22" s="137"/>
      <c r="BW22" s="137"/>
      <c r="BX22" s="137"/>
      <c r="BY22" s="137"/>
      <c r="BZ22" s="137"/>
      <c r="CA22" s="137"/>
      <c r="CB22" s="137"/>
      <c r="CC22" s="137"/>
      <c r="CD22" s="137"/>
      <c r="CE22" s="137"/>
      <c r="CF22" s="137"/>
      <c r="CG22" s="137"/>
      <c r="CH22" s="137"/>
      <c r="CI22" s="137"/>
      <c r="CJ22" s="137"/>
    </row>
    <row r="23" spans="1:88" s="138" customFormat="1" ht="24" customHeight="1">
      <c r="A23" s="49" t="s">
        <v>57</v>
      </c>
      <c r="B23" s="135"/>
      <c r="C23" s="127" t="s">
        <v>313</v>
      </c>
      <c r="D23" s="128">
        <v>1</v>
      </c>
      <c r="E23" s="17" t="str">
        <f t="shared" si="5"/>
        <v>No.</v>
      </c>
      <c r="F23" s="121">
        <v>16000</v>
      </c>
      <c r="G23" s="122">
        <f t="shared" si="11"/>
        <v>16000</v>
      </c>
      <c r="H23" s="136">
        <v>1000</v>
      </c>
      <c r="I23" s="121">
        <f t="shared" si="12"/>
        <v>1000</v>
      </c>
      <c r="J23" s="122">
        <f t="shared" si="13"/>
        <v>17000</v>
      </c>
      <c r="K23" s="140"/>
      <c r="L23" s="140"/>
      <c r="M23" s="137"/>
      <c r="N23" s="540">
        <f t="shared" si="14"/>
        <v>14400</v>
      </c>
      <c r="O23" s="540">
        <f t="shared" si="15"/>
        <v>900</v>
      </c>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c r="AU23" s="137"/>
      <c r="AV23" s="137"/>
      <c r="AW23" s="137"/>
      <c r="AX23" s="137"/>
      <c r="AY23" s="137"/>
      <c r="AZ23" s="137"/>
      <c r="BA23" s="137"/>
      <c r="BB23" s="137"/>
      <c r="BC23" s="137"/>
      <c r="BD23" s="137"/>
      <c r="BE23" s="137"/>
      <c r="BF23" s="137"/>
      <c r="BG23" s="137"/>
      <c r="BH23" s="137"/>
      <c r="BI23" s="137"/>
      <c r="BJ23" s="137"/>
      <c r="BK23" s="137"/>
      <c r="BL23" s="137"/>
      <c r="BM23" s="137"/>
      <c r="BN23" s="137"/>
      <c r="BO23" s="137"/>
      <c r="BP23" s="137"/>
      <c r="BQ23" s="137"/>
      <c r="BR23" s="137"/>
      <c r="BS23" s="137"/>
      <c r="BT23" s="137"/>
      <c r="BU23" s="137"/>
      <c r="BV23" s="137"/>
      <c r="BW23" s="137"/>
      <c r="BX23" s="137"/>
      <c r="BY23" s="137"/>
      <c r="BZ23" s="137"/>
      <c r="CA23" s="137"/>
      <c r="CB23" s="137"/>
      <c r="CC23" s="137"/>
      <c r="CD23" s="137"/>
      <c r="CE23" s="137"/>
      <c r="CF23" s="137"/>
      <c r="CG23" s="137"/>
      <c r="CH23" s="137"/>
      <c r="CI23" s="137"/>
      <c r="CJ23" s="137"/>
    </row>
    <row r="24" spans="1:88" s="10" customFormat="1" ht="30" customHeight="1">
      <c r="A24" s="23"/>
      <c r="B24" s="24"/>
      <c r="C24" s="24" t="s">
        <v>47</v>
      </c>
      <c r="D24" s="25"/>
      <c r="E24" s="25"/>
      <c r="F24" s="80"/>
      <c r="G24" s="81">
        <f>SUM(G7:G23)</f>
        <v>3946815.9050000003</v>
      </c>
      <c r="H24" s="80"/>
      <c r="I24" s="81">
        <f>SUM(I7:I23)</f>
        <v>568590.97499999998</v>
      </c>
      <c r="J24" s="81">
        <f>SUM(J7:J23)</f>
        <v>4515406.88</v>
      </c>
      <c r="K24" s="23"/>
      <c r="L24" s="23"/>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row>
    <row r="25" spans="1:88" s="138" customFormat="1" ht="52.35" customHeight="1">
      <c r="A25" s="49"/>
      <c r="B25" s="117" t="s">
        <v>308</v>
      </c>
      <c r="C25" s="139" t="s">
        <v>314</v>
      </c>
      <c r="D25" s="128"/>
      <c r="E25" s="48"/>
      <c r="F25" s="122"/>
      <c r="G25" s="122"/>
      <c r="H25" s="122"/>
      <c r="I25" s="121"/>
      <c r="J25" s="122"/>
      <c r="K25" s="140"/>
      <c r="L25" s="140"/>
      <c r="M25" s="137"/>
      <c r="N25" s="137"/>
      <c r="O25" s="137"/>
      <c r="P25" s="137"/>
      <c r="Q25" s="137"/>
      <c r="R25" s="137"/>
      <c r="S25" s="137"/>
      <c r="T25" s="137"/>
      <c r="U25" s="137"/>
      <c r="V25" s="137"/>
      <c r="W25" s="137"/>
      <c r="X25" s="137"/>
      <c r="Y25" s="137"/>
      <c r="Z25" s="137"/>
      <c r="AA25" s="137"/>
      <c r="AB25" s="137"/>
      <c r="AC25" s="137"/>
      <c r="AD25" s="137"/>
      <c r="AE25" s="137"/>
      <c r="AF25" s="137"/>
      <c r="AG25" s="137"/>
      <c r="AH25" s="137"/>
      <c r="AI25" s="137"/>
      <c r="AJ25" s="137"/>
      <c r="AK25" s="137"/>
      <c r="AL25" s="137"/>
      <c r="AM25" s="137"/>
      <c r="AN25" s="137"/>
      <c r="AO25" s="137"/>
      <c r="AP25" s="137"/>
      <c r="AQ25" s="137"/>
      <c r="AR25" s="137"/>
      <c r="AS25" s="137"/>
      <c r="AT25" s="137"/>
      <c r="AU25" s="137"/>
      <c r="AV25" s="137"/>
      <c r="AW25" s="137"/>
      <c r="AX25" s="137"/>
      <c r="AY25" s="137"/>
      <c r="AZ25" s="137"/>
      <c r="BA25" s="137"/>
      <c r="BB25" s="137"/>
      <c r="BC25" s="137"/>
      <c r="BD25" s="137"/>
      <c r="BE25" s="137"/>
      <c r="BF25" s="137"/>
      <c r="BG25" s="137"/>
      <c r="BH25" s="137"/>
      <c r="BI25" s="137"/>
      <c r="BJ25" s="137"/>
      <c r="BK25" s="137"/>
      <c r="BL25" s="137"/>
      <c r="BM25" s="137"/>
      <c r="BN25" s="137"/>
      <c r="BO25" s="137"/>
      <c r="BP25" s="137"/>
      <c r="BQ25" s="137"/>
      <c r="BR25" s="137"/>
      <c r="BS25" s="137"/>
      <c r="BT25" s="137"/>
      <c r="BU25" s="137"/>
      <c r="BV25" s="137"/>
      <c r="BW25" s="137"/>
      <c r="BX25" s="137"/>
      <c r="BY25" s="137"/>
      <c r="BZ25" s="137"/>
      <c r="CA25" s="137"/>
      <c r="CB25" s="137"/>
      <c r="CC25" s="137"/>
      <c r="CD25" s="137"/>
      <c r="CE25" s="137"/>
      <c r="CF25" s="137"/>
      <c r="CG25" s="137"/>
      <c r="CH25" s="137"/>
      <c r="CI25" s="137"/>
      <c r="CJ25" s="137"/>
    </row>
    <row r="26" spans="1:88" s="138" customFormat="1" ht="24" customHeight="1">
      <c r="A26" s="49" t="s">
        <v>50</v>
      </c>
      <c r="B26" s="135"/>
      <c r="C26" s="150" t="s">
        <v>329</v>
      </c>
      <c r="D26" s="128">
        <v>1</v>
      </c>
      <c r="E26" s="17" t="str">
        <f t="shared" si="5"/>
        <v>No.</v>
      </c>
      <c r="F26" s="121">
        <v>1450000</v>
      </c>
      <c r="G26" s="122">
        <f>F26*D26</f>
        <v>1450000</v>
      </c>
      <c r="H26" s="136">
        <v>100000</v>
      </c>
      <c r="I26" s="121">
        <f>H26*D26</f>
        <v>100000</v>
      </c>
      <c r="J26" s="122">
        <f>I26+G26</f>
        <v>1550000</v>
      </c>
      <c r="K26" s="140"/>
      <c r="L26" s="140"/>
      <c r="M26" s="137"/>
      <c r="N26" s="540">
        <f t="shared" ref="N26" si="16">SUM(F26)-(F26*10%)</f>
        <v>1305000</v>
      </c>
      <c r="O26" s="540">
        <f t="shared" ref="O26" si="17">SUM(H26)-(H26*10%)</f>
        <v>90000</v>
      </c>
      <c r="P26" s="137"/>
      <c r="Q26" s="137"/>
      <c r="R26" s="137"/>
      <c r="S26" s="137"/>
      <c r="T26" s="137"/>
      <c r="U26" s="137"/>
      <c r="V26" s="137"/>
      <c r="W26" s="137"/>
      <c r="X26" s="137"/>
      <c r="Y26" s="137"/>
      <c r="Z26" s="137"/>
      <c r="AA26" s="137"/>
      <c r="AB26" s="137"/>
      <c r="AC26" s="137"/>
      <c r="AD26" s="137"/>
      <c r="AE26" s="137"/>
      <c r="AF26" s="137"/>
      <c r="AG26" s="137"/>
      <c r="AH26" s="137"/>
      <c r="AI26" s="137"/>
      <c r="AJ26" s="137"/>
      <c r="AK26" s="137"/>
      <c r="AL26" s="137"/>
      <c r="AM26" s="137"/>
      <c r="AN26" s="137"/>
      <c r="AO26" s="137"/>
      <c r="AP26" s="137"/>
      <c r="AQ26" s="137"/>
      <c r="AR26" s="137"/>
      <c r="AS26" s="137"/>
      <c r="AT26" s="137"/>
      <c r="AU26" s="137"/>
      <c r="AV26" s="137"/>
      <c r="AW26" s="137"/>
      <c r="AX26" s="137"/>
      <c r="AY26" s="137"/>
      <c r="AZ26" s="137"/>
      <c r="BA26" s="137"/>
      <c r="BB26" s="137"/>
      <c r="BC26" s="137"/>
      <c r="BD26" s="137"/>
      <c r="BE26" s="137"/>
      <c r="BF26" s="137"/>
      <c r="BG26" s="137"/>
      <c r="BH26" s="137"/>
      <c r="BI26" s="137"/>
      <c r="BJ26" s="137"/>
      <c r="BK26" s="137"/>
      <c r="BL26" s="137"/>
      <c r="BM26" s="137"/>
      <c r="BN26" s="137"/>
      <c r="BO26" s="137"/>
      <c r="BP26" s="137"/>
      <c r="BQ26" s="137"/>
      <c r="BR26" s="137"/>
      <c r="BS26" s="137"/>
      <c r="BT26" s="137"/>
      <c r="BU26" s="137"/>
      <c r="BV26" s="137"/>
      <c r="BW26" s="137"/>
      <c r="BX26" s="137"/>
      <c r="BY26" s="137"/>
      <c r="BZ26" s="137"/>
      <c r="CA26" s="137"/>
      <c r="CB26" s="137"/>
      <c r="CC26" s="137"/>
      <c r="CD26" s="137"/>
      <c r="CE26" s="137"/>
      <c r="CF26" s="137"/>
      <c r="CG26" s="137"/>
      <c r="CH26" s="137"/>
      <c r="CI26" s="137"/>
      <c r="CJ26" s="137"/>
    </row>
    <row r="27" spans="1:88" s="124" customFormat="1" ht="26.25" customHeight="1">
      <c r="A27" s="117"/>
      <c r="B27" s="117"/>
      <c r="C27" s="118" t="s">
        <v>315</v>
      </c>
      <c r="D27" s="128"/>
      <c r="E27" s="117"/>
      <c r="F27" s="122"/>
      <c r="G27" s="122"/>
      <c r="H27" s="122"/>
      <c r="I27" s="121"/>
      <c r="J27" s="122"/>
      <c r="K27" s="123"/>
      <c r="L27" s="123"/>
    </row>
    <row r="28" spans="1:88" s="124" customFormat="1" ht="39" customHeight="1">
      <c r="A28" s="117" t="s">
        <v>42</v>
      </c>
      <c r="B28" s="117" t="s">
        <v>316</v>
      </c>
      <c r="C28" s="127" t="s">
        <v>317</v>
      </c>
      <c r="D28" s="128">
        <v>1</v>
      </c>
      <c r="E28" s="117" t="s">
        <v>13</v>
      </c>
      <c r="F28" s="121">
        <v>25000</v>
      </c>
      <c r="G28" s="122">
        <f t="shared" ref="G28:G31" si="18">F28*D28</f>
        <v>25000</v>
      </c>
      <c r="H28" s="122">
        <v>5000</v>
      </c>
      <c r="I28" s="121">
        <f t="shared" ref="I28:I32" si="19">H28*D28</f>
        <v>5000</v>
      </c>
      <c r="J28" s="122">
        <f t="shared" ref="J28:J32" si="20">I28+G28</f>
        <v>30000</v>
      </c>
      <c r="K28" s="123"/>
      <c r="L28" s="123"/>
      <c r="N28" s="540">
        <f t="shared" ref="N28:N34" si="21">SUM(F28)-(F28*10%)</f>
        <v>22500</v>
      </c>
      <c r="O28" s="540">
        <f t="shared" ref="O28:O34" si="22">SUM(H28)-(H28*10%)</f>
        <v>4500</v>
      </c>
    </row>
    <row r="29" spans="1:88" s="124" customFormat="1" ht="48" customHeight="1">
      <c r="A29" s="117" t="s">
        <v>10</v>
      </c>
      <c r="B29" s="117" t="s">
        <v>294</v>
      </c>
      <c r="C29" s="127" t="s">
        <v>318</v>
      </c>
      <c r="D29" s="128">
        <v>1</v>
      </c>
      <c r="E29" s="117" t="s">
        <v>13</v>
      </c>
      <c r="F29" s="121">
        <v>210000</v>
      </c>
      <c r="G29" s="122">
        <f t="shared" si="18"/>
        <v>210000</v>
      </c>
      <c r="H29" s="122">
        <v>30000</v>
      </c>
      <c r="I29" s="121">
        <f t="shared" si="19"/>
        <v>30000</v>
      </c>
      <c r="J29" s="122">
        <f t="shared" si="20"/>
        <v>240000</v>
      </c>
      <c r="K29" s="123"/>
      <c r="L29" s="123"/>
      <c r="N29" s="540">
        <f t="shared" si="21"/>
        <v>189000</v>
      </c>
      <c r="O29" s="540">
        <f t="shared" si="22"/>
        <v>27000</v>
      </c>
    </row>
    <row r="30" spans="1:88" s="124" customFormat="1" ht="37.5" customHeight="1">
      <c r="A30" s="117" t="s">
        <v>15</v>
      </c>
      <c r="B30" s="117" t="s">
        <v>39</v>
      </c>
      <c r="C30" s="127" t="s">
        <v>319</v>
      </c>
      <c r="D30" s="128">
        <v>1</v>
      </c>
      <c r="E30" s="117" t="s">
        <v>13</v>
      </c>
      <c r="F30" s="121">
        <v>35000</v>
      </c>
      <c r="G30" s="122">
        <f t="shared" si="18"/>
        <v>35000</v>
      </c>
      <c r="H30" s="122">
        <v>10000</v>
      </c>
      <c r="I30" s="121">
        <f t="shared" si="19"/>
        <v>10000</v>
      </c>
      <c r="J30" s="122">
        <f t="shared" si="20"/>
        <v>45000</v>
      </c>
      <c r="K30" s="123"/>
      <c r="L30" s="123"/>
      <c r="N30" s="540">
        <f t="shared" si="21"/>
        <v>31500</v>
      </c>
      <c r="O30" s="540">
        <f t="shared" si="22"/>
        <v>9000</v>
      </c>
    </row>
    <row r="31" spans="1:88" s="124" customFormat="1" ht="26.25" customHeight="1">
      <c r="A31" s="117" t="s">
        <v>31</v>
      </c>
      <c r="B31" s="117" t="s">
        <v>320</v>
      </c>
      <c r="C31" s="127" t="s">
        <v>321</v>
      </c>
      <c r="D31" s="128">
        <v>1</v>
      </c>
      <c r="E31" s="117" t="s">
        <v>13</v>
      </c>
      <c r="F31" s="121">
        <v>25000</v>
      </c>
      <c r="G31" s="122">
        <f t="shared" si="18"/>
        <v>25000</v>
      </c>
      <c r="H31" s="122">
        <v>10000</v>
      </c>
      <c r="I31" s="121">
        <f t="shared" si="19"/>
        <v>10000</v>
      </c>
      <c r="J31" s="122">
        <f t="shared" si="20"/>
        <v>35000</v>
      </c>
      <c r="K31" s="123"/>
      <c r="L31" s="123"/>
      <c r="N31" s="540">
        <f t="shared" si="21"/>
        <v>22500</v>
      </c>
      <c r="O31" s="540">
        <f t="shared" si="22"/>
        <v>9000</v>
      </c>
    </row>
    <row r="32" spans="1:88" s="124" customFormat="1" ht="26.25" customHeight="1">
      <c r="A32" s="117" t="s">
        <v>34</v>
      </c>
      <c r="B32" s="117" t="s">
        <v>322</v>
      </c>
      <c r="C32" s="127" t="s">
        <v>323</v>
      </c>
      <c r="D32" s="128">
        <v>1</v>
      </c>
      <c r="E32" s="117" t="s">
        <v>13</v>
      </c>
      <c r="F32" s="121"/>
      <c r="G32" s="122"/>
      <c r="H32" s="122">
        <v>40000</v>
      </c>
      <c r="I32" s="121">
        <f t="shared" si="19"/>
        <v>40000</v>
      </c>
      <c r="J32" s="122">
        <f t="shared" si="20"/>
        <v>40000</v>
      </c>
      <c r="K32" s="123"/>
      <c r="L32" s="123"/>
      <c r="N32" s="540">
        <f t="shared" si="21"/>
        <v>0</v>
      </c>
      <c r="O32" s="540">
        <f t="shared" si="22"/>
        <v>36000</v>
      </c>
    </row>
    <row r="33" spans="1:40" s="124" customFormat="1" ht="26.25" customHeight="1">
      <c r="A33" s="117"/>
      <c r="B33" s="117"/>
      <c r="C33" s="118" t="s">
        <v>9</v>
      </c>
      <c r="D33" s="128"/>
      <c r="E33" s="117"/>
      <c r="F33" s="122"/>
      <c r="G33" s="122"/>
      <c r="H33" s="122"/>
      <c r="I33" s="121"/>
      <c r="J33" s="122"/>
      <c r="K33" s="123"/>
      <c r="L33" s="123"/>
      <c r="N33" s="540">
        <f t="shared" si="21"/>
        <v>0</v>
      </c>
      <c r="O33" s="540">
        <f t="shared" si="22"/>
        <v>0</v>
      </c>
    </row>
    <row r="34" spans="1:40" s="124" customFormat="1" ht="26.25" customHeight="1">
      <c r="A34" s="117" t="s">
        <v>37</v>
      </c>
      <c r="B34" s="117" t="s">
        <v>324</v>
      </c>
      <c r="C34" s="127" t="s">
        <v>325</v>
      </c>
      <c r="D34" s="128">
        <v>1</v>
      </c>
      <c r="E34" s="117" t="s">
        <v>13</v>
      </c>
      <c r="F34" s="121">
        <v>10000</v>
      </c>
      <c r="G34" s="122">
        <f>F34*D34</f>
        <v>10000</v>
      </c>
      <c r="H34" s="121">
        <v>10000</v>
      </c>
      <c r="I34" s="121">
        <f>H34*D34</f>
        <v>10000</v>
      </c>
      <c r="J34" s="122">
        <f>I34+G34</f>
        <v>20000</v>
      </c>
      <c r="K34" s="123"/>
      <c r="L34" s="123"/>
      <c r="N34" s="540">
        <f t="shared" si="21"/>
        <v>9000</v>
      </c>
      <c r="O34" s="540">
        <f t="shared" si="22"/>
        <v>9000</v>
      </c>
    </row>
    <row r="35" spans="1:40" s="124" customFormat="1" ht="26.25" customHeight="1">
      <c r="A35" s="117"/>
      <c r="B35" s="117"/>
      <c r="C35" s="118" t="s">
        <v>14</v>
      </c>
      <c r="D35" s="128"/>
      <c r="E35" s="117"/>
      <c r="F35" s="122"/>
      <c r="G35" s="122"/>
      <c r="H35" s="122"/>
      <c r="I35" s="121"/>
      <c r="J35" s="122"/>
      <c r="K35" s="123"/>
      <c r="L35" s="123"/>
    </row>
    <row r="36" spans="1:40" s="124" customFormat="1" ht="37.5" customHeight="1">
      <c r="A36" s="117" t="s">
        <v>38</v>
      </c>
      <c r="B36" s="117"/>
      <c r="C36" s="127" t="s">
        <v>326</v>
      </c>
      <c r="D36" s="128">
        <v>1</v>
      </c>
      <c r="E36" s="117" t="s">
        <v>13</v>
      </c>
      <c r="F36" s="122"/>
      <c r="G36" s="122"/>
      <c r="H36" s="122"/>
      <c r="I36" s="121"/>
      <c r="J36" s="122">
        <f>I36+G36</f>
        <v>0</v>
      </c>
      <c r="K36" s="123"/>
      <c r="L36" s="123"/>
    </row>
    <row r="37" spans="1:40" s="10" customFormat="1" ht="30" customHeight="1">
      <c r="A37" s="23"/>
      <c r="B37" s="24"/>
      <c r="C37" s="24" t="s">
        <v>165</v>
      </c>
      <c r="D37" s="25"/>
      <c r="E37" s="25"/>
      <c r="F37" s="80"/>
      <c r="G37" s="81">
        <f>SUM(G26:G36)</f>
        <v>1755000</v>
      </c>
      <c r="H37" s="80"/>
      <c r="I37" s="81">
        <f>SUM(I26:I36)</f>
        <v>205000</v>
      </c>
      <c r="J37" s="81">
        <f>SUM(J26:J36)</f>
        <v>1960000</v>
      </c>
      <c r="K37" s="23"/>
      <c r="L37" s="23"/>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row>
    <row r="38" spans="1:40" s="10" customFormat="1" ht="11.25" customHeight="1">
      <c r="A38" s="17"/>
      <c r="B38" s="34"/>
      <c r="C38" s="34"/>
      <c r="D38" s="28"/>
      <c r="E38" s="28"/>
      <c r="F38" s="147"/>
      <c r="G38" s="147"/>
      <c r="H38" s="147"/>
      <c r="I38" s="147"/>
      <c r="J38" s="147"/>
      <c r="K38" s="142"/>
      <c r="L38" s="142"/>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row>
    <row r="39" spans="1:40" s="11" customFormat="1" ht="35.25" customHeight="1">
      <c r="A39" s="37"/>
      <c r="B39" s="46"/>
      <c r="C39" s="38" t="s">
        <v>332</v>
      </c>
      <c r="D39" s="39"/>
      <c r="E39" s="39"/>
      <c r="F39" s="81"/>
      <c r="G39" s="143">
        <f>G37+G24</f>
        <v>5701815.9050000003</v>
      </c>
      <c r="H39" s="81"/>
      <c r="I39" s="143">
        <f>I37+I24</f>
        <v>773590.97499999998</v>
      </c>
      <c r="J39" s="143">
        <f>J37+J24</f>
        <v>6475406.8799999999</v>
      </c>
      <c r="K39" s="37"/>
      <c r="L39" s="37"/>
    </row>
  </sheetData>
  <mergeCells count="1">
    <mergeCell ref="A1:J1"/>
  </mergeCells>
  <printOptions horizontalCentered="1"/>
  <pageMargins left="0.74" right="0.73" top="1.07" bottom="0.96" header="0.42" footer="0.45"/>
  <pageSetup paperSize="9" scale="74"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COMPANY&amp;R&amp;"Calibri,Regular"&amp;12Sec-III/C (Level-08) - Page - &amp;P of &amp;N&amp;8
&amp;5&amp;Z
&amp;F</oddFooter>
  </headerFooter>
  <rowBreaks count="1" manualBreakCount="1">
    <brk id="24" max="11"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72D06-FF37-4AFF-AD1B-C6ADE7AF0DC4}">
  <dimension ref="B1:F19"/>
  <sheetViews>
    <sheetView view="pageBreakPreview" zoomScaleNormal="100" zoomScaleSheetLayoutView="100" workbookViewId="0">
      <selection activeCell="M32" sqref="M32"/>
    </sheetView>
  </sheetViews>
  <sheetFormatPr defaultRowHeight="15"/>
  <cols>
    <col min="2" max="2" width="14.85546875" style="1" customWidth="1"/>
    <col min="3" max="3" width="26.140625" style="1" customWidth="1"/>
    <col min="4" max="4" width="22" style="1" customWidth="1"/>
    <col min="5" max="5" width="25.85546875" style="1" customWidth="1"/>
    <col min="6" max="6" width="23.85546875" style="1" customWidth="1"/>
  </cols>
  <sheetData>
    <row r="1" spans="2:6">
      <c r="B1" s="12"/>
      <c r="C1" s="12"/>
      <c r="D1" s="12"/>
      <c r="E1" s="12"/>
      <c r="F1" s="12"/>
    </row>
    <row r="2" spans="2:6">
      <c r="B2" s="20"/>
      <c r="C2" s="20"/>
      <c r="D2" s="20"/>
      <c r="E2" s="20"/>
      <c r="F2" s="20"/>
    </row>
    <row r="3" spans="2:6">
      <c r="B3" s="20"/>
      <c r="C3" s="20"/>
      <c r="D3" s="20"/>
      <c r="E3" s="20"/>
      <c r="F3" s="20"/>
    </row>
    <row r="4" spans="2:6">
      <c r="B4" s="20"/>
      <c r="C4" s="20"/>
      <c r="D4" s="20"/>
      <c r="E4" s="20"/>
      <c r="F4" s="20"/>
    </row>
    <row r="5" spans="2:6">
      <c r="B5" s="21"/>
      <c r="C5" s="21"/>
      <c r="D5" s="21"/>
      <c r="E5" s="21"/>
      <c r="F5" s="21"/>
    </row>
    <row r="6" spans="2:6">
      <c r="B6" s="21"/>
      <c r="C6" s="21"/>
      <c r="D6" s="21"/>
      <c r="E6" s="21"/>
      <c r="F6" s="21"/>
    </row>
    <row r="7" spans="2:6" ht="26.25">
      <c r="B7" s="98"/>
      <c r="C7" s="98" t="s">
        <v>268</v>
      </c>
      <c r="D7" s="98" t="s">
        <v>272</v>
      </c>
      <c r="E7" s="98" t="s">
        <v>273</v>
      </c>
      <c r="F7" s="98" t="s">
        <v>274</v>
      </c>
    </row>
    <row r="8" spans="2:6" ht="26.25">
      <c r="B8" s="98" t="s">
        <v>269</v>
      </c>
      <c r="C8" s="99">
        <f>'HVAC 3F'!J111</f>
        <v>9964542.5999999996</v>
      </c>
      <c r="D8" s="99" t="e">
        <f>#REF!</f>
        <v>#REF!</v>
      </c>
      <c r="E8" s="99" t="e">
        <f>#REF!</f>
        <v>#REF!</v>
      </c>
      <c r="F8" s="99" t="e">
        <f>#REF!</f>
        <v>#REF!</v>
      </c>
    </row>
    <row r="9" spans="2:6" ht="26.25">
      <c r="B9" s="98" t="s">
        <v>270</v>
      </c>
      <c r="C9" s="99">
        <f>'HVAC 7F'!J130</f>
        <v>11297342.699999999</v>
      </c>
      <c r="D9" s="99" t="e">
        <f>#REF!</f>
        <v>#REF!</v>
      </c>
      <c r="E9" s="99" t="e">
        <f>#REF!</f>
        <v>#REF!</v>
      </c>
      <c r="F9" s="99" t="e">
        <f>#REF!</f>
        <v>#REF!</v>
      </c>
    </row>
    <row r="10" spans="2:6" ht="26.25">
      <c r="B10" s="98" t="s">
        <v>271</v>
      </c>
      <c r="C10" s="99">
        <f>'HVAC 8F'!J134</f>
        <v>12036193.92</v>
      </c>
      <c r="D10" s="99" t="e">
        <f>#REF!</f>
        <v>#REF!</v>
      </c>
      <c r="E10" s="99" t="e">
        <f>#REF!</f>
        <v>#REF!</v>
      </c>
      <c r="F10" s="99" t="e">
        <f>#REF!</f>
        <v>#REF!</v>
      </c>
    </row>
    <row r="11" spans="2:6" ht="26.25">
      <c r="B11" s="21"/>
      <c r="C11" s="99">
        <f>SUM(C8:C10)</f>
        <v>33298079.219999999</v>
      </c>
      <c r="D11" s="99" t="e">
        <f>SUM(D8:D10)</f>
        <v>#REF!</v>
      </c>
      <c r="E11" s="99" t="e">
        <f>SUM(E8:E10)</f>
        <v>#REF!</v>
      </c>
      <c r="F11" s="99" t="e">
        <f>SUM(F8:F10)</f>
        <v>#REF!</v>
      </c>
    </row>
    <row r="12" spans="2:6" ht="31.5">
      <c r="B12" s="21"/>
      <c r="C12" s="21"/>
      <c r="D12" s="548" t="s">
        <v>275</v>
      </c>
      <c r="E12" s="548"/>
      <c r="F12" s="99" t="e">
        <f>F11+E11+D11+C11</f>
        <v>#REF!</v>
      </c>
    </row>
    <row r="13" spans="2:6">
      <c r="B13" s="20"/>
      <c r="C13" s="20"/>
      <c r="D13" s="20"/>
      <c r="E13" s="20"/>
      <c r="F13" s="20"/>
    </row>
    <row r="14" spans="2:6" ht="26.25">
      <c r="B14" s="98"/>
      <c r="C14" s="98" t="s">
        <v>268</v>
      </c>
      <c r="D14" s="98" t="s">
        <v>272</v>
      </c>
      <c r="E14" s="98" t="s">
        <v>273</v>
      </c>
      <c r="F14" s="98" t="s">
        <v>274</v>
      </c>
    </row>
    <row r="15" spans="2:6" ht="26.25">
      <c r="B15" s="98" t="s">
        <v>269</v>
      </c>
      <c r="C15" s="99">
        <v>14351714</v>
      </c>
      <c r="D15" s="99">
        <v>4369117</v>
      </c>
      <c r="E15" s="99">
        <v>1129969</v>
      </c>
      <c r="F15" s="99">
        <v>4813750</v>
      </c>
    </row>
    <row r="16" spans="2:6" ht="26.25">
      <c r="B16" s="98" t="s">
        <v>270</v>
      </c>
      <c r="C16" s="99">
        <v>16407603</v>
      </c>
      <c r="D16" s="99">
        <v>6980594</v>
      </c>
      <c r="E16" s="99">
        <v>866263</v>
      </c>
      <c r="F16" s="99">
        <v>3396800</v>
      </c>
    </row>
    <row r="17" spans="2:6" ht="26.25">
      <c r="B17" s="98" t="s">
        <v>271</v>
      </c>
      <c r="C17" s="99">
        <v>19893549</v>
      </c>
      <c r="D17" s="99">
        <v>7775407</v>
      </c>
      <c r="E17" s="99">
        <v>572448</v>
      </c>
      <c r="F17" s="99">
        <v>4772900</v>
      </c>
    </row>
    <row r="18" spans="2:6" ht="26.25">
      <c r="B18" s="21"/>
      <c r="C18" s="99">
        <f>SUM(C15:C17)</f>
        <v>50652866</v>
      </c>
      <c r="D18" s="99">
        <f>SUM(D15:D17)</f>
        <v>19125118</v>
      </c>
      <c r="E18" s="99">
        <f>SUM(E15:E17)</f>
        <v>2568680</v>
      </c>
      <c r="F18" s="99">
        <f>SUM(F15:F17)</f>
        <v>12983450</v>
      </c>
    </row>
    <row r="19" spans="2:6" ht="31.5">
      <c r="B19" s="21"/>
      <c r="C19" s="21"/>
      <c r="D19" s="548" t="s">
        <v>275</v>
      </c>
      <c r="E19" s="548"/>
      <c r="F19" s="99">
        <f>F18+E18+D18+C18</f>
        <v>85330114</v>
      </c>
    </row>
  </sheetData>
  <mergeCells count="2">
    <mergeCell ref="D12:E12"/>
    <mergeCell ref="D19:E19"/>
  </mergeCells>
  <pageMargins left="0.7" right="0.7" top="0.75" bottom="0.75" header="0.3" footer="0.3"/>
  <pageSetup scale="80"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A7E73-AFAA-4128-ADC1-BBF834F3903C}">
  <sheetPr>
    <pageSetUpPr fitToPage="1"/>
  </sheetPr>
  <dimension ref="A1:R90"/>
  <sheetViews>
    <sheetView showGridLines="0" view="pageBreakPreview" topLeftCell="A70" zoomScaleNormal="100" zoomScaleSheetLayoutView="100" workbookViewId="0">
      <selection activeCell="M32" sqref="M32"/>
    </sheetView>
  </sheetViews>
  <sheetFormatPr defaultRowHeight="18.75"/>
  <cols>
    <col min="1" max="1" width="8.7109375" style="277" customWidth="1"/>
    <col min="2" max="2" width="15.7109375" style="277" customWidth="1"/>
    <col min="3" max="3" width="71.42578125" style="278" customWidth="1"/>
    <col min="4" max="4" width="8.5703125" style="279" bestFit="1" customWidth="1"/>
    <col min="5" max="5" width="5.7109375" style="280" customWidth="1"/>
    <col min="6" max="8" width="12.7109375" style="281" customWidth="1"/>
    <col min="9" max="9" width="12.7109375" style="282" customWidth="1"/>
    <col min="10" max="10" width="15.7109375" style="281" customWidth="1"/>
    <col min="11" max="11" width="14.7109375" style="283" hidden="1" customWidth="1"/>
    <col min="12" max="12" width="15" style="283" hidden="1" customWidth="1"/>
    <col min="13" max="219" width="9.140625" style="284"/>
    <col min="220" max="220" width="8.5703125" style="284" bestFit="1" customWidth="1"/>
    <col min="221" max="221" width="12.42578125" style="284" bestFit="1" customWidth="1"/>
    <col min="222" max="222" width="48.140625" style="284" customWidth="1"/>
    <col min="223" max="234" width="9.7109375" style="284" customWidth="1"/>
    <col min="235" max="238" width="14.7109375" style="284" customWidth="1"/>
    <col min="239" max="239" width="16.42578125" style="284" customWidth="1"/>
    <col min="240" max="240" width="11.5703125" style="284" bestFit="1" customWidth="1"/>
    <col min="241" max="241" width="34.140625" style="284" bestFit="1" customWidth="1"/>
    <col min="242" max="242" width="20.140625" style="284" customWidth="1"/>
    <col min="243" max="475" width="9.140625" style="284"/>
    <col min="476" max="476" width="8.5703125" style="284" bestFit="1" customWidth="1"/>
    <col min="477" max="477" width="12.42578125" style="284" bestFit="1" customWidth="1"/>
    <col min="478" max="478" width="48.140625" style="284" customWidth="1"/>
    <col min="479" max="490" width="9.7109375" style="284" customWidth="1"/>
    <col min="491" max="494" width="14.7109375" style="284" customWidth="1"/>
    <col min="495" max="495" width="16.42578125" style="284" customWidth="1"/>
    <col min="496" max="496" width="11.5703125" style="284" bestFit="1" customWidth="1"/>
    <col min="497" max="497" width="34.140625" style="284" bestFit="1" customWidth="1"/>
    <col min="498" max="498" width="20.140625" style="284" customWidth="1"/>
    <col min="499" max="731" width="9.140625" style="284"/>
    <col min="732" max="732" width="8.5703125" style="284" bestFit="1" customWidth="1"/>
    <col min="733" max="733" width="12.42578125" style="284" bestFit="1" customWidth="1"/>
    <col min="734" max="734" width="48.140625" style="284" customWidth="1"/>
    <col min="735" max="746" width="9.7109375" style="284" customWidth="1"/>
    <col min="747" max="750" width="14.7109375" style="284" customWidth="1"/>
    <col min="751" max="751" width="16.42578125" style="284" customWidth="1"/>
    <col min="752" max="752" width="11.5703125" style="284" bestFit="1" customWidth="1"/>
    <col min="753" max="753" width="34.140625" style="284" bestFit="1" customWidth="1"/>
    <col min="754" max="754" width="20.140625" style="284" customWidth="1"/>
    <col min="755" max="987" width="9.140625" style="284"/>
    <col min="988" max="988" width="8.5703125" style="284" bestFit="1" customWidth="1"/>
    <col min="989" max="989" width="12.42578125" style="284" bestFit="1" customWidth="1"/>
    <col min="990" max="990" width="48.140625" style="284" customWidth="1"/>
    <col min="991" max="1002" width="9.7109375" style="284" customWidth="1"/>
    <col min="1003" max="1006" width="14.7109375" style="284" customWidth="1"/>
    <col min="1007" max="1007" width="16.42578125" style="284" customWidth="1"/>
    <col min="1008" max="1008" width="11.5703125" style="284" bestFit="1" customWidth="1"/>
    <col min="1009" max="1009" width="34.140625" style="284" bestFit="1" customWidth="1"/>
    <col min="1010" max="1010" width="20.140625" style="284" customWidth="1"/>
    <col min="1011" max="1243" width="9.140625" style="284"/>
    <col min="1244" max="1244" width="8.5703125" style="284" bestFit="1" customWidth="1"/>
    <col min="1245" max="1245" width="12.42578125" style="284" bestFit="1" customWidth="1"/>
    <col min="1246" max="1246" width="48.140625" style="284" customWidth="1"/>
    <col min="1247" max="1258" width="9.7109375" style="284" customWidth="1"/>
    <col min="1259" max="1262" width="14.7109375" style="284" customWidth="1"/>
    <col min="1263" max="1263" width="16.42578125" style="284" customWidth="1"/>
    <col min="1264" max="1264" width="11.5703125" style="284" bestFit="1" customWidth="1"/>
    <col min="1265" max="1265" width="34.140625" style="284" bestFit="1" customWidth="1"/>
    <col min="1266" max="1266" width="20.140625" style="284" customWidth="1"/>
    <col min="1267" max="1499" width="9.140625" style="284"/>
    <col min="1500" max="1500" width="8.5703125" style="284" bestFit="1" customWidth="1"/>
    <col min="1501" max="1501" width="12.42578125" style="284" bestFit="1" customWidth="1"/>
    <col min="1502" max="1502" width="48.140625" style="284" customWidth="1"/>
    <col min="1503" max="1514" width="9.7109375" style="284" customWidth="1"/>
    <col min="1515" max="1518" width="14.7109375" style="284" customWidth="1"/>
    <col min="1519" max="1519" width="16.42578125" style="284" customWidth="1"/>
    <col min="1520" max="1520" width="11.5703125" style="284" bestFit="1" customWidth="1"/>
    <col min="1521" max="1521" width="34.140625" style="284" bestFit="1" customWidth="1"/>
    <col min="1522" max="1522" width="20.140625" style="284" customWidth="1"/>
    <col min="1523" max="1755" width="9.140625" style="284"/>
    <col min="1756" max="1756" width="8.5703125" style="284" bestFit="1" customWidth="1"/>
    <col min="1757" max="1757" width="12.42578125" style="284" bestFit="1" customWidth="1"/>
    <col min="1758" max="1758" width="48.140625" style="284" customWidth="1"/>
    <col min="1759" max="1770" width="9.7109375" style="284" customWidth="1"/>
    <col min="1771" max="1774" width="14.7109375" style="284" customWidth="1"/>
    <col min="1775" max="1775" width="16.42578125" style="284" customWidth="1"/>
    <col min="1776" max="1776" width="11.5703125" style="284" bestFit="1" customWidth="1"/>
    <col min="1777" max="1777" width="34.140625" style="284" bestFit="1" customWidth="1"/>
    <col min="1778" max="1778" width="20.140625" style="284" customWidth="1"/>
    <col min="1779" max="2011" width="9.140625" style="284"/>
    <col min="2012" max="2012" width="8.5703125" style="284" bestFit="1" customWidth="1"/>
    <col min="2013" max="2013" width="12.42578125" style="284" bestFit="1" customWidth="1"/>
    <col min="2014" max="2014" width="48.140625" style="284" customWidth="1"/>
    <col min="2015" max="2026" width="9.7109375" style="284" customWidth="1"/>
    <col min="2027" max="2030" width="14.7109375" style="284" customWidth="1"/>
    <col min="2031" max="2031" width="16.42578125" style="284" customWidth="1"/>
    <col min="2032" max="2032" width="11.5703125" style="284" bestFit="1" customWidth="1"/>
    <col min="2033" max="2033" width="34.140625" style="284" bestFit="1" customWidth="1"/>
    <col min="2034" max="2034" width="20.140625" style="284" customWidth="1"/>
    <col min="2035" max="2267" width="9.140625" style="284"/>
    <col min="2268" max="2268" width="8.5703125" style="284" bestFit="1" customWidth="1"/>
    <col min="2269" max="2269" width="12.42578125" style="284" bestFit="1" customWidth="1"/>
    <col min="2270" max="2270" width="48.140625" style="284" customWidth="1"/>
    <col min="2271" max="2282" width="9.7109375" style="284" customWidth="1"/>
    <col min="2283" max="2286" width="14.7109375" style="284" customWidth="1"/>
    <col min="2287" max="2287" width="16.42578125" style="284" customWidth="1"/>
    <col min="2288" max="2288" width="11.5703125" style="284" bestFit="1" customWidth="1"/>
    <col min="2289" max="2289" width="34.140625" style="284" bestFit="1" customWidth="1"/>
    <col min="2290" max="2290" width="20.140625" style="284" customWidth="1"/>
    <col min="2291" max="2523" width="9.140625" style="284"/>
    <col min="2524" max="2524" width="8.5703125" style="284" bestFit="1" customWidth="1"/>
    <col min="2525" max="2525" width="12.42578125" style="284" bestFit="1" customWidth="1"/>
    <col min="2526" max="2526" width="48.140625" style="284" customWidth="1"/>
    <col min="2527" max="2538" width="9.7109375" style="284" customWidth="1"/>
    <col min="2539" max="2542" width="14.7109375" style="284" customWidth="1"/>
    <col min="2543" max="2543" width="16.42578125" style="284" customWidth="1"/>
    <col min="2544" max="2544" width="11.5703125" style="284" bestFit="1" customWidth="1"/>
    <col min="2545" max="2545" width="34.140625" style="284" bestFit="1" customWidth="1"/>
    <col min="2546" max="2546" width="20.140625" style="284" customWidth="1"/>
    <col min="2547" max="2779" width="9.140625" style="284"/>
    <col min="2780" max="2780" width="8.5703125" style="284" bestFit="1" customWidth="1"/>
    <col min="2781" max="2781" width="12.42578125" style="284" bestFit="1" customWidth="1"/>
    <col min="2782" max="2782" width="48.140625" style="284" customWidth="1"/>
    <col min="2783" max="2794" width="9.7109375" style="284" customWidth="1"/>
    <col min="2795" max="2798" width="14.7109375" style="284" customWidth="1"/>
    <col min="2799" max="2799" width="16.42578125" style="284" customWidth="1"/>
    <col min="2800" max="2800" width="11.5703125" style="284" bestFit="1" customWidth="1"/>
    <col min="2801" max="2801" width="34.140625" style="284" bestFit="1" customWidth="1"/>
    <col min="2802" max="2802" width="20.140625" style="284" customWidth="1"/>
    <col min="2803" max="3035" width="9.140625" style="284"/>
    <col min="3036" max="3036" width="8.5703125" style="284" bestFit="1" customWidth="1"/>
    <col min="3037" max="3037" width="12.42578125" style="284" bestFit="1" customWidth="1"/>
    <col min="3038" max="3038" width="48.140625" style="284" customWidth="1"/>
    <col min="3039" max="3050" width="9.7109375" style="284" customWidth="1"/>
    <col min="3051" max="3054" width="14.7109375" style="284" customWidth="1"/>
    <col min="3055" max="3055" width="16.42578125" style="284" customWidth="1"/>
    <col min="3056" max="3056" width="11.5703125" style="284" bestFit="1" customWidth="1"/>
    <col min="3057" max="3057" width="34.140625" style="284" bestFit="1" customWidth="1"/>
    <col min="3058" max="3058" width="20.140625" style="284" customWidth="1"/>
    <col min="3059" max="3291" width="9.140625" style="284"/>
    <col min="3292" max="3292" width="8.5703125" style="284" bestFit="1" customWidth="1"/>
    <col min="3293" max="3293" width="12.42578125" style="284" bestFit="1" customWidth="1"/>
    <col min="3294" max="3294" width="48.140625" style="284" customWidth="1"/>
    <col min="3295" max="3306" width="9.7109375" style="284" customWidth="1"/>
    <col min="3307" max="3310" width="14.7109375" style="284" customWidth="1"/>
    <col min="3311" max="3311" width="16.42578125" style="284" customWidth="1"/>
    <col min="3312" max="3312" width="11.5703125" style="284" bestFit="1" customWidth="1"/>
    <col min="3313" max="3313" width="34.140625" style="284" bestFit="1" customWidth="1"/>
    <col min="3314" max="3314" width="20.140625" style="284" customWidth="1"/>
    <col min="3315" max="3547" width="9.140625" style="284"/>
    <col min="3548" max="3548" width="8.5703125" style="284" bestFit="1" customWidth="1"/>
    <col min="3549" max="3549" width="12.42578125" style="284" bestFit="1" customWidth="1"/>
    <col min="3550" max="3550" width="48.140625" style="284" customWidth="1"/>
    <col min="3551" max="3562" width="9.7109375" style="284" customWidth="1"/>
    <col min="3563" max="3566" width="14.7109375" style="284" customWidth="1"/>
    <col min="3567" max="3567" width="16.42578125" style="284" customWidth="1"/>
    <col min="3568" max="3568" width="11.5703125" style="284" bestFit="1" customWidth="1"/>
    <col min="3569" max="3569" width="34.140625" style="284" bestFit="1" customWidth="1"/>
    <col min="3570" max="3570" width="20.140625" style="284" customWidth="1"/>
    <col min="3571" max="3803" width="9.140625" style="284"/>
    <col min="3804" max="3804" width="8.5703125" style="284" bestFit="1" customWidth="1"/>
    <col min="3805" max="3805" width="12.42578125" style="284" bestFit="1" customWidth="1"/>
    <col min="3806" max="3806" width="48.140625" style="284" customWidth="1"/>
    <col min="3807" max="3818" width="9.7109375" style="284" customWidth="1"/>
    <col min="3819" max="3822" width="14.7109375" style="284" customWidth="1"/>
    <col min="3823" max="3823" width="16.42578125" style="284" customWidth="1"/>
    <col min="3824" max="3824" width="11.5703125" style="284" bestFit="1" customWidth="1"/>
    <col min="3825" max="3825" width="34.140625" style="284" bestFit="1" customWidth="1"/>
    <col min="3826" max="3826" width="20.140625" style="284" customWidth="1"/>
    <col min="3827" max="4059" width="9.140625" style="284"/>
    <col min="4060" max="4060" width="8.5703125" style="284" bestFit="1" customWidth="1"/>
    <col min="4061" max="4061" width="12.42578125" style="284" bestFit="1" customWidth="1"/>
    <col min="4062" max="4062" width="48.140625" style="284" customWidth="1"/>
    <col min="4063" max="4074" width="9.7109375" style="284" customWidth="1"/>
    <col min="4075" max="4078" width="14.7109375" style="284" customWidth="1"/>
    <col min="4079" max="4079" width="16.42578125" style="284" customWidth="1"/>
    <col min="4080" max="4080" width="11.5703125" style="284" bestFit="1" customWidth="1"/>
    <col min="4081" max="4081" width="34.140625" style="284" bestFit="1" customWidth="1"/>
    <col min="4082" max="4082" width="20.140625" style="284" customWidth="1"/>
    <col min="4083" max="4315" width="9.140625" style="284"/>
    <col min="4316" max="4316" width="8.5703125" style="284" bestFit="1" customWidth="1"/>
    <col min="4317" max="4317" width="12.42578125" style="284" bestFit="1" customWidth="1"/>
    <col min="4318" max="4318" width="48.140625" style="284" customWidth="1"/>
    <col min="4319" max="4330" width="9.7109375" style="284" customWidth="1"/>
    <col min="4331" max="4334" width="14.7109375" style="284" customWidth="1"/>
    <col min="4335" max="4335" width="16.42578125" style="284" customWidth="1"/>
    <col min="4336" max="4336" width="11.5703125" style="284" bestFit="1" customWidth="1"/>
    <col min="4337" max="4337" width="34.140625" style="284" bestFit="1" customWidth="1"/>
    <col min="4338" max="4338" width="20.140625" style="284" customWidth="1"/>
    <col min="4339" max="4571" width="9.140625" style="284"/>
    <col min="4572" max="4572" width="8.5703125" style="284" bestFit="1" customWidth="1"/>
    <col min="4573" max="4573" width="12.42578125" style="284" bestFit="1" customWidth="1"/>
    <col min="4574" max="4574" width="48.140625" style="284" customWidth="1"/>
    <col min="4575" max="4586" width="9.7109375" style="284" customWidth="1"/>
    <col min="4587" max="4590" width="14.7109375" style="284" customWidth="1"/>
    <col min="4591" max="4591" width="16.42578125" style="284" customWidth="1"/>
    <col min="4592" max="4592" width="11.5703125" style="284" bestFit="1" customWidth="1"/>
    <col min="4593" max="4593" width="34.140625" style="284" bestFit="1" customWidth="1"/>
    <col min="4594" max="4594" width="20.140625" style="284" customWidth="1"/>
    <col min="4595" max="4827" width="9.140625" style="284"/>
    <col min="4828" max="4828" width="8.5703125" style="284" bestFit="1" customWidth="1"/>
    <col min="4829" max="4829" width="12.42578125" style="284" bestFit="1" customWidth="1"/>
    <col min="4830" max="4830" width="48.140625" style="284" customWidth="1"/>
    <col min="4831" max="4842" width="9.7109375" style="284" customWidth="1"/>
    <col min="4843" max="4846" width="14.7109375" style="284" customWidth="1"/>
    <col min="4847" max="4847" width="16.42578125" style="284" customWidth="1"/>
    <col min="4848" max="4848" width="11.5703125" style="284" bestFit="1" customWidth="1"/>
    <col min="4849" max="4849" width="34.140625" style="284" bestFit="1" customWidth="1"/>
    <col min="4850" max="4850" width="20.140625" style="284" customWidth="1"/>
    <col min="4851" max="5083" width="9.140625" style="284"/>
    <col min="5084" max="5084" width="8.5703125" style="284" bestFit="1" customWidth="1"/>
    <col min="5085" max="5085" width="12.42578125" style="284" bestFit="1" customWidth="1"/>
    <col min="5086" max="5086" width="48.140625" style="284" customWidth="1"/>
    <col min="5087" max="5098" width="9.7109375" style="284" customWidth="1"/>
    <col min="5099" max="5102" width="14.7109375" style="284" customWidth="1"/>
    <col min="5103" max="5103" width="16.42578125" style="284" customWidth="1"/>
    <col min="5104" max="5104" width="11.5703125" style="284" bestFit="1" customWidth="1"/>
    <col min="5105" max="5105" width="34.140625" style="284" bestFit="1" customWidth="1"/>
    <col min="5106" max="5106" width="20.140625" style="284" customWidth="1"/>
    <col min="5107" max="5339" width="9.140625" style="284"/>
    <col min="5340" max="5340" width="8.5703125" style="284" bestFit="1" customWidth="1"/>
    <col min="5341" max="5341" width="12.42578125" style="284" bestFit="1" customWidth="1"/>
    <col min="5342" max="5342" width="48.140625" style="284" customWidth="1"/>
    <col min="5343" max="5354" width="9.7109375" style="284" customWidth="1"/>
    <col min="5355" max="5358" width="14.7109375" style="284" customWidth="1"/>
    <col min="5359" max="5359" width="16.42578125" style="284" customWidth="1"/>
    <col min="5360" max="5360" width="11.5703125" style="284" bestFit="1" customWidth="1"/>
    <col min="5361" max="5361" width="34.140625" style="284" bestFit="1" customWidth="1"/>
    <col min="5362" max="5362" width="20.140625" style="284" customWidth="1"/>
    <col min="5363" max="5595" width="9.140625" style="284"/>
    <col min="5596" max="5596" width="8.5703125" style="284" bestFit="1" customWidth="1"/>
    <col min="5597" max="5597" width="12.42578125" style="284" bestFit="1" customWidth="1"/>
    <col min="5598" max="5598" width="48.140625" style="284" customWidth="1"/>
    <col min="5599" max="5610" width="9.7109375" style="284" customWidth="1"/>
    <col min="5611" max="5614" width="14.7109375" style="284" customWidth="1"/>
    <col min="5615" max="5615" width="16.42578125" style="284" customWidth="1"/>
    <col min="5616" max="5616" width="11.5703125" style="284" bestFit="1" customWidth="1"/>
    <col min="5617" max="5617" width="34.140625" style="284" bestFit="1" customWidth="1"/>
    <col min="5618" max="5618" width="20.140625" style="284" customWidth="1"/>
    <col min="5619" max="5851" width="9.140625" style="284"/>
    <col min="5852" max="5852" width="8.5703125" style="284" bestFit="1" customWidth="1"/>
    <col min="5853" max="5853" width="12.42578125" style="284" bestFit="1" customWidth="1"/>
    <col min="5854" max="5854" width="48.140625" style="284" customWidth="1"/>
    <col min="5855" max="5866" width="9.7109375" style="284" customWidth="1"/>
    <col min="5867" max="5870" width="14.7109375" style="284" customWidth="1"/>
    <col min="5871" max="5871" width="16.42578125" style="284" customWidth="1"/>
    <col min="5872" max="5872" width="11.5703125" style="284" bestFit="1" customWidth="1"/>
    <col min="5873" max="5873" width="34.140625" style="284" bestFit="1" customWidth="1"/>
    <col min="5874" max="5874" width="20.140625" style="284" customWidth="1"/>
    <col min="5875" max="6107" width="9.140625" style="284"/>
    <col min="6108" max="6108" width="8.5703125" style="284" bestFit="1" customWidth="1"/>
    <col min="6109" max="6109" width="12.42578125" style="284" bestFit="1" customWidth="1"/>
    <col min="6110" max="6110" width="48.140625" style="284" customWidth="1"/>
    <col min="6111" max="6122" width="9.7109375" style="284" customWidth="1"/>
    <col min="6123" max="6126" width="14.7109375" style="284" customWidth="1"/>
    <col min="6127" max="6127" width="16.42578125" style="284" customWidth="1"/>
    <col min="6128" max="6128" width="11.5703125" style="284" bestFit="1" customWidth="1"/>
    <col min="6129" max="6129" width="34.140625" style="284" bestFit="1" customWidth="1"/>
    <col min="6130" max="6130" width="20.140625" style="284" customWidth="1"/>
    <col min="6131" max="6363" width="9.140625" style="284"/>
    <col min="6364" max="6364" width="8.5703125" style="284" bestFit="1" customWidth="1"/>
    <col min="6365" max="6365" width="12.42578125" style="284" bestFit="1" customWidth="1"/>
    <col min="6366" max="6366" width="48.140625" style="284" customWidth="1"/>
    <col min="6367" max="6378" width="9.7109375" style="284" customWidth="1"/>
    <col min="6379" max="6382" width="14.7109375" style="284" customWidth="1"/>
    <col min="6383" max="6383" width="16.42578125" style="284" customWidth="1"/>
    <col min="6384" max="6384" width="11.5703125" style="284" bestFit="1" customWidth="1"/>
    <col min="6385" max="6385" width="34.140625" style="284" bestFit="1" customWidth="1"/>
    <col min="6386" max="6386" width="20.140625" style="284" customWidth="1"/>
    <col min="6387" max="6619" width="9.140625" style="284"/>
    <col min="6620" max="6620" width="8.5703125" style="284" bestFit="1" customWidth="1"/>
    <col min="6621" max="6621" width="12.42578125" style="284" bestFit="1" customWidth="1"/>
    <col min="6622" max="6622" width="48.140625" style="284" customWidth="1"/>
    <col min="6623" max="6634" width="9.7109375" style="284" customWidth="1"/>
    <col min="6635" max="6638" width="14.7109375" style="284" customWidth="1"/>
    <col min="6639" max="6639" width="16.42578125" style="284" customWidth="1"/>
    <col min="6640" max="6640" width="11.5703125" style="284" bestFit="1" customWidth="1"/>
    <col min="6641" max="6641" width="34.140625" style="284" bestFit="1" customWidth="1"/>
    <col min="6642" max="6642" width="20.140625" style="284" customWidth="1"/>
    <col min="6643" max="6875" width="9.140625" style="284"/>
    <col min="6876" max="6876" width="8.5703125" style="284" bestFit="1" customWidth="1"/>
    <col min="6877" max="6877" width="12.42578125" style="284" bestFit="1" customWidth="1"/>
    <col min="6878" max="6878" width="48.140625" style="284" customWidth="1"/>
    <col min="6879" max="6890" width="9.7109375" style="284" customWidth="1"/>
    <col min="6891" max="6894" width="14.7109375" style="284" customWidth="1"/>
    <col min="6895" max="6895" width="16.42578125" style="284" customWidth="1"/>
    <col min="6896" max="6896" width="11.5703125" style="284" bestFit="1" customWidth="1"/>
    <col min="6897" max="6897" width="34.140625" style="284" bestFit="1" customWidth="1"/>
    <col min="6898" max="6898" width="20.140625" style="284" customWidth="1"/>
    <col min="6899" max="7131" width="9.140625" style="284"/>
    <col min="7132" max="7132" width="8.5703125" style="284" bestFit="1" customWidth="1"/>
    <col min="7133" max="7133" width="12.42578125" style="284" bestFit="1" customWidth="1"/>
    <col min="7134" max="7134" width="48.140625" style="284" customWidth="1"/>
    <col min="7135" max="7146" width="9.7109375" style="284" customWidth="1"/>
    <col min="7147" max="7150" width="14.7109375" style="284" customWidth="1"/>
    <col min="7151" max="7151" width="16.42578125" style="284" customWidth="1"/>
    <col min="7152" max="7152" width="11.5703125" style="284" bestFit="1" customWidth="1"/>
    <col min="7153" max="7153" width="34.140625" style="284" bestFit="1" customWidth="1"/>
    <col min="7154" max="7154" width="20.140625" style="284" customWidth="1"/>
    <col min="7155" max="7387" width="9.140625" style="284"/>
    <col min="7388" max="7388" width="8.5703125" style="284" bestFit="1" customWidth="1"/>
    <col min="7389" max="7389" width="12.42578125" style="284" bestFit="1" customWidth="1"/>
    <col min="7390" max="7390" width="48.140625" style="284" customWidth="1"/>
    <col min="7391" max="7402" width="9.7109375" style="284" customWidth="1"/>
    <col min="7403" max="7406" width="14.7109375" style="284" customWidth="1"/>
    <col min="7407" max="7407" width="16.42578125" style="284" customWidth="1"/>
    <col min="7408" max="7408" width="11.5703125" style="284" bestFit="1" customWidth="1"/>
    <col min="7409" max="7409" width="34.140625" style="284" bestFit="1" customWidth="1"/>
    <col min="7410" max="7410" width="20.140625" style="284" customWidth="1"/>
    <col min="7411" max="7643" width="9.140625" style="284"/>
    <col min="7644" max="7644" width="8.5703125" style="284" bestFit="1" customWidth="1"/>
    <col min="7645" max="7645" width="12.42578125" style="284" bestFit="1" customWidth="1"/>
    <col min="7646" max="7646" width="48.140625" style="284" customWidth="1"/>
    <col min="7647" max="7658" width="9.7109375" style="284" customWidth="1"/>
    <col min="7659" max="7662" width="14.7109375" style="284" customWidth="1"/>
    <col min="7663" max="7663" width="16.42578125" style="284" customWidth="1"/>
    <col min="7664" max="7664" width="11.5703125" style="284" bestFit="1" customWidth="1"/>
    <col min="7665" max="7665" width="34.140625" style="284" bestFit="1" customWidth="1"/>
    <col min="7666" max="7666" width="20.140625" style="284" customWidth="1"/>
    <col min="7667" max="7899" width="9.140625" style="284"/>
    <col min="7900" max="7900" width="8.5703125" style="284" bestFit="1" customWidth="1"/>
    <col min="7901" max="7901" width="12.42578125" style="284" bestFit="1" customWidth="1"/>
    <col min="7902" max="7902" width="48.140625" style="284" customWidth="1"/>
    <col min="7903" max="7914" width="9.7109375" style="284" customWidth="1"/>
    <col min="7915" max="7918" width="14.7109375" style="284" customWidth="1"/>
    <col min="7919" max="7919" width="16.42578125" style="284" customWidth="1"/>
    <col min="7920" max="7920" width="11.5703125" style="284" bestFit="1" customWidth="1"/>
    <col min="7921" max="7921" width="34.140625" style="284" bestFit="1" customWidth="1"/>
    <col min="7922" max="7922" width="20.140625" style="284" customWidth="1"/>
    <col min="7923" max="8155" width="9.140625" style="284"/>
    <col min="8156" max="8156" width="8.5703125" style="284" bestFit="1" customWidth="1"/>
    <col min="8157" max="8157" width="12.42578125" style="284" bestFit="1" customWidth="1"/>
    <col min="8158" max="8158" width="48.140625" style="284" customWidth="1"/>
    <col min="8159" max="8170" width="9.7109375" style="284" customWidth="1"/>
    <col min="8171" max="8174" width="14.7109375" style="284" customWidth="1"/>
    <col min="8175" max="8175" width="16.42578125" style="284" customWidth="1"/>
    <col min="8176" max="8176" width="11.5703125" style="284" bestFit="1" customWidth="1"/>
    <col min="8177" max="8177" width="34.140625" style="284" bestFit="1" customWidth="1"/>
    <col min="8178" max="8178" width="20.140625" style="284" customWidth="1"/>
    <col min="8179" max="8411" width="9.140625" style="284"/>
    <col min="8412" max="8412" width="8.5703125" style="284" bestFit="1" customWidth="1"/>
    <col min="8413" max="8413" width="12.42578125" style="284" bestFit="1" customWidth="1"/>
    <col min="8414" max="8414" width="48.140625" style="284" customWidth="1"/>
    <col min="8415" max="8426" width="9.7109375" style="284" customWidth="1"/>
    <col min="8427" max="8430" width="14.7109375" style="284" customWidth="1"/>
    <col min="8431" max="8431" width="16.42578125" style="284" customWidth="1"/>
    <col min="8432" max="8432" width="11.5703125" style="284" bestFit="1" customWidth="1"/>
    <col min="8433" max="8433" width="34.140625" style="284" bestFit="1" customWidth="1"/>
    <col min="8434" max="8434" width="20.140625" style="284" customWidth="1"/>
    <col min="8435" max="8667" width="9.140625" style="284"/>
    <col min="8668" max="8668" width="8.5703125" style="284" bestFit="1" customWidth="1"/>
    <col min="8669" max="8669" width="12.42578125" style="284" bestFit="1" customWidth="1"/>
    <col min="8670" max="8670" width="48.140625" style="284" customWidth="1"/>
    <col min="8671" max="8682" width="9.7109375" style="284" customWidth="1"/>
    <col min="8683" max="8686" width="14.7109375" style="284" customWidth="1"/>
    <col min="8687" max="8687" width="16.42578125" style="284" customWidth="1"/>
    <col min="8688" max="8688" width="11.5703125" style="284" bestFit="1" customWidth="1"/>
    <col min="8689" max="8689" width="34.140625" style="284" bestFit="1" customWidth="1"/>
    <col min="8690" max="8690" width="20.140625" style="284" customWidth="1"/>
    <col min="8691" max="8923" width="9.140625" style="284"/>
    <col min="8924" max="8924" width="8.5703125" style="284" bestFit="1" customWidth="1"/>
    <col min="8925" max="8925" width="12.42578125" style="284" bestFit="1" customWidth="1"/>
    <col min="8926" max="8926" width="48.140625" style="284" customWidth="1"/>
    <col min="8927" max="8938" width="9.7109375" style="284" customWidth="1"/>
    <col min="8939" max="8942" width="14.7109375" style="284" customWidth="1"/>
    <col min="8943" max="8943" width="16.42578125" style="284" customWidth="1"/>
    <col min="8944" max="8944" width="11.5703125" style="284" bestFit="1" customWidth="1"/>
    <col min="8945" max="8945" width="34.140625" style="284" bestFit="1" customWidth="1"/>
    <col min="8946" max="8946" width="20.140625" style="284" customWidth="1"/>
    <col min="8947" max="9179" width="9.140625" style="284"/>
    <col min="9180" max="9180" width="8.5703125" style="284" bestFit="1" customWidth="1"/>
    <col min="9181" max="9181" width="12.42578125" style="284" bestFit="1" customWidth="1"/>
    <col min="9182" max="9182" width="48.140625" style="284" customWidth="1"/>
    <col min="9183" max="9194" width="9.7109375" style="284" customWidth="1"/>
    <col min="9195" max="9198" width="14.7109375" style="284" customWidth="1"/>
    <col min="9199" max="9199" width="16.42578125" style="284" customWidth="1"/>
    <col min="9200" max="9200" width="11.5703125" style="284" bestFit="1" customWidth="1"/>
    <col min="9201" max="9201" width="34.140625" style="284" bestFit="1" customWidth="1"/>
    <col min="9202" max="9202" width="20.140625" style="284" customWidth="1"/>
    <col min="9203" max="9435" width="9.140625" style="284"/>
    <col min="9436" max="9436" width="8.5703125" style="284" bestFit="1" customWidth="1"/>
    <col min="9437" max="9437" width="12.42578125" style="284" bestFit="1" customWidth="1"/>
    <col min="9438" max="9438" width="48.140625" style="284" customWidth="1"/>
    <col min="9439" max="9450" width="9.7109375" style="284" customWidth="1"/>
    <col min="9451" max="9454" width="14.7109375" style="284" customWidth="1"/>
    <col min="9455" max="9455" width="16.42578125" style="284" customWidth="1"/>
    <col min="9456" max="9456" width="11.5703125" style="284" bestFit="1" customWidth="1"/>
    <col min="9457" max="9457" width="34.140625" style="284" bestFit="1" customWidth="1"/>
    <col min="9458" max="9458" width="20.140625" style="284" customWidth="1"/>
    <col min="9459" max="9691" width="9.140625" style="284"/>
    <col min="9692" max="9692" width="8.5703125" style="284" bestFit="1" customWidth="1"/>
    <col min="9693" max="9693" width="12.42578125" style="284" bestFit="1" customWidth="1"/>
    <col min="9694" max="9694" width="48.140625" style="284" customWidth="1"/>
    <col min="9695" max="9706" width="9.7109375" style="284" customWidth="1"/>
    <col min="9707" max="9710" width="14.7109375" style="284" customWidth="1"/>
    <col min="9711" max="9711" width="16.42578125" style="284" customWidth="1"/>
    <col min="9712" max="9712" width="11.5703125" style="284" bestFit="1" customWidth="1"/>
    <col min="9713" max="9713" width="34.140625" style="284" bestFit="1" customWidth="1"/>
    <col min="9714" max="9714" width="20.140625" style="284" customWidth="1"/>
    <col min="9715" max="9947" width="9.140625" style="284"/>
    <col min="9948" max="9948" width="8.5703125" style="284" bestFit="1" customWidth="1"/>
    <col min="9949" max="9949" width="12.42578125" style="284" bestFit="1" customWidth="1"/>
    <col min="9950" max="9950" width="48.140625" style="284" customWidth="1"/>
    <col min="9951" max="9962" width="9.7109375" style="284" customWidth="1"/>
    <col min="9963" max="9966" width="14.7109375" style="284" customWidth="1"/>
    <col min="9967" max="9967" width="16.42578125" style="284" customWidth="1"/>
    <col min="9968" max="9968" width="11.5703125" style="284" bestFit="1" customWidth="1"/>
    <col min="9969" max="9969" width="34.140625" style="284" bestFit="1" customWidth="1"/>
    <col min="9970" max="9970" width="20.140625" style="284" customWidth="1"/>
    <col min="9971" max="10203" width="9.140625" style="284"/>
    <col min="10204" max="10204" width="8.5703125" style="284" bestFit="1" customWidth="1"/>
    <col min="10205" max="10205" width="12.42578125" style="284" bestFit="1" customWidth="1"/>
    <col min="10206" max="10206" width="48.140625" style="284" customWidth="1"/>
    <col min="10207" max="10218" width="9.7109375" style="284" customWidth="1"/>
    <col min="10219" max="10222" width="14.7109375" style="284" customWidth="1"/>
    <col min="10223" max="10223" width="16.42578125" style="284" customWidth="1"/>
    <col min="10224" max="10224" width="11.5703125" style="284" bestFit="1" customWidth="1"/>
    <col min="10225" max="10225" width="34.140625" style="284" bestFit="1" customWidth="1"/>
    <col min="10226" max="10226" width="20.140625" style="284" customWidth="1"/>
    <col min="10227" max="10459" width="9.140625" style="284"/>
    <col min="10460" max="10460" width="8.5703125" style="284" bestFit="1" customWidth="1"/>
    <col min="10461" max="10461" width="12.42578125" style="284" bestFit="1" customWidth="1"/>
    <col min="10462" max="10462" width="48.140625" style="284" customWidth="1"/>
    <col min="10463" max="10474" width="9.7109375" style="284" customWidth="1"/>
    <col min="10475" max="10478" width="14.7109375" style="284" customWidth="1"/>
    <col min="10479" max="10479" width="16.42578125" style="284" customWidth="1"/>
    <col min="10480" max="10480" width="11.5703125" style="284" bestFit="1" customWidth="1"/>
    <col min="10481" max="10481" width="34.140625" style="284" bestFit="1" customWidth="1"/>
    <col min="10482" max="10482" width="20.140625" style="284" customWidth="1"/>
    <col min="10483" max="10715" width="9.140625" style="284"/>
    <col min="10716" max="10716" width="8.5703125" style="284" bestFit="1" customWidth="1"/>
    <col min="10717" max="10717" width="12.42578125" style="284" bestFit="1" customWidth="1"/>
    <col min="10718" max="10718" width="48.140625" style="284" customWidth="1"/>
    <col min="10719" max="10730" width="9.7109375" style="284" customWidth="1"/>
    <col min="10731" max="10734" width="14.7109375" style="284" customWidth="1"/>
    <col min="10735" max="10735" width="16.42578125" style="284" customWidth="1"/>
    <col min="10736" max="10736" width="11.5703125" style="284" bestFit="1" customWidth="1"/>
    <col min="10737" max="10737" width="34.140625" style="284" bestFit="1" customWidth="1"/>
    <col min="10738" max="10738" width="20.140625" style="284" customWidth="1"/>
    <col min="10739" max="10971" width="9.140625" style="284"/>
    <col min="10972" max="10972" width="8.5703125" style="284" bestFit="1" customWidth="1"/>
    <col min="10973" max="10973" width="12.42578125" style="284" bestFit="1" customWidth="1"/>
    <col min="10974" max="10974" width="48.140625" style="284" customWidth="1"/>
    <col min="10975" max="10986" width="9.7109375" style="284" customWidth="1"/>
    <col min="10987" max="10990" width="14.7109375" style="284" customWidth="1"/>
    <col min="10991" max="10991" width="16.42578125" style="284" customWidth="1"/>
    <col min="10992" max="10992" width="11.5703125" style="284" bestFit="1" customWidth="1"/>
    <col min="10993" max="10993" width="34.140625" style="284" bestFit="1" customWidth="1"/>
    <col min="10994" max="10994" width="20.140625" style="284" customWidth="1"/>
    <col min="10995" max="11227" width="9.140625" style="284"/>
    <col min="11228" max="11228" width="8.5703125" style="284" bestFit="1" customWidth="1"/>
    <col min="11229" max="11229" width="12.42578125" style="284" bestFit="1" customWidth="1"/>
    <col min="11230" max="11230" width="48.140625" style="284" customWidth="1"/>
    <col min="11231" max="11242" width="9.7109375" style="284" customWidth="1"/>
    <col min="11243" max="11246" width="14.7109375" style="284" customWidth="1"/>
    <col min="11247" max="11247" width="16.42578125" style="284" customWidth="1"/>
    <col min="11248" max="11248" width="11.5703125" style="284" bestFit="1" customWidth="1"/>
    <col min="11249" max="11249" width="34.140625" style="284" bestFit="1" customWidth="1"/>
    <col min="11250" max="11250" width="20.140625" style="284" customWidth="1"/>
    <col min="11251" max="11483" width="9.140625" style="284"/>
    <col min="11484" max="11484" width="8.5703125" style="284" bestFit="1" customWidth="1"/>
    <col min="11485" max="11485" width="12.42578125" style="284" bestFit="1" customWidth="1"/>
    <col min="11486" max="11486" width="48.140625" style="284" customWidth="1"/>
    <col min="11487" max="11498" width="9.7109375" style="284" customWidth="1"/>
    <col min="11499" max="11502" width="14.7109375" style="284" customWidth="1"/>
    <col min="11503" max="11503" width="16.42578125" style="284" customWidth="1"/>
    <col min="11504" max="11504" width="11.5703125" style="284" bestFit="1" customWidth="1"/>
    <col min="11505" max="11505" width="34.140625" style="284" bestFit="1" customWidth="1"/>
    <col min="11506" max="11506" width="20.140625" style="284" customWidth="1"/>
    <col min="11507" max="11739" width="9.140625" style="284"/>
    <col min="11740" max="11740" width="8.5703125" style="284" bestFit="1" customWidth="1"/>
    <col min="11741" max="11741" width="12.42578125" style="284" bestFit="1" customWidth="1"/>
    <col min="11742" max="11742" width="48.140625" style="284" customWidth="1"/>
    <col min="11743" max="11754" width="9.7109375" style="284" customWidth="1"/>
    <col min="11755" max="11758" width="14.7109375" style="284" customWidth="1"/>
    <col min="11759" max="11759" width="16.42578125" style="284" customWidth="1"/>
    <col min="11760" max="11760" width="11.5703125" style="284" bestFit="1" customWidth="1"/>
    <col min="11761" max="11761" width="34.140625" style="284" bestFit="1" customWidth="1"/>
    <col min="11762" max="11762" width="20.140625" style="284" customWidth="1"/>
    <col min="11763" max="11995" width="9.140625" style="284"/>
    <col min="11996" max="11996" width="8.5703125" style="284" bestFit="1" customWidth="1"/>
    <col min="11997" max="11997" width="12.42578125" style="284" bestFit="1" customWidth="1"/>
    <col min="11998" max="11998" width="48.140625" style="284" customWidth="1"/>
    <col min="11999" max="12010" width="9.7109375" style="284" customWidth="1"/>
    <col min="12011" max="12014" width="14.7109375" style="284" customWidth="1"/>
    <col min="12015" max="12015" width="16.42578125" style="284" customWidth="1"/>
    <col min="12016" max="12016" width="11.5703125" style="284" bestFit="1" customWidth="1"/>
    <col min="12017" max="12017" width="34.140625" style="284" bestFit="1" customWidth="1"/>
    <col min="12018" max="12018" width="20.140625" style="284" customWidth="1"/>
    <col min="12019" max="12251" width="9.140625" style="284"/>
    <col min="12252" max="12252" width="8.5703125" style="284" bestFit="1" customWidth="1"/>
    <col min="12253" max="12253" width="12.42578125" style="284" bestFit="1" customWidth="1"/>
    <col min="12254" max="12254" width="48.140625" style="284" customWidth="1"/>
    <col min="12255" max="12266" width="9.7109375" style="284" customWidth="1"/>
    <col min="12267" max="12270" width="14.7109375" style="284" customWidth="1"/>
    <col min="12271" max="12271" width="16.42578125" style="284" customWidth="1"/>
    <col min="12272" max="12272" width="11.5703125" style="284" bestFit="1" customWidth="1"/>
    <col min="12273" max="12273" width="34.140625" style="284" bestFit="1" customWidth="1"/>
    <col min="12274" max="12274" width="20.140625" style="284" customWidth="1"/>
    <col min="12275" max="12507" width="9.140625" style="284"/>
    <col min="12508" max="12508" width="8.5703125" style="284" bestFit="1" customWidth="1"/>
    <col min="12509" max="12509" width="12.42578125" style="284" bestFit="1" customWidth="1"/>
    <col min="12510" max="12510" width="48.140625" style="284" customWidth="1"/>
    <col min="12511" max="12522" width="9.7109375" style="284" customWidth="1"/>
    <col min="12523" max="12526" width="14.7109375" style="284" customWidth="1"/>
    <col min="12527" max="12527" width="16.42578125" style="284" customWidth="1"/>
    <col min="12528" max="12528" width="11.5703125" style="284" bestFit="1" customWidth="1"/>
    <col min="12529" max="12529" width="34.140625" style="284" bestFit="1" customWidth="1"/>
    <col min="12530" max="12530" width="20.140625" style="284" customWidth="1"/>
    <col min="12531" max="12763" width="9.140625" style="284"/>
    <col min="12764" max="12764" width="8.5703125" style="284" bestFit="1" customWidth="1"/>
    <col min="12765" max="12765" width="12.42578125" style="284" bestFit="1" customWidth="1"/>
    <col min="12766" max="12766" width="48.140625" style="284" customWidth="1"/>
    <col min="12767" max="12778" width="9.7109375" style="284" customWidth="1"/>
    <col min="12779" max="12782" width="14.7109375" style="284" customWidth="1"/>
    <col min="12783" max="12783" width="16.42578125" style="284" customWidth="1"/>
    <col min="12784" max="12784" width="11.5703125" style="284" bestFit="1" customWidth="1"/>
    <col min="12785" max="12785" width="34.140625" style="284" bestFit="1" customWidth="1"/>
    <col min="12786" max="12786" width="20.140625" style="284" customWidth="1"/>
    <col min="12787" max="13019" width="9.140625" style="284"/>
    <col min="13020" max="13020" width="8.5703125" style="284" bestFit="1" customWidth="1"/>
    <col min="13021" max="13021" width="12.42578125" style="284" bestFit="1" customWidth="1"/>
    <col min="13022" max="13022" width="48.140625" style="284" customWidth="1"/>
    <col min="13023" max="13034" width="9.7109375" style="284" customWidth="1"/>
    <col min="13035" max="13038" width="14.7109375" style="284" customWidth="1"/>
    <col min="13039" max="13039" width="16.42578125" style="284" customWidth="1"/>
    <col min="13040" max="13040" width="11.5703125" style="284" bestFit="1" customWidth="1"/>
    <col min="13041" max="13041" width="34.140625" style="284" bestFit="1" customWidth="1"/>
    <col min="13042" max="13042" width="20.140625" style="284" customWidth="1"/>
    <col min="13043" max="13275" width="9.140625" style="284"/>
    <col min="13276" max="13276" width="8.5703125" style="284" bestFit="1" customWidth="1"/>
    <col min="13277" max="13277" width="12.42578125" style="284" bestFit="1" customWidth="1"/>
    <col min="13278" max="13278" width="48.140625" style="284" customWidth="1"/>
    <col min="13279" max="13290" width="9.7109375" style="284" customWidth="1"/>
    <col min="13291" max="13294" width="14.7109375" style="284" customWidth="1"/>
    <col min="13295" max="13295" width="16.42578125" style="284" customWidth="1"/>
    <col min="13296" max="13296" width="11.5703125" style="284" bestFit="1" customWidth="1"/>
    <col min="13297" max="13297" width="34.140625" style="284" bestFit="1" customWidth="1"/>
    <col min="13298" max="13298" width="20.140625" style="284" customWidth="1"/>
    <col min="13299" max="13531" width="9.140625" style="284"/>
    <col min="13532" max="13532" width="8.5703125" style="284" bestFit="1" customWidth="1"/>
    <col min="13533" max="13533" width="12.42578125" style="284" bestFit="1" customWidth="1"/>
    <col min="13534" max="13534" width="48.140625" style="284" customWidth="1"/>
    <col min="13535" max="13546" width="9.7109375" style="284" customWidth="1"/>
    <col min="13547" max="13550" width="14.7109375" style="284" customWidth="1"/>
    <col min="13551" max="13551" width="16.42578125" style="284" customWidth="1"/>
    <col min="13552" max="13552" width="11.5703125" style="284" bestFit="1" customWidth="1"/>
    <col min="13553" max="13553" width="34.140625" style="284" bestFit="1" customWidth="1"/>
    <col min="13554" max="13554" width="20.140625" style="284" customWidth="1"/>
    <col min="13555" max="13787" width="9.140625" style="284"/>
    <col min="13788" max="13788" width="8.5703125" style="284" bestFit="1" customWidth="1"/>
    <col min="13789" max="13789" width="12.42578125" style="284" bestFit="1" customWidth="1"/>
    <col min="13790" max="13790" width="48.140625" style="284" customWidth="1"/>
    <col min="13791" max="13802" width="9.7109375" style="284" customWidth="1"/>
    <col min="13803" max="13806" width="14.7109375" style="284" customWidth="1"/>
    <col min="13807" max="13807" width="16.42578125" style="284" customWidth="1"/>
    <col min="13808" max="13808" width="11.5703125" style="284" bestFit="1" customWidth="1"/>
    <col min="13809" max="13809" width="34.140625" style="284" bestFit="1" customWidth="1"/>
    <col min="13810" max="13810" width="20.140625" style="284" customWidth="1"/>
    <col min="13811" max="14043" width="9.140625" style="284"/>
    <col min="14044" max="14044" width="8.5703125" style="284" bestFit="1" customWidth="1"/>
    <col min="14045" max="14045" width="12.42578125" style="284" bestFit="1" customWidth="1"/>
    <col min="14046" max="14046" width="48.140625" style="284" customWidth="1"/>
    <col min="14047" max="14058" width="9.7109375" style="284" customWidth="1"/>
    <col min="14059" max="14062" width="14.7109375" style="284" customWidth="1"/>
    <col min="14063" max="14063" width="16.42578125" style="284" customWidth="1"/>
    <col min="14064" max="14064" width="11.5703125" style="284" bestFit="1" customWidth="1"/>
    <col min="14065" max="14065" width="34.140625" style="284" bestFit="1" customWidth="1"/>
    <col min="14066" max="14066" width="20.140625" style="284" customWidth="1"/>
    <col min="14067" max="14299" width="9.140625" style="284"/>
    <col min="14300" max="14300" width="8.5703125" style="284" bestFit="1" customWidth="1"/>
    <col min="14301" max="14301" width="12.42578125" style="284" bestFit="1" customWidth="1"/>
    <col min="14302" max="14302" width="48.140625" style="284" customWidth="1"/>
    <col min="14303" max="14314" width="9.7109375" style="284" customWidth="1"/>
    <col min="14315" max="14318" width="14.7109375" style="284" customWidth="1"/>
    <col min="14319" max="14319" width="16.42578125" style="284" customWidth="1"/>
    <col min="14320" max="14320" width="11.5703125" style="284" bestFit="1" customWidth="1"/>
    <col min="14321" max="14321" width="34.140625" style="284" bestFit="1" customWidth="1"/>
    <col min="14322" max="14322" width="20.140625" style="284" customWidth="1"/>
    <col min="14323" max="14555" width="9.140625" style="284"/>
    <col min="14556" max="14556" width="8.5703125" style="284" bestFit="1" customWidth="1"/>
    <col min="14557" max="14557" width="12.42578125" style="284" bestFit="1" customWidth="1"/>
    <col min="14558" max="14558" width="48.140625" style="284" customWidth="1"/>
    <col min="14559" max="14570" width="9.7109375" style="284" customWidth="1"/>
    <col min="14571" max="14574" width="14.7109375" style="284" customWidth="1"/>
    <col min="14575" max="14575" width="16.42578125" style="284" customWidth="1"/>
    <col min="14576" max="14576" width="11.5703125" style="284" bestFit="1" customWidth="1"/>
    <col min="14577" max="14577" width="34.140625" style="284" bestFit="1" customWidth="1"/>
    <col min="14578" max="14578" width="20.140625" style="284" customWidth="1"/>
    <col min="14579" max="14811" width="9.140625" style="284"/>
    <col min="14812" max="14812" width="8.5703125" style="284" bestFit="1" customWidth="1"/>
    <col min="14813" max="14813" width="12.42578125" style="284" bestFit="1" customWidth="1"/>
    <col min="14814" max="14814" width="48.140625" style="284" customWidth="1"/>
    <col min="14815" max="14826" width="9.7109375" style="284" customWidth="1"/>
    <col min="14827" max="14830" width="14.7109375" style="284" customWidth="1"/>
    <col min="14831" max="14831" width="16.42578125" style="284" customWidth="1"/>
    <col min="14832" max="14832" width="11.5703125" style="284" bestFit="1" customWidth="1"/>
    <col min="14833" max="14833" width="34.140625" style="284" bestFit="1" customWidth="1"/>
    <col min="14834" max="14834" width="20.140625" style="284" customWidth="1"/>
    <col min="14835" max="15067" width="9.140625" style="284"/>
    <col min="15068" max="15068" width="8.5703125" style="284" bestFit="1" customWidth="1"/>
    <col min="15069" max="15069" width="12.42578125" style="284" bestFit="1" customWidth="1"/>
    <col min="15070" max="15070" width="48.140625" style="284" customWidth="1"/>
    <col min="15071" max="15082" width="9.7109375" style="284" customWidth="1"/>
    <col min="15083" max="15086" width="14.7109375" style="284" customWidth="1"/>
    <col min="15087" max="15087" width="16.42578125" style="284" customWidth="1"/>
    <col min="15088" max="15088" width="11.5703125" style="284" bestFit="1" customWidth="1"/>
    <col min="15089" max="15089" width="34.140625" style="284" bestFit="1" customWidth="1"/>
    <col min="15090" max="15090" width="20.140625" style="284" customWidth="1"/>
    <col min="15091" max="15323" width="9.140625" style="284"/>
    <col min="15324" max="15324" width="8.5703125" style="284" bestFit="1" customWidth="1"/>
    <col min="15325" max="15325" width="12.42578125" style="284" bestFit="1" customWidth="1"/>
    <col min="15326" max="15326" width="48.140625" style="284" customWidth="1"/>
    <col min="15327" max="15338" width="9.7109375" style="284" customWidth="1"/>
    <col min="15339" max="15342" width="14.7109375" style="284" customWidth="1"/>
    <col min="15343" max="15343" width="16.42578125" style="284" customWidth="1"/>
    <col min="15344" max="15344" width="11.5703125" style="284" bestFit="1" customWidth="1"/>
    <col min="15345" max="15345" width="34.140625" style="284" bestFit="1" customWidth="1"/>
    <col min="15346" max="15346" width="20.140625" style="284" customWidth="1"/>
    <col min="15347" max="15579" width="9.140625" style="284"/>
    <col min="15580" max="15580" width="8.5703125" style="284" bestFit="1" customWidth="1"/>
    <col min="15581" max="15581" width="12.42578125" style="284" bestFit="1" customWidth="1"/>
    <col min="15582" max="15582" width="48.140625" style="284" customWidth="1"/>
    <col min="15583" max="15594" width="9.7109375" style="284" customWidth="1"/>
    <col min="15595" max="15598" width="14.7109375" style="284" customWidth="1"/>
    <col min="15599" max="15599" width="16.42578125" style="284" customWidth="1"/>
    <col min="15600" max="15600" width="11.5703125" style="284" bestFit="1" customWidth="1"/>
    <col min="15601" max="15601" width="34.140625" style="284" bestFit="1" customWidth="1"/>
    <col min="15602" max="15602" width="20.140625" style="284" customWidth="1"/>
    <col min="15603" max="15835" width="9.140625" style="284"/>
    <col min="15836" max="15836" width="8.5703125" style="284" bestFit="1" customWidth="1"/>
    <col min="15837" max="15837" width="12.42578125" style="284" bestFit="1" customWidth="1"/>
    <col min="15838" max="15838" width="48.140625" style="284" customWidth="1"/>
    <col min="15839" max="15850" width="9.7109375" style="284" customWidth="1"/>
    <col min="15851" max="15854" width="14.7109375" style="284" customWidth="1"/>
    <col min="15855" max="15855" width="16.42578125" style="284" customWidth="1"/>
    <col min="15856" max="15856" width="11.5703125" style="284" bestFit="1" customWidth="1"/>
    <col min="15857" max="15857" width="34.140625" style="284" bestFit="1" customWidth="1"/>
    <col min="15858" max="15858" width="20.140625" style="284" customWidth="1"/>
    <col min="15859" max="16091" width="9.140625" style="284"/>
    <col min="16092" max="16092" width="8.5703125" style="284" bestFit="1" customWidth="1"/>
    <col min="16093" max="16093" width="12.42578125" style="284" bestFit="1" customWidth="1"/>
    <col min="16094" max="16094" width="48.140625" style="284" customWidth="1"/>
    <col min="16095" max="16106" width="9.7109375" style="284" customWidth="1"/>
    <col min="16107" max="16110" width="14.7109375" style="284" customWidth="1"/>
    <col min="16111" max="16111" width="16.42578125" style="284" customWidth="1"/>
    <col min="16112" max="16112" width="11.5703125" style="284" bestFit="1" customWidth="1"/>
    <col min="16113" max="16113" width="34.140625" style="284" bestFit="1" customWidth="1"/>
    <col min="16114" max="16114" width="20.140625" style="284" customWidth="1"/>
    <col min="16115" max="16384" width="9.140625" style="284"/>
  </cols>
  <sheetData>
    <row r="1" spans="1:18" s="153" customFormat="1" ht="35.25" customHeight="1">
      <c r="A1" s="552" t="s">
        <v>333</v>
      </c>
      <c r="B1" s="552"/>
      <c r="C1" s="552"/>
      <c r="D1" s="552"/>
      <c r="E1" s="552"/>
      <c r="F1" s="552"/>
      <c r="G1" s="552"/>
      <c r="H1" s="552"/>
      <c r="I1" s="552"/>
      <c r="J1" s="552"/>
    </row>
    <row r="2" spans="1:18" s="156" customFormat="1" ht="12.6" customHeight="1">
      <c r="A2" s="154">
        <v>1</v>
      </c>
      <c r="B2" s="154">
        <v>2</v>
      </c>
      <c r="C2" s="154">
        <v>3</v>
      </c>
      <c r="D2" s="154">
        <v>4</v>
      </c>
      <c r="E2" s="154">
        <v>5</v>
      </c>
      <c r="F2" s="155">
        <v>6</v>
      </c>
      <c r="G2" s="155">
        <v>7</v>
      </c>
      <c r="H2" s="155">
        <v>8</v>
      </c>
      <c r="I2" s="155">
        <v>9</v>
      </c>
      <c r="J2" s="155">
        <v>10</v>
      </c>
    </row>
    <row r="3" spans="1:18" s="159" customFormat="1" ht="30" customHeight="1">
      <c r="A3" s="157" t="s">
        <v>17</v>
      </c>
      <c r="B3" s="157" t="s">
        <v>18</v>
      </c>
      <c r="C3" s="157" t="s">
        <v>19</v>
      </c>
      <c r="D3" s="157" t="s">
        <v>20</v>
      </c>
      <c r="E3" s="157" t="s">
        <v>0</v>
      </c>
      <c r="F3" s="158" t="s">
        <v>21</v>
      </c>
      <c r="G3" s="158" t="s">
        <v>22</v>
      </c>
      <c r="H3" s="158" t="s">
        <v>23</v>
      </c>
      <c r="I3" s="158" t="s">
        <v>24</v>
      </c>
      <c r="J3" s="158" t="s">
        <v>25</v>
      </c>
    </row>
    <row r="4" spans="1:18" s="161" customFormat="1" ht="12.6" customHeight="1">
      <c r="A4" s="154">
        <v>1</v>
      </c>
      <c r="B4" s="154">
        <v>2</v>
      </c>
      <c r="C4" s="154">
        <v>3</v>
      </c>
      <c r="D4" s="154">
        <v>4</v>
      </c>
      <c r="E4" s="154">
        <v>5</v>
      </c>
      <c r="F4" s="155">
        <v>6</v>
      </c>
      <c r="G4" s="160" t="s">
        <v>26</v>
      </c>
      <c r="H4" s="160">
        <v>8</v>
      </c>
      <c r="I4" s="160" t="s">
        <v>27</v>
      </c>
      <c r="J4" s="160" t="s">
        <v>40</v>
      </c>
    </row>
    <row r="5" spans="1:18" s="165" customFormat="1" ht="20.100000000000001" customHeight="1">
      <c r="A5" s="549" t="s">
        <v>334</v>
      </c>
      <c r="B5" s="550"/>
      <c r="C5" s="550"/>
      <c r="D5" s="550"/>
      <c r="E5" s="550"/>
      <c r="F5" s="550"/>
      <c r="G5" s="550"/>
      <c r="H5" s="550"/>
      <c r="I5" s="550"/>
      <c r="J5" s="551"/>
      <c r="K5" s="162"/>
      <c r="L5" s="163"/>
      <c r="M5" s="164"/>
      <c r="N5" s="164"/>
      <c r="O5" s="164"/>
      <c r="P5" s="164"/>
      <c r="Q5" s="164"/>
      <c r="R5" s="164"/>
    </row>
    <row r="6" spans="1:18" s="175" customFormat="1" ht="51" customHeight="1">
      <c r="A6" s="166"/>
      <c r="B6" s="167" t="s">
        <v>335</v>
      </c>
      <c r="C6" s="168" t="s">
        <v>336</v>
      </c>
      <c r="D6" s="169"/>
      <c r="E6" s="170"/>
      <c r="F6" s="171"/>
      <c r="G6" s="171"/>
      <c r="H6" s="172"/>
      <c r="I6" s="173"/>
      <c r="J6" s="172"/>
      <c r="K6" s="174"/>
      <c r="L6" s="174"/>
    </row>
    <row r="7" spans="1:18" s="175" customFormat="1" ht="24" customHeight="1">
      <c r="A7" s="166" t="s">
        <v>50</v>
      </c>
      <c r="B7" s="167"/>
      <c r="C7" s="176" t="s">
        <v>337</v>
      </c>
      <c r="D7" s="169">
        <f>32*1.15</f>
        <v>36.799999999999997</v>
      </c>
      <c r="E7" s="177" t="s">
        <v>41</v>
      </c>
      <c r="F7" s="171">
        <v>1500</v>
      </c>
      <c r="G7" s="171">
        <f>F7*D7</f>
        <v>55199.999999999993</v>
      </c>
      <c r="H7" s="172">
        <v>200</v>
      </c>
      <c r="I7" s="173">
        <f>H7*D7</f>
        <v>7359.9999999999991</v>
      </c>
      <c r="J7" s="178">
        <f>I7+G7</f>
        <v>62559.999999999993</v>
      </c>
      <c r="K7" s="174"/>
      <c r="L7" s="174"/>
    </row>
    <row r="8" spans="1:18" s="175" customFormat="1" ht="24" customHeight="1">
      <c r="A8" s="166" t="s">
        <v>42</v>
      </c>
      <c r="B8" s="167"/>
      <c r="C8" s="176" t="s">
        <v>338</v>
      </c>
      <c r="D8" s="169">
        <f>10*1.15</f>
        <v>11.5</v>
      </c>
      <c r="E8" s="177" t="s">
        <v>41</v>
      </c>
      <c r="F8" s="171">
        <v>990</v>
      </c>
      <c r="G8" s="171">
        <f t="shared" ref="G8:G11" si="0">F8*D8</f>
        <v>11385</v>
      </c>
      <c r="H8" s="172">
        <v>175</v>
      </c>
      <c r="I8" s="173">
        <f t="shared" ref="I8:I11" si="1">H8*D8</f>
        <v>2012.5</v>
      </c>
      <c r="J8" s="178">
        <f t="shared" ref="J8:J11" si="2">I8+G8</f>
        <v>13397.5</v>
      </c>
      <c r="K8" s="174"/>
      <c r="L8" s="174"/>
    </row>
    <row r="9" spans="1:18" s="175" customFormat="1" ht="24" customHeight="1">
      <c r="A9" s="166" t="s">
        <v>10</v>
      </c>
      <c r="B9" s="167"/>
      <c r="C9" s="176" t="s">
        <v>339</v>
      </c>
      <c r="D9" s="169">
        <f>10*1.15</f>
        <v>11.5</v>
      </c>
      <c r="E9" s="177" t="s">
        <v>41</v>
      </c>
      <c r="F9" s="171">
        <v>550</v>
      </c>
      <c r="G9" s="171">
        <f t="shared" si="0"/>
        <v>6325</v>
      </c>
      <c r="H9" s="172">
        <v>150</v>
      </c>
      <c r="I9" s="173">
        <f t="shared" si="1"/>
        <v>1725</v>
      </c>
      <c r="J9" s="178">
        <f t="shared" si="2"/>
        <v>8050</v>
      </c>
      <c r="K9" s="174"/>
      <c r="L9" s="174"/>
    </row>
    <row r="10" spans="1:18" s="175" customFormat="1" ht="24" customHeight="1">
      <c r="A10" s="166" t="s">
        <v>15</v>
      </c>
      <c r="B10" s="167"/>
      <c r="C10" s="176" t="s">
        <v>340</v>
      </c>
      <c r="D10" s="169">
        <f>9*1.15</f>
        <v>10.35</v>
      </c>
      <c r="E10" s="177" t="s">
        <v>41</v>
      </c>
      <c r="F10" s="171">
        <v>480</v>
      </c>
      <c r="G10" s="171">
        <f t="shared" si="0"/>
        <v>4968</v>
      </c>
      <c r="H10" s="172">
        <v>125</v>
      </c>
      <c r="I10" s="173">
        <f t="shared" si="1"/>
        <v>1293.75</v>
      </c>
      <c r="J10" s="178">
        <f t="shared" si="2"/>
        <v>6261.75</v>
      </c>
      <c r="K10" s="174"/>
      <c r="L10" s="174"/>
    </row>
    <row r="11" spans="1:18" s="175" customFormat="1" ht="24" customHeight="1">
      <c r="A11" s="166" t="s">
        <v>31</v>
      </c>
      <c r="B11" s="179"/>
      <c r="C11" s="176" t="s">
        <v>341</v>
      </c>
      <c r="D11" s="169">
        <f>34*1.15</f>
        <v>39.099999999999994</v>
      </c>
      <c r="E11" s="177" t="s">
        <v>41</v>
      </c>
      <c r="F11" s="171">
        <v>350</v>
      </c>
      <c r="G11" s="171">
        <f t="shared" si="0"/>
        <v>13684.999999999998</v>
      </c>
      <c r="H11" s="180">
        <v>100</v>
      </c>
      <c r="I11" s="173">
        <f t="shared" si="1"/>
        <v>3909.9999999999995</v>
      </c>
      <c r="J11" s="178">
        <f t="shared" si="2"/>
        <v>17594.999999999996</v>
      </c>
      <c r="K11" s="174"/>
      <c r="L11" s="174"/>
    </row>
    <row r="12" spans="1:18" s="187" customFormat="1" ht="30" customHeight="1">
      <c r="A12" s="553" t="s">
        <v>342</v>
      </c>
      <c r="B12" s="553"/>
      <c r="C12" s="553"/>
      <c r="D12" s="181"/>
      <c r="E12" s="181"/>
      <c r="F12" s="182"/>
      <c r="G12" s="183">
        <f>SUM(G7:G11)</f>
        <v>91563</v>
      </c>
      <c r="H12" s="182"/>
      <c r="I12" s="183">
        <f>SUM(I7:I11)</f>
        <v>16301.25</v>
      </c>
      <c r="J12" s="183">
        <f>SUM(J7:J11)</f>
        <v>107864.25</v>
      </c>
      <c r="K12" s="184"/>
      <c r="L12" s="185"/>
      <c r="M12" s="186"/>
      <c r="N12" s="186"/>
      <c r="O12" s="186"/>
      <c r="P12" s="186"/>
      <c r="Q12" s="186"/>
      <c r="R12" s="186"/>
    </row>
    <row r="13" spans="1:18" s="191" customFormat="1" ht="20.100000000000001" customHeight="1">
      <c r="A13" s="549" t="s">
        <v>343</v>
      </c>
      <c r="B13" s="550"/>
      <c r="C13" s="550"/>
      <c r="D13" s="550"/>
      <c r="E13" s="550"/>
      <c r="F13" s="550"/>
      <c r="G13" s="550"/>
      <c r="H13" s="550"/>
      <c r="I13" s="551"/>
      <c r="J13" s="188"/>
      <c r="K13" s="189"/>
      <c r="L13" s="189"/>
      <c r="M13" s="190"/>
      <c r="N13" s="190"/>
      <c r="O13" s="190"/>
      <c r="P13" s="190"/>
      <c r="Q13" s="190"/>
      <c r="R13" s="190"/>
    </row>
    <row r="14" spans="1:18" s="202" customFormat="1" ht="57" customHeight="1">
      <c r="A14" s="192"/>
      <c r="B14" s="193" t="s">
        <v>335</v>
      </c>
      <c r="C14" s="194" t="s">
        <v>344</v>
      </c>
      <c r="D14" s="195"/>
      <c r="E14" s="196"/>
      <c r="F14" s="197"/>
      <c r="G14" s="197"/>
      <c r="H14" s="198"/>
      <c r="I14" s="199"/>
      <c r="J14" s="200"/>
      <c r="K14" s="201"/>
      <c r="L14" s="201"/>
    </row>
    <row r="15" spans="1:18" s="209" customFormat="1" ht="24" customHeight="1">
      <c r="A15" s="203" t="s">
        <v>50</v>
      </c>
      <c r="B15" s="193"/>
      <c r="C15" s="204" t="s">
        <v>345</v>
      </c>
      <c r="D15" s="205">
        <f>123*1.15</f>
        <v>141.44999999999999</v>
      </c>
      <c r="E15" s="177" t="s">
        <v>41</v>
      </c>
      <c r="F15" s="206">
        <v>600</v>
      </c>
      <c r="G15" s="171">
        <f t="shared" ref="G15:G17" si="3">F15*D15</f>
        <v>84870</v>
      </c>
      <c r="H15" s="207">
        <v>200</v>
      </c>
      <c r="I15" s="173">
        <f t="shared" ref="I15:I17" si="4">H15*D15</f>
        <v>28289.999999999996</v>
      </c>
      <c r="J15" s="178">
        <f t="shared" ref="J15:J17" si="5">I15+G15</f>
        <v>113160</v>
      </c>
      <c r="K15" s="208"/>
      <c r="L15" s="208"/>
    </row>
    <row r="16" spans="1:18" s="209" customFormat="1" ht="24" customHeight="1">
      <c r="A16" s="203" t="s">
        <v>42</v>
      </c>
      <c r="B16" s="193"/>
      <c r="C16" s="204" t="s">
        <v>346</v>
      </c>
      <c r="D16" s="205">
        <f>91*1.15</f>
        <v>104.64999999999999</v>
      </c>
      <c r="E16" s="177" t="s">
        <v>41</v>
      </c>
      <c r="F16" s="206">
        <v>950</v>
      </c>
      <c r="G16" s="171">
        <f t="shared" si="3"/>
        <v>99417.499999999985</v>
      </c>
      <c r="H16" s="207">
        <v>200</v>
      </c>
      <c r="I16" s="173">
        <f t="shared" si="4"/>
        <v>20930</v>
      </c>
      <c r="J16" s="178">
        <f t="shared" si="5"/>
        <v>120347.49999999999</v>
      </c>
      <c r="K16" s="208"/>
      <c r="L16" s="208"/>
    </row>
    <row r="17" spans="1:18" s="209" customFormat="1" ht="24" customHeight="1">
      <c r="A17" s="203" t="s">
        <v>10</v>
      </c>
      <c r="B17" s="193"/>
      <c r="C17" s="204" t="s">
        <v>347</v>
      </c>
      <c r="D17" s="205">
        <f>63*1.15</f>
        <v>72.449999999999989</v>
      </c>
      <c r="E17" s="177" t="s">
        <v>41</v>
      </c>
      <c r="F17" s="206">
        <v>1350</v>
      </c>
      <c r="G17" s="171">
        <f t="shared" si="3"/>
        <v>97807.499999999985</v>
      </c>
      <c r="H17" s="207">
        <v>200</v>
      </c>
      <c r="I17" s="173">
        <f t="shared" si="4"/>
        <v>14489.999999999998</v>
      </c>
      <c r="J17" s="178">
        <f t="shared" si="5"/>
        <v>112297.49999999999</v>
      </c>
      <c r="K17" s="208"/>
      <c r="L17" s="210"/>
    </row>
    <row r="18" spans="1:18" s="214" customFormat="1" ht="30" customHeight="1">
      <c r="A18" s="553" t="s">
        <v>348</v>
      </c>
      <c r="B18" s="553"/>
      <c r="C18" s="553"/>
      <c r="D18" s="181"/>
      <c r="E18" s="181"/>
      <c r="F18" s="182"/>
      <c r="G18" s="183">
        <f>SUM(G15:G17)</f>
        <v>282095</v>
      </c>
      <c r="H18" s="182"/>
      <c r="I18" s="183">
        <f>SUM(I15:I17)</f>
        <v>63710</v>
      </c>
      <c r="J18" s="183">
        <f>SUM(J15:J17)</f>
        <v>345805</v>
      </c>
      <c r="K18" s="211"/>
      <c r="L18" s="212"/>
      <c r="M18" s="213"/>
      <c r="N18" s="213"/>
      <c r="O18" s="213"/>
      <c r="P18" s="213"/>
      <c r="Q18" s="213"/>
      <c r="R18" s="213"/>
    </row>
    <row r="19" spans="1:18" s="191" customFormat="1" ht="20.100000000000001" customHeight="1">
      <c r="A19" s="549" t="s">
        <v>349</v>
      </c>
      <c r="B19" s="550"/>
      <c r="C19" s="550"/>
      <c r="D19" s="550"/>
      <c r="E19" s="550"/>
      <c r="F19" s="550"/>
      <c r="G19" s="550"/>
      <c r="H19" s="550"/>
      <c r="I19" s="551"/>
      <c r="J19" s="188"/>
      <c r="K19" s="189"/>
      <c r="L19" s="189"/>
      <c r="M19" s="190"/>
      <c r="N19" s="190"/>
      <c r="O19" s="190"/>
      <c r="P19" s="190"/>
      <c r="Q19" s="190"/>
      <c r="R19" s="190"/>
    </row>
    <row r="20" spans="1:18" s="209" customFormat="1" ht="39" customHeight="1">
      <c r="A20" s="193"/>
      <c r="B20" s="215" t="s">
        <v>350</v>
      </c>
      <c r="C20" s="216" t="s">
        <v>351</v>
      </c>
      <c r="D20" s="203"/>
      <c r="E20" s="177"/>
      <c r="F20" s="206"/>
      <c r="G20" s="206"/>
      <c r="H20" s="217"/>
      <c r="I20" s="218"/>
      <c r="J20" s="217"/>
      <c r="K20" s="208"/>
      <c r="L20" s="208"/>
    </row>
    <row r="21" spans="1:18" s="209" customFormat="1" ht="24" customHeight="1">
      <c r="A21" s="203" t="s">
        <v>50</v>
      </c>
      <c r="B21" s="219"/>
      <c r="C21" s="204" t="s">
        <v>349</v>
      </c>
      <c r="D21" s="203">
        <v>9</v>
      </c>
      <c r="E21" s="177" t="s">
        <v>1</v>
      </c>
      <c r="F21" s="220">
        <v>8900</v>
      </c>
      <c r="G21" s="171">
        <f t="shared" ref="G21:G22" si="6">F21*D21</f>
        <v>80100</v>
      </c>
      <c r="H21" s="217">
        <v>1000</v>
      </c>
      <c r="I21" s="173">
        <f t="shared" ref="I21:I22" si="7">H21*D21</f>
        <v>9000</v>
      </c>
      <c r="J21" s="178">
        <f t="shared" ref="J21:J30" si="8">I21+G21</f>
        <v>89100</v>
      </c>
      <c r="K21" s="208"/>
      <c r="L21" s="208"/>
    </row>
    <row r="22" spans="1:18" s="209" customFormat="1" ht="24" customHeight="1">
      <c r="A22" s="203" t="s">
        <v>42</v>
      </c>
      <c r="B22" s="219"/>
      <c r="C22" s="204" t="s">
        <v>352</v>
      </c>
      <c r="D22" s="203">
        <v>4</v>
      </c>
      <c r="E22" s="177" t="s">
        <v>1</v>
      </c>
      <c r="F22" s="220">
        <v>7000</v>
      </c>
      <c r="G22" s="171">
        <f t="shared" si="6"/>
        <v>28000</v>
      </c>
      <c r="H22" s="217">
        <v>1000</v>
      </c>
      <c r="I22" s="173">
        <f t="shared" si="7"/>
        <v>4000</v>
      </c>
      <c r="J22" s="178">
        <f t="shared" si="8"/>
        <v>32000</v>
      </c>
      <c r="K22" s="208"/>
      <c r="L22" s="208"/>
    </row>
    <row r="23" spans="1:18" s="227" customFormat="1" ht="42" customHeight="1">
      <c r="A23" s="221"/>
      <c r="B23" s="222" t="s">
        <v>44</v>
      </c>
      <c r="C23" s="223" t="s">
        <v>353</v>
      </c>
      <c r="D23" s="224"/>
      <c r="E23" s="221"/>
      <c r="F23" s="225"/>
      <c r="G23" s="225"/>
      <c r="H23" s="225"/>
      <c r="I23" s="226"/>
      <c r="J23" s="178">
        <f t="shared" si="8"/>
        <v>0</v>
      </c>
    </row>
    <row r="24" spans="1:18" s="227" customFormat="1" ht="21" customHeight="1">
      <c r="A24" s="221"/>
      <c r="B24" s="222"/>
      <c r="C24" s="228" t="s">
        <v>354</v>
      </c>
      <c r="D24" s="224"/>
      <c r="E24" s="221"/>
      <c r="F24" s="225"/>
      <c r="G24" s="225"/>
      <c r="H24" s="225"/>
      <c r="I24" s="226"/>
      <c r="J24" s="178">
        <f t="shared" si="8"/>
        <v>0</v>
      </c>
    </row>
    <row r="25" spans="1:18" s="227" customFormat="1" ht="21" customHeight="1">
      <c r="A25" s="221"/>
      <c r="B25" s="222"/>
      <c r="C25" s="228" t="s">
        <v>355</v>
      </c>
      <c r="D25" s="224"/>
      <c r="E25" s="221"/>
      <c r="F25" s="225"/>
      <c r="G25" s="225"/>
      <c r="H25" s="225"/>
      <c r="I25" s="226"/>
      <c r="J25" s="178">
        <f t="shared" si="8"/>
        <v>0</v>
      </c>
    </row>
    <row r="26" spans="1:18" s="227" customFormat="1" ht="91.15" customHeight="1">
      <c r="A26" s="221" t="s">
        <v>10</v>
      </c>
      <c r="B26" s="222"/>
      <c r="C26" s="229" t="s">
        <v>356</v>
      </c>
      <c r="D26" s="230">
        <v>1</v>
      </c>
      <c r="E26" s="221" t="s">
        <v>186</v>
      </c>
      <c r="F26" s="225"/>
      <c r="G26" s="171">
        <f t="shared" ref="G26:G30" si="9">F26*D26</f>
        <v>0</v>
      </c>
      <c r="H26" s="225">
        <v>8000</v>
      </c>
      <c r="I26" s="173">
        <f t="shared" ref="I26:I30" si="10">H26*D26</f>
        <v>8000</v>
      </c>
      <c r="J26" s="178">
        <f t="shared" si="8"/>
        <v>8000</v>
      </c>
    </row>
    <row r="27" spans="1:18" s="227" customFormat="1" ht="89.25">
      <c r="A27" s="221" t="s">
        <v>15</v>
      </c>
      <c r="B27" s="222"/>
      <c r="C27" s="229" t="s">
        <v>357</v>
      </c>
      <c r="D27" s="230">
        <v>1</v>
      </c>
      <c r="E27" s="221" t="s">
        <v>186</v>
      </c>
      <c r="F27" s="225"/>
      <c r="G27" s="171">
        <f t="shared" si="9"/>
        <v>0</v>
      </c>
      <c r="H27" s="225">
        <v>8000</v>
      </c>
      <c r="I27" s="173">
        <f t="shared" si="10"/>
        <v>8000</v>
      </c>
      <c r="J27" s="178">
        <f t="shared" si="8"/>
        <v>8000</v>
      </c>
    </row>
    <row r="28" spans="1:18" s="227" customFormat="1" ht="25.5">
      <c r="A28" s="221" t="s">
        <v>31</v>
      </c>
      <c r="B28" s="222"/>
      <c r="C28" s="229" t="s">
        <v>358</v>
      </c>
      <c r="D28" s="230">
        <v>1</v>
      </c>
      <c r="E28" s="221" t="s">
        <v>186</v>
      </c>
      <c r="F28" s="225"/>
      <c r="G28" s="171">
        <f t="shared" si="9"/>
        <v>0</v>
      </c>
      <c r="H28" s="225">
        <v>800</v>
      </c>
      <c r="I28" s="173">
        <f t="shared" si="10"/>
        <v>800</v>
      </c>
      <c r="J28" s="178">
        <f t="shared" si="8"/>
        <v>800</v>
      </c>
    </row>
    <row r="29" spans="1:18" s="227" customFormat="1" ht="15">
      <c r="A29" s="221" t="s">
        <v>34</v>
      </c>
      <c r="B29" s="222"/>
      <c r="C29" s="229" t="s">
        <v>359</v>
      </c>
      <c r="D29" s="230">
        <v>1</v>
      </c>
      <c r="E29" s="221" t="s">
        <v>186</v>
      </c>
      <c r="F29" s="225"/>
      <c r="G29" s="171">
        <f t="shared" si="9"/>
        <v>0</v>
      </c>
      <c r="H29" s="225">
        <v>500</v>
      </c>
      <c r="I29" s="173">
        <f t="shared" si="10"/>
        <v>500</v>
      </c>
      <c r="J29" s="178">
        <f t="shared" si="8"/>
        <v>500</v>
      </c>
    </row>
    <row r="30" spans="1:18" s="227" customFormat="1" ht="24" customHeight="1">
      <c r="A30" s="221" t="s">
        <v>37</v>
      </c>
      <c r="B30" s="222"/>
      <c r="C30" s="229" t="s">
        <v>360</v>
      </c>
      <c r="D30" s="230">
        <v>1</v>
      </c>
      <c r="E30" s="221" t="s">
        <v>186</v>
      </c>
      <c r="F30" s="225"/>
      <c r="G30" s="171">
        <f t="shared" si="9"/>
        <v>0</v>
      </c>
      <c r="H30" s="225">
        <v>500</v>
      </c>
      <c r="I30" s="173">
        <f t="shared" si="10"/>
        <v>500</v>
      </c>
      <c r="J30" s="178">
        <f t="shared" si="8"/>
        <v>500</v>
      </c>
    </row>
    <row r="31" spans="1:18" s="236" customFormat="1" ht="30" customHeight="1">
      <c r="A31" s="231"/>
      <c r="B31" s="231"/>
      <c r="C31" s="232" t="s">
        <v>361</v>
      </c>
      <c r="D31" s="233"/>
      <c r="E31" s="233"/>
      <c r="F31" s="234"/>
      <c r="G31" s="235">
        <f>SUM(G21:G30)</f>
        <v>108100</v>
      </c>
      <c r="H31" s="234"/>
      <c r="I31" s="235">
        <f>SUM(I21:I30)</f>
        <v>30800</v>
      </c>
      <c r="J31" s="235">
        <f>SUM(J21:J30)</f>
        <v>138900</v>
      </c>
    </row>
    <row r="32" spans="1:18" s="227" customFormat="1" ht="24" customHeight="1">
      <c r="A32" s="221" t="s">
        <v>50</v>
      </c>
      <c r="B32" s="222"/>
      <c r="C32" s="229" t="s">
        <v>362</v>
      </c>
      <c r="D32" s="230">
        <v>1</v>
      </c>
      <c r="E32" s="221" t="s">
        <v>186</v>
      </c>
      <c r="F32" s="225"/>
      <c r="G32" s="171">
        <f t="shared" ref="G32:G39" si="11">F32*D32</f>
        <v>0</v>
      </c>
      <c r="H32" s="225">
        <v>500</v>
      </c>
      <c r="I32" s="173">
        <f t="shared" ref="I32:I39" si="12">H32*D32</f>
        <v>500</v>
      </c>
      <c r="J32" s="178">
        <f t="shared" ref="J32:J39" si="13">I32+G32</f>
        <v>500</v>
      </c>
    </row>
    <row r="33" spans="1:10" s="227" customFormat="1" ht="24" customHeight="1">
      <c r="A33" s="221" t="s">
        <v>42</v>
      </c>
      <c r="B33" s="222"/>
      <c r="C33" s="229" t="s">
        <v>363</v>
      </c>
      <c r="D33" s="230">
        <v>1</v>
      </c>
      <c r="E33" s="221" t="s">
        <v>186</v>
      </c>
      <c r="F33" s="225"/>
      <c r="G33" s="171">
        <f t="shared" si="11"/>
        <v>0</v>
      </c>
      <c r="H33" s="225">
        <v>500</v>
      </c>
      <c r="I33" s="173">
        <f t="shared" si="12"/>
        <v>500</v>
      </c>
      <c r="J33" s="178">
        <f t="shared" si="13"/>
        <v>500</v>
      </c>
    </row>
    <row r="34" spans="1:10" s="227" customFormat="1" ht="24" customHeight="1">
      <c r="A34" s="221" t="s">
        <v>10</v>
      </c>
      <c r="B34" s="222"/>
      <c r="C34" s="229" t="s">
        <v>364</v>
      </c>
      <c r="D34" s="230">
        <v>1</v>
      </c>
      <c r="E34" s="221" t="s">
        <v>186</v>
      </c>
      <c r="F34" s="225"/>
      <c r="G34" s="171">
        <f t="shared" si="11"/>
        <v>0</v>
      </c>
      <c r="H34" s="225">
        <v>700</v>
      </c>
      <c r="I34" s="173">
        <f t="shared" si="12"/>
        <v>700</v>
      </c>
      <c r="J34" s="178">
        <f t="shared" si="13"/>
        <v>700</v>
      </c>
    </row>
    <row r="35" spans="1:10" s="227" customFormat="1" ht="36" customHeight="1">
      <c r="A35" s="221" t="s">
        <v>15</v>
      </c>
      <c r="B35" s="222"/>
      <c r="C35" s="229" t="s">
        <v>365</v>
      </c>
      <c r="D35" s="230">
        <v>1</v>
      </c>
      <c r="E35" s="221" t="s">
        <v>186</v>
      </c>
      <c r="F35" s="225"/>
      <c r="G35" s="171">
        <f t="shared" si="11"/>
        <v>0</v>
      </c>
      <c r="H35" s="225">
        <v>3000</v>
      </c>
      <c r="I35" s="173">
        <f t="shared" si="12"/>
        <v>3000</v>
      </c>
      <c r="J35" s="178">
        <f t="shared" si="13"/>
        <v>3000</v>
      </c>
    </row>
    <row r="36" spans="1:10" s="227" customFormat="1" ht="24" customHeight="1">
      <c r="A36" s="221"/>
      <c r="B36" s="222"/>
      <c r="C36" s="228" t="s">
        <v>366</v>
      </c>
      <c r="D36" s="230"/>
      <c r="E36" s="221"/>
      <c r="F36" s="225"/>
      <c r="G36" s="171">
        <f t="shared" si="11"/>
        <v>0</v>
      </c>
      <c r="H36" s="225"/>
      <c r="I36" s="173">
        <f t="shared" si="12"/>
        <v>0</v>
      </c>
      <c r="J36" s="178">
        <f t="shared" si="13"/>
        <v>0</v>
      </c>
    </row>
    <row r="37" spans="1:10" s="227" customFormat="1" ht="99" customHeight="1">
      <c r="A37" s="221" t="s">
        <v>31</v>
      </c>
      <c r="B37" s="222"/>
      <c r="C37" s="229" t="s">
        <v>367</v>
      </c>
      <c r="D37" s="230">
        <v>4</v>
      </c>
      <c r="E37" s="221" t="s">
        <v>1</v>
      </c>
      <c r="F37" s="225"/>
      <c r="G37" s="171">
        <f t="shared" si="11"/>
        <v>0</v>
      </c>
      <c r="H37" s="225">
        <v>6000</v>
      </c>
      <c r="I37" s="173">
        <f t="shared" si="12"/>
        <v>24000</v>
      </c>
      <c r="J37" s="178">
        <f t="shared" si="13"/>
        <v>24000</v>
      </c>
    </row>
    <row r="38" spans="1:10" s="227" customFormat="1" ht="106.9" customHeight="1">
      <c r="A38" s="221" t="s">
        <v>34</v>
      </c>
      <c r="B38" s="222"/>
      <c r="C38" s="229" t="s">
        <v>368</v>
      </c>
      <c r="D38" s="230">
        <v>5</v>
      </c>
      <c r="E38" s="221" t="s">
        <v>1</v>
      </c>
      <c r="F38" s="225"/>
      <c r="G38" s="171">
        <f t="shared" si="11"/>
        <v>0</v>
      </c>
      <c r="H38" s="225">
        <v>7500</v>
      </c>
      <c r="I38" s="173">
        <f t="shared" si="12"/>
        <v>37500</v>
      </c>
      <c r="J38" s="178">
        <f t="shared" si="13"/>
        <v>37500</v>
      </c>
    </row>
    <row r="39" spans="1:10" s="227" customFormat="1" ht="89.25">
      <c r="A39" s="221" t="s">
        <v>37</v>
      </c>
      <c r="B39" s="222"/>
      <c r="C39" s="229" t="s">
        <v>369</v>
      </c>
      <c r="D39" s="230">
        <v>1</v>
      </c>
      <c r="E39" s="221" t="s">
        <v>186</v>
      </c>
      <c r="F39" s="225"/>
      <c r="G39" s="171">
        <f t="shared" si="11"/>
        <v>0</v>
      </c>
      <c r="H39" s="225">
        <v>6000</v>
      </c>
      <c r="I39" s="173">
        <f t="shared" si="12"/>
        <v>6000</v>
      </c>
      <c r="J39" s="178">
        <f t="shared" si="13"/>
        <v>6000</v>
      </c>
    </row>
    <row r="40" spans="1:10" s="236" customFormat="1" ht="30" customHeight="1">
      <c r="A40" s="231"/>
      <c r="B40" s="231"/>
      <c r="C40" s="232" t="s">
        <v>361</v>
      </c>
      <c r="D40" s="233"/>
      <c r="E40" s="233"/>
      <c r="F40" s="234"/>
      <c r="G40" s="235">
        <f>SUM(G32:G39)</f>
        <v>0</v>
      </c>
      <c r="H40" s="234"/>
      <c r="I40" s="235">
        <f>SUM(I32:I39)</f>
        <v>72200</v>
      </c>
      <c r="J40" s="235">
        <f>SUM(J32:J39)</f>
        <v>72200</v>
      </c>
    </row>
    <row r="41" spans="1:10" s="227" customFormat="1" ht="24" customHeight="1">
      <c r="A41" s="221" t="s">
        <v>50</v>
      </c>
      <c r="B41" s="222"/>
      <c r="C41" s="229" t="s">
        <v>358</v>
      </c>
      <c r="D41" s="230">
        <v>2</v>
      </c>
      <c r="E41" s="170" t="s">
        <v>1</v>
      </c>
      <c r="F41" s="225"/>
      <c r="G41" s="171">
        <f t="shared" ref="G41:G54" si="14">F41*D41</f>
        <v>0</v>
      </c>
      <c r="H41" s="225">
        <v>600</v>
      </c>
      <c r="I41" s="173">
        <f t="shared" ref="I41:I54" si="15">H41*D41</f>
        <v>1200</v>
      </c>
      <c r="J41" s="178">
        <f t="shared" ref="J41:J54" si="16">I41+G41</f>
        <v>1200</v>
      </c>
    </row>
    <row r="42" spans="1:10" s="227" customFormat="1" ht="42.6" customHeight="1">
      <c r="A42" s="221" t="s">
        <v>42</v>
      </c>
      <c r="B42" s="222"/>
      <c r="C42" s="229" t="s">
        <v>370</v>
      </c>
      <c r="D42" s="230">
        <v>2</v>
      </c>
      <c r="E42" s="170" t="s">
        <v>1</v>
      </c>
      <c r="F42" s="225"/>
      <c r="G42" s="171">
        <f t="shared" si="14"/>
        <v>0</v>
      </c>
      <c r="H42" s="225">
        <v>600</v>
      </c>
      <c r="I42" s="173">
        <f t="shared" si="15"/>
        <v>1200</v>
      </c>
      <c r="J42" s="178">
        <f t="shared" si="16"/>
        <v>1200</v>
      </c>
    </row>
    <row r="43" spans="1:10" s="227" customFormat="1" ht="24" customHeight="1">
      <c r="A43" s="221" t="s">
        <v>10</v>
      </c>
      <c r="B43" s="222"/>
      <c r="C43" s="229" t="s">
        <v>359</v>
      </c>
      <c r="D43" s="230">
        <v>2</v>
      </c>
      <c r="E43" s="170" t="s">
        <v>1</v>
      </c>
      <c r="F43" s="225"/>
      <c r="G43" s="171">
        <f t="shared" si="14"/>
        <v>0</v>
      </c>
      <c r="H43" s="225">
        <v>1500</v>
      </c>
      <c r="I43" s="173">
        <f t="shared" si="15"/>
        <v>3000</v>
      </c>
      <c r="J43" s="178">
        <f t="shared" si="16"/>
        <v>3000</v>
      </c>
    </row>
    <row r="44" spans="1:10" s="227" customFormat="1" ht="39.6" customHeight="1">
      <c r="A44" s="221" t="s">
        <v>15</v>
      </c>
      <c r="B44" s="222"/>
      <c r="C44" s="229" t="s">
        <v>371</v>
      </c>
      <c r="D44" s="230">
        <v>4</v>
      </c>
      <c r="E44" s="170" t="s">
        <v>1</v>
      </c>
      <c r="F44" s="225">
        <v>9500</v>
      </c>
      <c r="G44" s="171">
        <f t="shared" si="14"/>
        <v>38000</v>
      </c>
      <c r="H44" s="225">
        <v>800</v>
      </c>
      <c r="I44" s="173">
        <f t="shared" si="15"/>
        <v>3200</v>
      </c>
      <c r="J44" s="178">
        <f t="shared" si="16"/>
        <v>41200</v>
      </c>
    </row>
    <row r="45" spans="1:10" s="227" customFormat="1" ht="24" customHeight="1">
      <c r="A45" s="221" t="s">
        <v>31</v>
      </c>
      <c r="B45" s="222"/>
      <c r="C45" s="229" t="s">
        <v>362</v>
      </c>
      <c r="D45" s="230">
        <v>2</v>
      </c>
      <c r="E45" s="170" t="s">
        <v>1</v>
      </c>
      <c r="F45" s="225"/>
      <c r="G45" s="171">
        <f t="shared" si="14"/>
        <v>0</v>
      </c>
      <c r="H45" s="225">
        <v>700</v>
      </c>
      <c r="I45" s="173">
        <f t="shared" si="15"/>
        <v>1400</v>
      </c>
      <c r="J45" s="178">
        <f t="shared" si="16"/>
        <v>1400</v>
      </c>
    </row>
    <row r="46" spans="1:10" s="227" customFormat="1" ht="24" customHeight="1">
      <c r="A46" s="221" t="s">
        <v>34</v>
      </c>
      <c r="B46" s="222"/>
      <c r="C46" s="229" t="s">
        <v>372</v>
      </c>
      <c r="D46" s="230">
        <v>4</v>
      </c>
      <c r="E46" s="170" t="s">
        <v>1</v>
      </c>
      <c r="F46" s="225"/>
      <c r="G46" s="171">
        <f t="shared" si="14"/>
        <v>0</v>
      </c>
      <c r="H46" s="225">
        <v>700</v>
      </c>
      <c r="I46" s="173">
        <f t="shared" si="15"/>
        <v>2800</v>
      </c>
      <c r="J46" s="178">
        <f t="shared" si="16"/>
        <v>2800</v>
      </c>
    </row>
    <row r="47" spans="1:10" s="227" customFormat="1" ht="24" customHeight="1">
      <c r="A47" s="221" t="s">
        <v>37</v>
      </c>
      <c r="B47" s="222"/>
      <c r="C47" s="229" t="s">
        <v>364</v>
      </c>
      <c r="D47" s="230">
        <v>2</v>
      </c>
      <c r="E47" s="170" t="s">
        <v>1</v>
      </c>
      <c r="F47" s="225"/>
      <c r="G47" s="171">
        <f t="shared" si="14"/>
        <v>0</v>
      </c>
      <c r="H47" s="225">
        <v>700</v>
      </c>
      <c r="I47" s="173">
        <f t="shared" si="15"/>
        <v>1400</v>
      </c>
      <c r="J47" s="178">
        <f t="shared" si="16"/>
        <v>1400</v>
      </c>
    </row>
    <row r="48" spans="1:10" s="227" customFormat="1" ht="24" customHeight="1">
      <c r="A48" s="221" t="s">
        <v>38</v>
      </c>
      <c r="B48" s="222"/>
      <c r="C48" s="229" t="s">
        <v>373</v>
      </c>
      <c r="D48" s="230">
        <v>4</v>
      </c>
      <c r="E48" s="170" t="s">
        <v>1</v>
      </c>
      <c r="F48" s="225"/>
      <c r="G48" s="171">
        <f t="shared" si="14"/>
        <v>0</v>
      </c>
      <c r="H48" s="225">
        <v>7500</v>
      </c>
      <c r="I48" s="173">
        <f t="shared" si="15"/>
        <v>30000</v>
      </c>
      <c r="J48" s="178">
        <f t="shared" si="16"/>
        <v>30000</v>
      </c>
    </row>
    <row r="49" spans="1:10" s="227" customFormat="1" ht="24" customHeight="1">
      <c r="A49" s="221" t="s">
        <v>51</v>
      </c>
      <c r="B49" s="222"/>
      <c r="C49" s="229" t="s">
        <v>374</v>
      </c>
      <c r="D49" s="230">
        <v>4</v>
      </c>
      <c r="E49" s="170" t="s">
        <v>1</v>
      </c>
      <c r="F49" s="225"/>
      <c r="G49" s="171">
        <f t="shared" si="14"/>
        <v>0</v>
      </c>
      <c r="H49" s="225">
        <v>700</v>
      </c>
      <c r="I49" s="173">
        <f t="shared" si="15"/>
        <v>2800</v>
      </c>
      <c r="J49" s="178">
        <f t="shared" si="16"/>
        <v>2800</v>
      </c>
    </row>
    <row r="50" spans="1:10" s="227" customFormat="1" ht="24" customHeight="1">
      <c r="A50" s="221"/>
      <c r="B50" s="222"/>
      <c r="C50" s="228" t="s">
        <v>375</v>
      </c>
      <c r="D50" s="230"/>
      <c r="E50" s="221"/>
      <c r="F50" s="225"/>
      <c r="G50" s="171">
        <f t="shared" si="14"/>
        <v>0</v>
      </c>
      <c r="H50" s="225"/>
      <c r="I50" s="173">
        <f t="shared" si="15"/>
        <v>0</v>
      </c>
      <c r="J50" s="178">
        <f t="shared" si="16"/>
        <v>0</v>
      </c>
    </row>
    <row r="51" spans="1:10" s="227" customFormat="1" ht="44.45" customHeight="1">
      <c r="A51" s="221" t="s">
        <v>52</v>
      </c>
      <c r="B51" s="222"/>
      <c r="C51" s="229" t="s">
        <v>376</v>
      </c>
      <c r="D51" s="230">
        <v>2</v>
      </c>
      <c r="E51" s="170" t="s">
        <v>1</v>
      </c>
      <c r="F51" s="225"/>
      <c r="G51" s="171">
        <f t="shared" si="14"/>
        <v>0</v>
      </c>
      <c r="H51" s="225">
        <v>6000</v>
      </c>
      <c r="I51" s="173">
        <f t="shared" si="15"/>
        <v>12000</v>
      </c>
      <c r="J51" s="178">
        <f t="shared" si="16"/>
        <v>12000</v>
      </c>
    </row>
    <row r="52" spans="1:10" s="227" customFormat="1" ht="24" customHeight="1">
      <c r="A52" s="221"/>
      <c r="B52" s="222"/>
      <c r="C52" s="237" t="s">
        <v>377</v>
      </c>
      <c r="D52" s="230"/>
      <c r="E52" s="221"/>
      <c r="F52" s="225"/>
      <c r="G52" s="171">
        <f t="shared" si="14"/>
        <v>0</v>
      </c>
      <c r="H52" s="225"/>
      <c r="I52" s="173">
        <f t="shared" si="15"/>
        <v>0</v>
      </c>
      <c r="J52" s="178">
        <f t="shared" si="16"/>
        <v>0</v>
      </c>
    </row>
    <row r="53" spans="1:10" s="227" customFormat="1" ht="96" customHeight="1">
      <c r="A53" s="221" t="s">
        <v>53</v>
      </c>
      <c r="B53" s="222"/>
      <c r="C53" s="229" t="s">
        <v>367</v>
      </c>
      <c r="D53" s="230">
        <v>2</v>
      </c>
      <c r="E53" s="170" t="s">
        <v>1</v>
      </c>
      <c r="F53" s="225"/>
      <c r="G53" s="171">
        <f t="shared" si="14"/>
        <v>0</v>
      </c>
      <c r="H53" s="225">
        <v>6500</v>
      </c>
      <c r="I53" s="173">
        <f t="shared" si="15"/>
        <v>13000</v>
      </c>
      <c r="J53" s="178">
        <f t="shared" si="16"/>
        <v>13000</v>
      </c>
    </row>
    <row r="54" spans="1:10" s="227" customFormat="1" ht="24" customHeight="1">
      <c r="A54" s="221" t="s">
        <v>54</v>
      </c>
      <c r="B54" s="222"/>
      <c r="C54" s="229" t="s">
        <v>373</v>
      </c>
      <c r="D54" s="230">
        <v>2</v>
      </c>
      <c r="E54" s="170" t="s">
        <v>1</v>
      </c>
      <c r="F54" s="225"/>
      <c r="G54" s="171">
        <f t="shared" si="14"/>
        <v>0</v>
      </c>
      <c r="H54" s="225">
        <v>7500</v>
      </c>
      <c r="I54" s="173">
        <f t="shared" si="15"/>
        <v>15000</v>
      </c>
      <c r="J54" s="178">
        <f t="shared" si="16"/>
        <v>15000</v>
      </c>
    </row>
    <row r="55" spans="1:10" s="236" customFormat="1" ht="30" customHeight="1">
      <c r="A55" s="231"/>
      <c r="B55" s="231"/>
      <c r="C55" s="232" t="s">
        <v>361</v>
      </c>
      <c r="D55" s="233"/>
      <c r="E55" s="233"/>
      <c r="F55" s="234"/>
      <c r="G55" s="235">
        <f>SUM(G41:G54)</f>
        <v>38000</v>
      </c>
      <c r="H55" s="234"/>
      <c r="I55" s="235">
        <f>SUM(I41:I54)</f>
        <v>87000</v>
      </c>
      <c r="J55" s="235">
        <f>SUM(J41:J54)</f>
        <v>125000</v>
      </c>
    </row>
    <row r="56" spans="1:10" s="227" customFormat="1" ht="36.6" customHeight="1">
      <c r="A56" s="221" t="s">
        <v>50</v>
      </c>
      <c r="B56" s="222"/>
      <c r="C56" s="229" t="s">
        <v>371</v>
      </c>
      <c r="D56" s="230">
        <v>2</v>
      </c>
      <c r="E56" s="170" t="s">
        <v>1</v>
      </c>
      <c r="F56" s="225">
        <v>10500</v>
      </c>
      <c r="G56" s="171">
        <f t="shared" ref="G56:G68" si="17">F56*D56</f>
        <v>21000</v>
      </c>
      <c r="H56" s="225">
        <v>800</v>
      </c>
      <c r="I56" s="173">
        <f t="shared" ref="I56:I68" si="18">H56*D56</f>
        <v>1600</v>
      </c>
      <c r="J56" s="178">
        <f t="shared" ref="J56:J68" si="19">I56+G56</f>
        <v>22600</v>
      </c>
    </row>
    <row r="57" spans="1:10" s="227" customFormat="1" ht="19.149999999999999" customHeight="1">
      <c r="A57" s="221" t="s">
        <v>42</v>
      </c>
      <c r="B57" s="222"/>
      <c r="C57" s="229" t="s">
        <v>359</v>
      </c>
      <c r="D57" s="230">
        <v>1</v>
      </c>
      <c r="E57" s="221" t="s">
        <v>186</v>
      </c>
      <c r="F57" s="225"/>
      <c r="G57" s="171">
        <f t="shared" si="17"/>
        <v>0</v>
      </c>
      <c r="H57" s="225">
        <v>2000</v>
      </c>
      <c r="I57" s="173">
        <f t="shared" si="18"/>
        <v>2000</v>
      </c>
      <c r="J57" s="178">
        <f t="shared" si="19"/>
        <v>2000</v>
      </c>
    </row>
    <row r="58" spans="1:10" s="227" customFormat="1" ht="19.149999999999999" customHeight="1">
      <c r="A58" s="221" t="s">
        <v>10</v>
      </c>
      <c r="B58" s="222"/>
      <c r="C58" s="229" t="s">
        <v>362</v>
      </c>
      <c r="D58" s="230">
        <v>2</v>
      </c>
      <c r="E58" s="170" t="s">
        <v>1</v>
      </c>
      <c r="F58" s="225"/>
      <c r="G58" s="171">
        <f t="shared" si="17"/>
        <v>0</v>
      </c>
      <c r="H58" s="225">
        <v>700</v>
      </c>
      <c r="I58" s="173">
        <f t="shared" si="18"/>
        <v>1400</v>
      </c>
      <c r="J58" s="178">
        <f t="shared" si="19"/>
        <v>1400</v>
      </c>
    </row>
    <row r="59" spans="1:10" s="227" customFormat="1" ht="19.149999999999999" customHeight="1">
      <c r="A59" s="221" t="s">
        <v>15</v>
      </c>
      <c r="B59" s="222"/>
      <c r="C59" s="229" t="s">
        <v>378</v>
      </c>
      <c r="D59" s="230">
        <v>2</v>
      </c>
      <c r="E59" s="170" t="s">
        <v>1</v>
      </c>
      <c r="F59" s="225"/>
      <c r="G59" s="171">
        <f t="shared" si="17"/>
        <v>0</v>
      </c>
      <c r="H59" s="225">
        <v>700</v>
      </c>
      <c r="I59" s="173">
        <f t="shared" si="18"/>
        <v>1400</v>
      </c>
      <c r="J59" s="178">
        <f t="shared" si="19"/>
        <v>1400</v>
      </c>
    </row>
    <row r="60" spans="1:10" s="227" customFormat="1" ht="19.149999999999999" customHeight="1">
      <c r="A60" s="221" t="s">
        <v>31</v>
      </c>
      <c r="B60" s="222"/>
      <c r="C60" s="229" t="s">
        <v>364</v>
      </c>
      <c r="D60" s="230">
        <v>1</v>
      </c>
      <c r="E60" s="170" t="s">
        <v>186</v>
      </c>
      <c r="F60" s="225"/>
      <c r="G60" s="171">
        <f t="shared" si="17"/>
        <v>0</v>
      </c>
      <c r="H60" s="225">
        <v>700</v>
      </c>
      <c r="I60" s="173">
        <f t="shared" si="18"/>
        <v>700</v>
      </c>
      <c r="J60" s="178">
        <f t="shared" si="19"/>
        <v>700</v>
      </c>
    </row>
    <row r="61" spans="1:10" s="227" customFormat="1" ht="19.149999999999999" customHeight="1">
      <c r="A61" s="221" t="s">
        <v>34</v>
      </c>
      <c r="B61" s="222"/>
      <c r="C61" s="229" t="s">
        <v>374</v>
      </c>
      <c r="D61" s="230">
        <v>2</v>
      </c>
      <c r="E61" s="170" t="s">
        <v>1</v>
      </c>
      <c r="F61" s="225"/>
      <c r="G61" s="171">
        <f t="shared" si="17"/>
        <v>0</v>
      </c>
      <c r="H61" s="225">
        <v>700</v>
      </c>
      <c r="I61" s="173">
        <f t="shared" si="18"/>
        <v>1400</v>
      </c>
      <c r="J61" s="178">
        <f t="shared" si="19"/>
        <v>1400</v>
      </c>
    </row>
    <row r="62" spans="1:10" s="227" customFormat="1" ht="19.149999999999999" customHeight="1">
      <c r="A62" s="221" t="s">
        <v>37</v>
      </c>
      <c r="B62" s="222"/>
      <c r="C62" s="229" t="s">
        <v>358</v>
      </c>
      <c r="D62" s="230">
        <v>1</v>
      </c>
      <c r="E62" s="170" t="s">
        <v>186</v>
      </c>
      <c r="F62" s="225"/>
      <c r="G62" s="171">
        <f t="shared" si="17"/>
        <v>0</v>
      </c>
      <c r="H62" s="225">
        <v>700</v>
      </c>
      <c r="I62" s="173">
        <f t="shared" si="18"/>
        <v>700</v>
      </c>
      <c r="J62" s="178">
        <f t="shared" si="19"/>
        <v>700</v>
      </c>
    </row>
    <row r="63" spans="1:10" s="227" customFormat="1" ht="105" customHeight="1">
      <c r="A63" s="221" t="s">
        <v>38</v>
      </c>
      <c r="B63" s="222"/>
      <c r="C63" s="229" t="s">
        <v>368</v>
      </c>
      <c r="D63" s="230">
        <v>2</v>
      </c>
      <c r="E63" s="170" t="s">
        <v>1</v>
      </c>
      <c r="F63" s="225"/>
      <c r="G63" s="171">
        <f t="shared" si="17"/>
        <v>0</v>
      </c>
      <c r="H63" s="225">
        <v>7000</v>
      </c>
      <c r="I63" s="173">
        <f t="shared" si="18"/>
        <v>14000</v>
      </c>
      <c r="J63" s="178">
        <f t="shared" si="19"/>
        <v>14000</v>
      </c>
    </row>
    <row r="64" spans="1:10" s="227" customFormat="1" ht="108.75" customHeight="1">
      <c r="A64" s="221" t="s">
        <v>51</v>
      </c>
      <c r="B64" s="222"/>
      <c r="C64" s="229" t="s">
        <v>379</v>
      </c>
      <c r="D64" s="230">
        <v>1</v>
      </c>
      <c r="E64" s="221" t="s">
        <v>186</v>
      </c>
      <c r="F64" s="225"/>
      <c r="G64" s="171">
        <f t="shared" si="17"/>
        <v>0</v>
      </c>
      <c r="H64" s="225">
        <v>6500</v>
      </c>
      <c r="I64" s="173">
        <f t="shared" si="18"/>
        <v>6500</v>
      </c>
      <c r="J64" s="178">
        <f t="shared" si="19"/>
        <v>6500</v>
      </c>
    </row>
    <row r="65" spans="1:16" s="227" customFormat="1" ht="33" customHeight="1">
      <c r="A65" s="221"/>
      <c r="B65" s="238" t="s">
        <v>350</v>
      </c>
      <c r="C65" s="239" t="s">
        <v>380</v>
      </c>
      <c r="D65" s="230"/>
      <c r="E65" s="221"/>
      <c r="F65" s="225"/>
      <c r="G65" s="171">
        <f t="shared" si="17"/>
        <v>0</v>
      </c>
      <c r="H65" s="225"/>
      <c r="I65" s="173">
        <f t="shared" si="18"/>
        <v>0</v>
      </c>
      <c r="J65" s="178">
        <f t="shared" si="19"/>
        <v>0</v>
      </c>
    </row>
    <row r="66" spans="1:16" s="227" customFormat="1" ht="19.149999999999999" customHeight="1">
      <c r="A66" s="221" t="s">
        <v>52</v>
      </c>
      <c r="B66" s="222"/>
      <c r="C66" s="176" t="s">
        <v>381</v>
      </c>
      <c r="D66" s="240">
        <v>4</v>
      </c>
      <c r="E66" s="170" t="s">
        <v>1</v>
      </c>
      <c r="F66" s="225">
        <v>4000</v>
      </c>
      <c r="G66" s="171">
        <f t="shared" si="17"/>
        <v>16000</v>
      </c>
      <c r="H66" s="225">
        <v>1000</v>
      </c>
      <c r="I66" s="173">
        <f t="shared" si="18"/>
        <v>4000</v>
      </c>
      <c r="J66" s="178">
        <f t="shared" si="19"/>
        <v>20000</v>
      </c>
    </row>
    <row r="67" spans="1:16" s="227" customFormat="1" ht="19.149999999999999" customHeight="1">
      <c r="A67" s="221" t="s">
        <v>53</v>
      </c>
      <c r="B67" s="222"/>
      <c r="C67" s="176" t="s">
        <v>382</v>
      </c>
      <c r="D67" s="240">
        <v>1</v>
      </c>
      <c r="E67" s="221" t="s">
        <v>186</v>
      </c>
      <c r="F67" s="225">
        <v>5500</v>
      </c>
      <c r="G67" s="171">
        <f t="shared" si="17"/>
        <v>5500</v>
      </c>
      <c r="H67" s="225">
        <v>1000</v>
      </c>
      <c r="I67" s="173">
        <f t="shared" si="18"/>
        <v>1000</v>
      </c>
      <c r="J67" s="178">
        <f t="shared" si="19"/>
        <v>6500</v>
      </c>
    </row>
    <row r="68" spans="1:16" s="227" customFormat="1" ht="19.149999999999999" customHeight="1">
      <c r="A68" s="221" t="s">
        <v>54</v>
      </c>
      <c r="B68" s="222"/>
      <c r="C68" s="176" t="s">
        <v>383</v>
      </c>
      <c r="D68" s="240">
        <v>1</v>
      </c>
      <c r="E68" s="221" t="s">
        <v>186</v>
      </c>
      <c r="F68" s="225">
        <v>7000</v>
      </c>
      <c r="G68" s="171">
        <f t="shared" si="17"/>
        <v>7000</v>
      </c>
      <c r="H68" s="225">
        <v>1000</v>
      </c>
      <c r="I68" s="173">
        <f t="shared" si="18"/>
        <v>1000</v>
      </c>
      <c r="J68" s="178">
        <f t="shared" si="19"/>
        <v>8000</v>
      </c>
    </row>
    <row r="69" spans="1:16" s="236" customFormat="1" ht="30" customHeight="1">
      <c r="A69" s="231"/>
      <c r="B69" s="231"/>
      <c r="C69" s="232" t="s">
        <v>361</v>
      </c>
      <c r="D69" s="233"/>
      <c r="E69" s="233"/>
      <c r="F69" s="234"/>
      <c r="G69" s="235">
        <f>SUM(G56:G68)</f>
        <v>49500</v>
      </c>
      <c r="H69" s="234"/>
      <c r="I69" s="235">
        <f>SUM(I56:I68)</f>
        <v>35700</v>
      </c>
      <c r="J69" s="235">
        <f>SUM(J56:J68)</f>
        <v>85200</v>
      </c>
    </row>
    <row r="70" spans="1:16" s="236" customFormat="1" ht="10.15" customHeight="1">
      <c r="A70" s="241"/>
      <c r="B70" s="241"/>
      <c r="C70" s="242"/>
      <c r="D70" s="243"/>
      <c r="E70" s="243"/>
      <c r="F70" s="244"/>
      <c r="G70" s="244"/>
      <c r="H70" s="244"/>
      <c r="I70" s="244"/>
      <c r="J70" s="244"/>
    </row>
    <row r="71" spans="1:16" s="236" customFormat="1" ht="30" customHeight="1">
      <c r="A71" s="231"/>
      <c r="B71" s="231"/>
      <c r="C71" s="232" t="s">
        <v>384</v>
      </c>
      <c r="D71" s="233"/>
      <c r="E71" s="233"/>
      <c r="F71" s="234"/>
      <c r="G71" s="234"/>
      <c r="H71" s="234"/>
      <c r="I71" s="234"/>
      <c r="J71" s="234"/>
    </row>
    <row r="72" spans="1:16" s="175" customFormat="1" ht="24" customHeight="1">
      <c r="A72" s="549" t="s">
        <v>315</v>
      </c>
      <c r="B72" s="550"/>
      <c r="C72" s="550"/>
      <c r="D72" s="550"/>
      <c r="E72" s="550"/>
      <c r="F72" s="550"/>
      <c r="G72" s="550"/>
      <c r="H72" s="550"/>
      <c r="I72" s="550"/>
      <c r="J72" s="551"/>
      <c r="K72" s="174"/>
      <c r="L72" s="174"/>
    </row>
    <row r="73" spans="1:16" s="175" customFormat="1" ht="55.15" customHeight="1">
      <c r="A73" s="166" t="s">
        <v>50</v>
      </c>
      <c r="B73" s="245" t="s">
        <v>385</v>
      </c>
      <c r="C73" s="176" t="s">
        <v>386</v>
      </c>
      <c r="D73" s="240">
        <v>1</v>
      </c>
      <c r="E73" s="170" t="s">
        <v>13</v>
      </c>
      <c r="F73" s="171">
        <v>50000</v>
      </c>
      <c r="G73" s="171">
        <f t="shared" ref="G73:G79" si="20">F73*D73</f>
        <v>50000</v>
      </c>
      <c r="H73" s="246">
        <v>25000</v>
      </c>
      <c r="I73" s="247">
        <f t="shared" ref="I73:I79" si="21">H73*D73</f>
        <v>25000</v>
      </c>
      <c r="J73" s="180">
        <f t="shared" ref="J73:J79" si="22">I73+G73</f>
        <v>75000</v>
      </c>
      <c r="K73" s="174">
        <f>J73*D74</f>
        <v>75000</v>
      </c>
      <c r="L73" s="174">
        <f>I74+K73</f>
        <v>95000</v>
      </c>
    </row>
    <row r="74" spans="1:16" s="175" customFormat="1" ht="43.15" customHeight="1">
      <c r="A74" s="166" t="s">
        <v>42</v>
      </c>
      <c r="B74" s="245" t="s">
        <v>39</v>
      </c>
      <c r="C74" s="176" t="s">
        <v>387</v>
      </c>
      <c r="D74" s="240">
        <v>1</v>
      </c>
      <c r="E74" s="170" t="s">
        <v>13</v>
      </c>
      <c r="F74" s="171">
        <v>75000</v>
      </c>
      <c r="G74" s="171">
        <f t="shared" si="20"/>
        <v>75000</v>
      </c>
      <c r="H74" s="246">
        <v>20000</v>
      </c>
      <c r="I74" s="247">
        <f t="shared" si="21"/>
        <v>20000</v>
      </c>
      <c r="J74" s="180">
        <f t="shared" si="22"/>
        <v>95000</v>
      </c>
      <c r="K74" s="174"/>
      <c r="L74" s="174"/>
    </row>
    <row r="75" spans="1:16" s="175" customFormat="1" ht="24" customHeight="1">
      <c r="A75" s="166"/>
      <c r="B75" s="245" t="s">
        <v>388</v>
      </c>
      <c r="C75" s="248" t="s">
        <v>9</v>
      </c>
      <c r="D75" s="240"/>
      <c r="E75" s="170"/>
      <c r="F75" s="171"/>
      <c r="G75" s="171">
        <f t="shared" si="20"/>
        <v>0</v>
      </c>
      <c r="H75" s="246"/>
      <c r="I75" s="247">
        <f t="shared" si="21"/>
        <v>0</v>
      </c>
      <c r="J75" s="180">
        <f t="shared" si="22"/>
        <v>0</v>
      </c>
      <c r="K75" s="174">
        <f>J75*D76</f>
        <v>0</v>
      </c>
      <c r="L75" s="174">
        <f>I76+K75</f>
        <v>5000</v>
      </c>
    </row>
    <row r="76" spans="1:16" s="175" customFormat="1" ht="24" customHeight="1">
      <c r="A76" s="166" t="s">
        <v>10</v>
      </c>
      <c r="B76" s="249"/>
      <c r="C76" s="176" t="s">
        <v>389</v>
      </c>
      <c r="D76" s="240">
        <v>1</v>
      </c>
      <c r="E76" s="170" t="s">
        <v>13</v>
      </c>
      <c r="F76" s="171">
        <v>15000</v>
      </c>
      <c r="G76" s="171">
        <f t="shared" si="20"/>
        <v>15000</v>
      </c>
      <c r="H76" s="246">
        <v>5000</v>
      </c>
      <c r="I76" s="247">
        <f t="shared" si="21"/>
        <v>5000</v>
      </c>
      <c r="J76" s="180">
        <f t="shared" si="22"/>
        <v>20000</v>
      </c>
      <c r="K76" s="174">
        <f>J76*D77</f>
        <v>20000</v>
      </c>
      <c r="L76" s="174">
        <f>I77+K76</f>
        <v>25000</v>
      </c>
    </row>
    <row r="77" spans="1:16" s="175" customFormat="1" ht="24" customHeight="1">
      <c r="A77" s="166" t="s">
        <v>15</v>
      </c>
      <c r="B77" s="245"/>
      <c r="C77" s="176" t="s">
        <v>390</v>
      </c>
      <c r="D77" s="240">
        <v>1</v>
      </c>
      <c r="E77" s="170" t="s">
        <v>13</v>
      </c>
      <c r="F77" s="171">
        <v>10000</v>
      </c>
      <c r="G77" s="171">
        <f t="shared" si="20"/>
        <v>10000</v>
      </c>
      <c r="H77" s="246">
        <v>5000</v>
      </c>
      <c r="I77" s="247">
        <f t="shared" si="21"/>
        <v>5000</v>
      </c>
      <c r="J77" s="180">
        <f t="shared" si="22"/>
        <v>15000</v>
      </c>
      <c r="K77" s="174"/>
      <c r="L77" s="174"/>
    </row>
    <row r="78" spans="1:16" s="175" customFormat="1" ht="24" customHeight="1">
      <c r="A78" s="166"/>
      <c r="B78" s="245" t="s">
        <v>388</v>
      </c>
      <c r="C78" s="248" t="s">
        <v>391</v>
      </c>
      <c r="D78" s="240"/>
      <c r="E78" s="170"/>
      <c r="F78" s="171"/>
      <c r="G78" s="171">
        <f t="shared" si="20"/>
        <v>0</v>
      </c>
      <c r="H78" s="250"/>
      <c r="I78" s="247">
        <f t="shared" si="21"/>
        <v>0</v>
      </c>
      <c r="J78" s="180">
        <f t="shared" si="22"/>
        <v>0</v>
      </c>
      <c r="K78" s="174">
        <f>J78*D79</f>
        <v>0</v>
      </c>
      <c r="L78" s="174">
        <f>I79+K78</f>
        <v>50000</v>
      </c>
    </row>
    <row r="79" spans="1:16" s="254" customFormat="1" ht="30" customHeight="1">
      <c r="A79" s="166" t="s">
        <v>31</v>
      </c>
      <c r="B79" s="245"/>
      <c r="C79" s="176" t="s">
        <v>392</v>
      </c>
      <c r="D79" s="240">
        <v>1</v>
      </c>
      <c r="E79" s="170" t="s">
        <v>13</v>
      </c>
      <c r="F79" s="171"/>
      <c r="G79" s="171">
        <f t="shared" si="20"/>
        <v>0</v>
      </c>
      <c r="H79" s="251">
        <v>50000</v>
      </c>
      <c r="I79" s="247">
        <f t="shared" si="21"/>
        <v>50000</v>
      </c>
      <c r="J79" s="180">
        <f t="shared" si="22"/>
        <v>50000</v>
      </c>
      <c r="K79" s="252">
        <f>SUM(K75:K78)</f>
        <v>20000</v>
      </c>
      <c r="L79" s="252">
        <f>SUM(L75:L78)</f>
        <v>80000</v>
      </c>
      <c r="M79" s="253"/>
      <c r="N79" s="253"/>
      <c r="O79" s="253"/>
      <c r="P79" s="253"/>
    </row>
    <row r="80" spans="1:16" s="236" customFormat="1" ht="30" customHeight="1">
      <c r="A80" s="231"/>
      <c r="B80" s="231"/>
      <c r="C80" s="232" t="s">
        <v>393</v>
      </c>
      <c r="D80" s="233"/>
      <c r="E80" s="233"/>
      <c r="F80" s="234"/>
      <c r="G80" s="235">
        <f>SUM(G73:G79)</f>
        <v>150000</v>
      </c>
      <c r="H80" s="234"/>
      <c r="I80" s="235">
        <f>SUM(I73:I79)</f>
        <v>105000</v>
      </c>
      <c r="J80" s="235">
        <f>SUM(J73:J79)</f>
        <v>255000</v>
      </c>
    </row>
    <row r="81" spans="1:12" s="261" customFormat="1" ht="10.5" customHeight="1">
      <c r="A81" s="255"/>
      <c r="B81" s="255"/>
      <c r="C81" s="256"/>
      <c r="D81" s="257"/>
      <c r="E81" s="257"/>
      <c r="F81" s="258"/>
      <c r="G81" s="258"/>
      <c r="H81" s="259"/>
      <c r="I81" s="260"/>
      <c r="J81" s="260"/>
    </row>
    <row r="82" spans="1:12" s="267" customFormat="1" ht="35.25" customHeight="1">
      <c r="A82" s="262"/>
      <c r="B82" s="262"/>
      <c r="C82" s="263" t="s">
        <v>394</v>
      </c>
      <c r="D82" s="263"/>
      <c r="E82" s="264"/>
      <c r="F82" s="265"/>
      <c r="G82" s="266">
        <f>G80+G69+G55+G40+G31+G18+G12</f>
        <v>719258</v>
      </c>
      <c r="H82" s="266"/>
      <c r="I82" s="266">
        <f>I80+I69+I55+I40+I31+I18+I12</f>
        <v>410711.25</v>
      </c>
      <c r="J82" s="266">
        <f>J80+J69+J55+J40+J31+J18+J12</f>
        <v>1129969.25</v>
      </c>
    </row>
    <row r="83" spans="1:12" s="274" customFormat="1" ht="12.75">
      <c r="A83" s="268"/>
      <c r="B83" s="268"/>
      <c r="C83" s="227"/>
      <c r="D83" s="269"/>
      <c r="E83" s="270"/>
      <c r="F83" s="271"/>
      <c r="G83" s="271"/>
      <c r="H83" s="271"/>
      <c r="I83" s="272"/>
      <c r="J83" s="271"/>
      <c r="K83" s="273"/>
      <c r="L83" s="273"/>
    </row>
    <row r="84" spans="1:12" s="274" customFormat="1" ht="12.75">
      <c r="A84" s="268"/>
      <c r="B84" s="268"/>
      <c r="C84" s="227"/>
      <c r="D84" s="269"/>
      <c r="E84" s="270"/>
      <c r="F84" s="271"/>
      <c r="G84" s="271"/>
      <c r="H84" s="271"/>
      <c r="I84" s="272"/>
      <c r="J84" s="275">
        <f>J82+'Plum 7th'!J77+'Plumb 8F'!J65</f>
        <v>2568680.25</v>
      </c>
      <c r="K84" s="273"/>
      <c r="L84" s="273"/>
    </row>
    <row r="85" spans="1:12" s="274" customFormat="1" ht="12.75">
      <c r="A85" s="227"/>
      <c r="B85" s="227"/>
      <c r="C85" s="227"/>
      <c r="D85" s="276"/>
      <c r="E85" s="273"/>
      <c r="F85" s="272"/>
      <c r="G85" s="272"/>
      <c r="H85" s="272"/>
      <c r="I85" s="272"/>
      <c r="J85" s="272"/>
      <c r="K85" s="273"/>
      <c r="L85" s="273"/>
    </row>
    <row r="86" spans="1:12" s="274" customFormat="1" ht="12.75">
      <c r="A86" s="268"/>
      <c r="B86" s="268"/>
      <c r="C86" s="227"/>
      <c r="D86" s="269"/>
      <c r="E86" s="270"/>
      <c r="F86" s="271"/>
      <c r="G86" s="271"/>
      <c r="H86" s="271"/>
      <c r="I86" s="272"/>
      <c r="J86" s="271"/>
      <c r="K86" s="273"/>
      <c r="L86" s="273"/>
    </row>
    <row r="87" spans="1:12" s="274" customFormat="1" ht="12.75">
      <c r="A87" s="268"/>
      <c r="B87" s="268"/>
      <c r="C87" s="227"/>
      <c r="D87" s="269"/>
      <c r="E87" s="270"/>
      <c r="F87" s="271"/>
      <c r="G87" s="271"/>
      <c r="H87" s="271"/>
      <c r="I87" s="272"/>
      <c r="J87" s="271"/>
      <c r="K87" s="273"/>
      <c r="L87" s="273"/>
    </row>
    <row r="88" spans="1:12" s="274" customFormat="1" ht="12.75">
      <c r="A88" s="268"/>
      <c r="B88" s="268"/>
      <c r="C88" s="227"/>
      <c r="D88" s="269"/>
      <c r="E88" s="270"/>
      <c r="F88" s="271"/>
      <c r="G88" s="271"/>
      <c r="H88" s="271"/>
      <c r="I88" s="272"/>
      <c r="J88" s="271"/>
      <c r="K88" s="273"/>
      <c r="L88" s="273"/>
    </row>
    <row r="89" spans="1:12" s="274" customFormat="1" ht="12.75">
      <c r="A89" s="268"/>
      <c r="B89" s="268"/>
      <c r="C89" s="227"/>
      <c r="D89" s="269"/>
      <c r="E89" s="270"/>
      <c r="F89" s="271"/>
      <c r="G89" s="271"/>
      <c r="H89" s="271"/>
      <c r="I89" s="272"/>
      <c r="J89" s="271"/>
      <c r="K89" s="273"/>
      <c r="L89" s="273"/>
    </row>
    <row r="90" spans="1:12" s="274" customFormat="1" ht="12.75">
      <c r="A90" s="268"/>
      <c r="B90" s="268"/>
      <c r="C90" s="227"/>
      <c r="D90" s="269"/>
      <c r="E90" s="270"/>
      <c r="F90" s="271"/>
      <c r="G90" s="271"/>
      <c r="H90" s="271"/>
      <c r="I90" s="272"/>
      <c r="J90" s="271"/>
      <c r="K90" s="273"/>
      <c r="L90" s="273"/>
    </row>
  </sheetData>
  <mergeCells count="7">
    <mergeCell ref="A72:J72"/>
    <mergeCell ref="A1:J1"/>
    <mergeCell ref="A5:J5"/>
    <mergeCell ref="A12:C12"/>
    <mergeCell ref="A13:I13"/>
    <mergeCell ref="A18:C18"/>
    <mergeCell ref="A19:I19"/>
  </mergeCells>
  <printOptions horizontalCentered="1" gridLinesSet="0"/>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(Level-03) - Page - &amp;P of &amp;N&amp;8
&amp;5&amp;Z
&amp;F</oddFooter>
  </headerFooter>
  <rowBreaks count="5" manualBreakCount="5">
    <brk id="18" max="9" man="1"/>
    <brk id="31" max="9" man="1"/>
    <brk id="40" max="9" man="1"/>
    <brk id="55" max="9" man="1"/>
    <brk id="71" max="9"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704C8-D283-4E21-A2F4-4A7AD2504930}">
  <sheetPr>
    <pageSetUpPr fitToPage="1"/>
  </sheetPr>
  <dimension ref="A1:AP98"/>
  <sheetViews>
    <sheetView showGridLines="0" view="pageBreakPreview" topLeftCell="A64" zoomScale="85" zoomScaleNormal="100" zoomScaleSheetLayoutView="85" workbookViewId="0">
      <selection activeCell="M32" sqref="M32"/>
    </sheetView>
  </sheetViews>
  <sheetFormatPr defaultRowHeight="18.75"/>
  <cols>
    <col min="1" max="1" width="8.7109375" style="277" customWidth="1"/>
    <col min="2" max="2" width="15.7109375" style="277" customWidth="1"/>
    <col min="3" max="3" width="71.42578125" style="278" customWidth="1"/>
    <col min="4" max="4" width="8.5703125" style="279" bestFit="1" customWidth="1"/>
    <col min="5" max="5" width="5.7109375" style="280" customWidth="1"/>
    <col min="6" max="8" width="12.7109375" style="281" customWidth="1"/>
    <col min="9" max="9" width="12.7109375" style="282" customWidth="1"/>
    <col min="10" max="10" width="15.7109375" style="281" customWidth="1"/>
    <col min="11" max="11" width="14.7109375" style="283" hidden="1" customWidth="1"/>
    <col min="12" max="12" width="15" style="283" hidden="1" customWidth="1"/>
    <col min="13" max="13" width="35.5703125" style="283" bestFit="1" customWidth="1"/>
    <col min="14" max="14" width="22.5703125" style="283" bestFit="1" customWidth="1"/>
    <col min="15" max="15" width="12" style="284" bestFit="1" customWidth="1"/>
    <col min="16" max="18" width="9.140625" style="284"/>
    <col min="19" max="19" width="13.28515625" style="284" customWidth="1"/>
    <col min="20" max="20" width="9.140625" style="284"/>
    <col min="21" max="21" width="11.5703125" style="284" customWidth="1"/>
    <col min="22" max="243" width="9.140625" style="284"/>
    <col min="244" max="244" width="8.5703125" style="284" bestFit="1" customWidth="1"/>
    <col min="245" max="245" width="12.42578125" style="284" bestFit="1" customWidth="1"/>
    <col min="246" max="246" width="48.140625" style="284" customWidth="1"/>
    <col min="247" max="258" width="9.7109375" style="284" customWidth="1"/>
    <col min="259" max="262" width="14.7109375" style="284" customWidth="1"/>
    <col min="263" max="263" width="16.42578125" style="284" customWidth="1"/>
    <col min="264" max="264" width="11.5703125" style="284" bestFit="1" customWidth="1"/>
    <col min="265" max="265" width="34.140625" style="284" bestFit="1" customWidth="1"/>
    <col min="266" max="266" width="20.140625" style="284" customWidth="1"/>
    <col min="267" max="499" width="9.140625" style="284"/>
    <col min="500" max="500" width="8.5703125" style="284" bestFit="1" customWidth="1"/>
    <col min="501" max="501" width="12.42578125" style="284" bestFit="1" customWidth="1"/>
    <col min="502" max="502" width="48.140625" style="284" customWidth="1"/>
    <col min="503" max="514" width="9.7109375" style="284" customWidth="1"/>
    <col min="515" max="518" width="14.7109375" style="284" customWidth="1"/>
    <col min="519" max="519" width="16.42578125" style="284" customWidth="1"/>
    <col min="520" max="520" width="11.5703125" style="284" bestFit="1" customWidth="1"/>
    <col min="521" max="521" width="34.140625" style="284" bestFit="1" customWidth="1"/>
    <col min="522" max="522" width="20.140625" style="284" customWidth="1"/>
    <col min="523" max="755" width="9.140625" style="284"/>
    <col min="756" max="756" width="8.5703125" style="284" bestFit="1" customWidth="1"/>
    <col min="757" max="757" width="12.42578125" style="284" bestFit="1" customWidth="1"/>
    <col min="758" max="758" width="48.140625" style="284" customWidth="1"/>
    <col min="759" max="770" width="9.7109375" style="284" customWidth="1"/>
    <col min="771" max="774" width="14.7109375" style="284" customWidth="1"/>
    <col min="775" max="775" width="16.42578125" style="284" customWidth="1"/>
    <col min="776" max="776" width="11.5703125" style="284" bestFit="1" customWidth="1"/>
    <col min="777" max="777" width="34.140625" style="284" bestFit="1" customWidth="1"/>
    <col min="778" max="778" width="20.140625" style="284" customWidth="1"/>
    <col min="779" max="1011" width="9.140625" style="284"/>
    <col min="1012" max="1012" width="8.5703125" style="284" bestFit="1" customWidth="1"/>
    <col min="1013" max="1013" width="12.42578125" style="284" bestFit="1" customWidth="1"/>
    <col min="1014" max="1014" width="48.140625" style="284" customWidth="1"/>
    <col min="1015" max="1026" width="9.7109375" style="284" customWidth="1"/>
    <col min="1027" max="1030" width="14.7109375" style="284" customWidth="1"/>
    <col min="1031" max="1031" width="16.42578125" style="284" customWidth="1"/>
    <col min="1032" max="1032" width="11.5703125" style="284" bestFit="1" customWidth="1"/>
    <col min="1033" max="1033" width="34.140625" style="284" bestFit="1" customWidth="1"/>
    <col min="1034" max="1034" width="20.140625" style="284" customWidth="1"/>
    <col min="1035" max="1267" width="9.140625" style="284"/>
    <col min="1268" max="1268" width="8.5703125" style="284" bestFit="1" customWidth="1"/>
    <col min="1269" max="1269" width="12.42578125" style="284" bestFit="1" customWidth="1"/>
    <col min="1270" max="1270" width="48.140625" style="284" customWidth="1"/>
    <col min="1271" max="1282" width="9.7109375" style="284" customWidth="1"/>
    <col min="1283" max="1286" width="14.7109375" style="284" customWidth="1"/>
    <col min="1287" max="1287" width="16.42578125" style="284" customWidth="1"/>
    <col min="1288" max="1288" width="11.5703125" style="284" bestFit="1" customWidth="1"/>
    <col min="1289" max="1289" width="34.140625" style="284" bestFit="1" customWidth="1"/>
    <col min="1290" max="1290" width="20.140625" style="284" customWidth="1"/>
    <col min="1291" max="1523" width="9.140625" style="284"/>
    <col min="1524" max="1524" width="8.5703125" style="284" bestFit="1" customWidth="1"/>
    <col min="1525" max="1525" width="12.42578125" style="284" bestFit="1" customWidth="1"/>
    <col min="1526" max="1526" width="48.140625" style="284" customWidth="1"/>
    <col min="1527" max="1538" width="9.7109375" style="284" customWidth="1"/>
    <col min="1539" max="1542" width="14.7109375" style="284" customWidth="1"/>
    <col min="1543" max="1543" width="16.42578125" style="284" customWidth="1"/>
    <col min="1544" max="1544" width="11.5703125" style="284" bestFit="1" customWidth="1"/>
    <col min="1545" max="1545" width="34.140625" style="284" bestFit="1" customWidth="1"/>
    <col min="1546" max="1546" width="20.140625" style="284" customWidth="1"/>
    <col min="1547" max="1779" width="9.140625" style="284"/>
    <col min="1780" max="1780" width="8.5703125" style="284" bestFit="1" customWidth="1"/>
    <col min="1781" max="1781" width="12.42578125" style="284" bestFit="1" customWidth="1"/>
    <col min="1782" max="1782" width="48.140625" style="284" customWidth="1"/>
    <col min="1783" max="1794" width="9.7109375" style="284" customWidth="1"/>
    <col min="1795" max="1798" width="14.7109375" style="284" customWidth="1"/>
    <col min="1799" max="1799" width="16.42578125" style="284" customWidth="1"/>
    <col min="1800" max="1800" width="11.5703125" style="284" bestFit="1" customWidth="1"/>
    <col min="1801" max="1801" width="34.140625" style="284" bestFit="1" customWidth="1"/>
    <col min="1802" max="1802" width="20.140625" style="284" customWidth="1"/>
    <col min="1803" max="2035" width="9.140625" style="284"/>
    <col min="2036" max="2036" width="8.5703125" style="284" bestFit="1" customWidth="1"/>
    <col min="2037" max="2037" width="12.42578125" style="284" bestFit="1" customWidth="1"/>
    <col min="2038" max="2038" width="48.140625" style="284" customWidth="1"/>
    <col min="2039" max="2050" width="9.7109375" style="284" customWidth="1"/>
    <col min="2051" max="2054" width="14.7109375" style="284" customWidth="1"/>
    <col min="2055" max="2055" width="16.42578125" style="284" customWidth="1"/>
    <col min="2056" max="2056" width="11.5703125" style="284" bestFit="1" customWidth="1"/>
    <col min="2057" max="2057" width="34.140625" style="284" bestFit="1" customWidth="1"/>
    <col min="2058" max="2058" width="20.140625" style="284" customWidth="1"/>
    <col min="2059" max="2291" width="9.140625" style="284"/>
    <col min="2292" max="2292" width="8.5703125" style="284" bestFit="1" customWidth="1"/>
    <col min="2293" max="2293" width="12.42578125" style="284" bestFit="1" customWidth="1"/>
    <col min="2294" max="2294" width="48.140625" style="284" customWidth="1"/>
    <col min="2295" max="2306" width="9.7109375" style="284" customWidth="1"/>
    <col min="2307" max="2310" width="14.7109375" style="284" customWidth="1"/>
    <col min="2311" max="2311" width="16.42578125" style="284" customWidth="1"/>
    <col min="2312" max="2312" width="11.5703125" style="284" bestFit="1" customWidth="1"/>
    <col min="2313" max="2313" width="34.140625" style="284" bestFit="1" customWidth="1"/>
    <col min="2314" max="2314" width="20.140625" style="284" customWidth="1"/>
    <col min="2315" max="2547" width="9.140625" style="284"/>
    <col min="2548" max="2548" width="8.5703125" style="284" bestFit="1" customWidth="1"/>
    <col min="2549" max="2549" width="12.42578125" style="284" bestFit="1" customWidth="1"/>
    <col min="2550" max="2550" width="48.140625" style="284" customWidth="1"/>
    <col min="2551" max="2562" width="9.7109375" style="284" customWidth="1"/>
    <col min="2563" max="2566" width="14.7109375" style="284" customWidth="1"/>
    <col min="2567" max="2567" width="16.42578125" style="284" customWidth="1"/>
    <col min="2568" max="2568" width="11.5703125" style="284" bestFit="1" customWidth="1"/>
    <col min="2569" max="2569" width="34.140625" style="284" bestFit="1" customWidth="1"/>
    <col min="2570" max="2570" width="20.140625" style="284" customWidth="1"/>
    <col min="2571" max="2803" width="9.140625" style="284"/>
    <col min="2804" max="2804" width="8.5703125" style="284" bestFit="1" customWidth="1"/>
    <col min="2805" max="2805" width="12.42578125" style="284" bestFit="1" customWidth="1"/>
    <col min="2806" max="2806" width="48.140625" style="284" customWidth="1"/>
    <col min="2807" max="2818" width="9.7109375" style="284" customWidth="1"/>
    <col min="2819" max="2822" width="14.7109375" style="284" customWidth="1"/>
    <col min="2823" max="2823" width="16.42578125" style="284" customWidth="1"/>
    <col min="2824" max="2824" width="11.5703125" style="284" bestFit="1" customWidth="1"/>
    <col min="2825" max="2825" width="34.140625" style="284" bestFit="1" customWidth="1"/>
    <col min="2826" max="2826" width="20.140625" style="284" customWidth="1"/>
    <col min="2827" max="3059" width="9.140625" style="284"/>
    <col min="3060" max="3060" width="8.5703125" style="284" bestFit="1" customWidth="1"/>
    <col min="3061" max="3061" width="12.42578125" style="284" bestFit="1" customWidth="1"/>
    <col min="3062" max="3062" width="48.140625" style="284" customWidth="1"/>
    <col min="3063" max="3074" width="9.7109375" style="284" customWidth="1"/>
    <col min="3075" max="3078" width="14.7109375" style="284" customWidth="1"/>
    <col min="3079" max="3079" width="16.42578125" style="284" customWidth="1"/>
    <col min="3080" max="3080" width="11.5703125" style="284" bestFit="1" customWidth="1"/>
    <col min="3081" max="3081" width="34.140625" style="284" bestFit="1" customWidth="1"/>
    <col min="3082" max="3082" width="20.140625" style="284" customWidth="1"/>
    <col min="3083" max="3315" width="9.140625" style="284"/>
    <col min="3316" max="3316" width="8.5703125" style="284" bestFit="1" customWidth="1"/>
    <col min="3317" max="3317" width="12.42578125" style="284" bestFit="1" customWidth="1"/>
    <col min="3318" max="3318" width="48.140625" style="284" customWidth="1"/>
    <col min="3319" max="3330" width="9.7109375" style="284" customWidth="1"/>
    <col min="3331" max="3334" width="14.7109375" style="284" customWidth="1"/>
    <col min="3335" max="3335" width="16.42578125" style="284" customWidth="1"/>
    <col min="3336" max="3336" width="11.5703125" style="284" bestFit="1" customWidth="1"/>
    <col min="3337" max="3337" width="34.140625" style="284" bestFit="1" customWidth="1"/>
    <col min="3338" max="3338" width="20.140625" style="284" customWidth="1"/>
    <col min="3339" max="3571" width="9.140625" style="284"/>
    <col min="3572" max="3572" width="8.5703125" style="284" bestFit="1" customWidth="1"/>
    <col min="3573" max="3573" width="12.42578125" style="284" bestFit="1" customWidth="1"/>
    <col min="3574" max="3574" width="48.140625" style="284" customWidth="1"/>
    <col min="3575" max="3586" width="9.7109375" style="284" customWidth="1"/>
    <col min="3587" max="3590" width="14.7109375" style="284" customWidth="1"/>
    <col min="3591" max="3591" width="16.42578125" style="284" customWidth="1"/>
    <col min="3592" max="3592" width="11.5703125" style="284" bestFit="1" customWidth="1"/>
    <col min="3593" max="3593" width="34.140625" style="284" bestFit="1" customWidth="1"/>
    <col min="3594" max="3594" width="20.140625" style="284" customWidth="1"/>
    <col min="3595" max="3827" width="9.140625" style="284"/>
    <col min="3828" max="3828" width="8.5703125" style="284" bestFit="1" customWidth="1"/>
    <col min="3829" max="3829" width="12.42578125" style="284" bestFit="1" customWidth="1"/>
    <col min="3830" max="3830" width="48.140625" style="284" customWidth="1"/>
    <col min="3831" max="3842" width="9.7109375" style="284" customWidth="1"/>
    <col min="3843" max="3846" width="14.7109375" style="284" customWidth="1"/>
    <col min="3847" max="3847" width="16.42578125" style="284" customWidth="1"/>
    <col min="3848" max="3848" width="11.5703125" style="284" bestFit="1" customWidth="1"/>
    <col min="3849" max="3849" width="34.140625" style="284" bestFit="1" customWidth="1"/>
    <col min="3850" max="3850" width="20.140625" style="284" customWidth="1"/>
    <col min="3851" max="4083" width="9.140625" style="284"/>
    <col min="4084" max="4084" width="8.5703125" style="284" bestFit="1" customWidth="1"/>
    <col min="4085" max="4085" width="12.42578125" style="284" bestFit="1" customWidth="1"/>
    <col min="4086" max="4086" width="48.140625" style="284" customWidth="1"/>
    <col min="4087" max="4098" width="9.7109375" style="284" customWidth="1"/>
    <col min="4099" max="4102" width="14.7109375" style="284" customWidth="1"/>
    <col min="4103" max="4103" width="16.42578125" style="284" customWidth="1"/>
    <col min="4104" max="4104" width="11.5703125" style="284" bestFit="1" customWidth="1"/>
    <col min="4105" max="4105" width="34.140625" style="284" bestFit="1" customWidth="1"/>
    <col min="4106" max="4106" width="20.140625" style="284" customWidth="1"/>
    <col min="4107" max="4339" width="9.140625" style="284"/>
    <col min="4340" max="4340" width="8.5703125" style="284" bestFit="1" customWidth="1"/>
    <col min="4341" max="4341" width="12.42578125" style="284" bestFit="1" customWidth="1"/>
    <col min="4342" max="4342" width="48.140625" style="284" customWidth="1"/>
    <col min="4343" max="4354" width="9.7109375" style="284" customWidth="1"/>
    <col min="4355" max="4358" width="14.7109375" style="284" customWidth="1"/>
    <col min="4359" max="4359" width="16.42578125" style="284" customWidth="1"/>
    <col min="4360" max="4360" width="11.5703125" style="284" bestFit="1" customWidth="1"/>
    <col min="4361" max="4361" width="34.140625" style="284" bestFit="1" customWidth="1"/>
    <col min="4362" max="4362" width="20.140625" style="284" customWidth="1"/>
    <col min="4363" max="4595" width="9.140625" style="284"/>
    <col min="4596" max="4596" width="8.5703125" style="284" bestFit="1" customWidth="1"/>
    <col min="4597" max="4597" width="12.42578125" style="284" bestFit="1" customWidth="1"/>
    <col min="4598" max="4598" width="48.140625" style="284" customWidth="1"/>
    <col min="4599" max="4610" width="9.7109375" style="284" customWidth="1"/>
    <col min="4611" max="4614" width="14.7109375" style="284" customWidth="1"/>
    <col min="4615" max="4615" width="16.42578125" style="284" customWidth="1"/>
    <col min="4616" max="4616" width="11.5703125" style="284" bestFit="1" customWidth="1"/>
    <col min="4617" max="4617" width="34.140625" style="284" bestFit="1" customWidth="1"/>
    <col min="4618" max="4618" width="20.140625" style="284" customWidth="1"/>
    <col min="4619" max="4851" width="9.140625" style="284"/>
    <col min="4852" max="4852" width="8.5703125" style="284" bestFit="1" customWidth="1"/>
    <col min="4853" max="4853" width="12.42578125" style="284" bestFit="1" customWidth="1"/>
    <col min="4854" max="4854" width="48.140625" style="284" customWidth="1"/>
    <col min="4855" max="4866" width="9.7109375" style="284" customWidth="1"/>
    <col min="4867" max="4870" width="14.7109375" style="284" customWidth="1"/>
    <col min="4871" max="4871" width="16.42578125" style="284" customWidth="1"/>
    <col min="4872" max="4872" width="11.5703125" style="284" bestFit="1" customWidth="1"/>
    <col min="4873" max="4873" width="34.140625" style="284" bestFit="1" customWidth="1"/>
    <col min="4874" max="4874" width="20.140625" style="284" customWidth="1"/>
    <col min="4875" max="5107" width="9.140625" style="284"/>
    <col min="5108" max="5108" width="8.5703125" style="284" bestFit="1" customWidth="1"/>
    <col min="5109" max="5109" width="12.42578125" style="284" bestFit="1" customWidth="1"/>
    <col min="5110" max="5110" width="48.140625" style="284" customWidth="1"/>
    <col min="5111" max="5122" width="9.7109375" style="284" customWidth="1"/>
    <col min="5123" max="5126" width="14.7109375" style="284" customWidth="1"/>
    <col min="5127" max="5127" width="16.42578125" style="284" customWidth="1"/>
    <col min="5128" max="5128" width="11.5703125" style="284" bestFit="1" customWidth="1"/>
    <col min="5129" max="5129" width="34.140625" style="284" bestFit="1" customWidth="1"/>
    <col min="5130" max="5130" width="20.140625" style="284" customWidth="1"/>
    <col min="5131" max="5363" width="9.140625" style="284"/>
    <col min="5364" max="5364" width="8.5703125" style="284" bestFit="1" customWidth="1"/>
    <col min="5365" max="5365" width="12.42578125" style="284" bestFit="1" customWidth="1"/>
    <col min="5366" max="5366" width="48.140625" style="284" customWidth="1"/>
    <col min="5367" max="5378" width="9.7109375" style="284" customWidth="1"/>
    <col min="5379" max="5382" width="14.7109375" style="284" customWidth="1"/>
    <col min="5383" max="5383" width="16.42578125" style="284" customWidth="1"/>
    <col min="5384" max="5384" width="11.5703125" style="284" bestFit="1" customWidth="1"/>
    <col min="5385" max="5385" width="34.140625" style="284" bestFit="1" customWidth="1"/>
    <col min="5386" max="5386" width="20.140625" style="284" customWidth="1"/>
    <col min="5387" max="5619" width="9.140625" style="284"/>
    <col min="5620" max="5620" width="8.5703125" style="284" bestFit="1" customWidth="1"/>
    <col min="5621" max="5621" width="12.42578125" style="284" bestFit="1" customWidth="1"/>
    <col min="5622" max="5622" width="48.140625" style="284" customWidth="1"/>
    <col min="5623" max="5634" width="9.7109375" style="284" customWidth="1"/>
    <col min="5635" max="5638" width="14.7109375" style="284" customWidth="1"/>
    <col min="5639" max="5639" width="16.42578125" style="284" customWidth="1"/>
    <col min="5640" max="5640" width="11.5703125" style="284" bestFit="1" customWidth="1"/>
    <col min="5641" max="5641" width="34.140625" style="284" bestFit="1" customWidth="1"/>
    <col min="5642" max="5642" width="20.140625" style="284" customWidth="1"/>
    <col min="5643" max="5875" width="9.140625" style="284"/>
    <col min="5876" max="5876" width="8.5703125" style="284" bestFit="1" customWidth="1"/>
    <col min="5877" max="5877" width="12.42578125" style="284" bestFit="1" customWidth="1"/>
    <col min="5878" max="5878" width="48.140625" style="284" customWidth="1"/>
    <col min="5879" max="5890" width="9.7109375" style="284" customWidth="1"/>
    <col min="5891" max="5894" width="14.7109375" style="284" customWidth="1"/>
    <col min="5895" max="5895" width="16.42578125" style="284" customWidth="1"/>
    <col min="5896" max="5896" width="11.5703125" style="284" bestFit="1" customWidth="1"/>
    <col min="5897" max="5897" width="34.140625" style="284" bestFit="1" customWidth="1"/>
    <col min="5898" max="5898" width="20.140625" style="284" customWidth="1"/>
    <col min="5899" max="6131" width="9.140625" style="284"/>
    <col min="6132" max="6132" width="8.5703125" style="284" bestFit="1" customWidth="1"/>
    <col min="6133" max="6133" width="12.42578125" style="284" bestFit="1" customWidth="1"/>
    <col min="6134" max="6134" width="48.140625" style="284" customWidth="1"/>
    <col min="6135" max="6146" width="9.7109375" style="284" customWidth="1"/>
    <col min="6147" max="6150" width="14.7109375" style="284" customWidth="1"/>
    <col min="6151" max="6151" width="16.42578125" style="284" customWidth="1"/>
    <col min="6152" max="6152" width="11.5703125" style="284" bestFit="1" customWidth="1"/>
    <col min="6153" max="6153" width="34.140625" style="284" bestFit="1" customWidth="1"/>
    <col min="6154" max="6154" width="20.140625" style="284" customWidth="1"/>
    <col min="6155" max="6387" width="9.140625" style="284"/>
    <col min="6388" max="6388" width="8.5703125" style="284" bestFit="1" customWidth="1"/>
    <col min="6389" max="6389" width="12.42578125" style="284" bestFit="1" customWidth="1"/>
    <col min="6390" max="6390" width="48.140625" style="284" customWidth="1"/>
    <col min="6391" max="6402" width="9.7109375" style="284" customWidth="1"/>
    <col min="6403" max="6406" width="14.7109375" style="284" customWidth="1"/>
    <col min="6407" max="6407" width="16.42578125" style="284" customWidth="1"/>
    <col min="6408" max="6408" width="11.5703125" style="284" bestFit="1" customWidth="1"/>
    <col min="6409" max="6409" width="34.140625" style="284" bestFit="1" customWidth="1"/>
    <col min="6410" max="6410" width="20.140625" style="284" customWidth="1"/>
    <col min="6411" max="6643" width="9.140625" style="284"/>
    <col min="6644" max="6644" width="8.5703125" style="284" bestFit="1" customWidth="1"/>
    <col min="6645" max="6645" width="12.42578125" style="284" bestFit="1" customWidth="1"/>
    <col min="6646" max="6646" width="48.140625" style="284" customWidth="1"/>
    <col min="6647" max="6658" width="9.7109375" style="284" customWidth="1"/>
    <col min="6659" max="6662" width="14.7109375" style="284" customWidth="1"/>
    <col min="6663" max="6663" width="16.42578125" style="284" customWidth="1"/>
    <col min="6664" max="6664" width="11.5703125" style="284" bestFit="1" customWidth="1"/>
    <col min="6665" max="6665" width="34.140625" style="284" bestFit="1" customWidth="1"/>
    <col min="6666" max="6666" width="20.140625" style="284" customWidth="1"/>
    <col min="6667" max="6899" width="9.140625" style="284"/>
    <col min="6900" max="6900" width="8.5703125" style="284" bestFit="1" customWidth="1"/>
    <col min="6901" max="6901" width="12.42578125" style="284" bestFit="1" customWidth="1"/>
    <col min="6902" max="6902" width="48.140625" style="284" customWidth="1"/>
    <col min="6903" max="6914" width="9.7109375" style="284" customWidth="1"/>
    <col min="6915" max="6918" width="14.7109375" style="284" customWidth="1"/>
    <col min="6919" max="6919" width="16.42578125" style="284" customWidth="1"/>
    <col min="6920" max="6920" width="11.5703125" style="284" bestFit="1" customWidth="1"/>
    <col min="6921" max="6921" width="34.140625" style="284" bestFit="1" customWidth="1"/>
    <col min="6922" max="6922" width="20.140625" style="284" customWidth="1"/>
    <col min="6923" max="7155" width="9.140625" style="284"/>
    <col min="7156" max="7156" width="8.5703125" style="284" bestFit="1" customWidth="1"/>
    <col min="7157" max="7157" width="12.42578125" style="284" bestFit="1" customWidth="1"/>
    <col min="7158" max="7158" width="48.140625" style="284" customWidth="1"/>
    <col min="7159" max="7170" width="9.7109375" style="284" customWidth="1"/>
    <col min="7171" max="7174" width="14.7109375" style="284" customWidth="1"/>
    <col min="7175" max="7175" width="16.42578125" style="284" customWidth="1"/>
    <col min="7176" max="7176" width="11.5703125" style="284" bestFit="1" customWidth="1"/>
    <col min="7177" max="7177" width="34.140625" style="284" bestFit="1" customWidth="1"/>
    <col min="7178" max="7178" width="20.140625" style="284" customWidth="1"/>
    <col min="7179" max="7411" width="9.140625" style="284"/>
    <col min="7412" max="7412" width="8.5703125" style="284" bestFit="1" customWidth="1"/>
    <col min="7413" max="7413" width="12.42578125" style="284" bestFit="1" customWidth="1"/>
    <col min="7414" max="7414" width="48.140625" style="284" customWidth="1"/>
    <col min="7415" max="7426" width="9.7109375" style="284" customWidth="1"/>
    <col min="7427" max="7430" width="14.7109375" style="284" customWidth="1"/>
    <col min="7431" max="7431" width="16.42578125" style="284" customWidth="1"/>
    <col min="7432" max="7432" width="11.5703125" style="284" bestFit="1" customWidth="1"/>
    <col min="7433" max="7433" width="34.140625" style="284" bestFit="1" customWidth="1"/>
    <col min="7434" max="7434" width="20.140625" style="284" customWidth="1"/>
    <col min="7435" max="7667" width="9.140625" style="284"/>
    <col min="7668" max="7668" width="8.5703125" style="284" bestFit="1" customWidth="1"/>
    <col min="7669" max="7669" width="12.42578125" style="284" bestFit="1" customWidth="1"/>
    <col min="7670" max="7670" width="48.140625" style="284" customWidth="1"/>
    <col min="7671" max="7682" width="9.7109375" style="284" customWidth="1"/>
    <col min="7683" max="7686" width="14.7109375" style="284" customWidth="1"/>
    <col min="7687" max="7687" width="16.42578125" style="284" customWidth="1"/>
    <col min="7688" max="7688" width="11.5703125" style="284" bestFit="1" customWidth="1"/>
    <col min="7689" max="7689" width="34.140625" style="284" bestFit="1" customWidth="1"/>
    <col min="7690" max="7690" width="20.140625" style="284" customWidth="1"/>
    <col min="7691" max="7923" width="9.140625" style="284"/>
    <col min="7924" max="7924" width="8.5703125" style="284" bestFit="1" customWidth="1"/>
    <col min="7925" max="7925" width="12.42578125" style="284" bestFit="1" customWidth="1"/>
    <col min="7926" max="7926" width="48.140625" style="284" customWidth="1"/>
    <col min="7927" max="7938" width="9.7109375" style="284" customWidth="1"/>
    <col min="7939" max="7942" width="14.7109375" style="284" customWidth="1"/>
    <col min="7943" max="7943" width="16.42578125" style="284" customWidth="1"/>
    <col min="7944" max="7944" width="11.5703125" style="284" bestFit="1" customWidth="1"/>
    <col min="7945" max="7945" width="34.140625" style="284" bestFit="1" customWidth="1"/>
    <col min="7946" max="7946" width="20.140625" style="284" customWidth="1"/>
    <col min="7947" max="8179" width="9.140625" style="284"/>
    <col min="8180" max="8180" width="8.5703125" style="284" bestFit="1" customWidth="1"/>
    <col min="8181" max="8181" width="12.42578125" style="284" bestFit="1" customWidth="1"/>
    <col min="8182" max="8182" width="48.140625" style="284" customWidth="1"/>
    <col min="8183" max="8194" width="9.7109375" style="284" customWidth="1"/>
    <col min="8195" max="8198" width="14.7109375" style="284" customWidth="1"/>
    <col min="8199" max="8199" width="16.42578125" style="284" customWidth="1"/>
    <col min="8200" max="8200" width="11.5703125" style="284" bestFit="1" customWidth="1"/>
    <col min="8201" max="8201" width="34.140625" style="284" bestFit="1" customWidth="1"/>
    <col min="8202" max="8202" width="20.140625" style="284" customWidth="1"/>
    <col min="8203" max="8435" width="9.140625" style="284"/>
    <col min="8436" max="8436" width="8.5703125" style="284" bestFit="1" customWidth="1"/>
    <col min="8437" max="8437" width="12.42578125" style="284" bestFit="1" customWidth="1"/>
    <col min="8438" max="8438" width="48.140625" style="284" customWidth="1"/>
    <col min="8439" max="8450" width="9.7109375" style="284" customWidth="1"/>
    <col min="8451" max="8454" width="14.7109375" style="284" customWidth="1"/>
    <col min="8455" max="8455" width="16.42578125" style="284" customWidth="1"/>
    <col min="8456" max="8456" width="11.5703125" style="284" bestFit="1" customWidth="1"/>
    <col min="8457" max="8457" width="34.140625" style="284" bestFit="1" customWidth="1"/>
    <col min="8458" max="8458" width="20.140625" style="284" customWidth="1"/>
    <col min="8459" max="8691" width="9.140625" style="284"/>
    <col min="8692" max="8692" width="8.5703125" style="284" bestFit="1" customWidth="1"/>
    <col min="8693" max="8693" width="12.42578125" style="284" bestFit="1" customWidth="1"/>
    <col min="8694" max="8694" width="48.140625" style="284" customWidth="1"/>
    <col min="8695" max="8706" width="9.7109375" style="284" customWidth="1"/>
    <col min="8707" max="8710" width="14.7109375" style="284" customWidth="1"/>
    <col min="8711" max="8711" width="16.42578125" style="284" customWidth="1"/>
    <col min="8712" max="8712" width="11.5703125" style="284" bestFit="1" customWidth="1"/>
    <col min="8713" max="8713" width="34.140625" style="284" bestFit="1" customWidth="1"/>
    <col min="8714" max="8714" width="20.140625" style="284" customWidth="1"/>
    <col min="8715" max="8947" width="9.140625" style="284"/>
    <col min="8948" max="8948" width="8.5703125" style="284" bestFit="1" customWidth="1"/>
    <col min="8949" max="8949" width="12.42578125" style="284" bestFit="1" customWidth="1"/>
    <col min="8950" max="8950" width="48.140625" style="284" customWidth="1"/>
    <col min="8951" max="8962" width="9.7109375" style="284" customWidth="1"/>
    <col min="8963" max="8966" width="14.7109375" style="284" customWidth="1"/>
    <col min="8967" max="8967" width="16.42578125" style="284" customWidth="1"/>
    <col min="8968" max="8968" width="11.5703125" style="284" bestFit="1" customWidth="1"/>
    <col min="8969" max="8969" width="34.140625" style="284" bestFit="1" customWidth="1"/>
    <col min="8970" max="8970" width="20.140625" style="284" customWidth="1"/>
    <col min="8971" max="9203" width="9.140625" style="284"/>
    <col min="9204" max="9204" width="8.5703125" style="284" bestFit="1" customWidth="1"/>
    <col min="9205" max="9205" width="12.42578125" style="284" bestFit="1" customWidth="1"/>
    <col min="9206" max="9206" width="48.140625" style="284" customWidth="1"/>
    <col min="9207" max="9218" width="9.7109375" style="284" customWidth="1"/>
    <col min="9219" max="9222" width="14.7109375" style="284" customWidth="1"/>
    <col min="9223" max="9223" width="16.42578125" style="284" customWidth="1"/>
    <col min="9224" max="9224" width="11.5703125" style="284" bestFit="1" customWidth="1"/>
    <col min="9225" max="9225" width="34.140625" style="284" bestFit="1" customWidth="1"/>
    <col min="9226" max="9226" width="20.140625" style="284" customWidth="1"/>
    <col min="9227" max="9459" width="9.140625" style="284"/>
    <col min="9460" max="9460" width="8.5703125" style="284" bestFit="1" customWidth="1"/>
    <col min="9461" max="9461" width="12.42578125" style="284" bestFit="1" customWidth="1"/>
    <col min="9462" max="9462" width="48.140625" style="284" customWidth="1"/>
    <col min="9463" max="9474" width="9.7109375" style="284" customWidth="1"/>
    <col min="9475" max="9478" width="14.7109375" style="284" customWidth="1"/>
    <col min="9479" max="9479" width="16.42578125" style="284" customWidth="1"/>
    <col min="9480" max="9480" width="11.5703125" style="284" bestFit="1" customWidth="1"/>
    <col min="9481" max="9481" width="34.140625" style="284" bestFit="1" customWidth="1"/>
    <col min="9482" max="9482" width="20.140625" style="284" customWidth="1"/>
    <col min="9483" max="9715" width="9.140625" style="284"/>
    <col min="9716" max="9716" width="8.5703125" style="284" bestFit="1" customWidth="1"/>
    <col min="9717" max="9717" width="12.42578125" style="284" bestFit="1" customWidth="1"/>
    <col min="9718" max="9718" width="48.140625" style="284" customWidth="1"/>
    <col min="9719" max="9730" width="9.7109375" style="284" customWidth="1"/>
    <col min="9731" max="9734" width="14.7109375" style="284" customWidth="1"/>
    <col min="9735" max="9735" width="16.42578125" style="284" customWidth="1"/>
    <col min="9736" max="9736" width="11.5703125" style="284" bestFit="1" customWidth="1"/>
    <col min="9737" max="9737" width="34.140625" style="284" bestFit="1" customWidth="1"/>
    <col min="9738" max="9738" width="20.140625" style="284" customWidth="1"/>
    <col min="9739" max="9971" width="9.140625" style="284"/>
    <col min="9972" max="9972" width="8.5703125" style="284" bestFit="1" customWidth="1"/>
    <col min="9973" max="9973" width="12.42578125" style="284" bestFit="1" customWidth="1"/>
    <col min="9974" max="9974" width="48.140625" style="284" customWidth="1"/>
    <col min="9975" max="9986" width="9.7109375" style="284" customWidth="1"/>
    <col min="9987" max="9990" width="14.7109375" style="284" customWidth="1"/>
    <col min="9991" max="9991" width="16.42578125" style="284" customWidth="1"/>
    <col min="9992" max="9992" width="11.5703125" style="284" bestFit="1" customWidth="1"/>
    <col min="9993" max="9993" width="34.140625" style="284" bestFit="1" customWidth="1"/>
    <col min="9994" max="9994" width="20.140625" style="284" customWidth="1"/>
    <col min="9995" max="10227" width="9.140625" style="284"/>
    <col min="10228" max="10228" width="8.5703125" style="284" bestFit="1" customWidth="1"/>
    <col min="10229" max="10229" width="12.42578125" style="284" bestFit="1" customWidth="1"/>
    <col min="10230" max="10230" width="48.140625" style="284" customWidth="1"/>
    <col min="10231" max="10242" width="9.7109375" style="284" customWidth="1"/>
    <col min="10243" max="10246" width="14.7109375" style="284" customWidth="1"/>
    <col min="10247" max="10247" width="16.42578125" style="284" customWidth="1"/>
    <col min="10248" max="10248" width="11.5703125" style="284" bestFit="1" customWidth="1"/>
    <col min="10249" max="10249" width="34.140625" style="284" bestFit="1" customWidth="1"/>
    <col min="10250" max="10250" width="20.140625" style="284" customWidth="1"/>
    <col min="10251" max="10483" width="9.140625" style="284"/>
    <col min="10484" max="10484" width="8.5703125" style="284" bestFit="1" customWidth="1"/>
    <col min="10485" max="10485" width="12.42578125" style="284" bestFit="1" customWidth="1"/>
    <col min="10486" max="10486" width="48.140625" style="284" customWidth="1"/>
    <col min="10487" max="10498" width="9.7109375" style="284" customWidth="1"/>
    <col min="10499" max="10502" width="14.7109375" style="284" customWidth="1"/>
    <col min="10503" max="10503" width="16.42578125" style="284" customWidth="1"/>
    <col min="10504" max="10504" width="11.5703125" style="284" bestFit="1" customWidth="1"/>
    <col min="10505" max="10505" width="34.140625" style="284" bestFit="1" customWidth="1"/>
    <col min="10506" max="10506" width="20.140625" style="284" customWidth="1"/>
    <col min="10507" max="10739" width="9.140625" style="284"/>
    <col min="10740" max="10740" width="8.5703125" style="284" bestFit="1" customWidth="1"/>
    <col min="10741" max="10741" width="12.42578125" style="284" bestFit="1" customWidth="1"/>
    <col min="10742" max="10742" width="48.140625" style="284" customWidth="1"/>
    <col min="10743" max="10754" width="9.7109375" style="284" customWidth="1"/>
    <col min="10755" max="10758" width="14.7109375" style="284" customWidth="1"/>
    <col min="10759" max="10759" width="16.42578125" style="284" customWidth="1"/>
    <col min="10760" max="10760" width="11.5703125" style="284" bestFit="1" customWidth="1"/>
    <col min="10761" max="10761" width="34.140625" style="284" bestFit="1" customWidth="1"/>
    <col min="10762" max="10762" width="20.140625" style="284" customWidth="1"/>
    <col min="10763" max="10995" width="9.140625" style="284"/>
    <col min="10996" max="10996" width="8.5703125" style="284" bestFit="1" customWidth="1"/>
    <col min="10997" max="10997" width="12.42578125" style="284" bestFit="1" customWidth="1"/>
    <col min="10998" max="10998" width="48.140625" style="284" customWidth="1"/>
    <col min="10999" max="11010" width="9.7109375" style="284" customWidth="1"/>
    <col min="11011" max="11014" width="14.7109375" style="284" customWidth="1"/>
    <col min="11015" max="11015" width="16.42578125" style="284" customWidth="1"/>
    <col min="11016" max="11016" width="11.5703125" style="284" bestFit="1" customWidth="1"/>
    <col min="11017" max="11017" width="34.140625" style="284" bestFit="1" customWidth="1"/>
    <col min="11018" max="11018" width="20.140625" style="284" customWidth="1"/>
    <col min="11019" max="11251" width="9.140625" style="284"/>
    <col min="11252" max="11252" width="8.5703125" style="284" bestFit="1" customWidth="1"/>
    <col min="11253" max="11253" width="12.42578125" style="284" bestFit="1" customWidth="1"/>
    <col min="11254" max="11254" width="48.140625" style="284" customWidth="1"/>
    <col min="11255" max="11266" width="9.7109375" style="284" customWidth="1"/>
    <col min="11267" max="11270" width="14.7109375" style="284" customWidth="1"/>
    <col min="11271" max="11271" width="16.42578125" style="284" customWidth="1"/>
    <col min="11272" max="11272" width="11.5703125" style="284" bestFit="1" customWidth="1"/>
    <col min="11273" max="11273" width="34.140625" style="284" bestFit="1" customWidth="1"/>
    <col min="11274" max="11274" width="20.140625" style="284" customWidth="1"/>
    <col min="11275" max="11507" width="9.140625" style="284"/>
    <col min="11508" max="11508" width="8.5703125" style="284" bestFit="1" customWidth="1"/>
    <col min="11509" max="11509" width="12.42578125" style="284" bestFit="1" customWidth="1"/>
    <col min="11510" max="11510" width="48.140625" style="284" customWidth="1"/>
    <col min="11511" max="11522" width="9.7109375" style="284" customWidth="1"/>
    <col min="11523" max="11526" width="14.7109375" style="284" customWidth="1"/>
    <col min="11527" max="11527" width="16.42578125" style="284" customWidth="1"/>
    <col min="11528" max="11528" width="11.5703125" style="284" bestFit="1" customWidth="1"/>
    <col min="11529" max="11529" width="34.140625" style="284" bestFit="1" customWidth="1"/>
    <col min="11530" max="11530" width="20.140625" style="284" customWidth="1"/>
    <col min="11531" max="11763" width="9.140625" style="284"/>
    <col min="11764" max="11764" width="8.5703125" style="284" bestFit="1" customWidth="1"/>
    <col min="11765" max="11765" width="12.42578125" style="284" bestFit="1" customWidth="1"/>
    <col min="11766" max="11766" width="48.140625" style="284" customWidth="1"/>
    <col min="11767" max="11778" width="9.7109375" style="284" customWidth="1"/>
    <col min="11779" max="11782" width="14.7109375" style="284" customWidth="1"/>
    <col min="11783" max="11783" width="16.42578125" style="284" customWidth="1"/>
    <col min="11784" max="11784" width="11.5703125" style="284" bestFit="1" customWidth="1"/>
    <col min="11785" max="11785" width="34.140625" style="284" bestFit="1" customWidth="1"/>
    <col min="11786" max="11786" width="20.140625" style="284" customWidth="1"/>
    <col min="11787" max="12019" width="9.140625" style="284"/>
    <col min="12020" max="12020" width="8.5703125" style="284" bestFit="1" customWidth="1"/>
    <col min="12021" max="12021" width="12.42578125" style="284" bestFit="1" customWidth="1"/>
    <col min="12022" max="12022" width="48.140625" style="284" customWidth="1"/>
    <col min="12023" max="12034" width="9.7109375" style="284" customWidth="1"/>
    <col min="12035" max="12038" width="14.7109375" style="284" customWidth="1"/>
    <col min="12039" max="12039" width="16.42578125" style="284" customWidth="1"/>
    <col min="12040" max="12040" width="11.5703125" style="284" bestFit="1" customWidth="1"/>
    <col min="12041" max="12041" width="34.140625" style="284" bestFit="1" customWidth="1"/>
    <col min="12042" max="12042" width="20.140625" style="284" customWidth="1"/>
    <col min="12043" max="12275" width="9.140625" style="284"/>
    <col min="12276" max="12276" width="8.5703125" style="284" bestFit="1" customWidth="1"/>
    <col min="12277" max="12277" width="12.42578125" style="284" bestFit="1" customWidth="1"/>
    <col min="12278" max="12278" width="48.140625" style="284" customWidth="1"/>
    <col min="12279" max="12290" width="9.7109375" style="284" customWidth="1"/>
    <col min="12291" max="12294" width="14.7109375" style="284" customWidth="1"/>
    <col min="12295" max="12295" width="16.42578125" style="284" customWidth="1"/>
    <col min="12296" max="12296" width="11.5703125" style="284" bestFit="1" customWidth="1"/>
    <col min="12297" max="12297" width="34.140625" style="284" bestFit="1" customWidth="1"/>
    <col min="12298" max="12298" width="20.140625" style="284" customWidth="1"/>
    <col min="12299" max="12531" width="9.140625" style="284"/>
    <col min="12532" max="12532" width="8.5703125" style="284" bestFit="1" customWidth="1"/>
    <col min="12533" max="12533" width="12.42578125" style="284" bestFit="1" customWidth="1"/>
    <col min="12534" max="12534" width="48.140625" style="284" customWidth="1"/>
    <col min="12535" max="12546" width="9.7109375" style="284" customWidth="1"/>
    <col min="12547" max="12550" width="14.7109375" style="284" customWidth="1"/>
    <col min="12551" max="12551" width="16.42578125" style="284" customWidth="1"/>
    <col min="12552" max="12552" width="11.5703125" style="284" bestFit="1" customWidth="1"/>
    <col min="12553" max="12553" width="34.140625" style="284" bestFit="1" customWidth="1"/>
    <col min="12554" max="12554" width="20.140625" style="284" customWidth="1"/>
    <col min="12555" max="12787" width="9.140625" style="284"/>
    <col min="12788" max="12788" width="8.5703125" style="284" bestFit="1" customWidth="1"/>
    <col min="12789" max="12789" width="12.42578125" style="284" bestFit="1" customWidth="1"/>
    <col min="12790" max="12790" width="48.140625" style="284" customWidth="1"/>
    <col min="12791" max="12802" width="9.7109375" style="284" customWidth="1"/>
    <col min="12803" max="12806" width="14.7109375" style="284" customWidth="1"/>
    <col min="12807" max="12807" width="16.42578125" style="284" customWidth="1"/>
    <col min="12808" max="12808" width="11.5703125" style="284" bestFit="1" customWidth="1"/>
    <col min="12809" max="12809" width="34.140625" style="284" bestFit="1" customWidth="1"/>
    <col min="12810" max="12810" width="20.140625" style="284" customWidth="1"/>
    <col min="12811" max="13043" width="9.140625" style="284"/>
    <col min="13044" max="13044" width="8.5703125" style="284" bestFit="1" customWidth="1"/>
    <col min="13045" max="13045" width="12.42578125" style="284" bestFit="1" customWidth="1"/>
    <col min="13046" max="13046" width="48.140625" style="284" customWidth="1"/>
    <col min="13047" max="13058" width="9.7109375" style="284" customWidth="1"/>
    <col min="13059" max="13062" width="14.7109375" style="284" customWidth="1"/>
    <col min="13063" max="13063" width="16.42578125" style="284" customWidth="1"/>
    <col min="13064" max="13064" width="11.5703125" style="284" bestFit="1" customWidth="1"/>
    <col min="13065" max="13065" width="34.140625" style="284" bestFit="1" customWidth="1"/>
    <col min="13066" max="13066" width="20.140625" style="284" customWidth="1"/>
    <col min="13067" max="13299" width="9.140625" style="284"/>
    <col min="13300" max="13300" width="8.5703125" style="284" bestFit="1" customWidth="1"/>
    <col min="13301" max="13301" width="12.42578125" style="284" bestFit="1" customWidth="1"/>
    <col min="13302" max="13302" width="48.140625" style="284" customWidth="1"/>
    <col min="13303" max="13314" width="9.7109375" style="284" customWidth="1"/>
    <col min="13315" max="13318" width="14.7109375" style="284" customWidth="1"/>
    <col min="13319" max="13319" width="16.42578125" style="284" customWidth="1"/>
    <col min="13320" max="13320" width="11.5703125" style="284" bestFit="1" customWidth="1"/>
    <col min="13321" max="13321" width="34.140625" style="284" bestFit="1" customWidth="1"/>
    <col min="13322" max="13322" width="20.140625" style="284" customWidth="1"/>
    <col min="13323" max="13555" width="9.140625" style="284"/>
    <col min="13556" max="13556" width="8.5703125" style="284" bestFit="1" customWidth="1"/>
    <col min="13557" max="13557" width="12.42578125" style="284" bestFit="1" customWidth="1"/>
    <col min="13558" max="13558" width="48.140625" style="284" customWidth="1"/>
    <col min="13559" max="13570" width="9.7109375" style="284" customWidth="1"/>
    <col min="13571" max="13574" width="14.7109375" style="284" customWidth="1"/>
    <col min="13575" max="13575" width="16.42578125" style="284" customWidth="1"/>
    <col min="13576" max="13576" width="11.5703125" style="284" bestFit="1" customWidth="1"/>
    <col min="13577" max="13577" width="34.140625" style="284" bestFit="1" customWidth="1"/>
    <col min="13578" max="13578" width="20.140625" style="284" customWidth="1"/>
    <col min="13579" max="13811" width="9.140625" style="284"/>
    <col min="13812" max="13812" width="8.5703125" style="284" bestFit="1" customWidth="1"/>
    <col min="13813" max="13813" width="12.42578125" style="284" bestFit="1" customWidth="1"/>
    <col min="13814" max="13814" width="48.140625" style="284" customWidth="1"/>
    <col min="13815" max="13826" width="9.7109375" style="284" customWidth="1"/>
    <col min="13827" max="13830" width="14.7109375" style="284" customWidth="1"/>
    <col min="13831" max="13831" width="16.42578125" style="284" customWidth="1"/>
    <col min="13832" max="13832" width="11.5703125" style="284" bestFit="1" customWidth="1"/>
    <col min="13833" max="13833" width="34.140625" style="284" bestFit="1" customWidth="1"/>
    <col min="13834" max="13834" width="20.140625" style="284" customWidth="1"/>
    <col min="13835" max="14067" width="9.140625" style="284"/>
    <col min="14068" max="14068" width="8.5703125" style="284" bestFit="1" customWidth="1"/>
    <col min="14069" max="14069" width="12.42578125" style="284" bestFit="1" customWidth="1"/>
    <col min="14070" max="14070" width="48.140625" style="284" customWidth="1"/>
    <col min="14071" max="14082" width="9.7109375" style="284" customWidth="1"/>
    <col min="14083" max="14086" width="14.7109375" style="284" customWidth="1"/>
    <col min="14087" max="14087" width="16.42578125" style="284" customWidth="1"/>
    <col min="14088" max="14088" width="11.5703125" style="284" bestFit="1" customWidth="1"/>
    <col min="14089" max="14089" width="34.140625" style="284" bestFit="1" customWidth="1"/>
    <col min="14090" max="14090" width="20.140625" style="284" customWidth="1"/>
    <col min="14091" max="14323" width="9.140625" style="284"/>
    <col min="14324" max="14324" width="8.5703125" style="284" bestFit="1" customWidth="1"/>
    <col min="14325" max="14325" width="12.42578125" style="284" bestFit="1" customWidth="1"/>
    <col min="14326" max="14326" width="48.140625" style="284" customWidth="1"/>
    <col min="14327" max="14338" width="9.7109375" style="284" customWidth="1"/>
    <col min="14339" max="14342" width="14.7109375" style="284" customWidth="1"/>
    <col min="14343" max="14343" width="16.42578125" style="284" customWidth="1"/>
    <col min="14344" max="14344" width="11.5703125" style="284" bestFit="1" customWidth="1"/>
    <col min="14345" max="14345" width="34.140625" style="284" bestFit="1" customWidth="1"/>
    <col min="14346" max="14346" width="20.140625" style="284" customWidth="1"/>
    <col min="14347" max="14579" width="9.140625" style="284"/>
    <col min="14580" max="14580" width="8.5703125" style="284" bestFit="1" customWidth="1"/>
    <col min="14581" max="14581" width="12.42578125" style="284" bestFit="1" customWidth="1"/>
    <col min="14582" max="14582" width="48.140625" style="284" customWidth="1"/>
    <col min="14583" max="14594" width="9.7109375" style="284" customWidth="1"/>
    <col min="14595" max="14598" width="14.7109375" style="284" customWidth="1"/>
    <col min="14599" max="14599" width="16.42578125" style="284" customWidth="1"/>
    <col min="14600" max="14600" width="11.5703125" style="284" bestFit="1" customWidth="1"/>
    <col min="14601" max="14601" width="34.140625" style="284" bestFit="1" customWidth="1"/>
    <col min="14602" max="14602" width="20.140625" style="284" customWidth="1"/>
    <col min="14603" max="14835" width="9.140625" style="284"/>
    <col min="14836" max="14836" width="8.5703125" style="284" bestFit="1" customWidth="1"/>
    <col min="14837" max="14837" width="12.42578125" style="284" bestFit="1" customWidth="1"/>
    <col min="14838" max="14838" width="48.140625" style="284" customWidth="1"/>
    <col min="14839" max="14850" width="9.7109375" style="284" customWidth="1"/>
    <col min="14851" max="14854" width="14.7109375" style="284" customWidth="1"/>
    <col min="14855" max="14855" width="16.42578125" style="284" customWidth="1"/>
    <col min="14856" max="14856" width="11.5703125" style="284" bestFit="1" customWidth="1"/>
    <col min="14857" max="14857" width="34.140625" style="284" bestFit="1" customWidth="1"/>
    <col min="14858" max="14858" width="20.140625" style="284" customWidth="1"/>
    <col min="14859" max="15091" width="9.140625" style="284"/>
    <col min="15092" max="15092" width="8.5703125" style="284" bestFit="1" customWidth="1"/>
    <col min="15093" max="15093" width="12.42578125" style="284" bestFit="1" customWidth="1"/>
    <col min="15094" max="15094" width="48.140625" style="284" customWidth="1"/>
    <col min="15095" max="15106" width="9.7109375" style="284" customWidth="1"/>
    <col min="15107" max="15110" width="14.7109375" style="284" customWidth="1"/>
    <col min="15111" max="15111" width="16.42578125" style="284" customWidth="1"/>
    <col min="15112" max="15112" width="11.5703125" style="284" bestFit="1" customWidth="1"/>
    <col min="15113" max="15113" width="34.140625" style="284" bestFit="1" customWidth="1"/>
    <col min="15114" max="15114" width="20.140625" style="284" customWidth="1"/>
    <col min="15115" max="15347" width="9.140625" style="284"/>
    <col min="15348" max="15348" width="8.5703125" style="284" bestFit="1" customWidth="1"/>
    <col min="15349" max="15349" width="12.42578125" style="284" bestFit="1" customWidth="1"/>
    <col min="15350" max="15350" width="48.140625" style="284" customWidth="1"/>
    <col min="15351" max="15362" width="9.7109375" style="284" customWidth="1"/>
    <col min="15363" max="15366" width="14.7109375" style="284" customWidth="1"/>
    <col min="15367" max="15367" width="16.42578125" style="284" customWidth="1"/>
    <col min="15368" max="15368" width="11.5703125" style="284" bestFit="1" customWidth="1"/>
    <col min="15369" max="15369" width="34.140625" style="284" bestFit="1" customWidth="1"/>
    <col min="15370" max="15370" width="20.140625" style="284" customWidth="1"/>
    <col min="15371" max="15603" width="9.140625" style="284"/>
    <col min="15604" max="15604" width="8.5703125" style="284" bestFit="1" customWidth="1"/>
    <col min="15605" max="15605" width="12.42578125" style="284" bestFit="1" customWidth="1"/>
    <col min="15606" max="15606" width="48.140625" style="284" customWidth="1"/>
    <col min="15607" max="15618" width="9.7109375" style="284" customWidth="1"/>
    <col min="15619" max="15622" width="14.7109375" style="284" customWidth="1"/>
    <col min="15623" max="15623" width="16.42578125" style="284" customWidth="1"/>
    <col min="15624" max="15624" width="11.5703125" style="284" bestFit="1" customWidth="1"/>
    <col min="15625" max="15625" width="34.140625" style="284" bestFit="1" customWidth="1"/>
    <col min="15626" max="15626" width="20.140625" style="284" customWidth="1"/>
    <col min="15627" max="15859" width="9.140625" style="284"/>
    <col min="15860" max="15860" width="8.5703125" style="284" bestFit="1" customWidth="1"/>
    <col min="15861" max="15861" width="12.42578125" style="284" bestFit="1" customWidth="1"/>
    <col min="15862" max="15862" width="48.140625" style="284" customWidth="1"/>
    <col min="15863" max="15874" width="9.7109375" style="284" customWidth="1"/>
    <col min="15875" max="15878" width="14.7109375" style="284" customWidth="1"/>
    <col min="15879" max="15879" width="16.42578125" style="284" customWidth="1"/>
    <col min="15880" max="15880" width="11.5703125" style="284" bestFit="1" customWidth="1"/>
    <col min="15881" max="15881" width="34.140625" style="284" bestFit="1" customWidth="1"/>
    <col min="15882" max="15882" width="20.140625" style="284" customWidth="1"/>
    <col min="15883" max="16115" width="9.140625" style="284"/>
    <col min="16116" max="16116" width="8.5703125" style="284" bestFit="1" customWidth="1"/>
    <col min="16117" max="16117" width="12.42578125" style="284" bestFit="1" customWidth="1"/>
    <col min="16118" max="16118" width="48.140625" style="284" customWidth="1"/>
    <col min="16119" max="16130" width="9.7109375" style="284" customWidth="1"/>
    <col min="16131" max="16134" width="14.7109375" style="284" customWidth="1"/>
    <col min="16135" max="16135" width="16.42578125" style="284" customWidth="1"/>
    <col min="16136" max="16136" width="11.5703125" style="284" bestFit="1" customWidth="1"/>
    <col min="16137" max="16137" width="34.140625" style="284" bestFit="1" customWidth="1"/>
    <col min="16138" max="16138" width="20.140625" style="284" customWidth="1"/>
    <col min="16139" max="16384" width="9.140625" style="284"/>
  </cols>
  <sheetData>
    <row r="1" spans="1:42" s="153" customFormat="1" ht="35.25" customHeight="1">
      <c r="A1" s="552" t="s">
        <v>395</v>
      </c>
      <c r="B1" s="552"/>
      <c r="C1" s="552"/>
      <c r="D1" s="552"/>
      <c r="E1" s="552"/>
      <c r="F1" s="552"/>
      <c r="G1" s="552"/>
      <c r="H1" s="552"/>
      <c r="I1" s="552"/>
      <c r="J1" s="552"/>
    </row>
    <row r="2" spans="1:42" s="156" customFormat="1" ht="12.6" customHeight="1">
      <c r="A2" s="154">
        <v>1</v>
      </c>
      <c r="B2" s="154">
        <v>2</v>
      </c>
      <c r="C2" s="154">
        <v>3</v>
      </c>
      <c r="D2" s="154">
        <v>4</v>
      </c>
      <c r="E2" s="154">
        <v>5</v>
      </c>
      <c r="F2" s="155">
        <v>6</v>
      </c>
      <c r="G2" s="155">
        <v>7</v>
      </c>
      <c r="H2" s="155">
        <v>8</v>
      </c>
      <c r="I2" s="155">
        <v>9</v>
      </c>
      <c r="J2" s="155">
        <v>10</v>
      </c>
    </row>
    <row r="3" spans="1:42" s="159" customFormat="1" ht="30" customHeight="1">
      <c r="A3" s="157" t="s">
        <v>17</v>
      </c>
      <c r="B3" s="157" t="s">
        <v>18</v>
      </c>
      <c r="C3" s="157" t="s">
        <v>19</v>
      </c>
      <c r="D3" s="157" t="s">
        <v>20</v>
      </c>
      <c r="E3" s="157" t="s">
        <v>0</v>
      </c>
      <c r="F3" s="158" t="s">
        <v>21</v>
      </c>
      <c r="G3" s="158" t="s">
        <v>22</v>
      </c>
      <c r="H3" s="158" t="s">
        <v>23</v>
      </c>
      <c r="I3" s="158" t="s">
        <v>24</v>
      </c>
      <c r="J3" s="158" t="s">
        <v>25</v>
      </c>
    </row>
    <row r="4" spans="1:42" s="161" customFormat="1" ht="12.6" customHeight="1">
      <c r="A4" s="154">
        <v>1</v>
      </c>
      <c r="B4" s="154">
        <v>2</v>
      </c>
      <c r="C4" s="154">
        <v>3</v>
      </c>
      <c r="D4" s="154">
        <v>4</v>
      </c>
      <c r="E4" s="154">
        <v>5</v>
      </c>
      <c r="F4" s="155">
        <v>6</v>
      </c>
      <c r="G4" s="160" t="s">
        <v>26</v>
      </c>
      <c r="H4" s="160">
        <v>8</v>
      </c>
      <c r="I4" s="160" t="s">
        <v>27</v>
      </c>
      <c r="J4" s="160" t="s">
        <v>40</v>
      </c>
      <c r="W4" s="273"/>
      <c r="X4" s="273"/>
      <c r="Y4" s="273"/>
      <c r="Z4" s="273"/>
      <c r="AA4" s="273"/>
      <c r="AB4" s="273"/>
      <c r="AC4" s="273"/>
    </row>
    <row r="5" spans="1:42" s="165" customFormat="1" ht="20.100000000000001" customHeight="1">
      <c r="A5" s="549" t="s">
        <v>334</v>
      </c>
      <c r="B5" s="550"/>
      <c r="C5" s="550"/>
      <c r="D5" s="550"/>
      <c r="E5" s="550"/>
      <c r="F5" s="550"/>
      <c r="G5" s="550"/>
      <c r="H5" s="550"/>
      <c r="I5" s="550"/>
      <c r="J5" s="551"/>
      <c r="K5" s="162"/>
      <c r="L5" s="163"/>
      <c r="M5" s="274"/>
      <c r="N5" s="274"/>
      <c r="O5" s="227"/>
      <c r="P5" s="164"/>
      <c r="Q5" s="164"/>
      <c r="R5" s="164"/>
      <c r="S5" s="164"/>
      <c r="T5" s="164"/>
      <c r="U5" s="164"/>
      <c r="V5" s="164"/>
      <c r="W5" s="164"/>
      <c r="X5" s="164"/>
      <c r="Y5" s="164"/>
      <c r="Z5" s="164"/>
      <c r="AA5" s="164"/>
      <c r="AB5" s="164"/>
      <c r="AC5" s="164"/>
      <c r="AD5" s="164"/>
      <c r="AE5" s="164"/>
      <c r="AF5" s="164"/>
      <c r="AG5" s="164"/>
      <c r="AH5" s="164"/>
      <c r="AI5" s="164"/>
      <c r="AJ5" s="164"/>
      <c r="AK5" s="164"/>
      <c r="AL5" s="164"/>
      <c r="AM5" s="164"/>
      <c r="AN5" s="164"/>
      <c r="AO5" s="164"/>
      <c r="AP5" s="164"/>
    </row>
    <row r="6" spans="1:42" s="175" customFormat="1" ht="51" customHeight="1">
      <c r="A6" s="166"/>
      <c r="B6" s="167" t="s">
        <v>335</v>
      </c>
      <c r="C6" s="168" t="s">
        <v>336</v>
      </c>
      <c r="D6" s="169"/>
      <c r="E6" s="170"/>
      <c r="F6" s="171"/>
      <c r="G6" s="171"/>
      <c r="H6" s="285"/>
      <c r="I6" s="286"/>
      <c r="J6" s="285"/>
      <c r="K6" s="174"/>
      <c r="L6" s="174"/>
    </row>
    <row r="7" spans="1:42" s="175" customFormat="1" ht="24" customHeight="1">
      <c r="A7" s="166" t="s">
        <v>50</v>
      </c>
      <c r="B7" s="167"/>
      <c r="C7" s="176" t="s">
        <v>338</v>
      </c>
      <c r="D7" s="169">
        <f>7*1.15</f>
        <v>8.0499999999999989</v>
      </c>
      <c r="E7" s="177" t="s">
        <v>41</v>
      </c>
      <c r="F7" s="171">
        <v>990</v>
      </c>
      <c r="G7" s="171">
        <f>F7*D7</f>
        <v>7969.4999999999991</v>
      </c>
      <c r="H7" s="285">
        <v>175</v>
      </c>
      <c r="I7" s="286">
        <f>H7*D7</f>
        <v>1408.7499999999998</v>
      </c>
      <c r="J7" s="287">
        <f>I7+G7</f>
        <v>9378.2499999999982</v>
      </c>
      <c r="K7" s="174"/>
      <c r="L7" s="174"/>
    </row>
    <row r="8" spans="1:42" s="175" customFormat="1" ht="24" customHeight="1">
      <c r="A8" s="166" t="s">
        <v>42</v>
      </c>
      <c r="B8" s="167"/>
      <c r="C8" s="176" t="s">
        <v>396</v>
      </c>
      <c r="D8" s="169">
        <f>24*1.15</f>
        <v>27.599999999999998</v>
      </c>
      <c r="E8" s="177" t="s">
        <v>41</v>
      </c>
      <c r="F8" s="171">
        <v>550</v>
      </c>
      <c r="G8" s="171">
        <f t="shared" ref="G8:G10" si="0">F8*D8</f>
        <v>15179.999999999998</v>
      </c>
      <c r="H8" s="285">
        <v>150</v>
      </c>
      <c r="I8" s="286">
        <f t="shared" ref="I8:I10" si="1">H8*D8</f>
        <v>4140</v>
      </c>
      <c r="J8" s="287">
        <f t="shared" ref="J8:J10" si="2">I8+G8</f>
        <v>19320</v>
      </c>
      <c r="K8" s="174"/>
      <c r="L8" s="174"/>
    </row>
    <row r="9" spans="1:42" s="175" customFormat="1" ht="24" customHeight="1">
      <c r="A9" s="166" t="s">
        <v>10</v>
      </c>
      <c r="B9" s="167"/>
      <c r="C9" s="176" t="s">
        <v>340</v>
      </c>
      <c r="D9" s="169">
        <f>30*1.15</f>
        <v>34.5</v>
      </c>
      <c r="E9" s="177" t="s">
        <v>41</v>
      </c>
      <c r="F9" s="171">
        <v>480</v>
      </c>
      <c r="G9" s="171">
        <f t="shared" si="0"/>
        <v>16560</v>
      </c>
      <c r="H9" s="285">
        <v>125</v>
      </c>
      <c r="I9" s="286">
        <f t="shared" si="1"/>
        <v>4312.5</v>
      </c>
      <c r="J9" s="287">
        <f t="shared" si="2"/>
        <v>20872.5</v>
      </c>
      <c r="K9" s="174"/>
      <c r="L9" s="174"/>
    </row>
    <row r="10" spans="1:42" s="175" customFormat="1" ht="24" customHeight="1">
      <c r="A10" s="166" t="s">
        <v>15</v>
      </c>
      <c r="B10" s="179"/>
      <c r="C10" s="176" t="s">
        <v>341</v>
      </c>
      <c r="D10" s="169">
        <f>29*1.15</f>
        <v>33.349999999999994</v>
      </c>
      <c r="E10" s="177" t="s">
        <v>41</v>
      </c>
      <c r="F10" s="171">
        <v>350</v>
      </c>
      <c r="G10" s="171">
        <f t="shared" si="0"/>
        <v>11672.499999999998</v>
      </c>
      <c r="H10" s="288">
        <v>100</v>
      </c>
      <c r="I10" s="286">
        <f t="shared" si="1"/>
        <v>3334.9999999999995</v>
      </c>
      <c r="J10" s="287">
        <f t="shared" si="2"/>
        <v>15007.499999999998</v>
      </c>
      <c r="K10" s="174"/>
      <c r="L10" s="174"/>
      <c r="T10" s="289"/>
    </row>
    <row r="11" spans="1:42" s="187" customFormat="1" ht="30" customHeight="1">
      <c r="A11" s="553" t="s">
        <v>342</v>
      </c>
      <c r="B11" s="553"/>
      <c r="C11" s="553"/>
      <c r="D11" s="181"/>
      <c r="E11" s="181"/>
      <c r="F11" s="182"/>
      <c r="G11" s="183">
        <f>SUM(G7:G10)</f>
        <v>51382</v>
      </c>
      <c r="H11" s="182"/>
      <c r="I11" s="183">
        <f>SUM(I7:I10)</f>
        <v>13196.25</v>
      </c>
      <c r="J11" s="183">
        <f>SUM(J7:J10)</f>
        <v>64578.25</v>
      </c>
      <c r="K11" s="184"/>
      <c r="L11" s="185"/>
      <c r="M11" s="290"/>
      <c r="N11" s="290"/>
      <c r="O11" s="290"/>
      <c r="P11" s="186"/>
      <c r="Q11" s="186"/>
      <c r="R11" s="186"/>
      <c r="S11" s="186"/>
      <c r="T11" s="186"/>
      <c r="U11" s="186"/>
      <c r="V11" s="186"/>
      <c r="W11" s="186"/>
      <c r="X11" s="186"/>
      <c r="Y11" s="186"/>
      <c r="Z11" s="186"/>
      <c r="AA11" s="186"/>
      <c r="AB11" s="186"/>
      <c r="AC11" s="186"/>
      <c r="AD11" s="186"/>
      <c r="AE11" s="186"/>
      <c r="AF11" s="186"/>
      <c r="AG11" s="186"/>
      <c r="AH11" s="186"/>
      <c r="AI11" s="186"/>
      <c r="AJ11" s="186"/>
      <c r="AK11" s="186"/>
      <c r="AL11" s="186"/>
      <c r="AM11" s="186"/>
      <c r="AN11" s="186"/>
      <c r="AO11" s="186"/>
      <c r="AP11" s="186"/>
    </row>
    <row r="12" spans="1:42" s="191" customFormat="1" ht="20.100000000000001" customHeight="1">
      <c r="A12" s="549" t="s">
        <v>343</v>
      </c>
      <c r="B12" s="550"/>
      <c r="C12" s="550"/>
      <c r="D12" s="550"/>
      <c r="E12" s="550"/>
      <c r="F12" s="550"/>
      <c r="G12" s="550"/>
      <c r="H12" s="550"/>
      <c r="I12" s="551"/>
      <c r="J12" s="291"/>
      <c r="K12" s="189"/>
      <c r="L12" s="189"/>
      <c r="M12" s="189"/>
      <c r="N12" s="189"/>
      <c r="O12" s="189"/>
      <c r="P12" s="189"/>
      <c r="Q12" s="189"/>
      <c r="R12" s="292"/>
      <c r="S12" s="190"/>
      <c r="T12" s="190"/>
      <c r="U12" s="190"/>
      <c r="V12" s="190"/>
      <c r="W12" s="190"/>
      <c r="X12" s="190"/>
      <c r="Y12" s="190"/>
      <c r="Z12" s="190"/>
      <c r="AA12" s="190"/>
      <c r="AB12" s="190"/>
      <c r="AC12" s="190"/>
      <c r="AD12" s="190"/>
      <c r="AE12" s="190"/>
      <c r="AF12" s="190"/>
      <c r="AG12" s="190"/>
      <c r="AH12" s="190"/>
      <c r="AI12" s="190"/>
      <c r="AJ12" s="190"/>
      <c r="AK12" s="190"/>
      <c r="AL12" s="190"/>
      <c r="AM12" s="190"/>
      <c r="AN12" s="190"/>
      <c r="AO12" s="190"/>
      <c r="AP12" s="190"/>
    </row>
    <row r="13" spans="1:42" s="202" customFormat="1" ht="50.45" customHeight="1">
      <c r="A13" s="192"/>
      <c r="B13" s="193" t="s">
        <v>335</v>
      </c>
      <c r="C13" s="194" t="s">
        <v>344</v>
      </c>
      <c r="D13" s="195"/>
      <c r="E13" s="196"/>
      <c r="F13" s="197"/>
      <c r="G13" s="197"/>
      <c r="H13" s="293"/>
      <c r="I13" s="197"/>
      <c r="J13" s="294"/>
      <c r="K13" s="201"/>
      <c r="L13" s="201"/>
      <c r="M13" s="295"/>
      <c r="R13" s="296"/>
    </row>
    <row r="14" spans="1:42" s="209" customFormat="1" ht="24" customHeight="1">
      <c r="A14" s="203" t="s">
        <v>50</v>
      </c>
      <c r="B14" s="193"/>
      <c r="C14" s="204" t="s">
        <v>345</v>
      </c>
      <c r="D14" s="205">
        <f>23*1.15</f>
        <v>26.45</v>
      </c>
      <c r="E14" s="177" t="s">
        <v>41</v>
      </c>
      <c r="F14" s="206">
        <v>600</v>
      </c>
      <c r="G14" s="171">
        <f t="shared" ref="G14:G15" si="3">F14*D14</f>
        <v>15870</v>
      </c>
      <c r="H14" s="297">
        <v>200</v>
      </c>
      <c r="I14" s="286">
        <f t="shared" ref="I14:I15" si="4">H14*D14</f>
        <v>5290</v>
      </c>
      <c r="J14" s="287">
        <f t="shared" ref="J14:J15" si="5">I14+G14</f>
        <v>21160</v>
      </c>
      <c r="K14" s="208"/>
      <c r="L14" s="208"/>
      <c r="M14" s="298"/>
      <c r="N14" s="298"/>
      <c r="O14" s="298"/>
      <c r="P14" s="298"/>
      <c r="Q14" s="298"/>
      <c r="R14" s="296"/>
      <c r="S14" s="298"/>
    </row>
    <row r="15" spans="1:42" s="209" customFormat="1" ht="24" customHeight="1">
      <c r="A15" s="203" t="s">
        <v>42</v>
      </c>
      <c r="B15" s="193"/>
      <c r="C15" s="204" t="s">
        <v>346</v>
      </c>
      <c r="D15" s="205">
        <f>50*1.15</f>
        <v>57.499999999999993</v>
      </c>
      <c r="E15" s="177" t="s">
        <v>41</v>
      </c>
      <c r="F15" s="206">
        <v>950</v>
      </c>
      <c r="G15" s="171">
        <f t="shared" si="3"/>
        <v>54624.999999999993</v>
      </c>
      <c r="H15" s="297">
        <v>200</v>
      </c>
      <c r="I15" s="286">
        <f t="shared" si="4"/>
        <v>11499.999999999998</v>
      </c>
      <c r="J15" s="287">
        <f t="shared" si="5"/>
        <v>66124.999999999985</v>
      </c>
      <c r="K15" s="208"/>
      <c r="L15" s="208"/>
      <c r="M15" s="298"/>
      <c r="N15" s="298"/>
      <c r="O15" s="298"/>
      <c r="P15" s="298"/>
      <c r="Q15" s="298"/>
      <c r="R15" s="296"/>
      <c r="S15" s="298"/>
    </row>
    <row r="16" spans="1:42" s="214" customFormat="1" ht="30" customHeight="1">
      <c r="A16" s="553" t="s">
        <v>348</v>
      </c>
      <c r="B16" s="553"/>
      <c r="C16" s="553"/>
      <c r="D16" s="181"/>
      <c r="E16" s="181"/>
      <c r="F16" s="182"/>
      <c r="G16" s="183">
        <f>SUM(G14:G15)</f>
        <v>70495</v>
      </c>
      <c r="H16" s="182"/>
      <c r="I16" s="183">
        <f>SUM(I14:I15)</f>
        <v>16790</v>
      </c>
      <c r="J16" s="183">
        <f>SUM(J14:J15)</f>
        <v>87284.999999999985</v>
      </c>
      <c r="K16" s="211"/>
      <c r="L16" s="212"/>
      <c r="M16" s="299"/>
      <c r="N16" s="299"/>
      <c r="O16" s="299"/>
      <c r="P16" s="213"/>
      <c r="Q16" s="213"/>
      <c r="R16" s="213"/>
      <c r="S16" s="213"/>
      <c r="T16" s="213"/>
      <c r="U16" s="213"/>
      <c r="V16" s="213"/>
      <c r="W16" s="213"/>
      <c r="X16" s="213"/>
      <c r="Y16" s="213"/>
      <c r="Z16" s="213"/>
      <c r="AA16" s="213"/>
      <c r="AB16" s="213"/>
      <c r="AC16" s="213"/>
      <c r="AD16" s="213"/>
      <c r="AE16" s="213"/>
      <c r="AF16" s="213"/>
      <c r="AG16" s="213"/>
      <c r="AH16" s="213"/>
      <c r="AI16" s="213"/>
      <c r="AJ16" s="213"/>
      <c r="AK16" s="213"/>
      <c r="AL16" s="213"/>
      <c r="AM16" s="213"/>
      <c r="AN16" s="213"/>
      <c r="AO16" s="213"/>
      <c r="AP16" s="213"/>
    </row>
    <row r="17" spans="1:42" s="191" customFormat="1" ht="20.100000000000001" customHeight="1">
      <c r="A17" s="549" t="s">
        <v>349</v>
      </c>
      <c r="B17" s="550"/>
      <c r="C17" s="550"/>
      <c r="D17" s="550"/>
      <c r="E17" s="550"/>
      <c r="F17" s="550"/>
      <c r="G17" s="550"/>
      <c r="H17" s="550"/>
      <c r="I17" s="551"/>
      <c r="J17" s="291"/>
      <c r="K17" s="189"/>
      <c r="L17" s="189"/>
      <c r="M17" s="189"/>
      <c r="N17" s="189"/>
      <c r="O17" s="189"/>
      <c r="P17" s="189"/>
      <c r="Q17" s="189"/>
      <c r="R17" s="292"/>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row>
    <row r="18" spans="1:42" s="209" customFormat="1" ht="36.75" customHeight="1">
      <c r="A18" s="193"/>
      <c r="B18" s="215" t="s">
        <v>350</v>
      </c>
      <c r="C18" s="216" t="s">
        <v>351</v>
      </c>
      <c r="D18" s="203"/>
      <c r="E18" s="177"/>
      <c r="F18" s="206"/>
      <c r="G18" s="206"/>
      <c r="H18" s="300"/>
      <c r="I18" s="301"/>
      <c r="J18" s="300"/>
      <c r="K18" s="208"/>
      <c r="L18" s="208"/>
      <c r="T18" s="302"/>
    </row>
    <row r="19" spans="1:42" s="209" customFormat="1" ht="24" customHeight="1">
      <c r="A19" s="203" t="s">
        <v>50</v>
      </c>
      <c r="B19" s="219"/>
      <c r="C19" s="204" t="s">
        <v>349</v>
      </c>
      <c r="D19" s="203">
        <v>6</v>
      </c>
      <c r="E19" s="177" t="s">
        <v>1</v>
      </c>
      <c r="F19" s="303">
        <v>8900</v>
      </c>
      <c r="G19" s="171">
        <f t="shared" ref="G19:G20" si="6">F19*D19</f>
        <v>53400</v>
      </c>
      <c r="H19" s="300">
        <v>1000</v>
      </c>
      <c r="I19" s="286">
        <f t="shared" ref="I19:I20" si="7">H19*D19</f>
        <v>6000</v>
      </c>
      <c r="J19" s="287">
        <f t="shared" ref="J19:J20" si="8">I19+G19</f>
        <v>59400</v>
      </c>
      <c r="K19" s="208"/>
      <c r="L19" s="208"/>
      <c r="T19" s="302"/>
    </row>
    <row r="20" spans="1:42" s="209" customFormat="1" ht="24" customHeight="1">
      <c r="A20" s="203" t="s">
        <v>42</v>
      </c>
      <c r="B20" s="219"/>
      <c r="C20" s="204" t="s">
        <v>352</v>
      </c>
      <c r="D20" s="203">
        <v>5</v>
      </c>
      <c r="E20" s="177" t="s">
        <v>1</v>
      </c>
      <c r="F20" s="303">
        <v>7000</v>
      </c>
      <c r="G20" s="171">
        <f t="shared" si="6"/>
        <v>35000</v>
      </c>
      <c r="H20" s="300">
        <v>1000</v>
      </c>
      <c r="I20" s="286">
        <f t="shared" si="7"/>
        <v>5000</v>
      </c>
      <c r="J20" s="287">
        <f t="shared" si="8"/>
        <v>40000</v>
      </c>
      <c r="K20" s="208"/>
      <c r="L20" s="208"/>
      <c r="T20" s="302"/>
    </row>
    <row r="21" spans="1:42" s="227" customFormat="1" ht="34.5" customHeight="1">
      <c r="A21" s="221"/>
      <c r="B21" s="222" t="s">
        <v>44</v>
      </c>
      <c r="C21" s="223" t="s">
        <v>397</v>
      </c>
      <c r="D21" s="224"/>
      <c r="E21" s="221"/>
      <c r="F21" s="225"/>
      <c r="G21" s="225"/>
      <c r="H21" s="225"/>
      <c r="I21" s="171"/>
      <c r="J21" s="304"/>
    </row>
    <row r="22" spans="1:42" s="227" customFormat="1" ht="21" customHeight="1">
      <c r="A22" s="221"/>
      <c r="B22" s="222"/>
      <c r="C22" s="228" t="s">
        <v>398</v>
      </c>
      <c r="D22" s="224"/>
      <c r="E22" s="221"/>
      <c r="F22" s="225"/>
      <c r="G22" s="225"/>
      <c r="H22" s="225"/>
      <c r="I22" s="171"/>
      <c r="J22" s="304"/>
    </row>
    <row r="23" spans="1:42" s="227" customFormat="1" ht="21" customHeight="1">
      <c r="A23" s="221"/>
      <c r="B23" s="222"/>
      <c r="C23" s="228" t="s">
        <v>355</v>
      </c>
      <c r="D23" s="224"/>
      <c r="E23" s="221"/>
      <c r="F23" s="225"/>
      <c r="G23" s="225"/>
      <c r="H23" s="225"/>
      <c r="I23" s="171"/>
      <c r="J23" s="304"/>
    </row>
    <row r="24" spans="1:42" s="227" customFormat="1" ht="94.9" customHeight="1">
      <c r="A24" s="221" t="s">
        <v>10</v>
      </c>
      <c r="B24" s="222"/>
      <c r="C24" s="229" t="s">
        <v>356</v>
      </c>
      <c r="D24" s="230">
        <v>2</v>
      </c>
      <c r="E24" s="221" t="s">
        <v>1</v>
      </c>
      <c r="F24" s="225"/>
      <c r="G24" s="171">
        <f t="shared" ref="G24:G31" si="9">F24*D24</f>
        <v>0</v>
      </c>
      <c r="H24" s="225">
        <v>8000</v>
      </c>
      <c r="I24" s="286">
        <f t="shared" ref="I24:I31" si="10">H24*D24</f>
        <v>16000</v>
      </c>
      <c r="J24" s="287">
        <f t="shared" ref="J24:J31" si="11">I24+G24</f>
        <v>16000</v>
      </c>
      <c r="N24" s="305"/>
    </row>
    <row r="25" spans="1:42" s="227" customFormat="1" ht="93" customHeight="1">
      <c r="A25" s="221" t="s">
        <v>15</v>
      </c>
      <c r="B25" s="222"/>
      <c r="C25" s="229" t="s">
        <v>399</v>
      </c>
      <c r="D25" s="230">
        <v>2</v>
      </c>
      <c r="E25" s="221" t="s">
        <v>1</v>
      </c>
      <c r="F25" s="225"/>
      <c r="G25" s="171">
        <f t="shared" si="9"/>
        <v>0</v>
      </c>
      <c r="H25" s="225">
        <v>8000</v>
      </c>
      <c r="I25" s="286">
        <f t="shared" si="10"/>
        <v>16000</v>
      </c>
      <c r="J25" s="287">
        <f t="shared" si="11"/>
        <v>16000</v>
      </c>
      <c r="N25" s="305"/>
    </row>
    <row r="26" spans="1:42" s="227" customFormat="1" ht="21" customHeight="1">
      <c r="A26" s="221" t="s">
        <v>31</v>
      </c>
      <c r="B26" s="222"/>
      <c r="C26" s="229" t="s">
        <v>400</v>
      </c>
      <c r="D26" s="230">
        <v>2</v>
      </c>
      <c r="E26" s="221" t="s">
        <v>1</v>
      </c>
      <c r="F26" s="225"/>
      <c r="G26" s="171">
        <f t="shared" si="9"/>
        <v>0</v>
      </c>
      <c r="H26" s="225">
        <v>800</v>
      </c>
      <c r="I26" s="286">
        <f t="shared" si="10"/>
        <v>1600</v>
      </c>
      <c r="J26" s="287">
        <f t="shared" si="11"/>
        <v>1600</v>
      </c>
      <c r="N26" s="305"/>
    </row>
    <row r="27" spans="1:42" s="227" customFormat="1" ht="21" customHeight="1">
      <c r="A27" s="221" t="s">
        <v>34</v>
      </c>
      <c r="B27" s="222"/>
      <c r="C27" s="229" t="s">
        <v>401</v>
      </c>
      <c r="D27" s="230">
        <v>2</v>
      </c>
      <c r="E27" s="221" t="s">
        <v>1</v>
      </c>
      <c r="F27" s="225"/>
      <c r="G27" s="171">
        <f t="shared" si="9"/>
        <v>0</v>
      </c>
      <c r="H27" s="225">
        <v>500</v>
      </c>
      <c r="I27" s="286">
        <f t="shared" si="10"/>
        <v>1000</v>
      </c>
      <c r="J27" s="287">
        <f t="shared" si="11"/>
        <v>1000</v>
      </c>
      <c r="M27" s="306"/>
      <c r="N27" s="305"/>
    </row>
    <row r="28" spans="1:42" s="227" customFormat="1" ht="21" customHeight="1">
      <c r="A28" s="221" t="s">
        <v>37</v>
      </c>
      <c r="B28" s="222"/>
      <c r="C28" s="229" t="s">
        <v>402</v>
      </c>
      <c r="D28" s="230">
        <v>2</v>
      </c>
      <c r="E28" s="221" t="s">
        <v>1</v>
      </c>
      <c r="F28" s="225"/>
      <c r="G28" s="171">
        <f t="shared" si="9"/>
        <v>0</v>
      </c>
      <c r="H28" s="225">
        <v>500</v>
      </c>
      <c r="I28" s="286">
        <f t="shared" si="10"/>
        <v>1000</v>
      </c>
      <c r="J28" s="287">
        <f t="shared" si="11"/>
        <v>1000</v>
      </c>
      <c r="M28" s="305"/>
      <c r="N28" s="305"/>
    </row>
    <row r="29" spans="1:42" s="227" customFormat="1" ht="21" customHeight="1">
      <c r="A29" s="221" t="s">
        <v>38</v>
      </c>
      <c r="B29" s="222"/>
      <c r="C29" s="229" t="s">
        <v>403</v>
      </c>
      <c r="D29" s="230">
        <v>2</v>
      </c>
      <c r="E29" s="221" t="s">
        <v>1</v>
      </c>
      <c r="F29" s="225"/>
      <c r="G29" s="171">
        <f t="shared" si="9"/>
        <v>0</v>
      </c>
      <c r="H29" s="225">
        <v>700</v>
      </c>
      <c r="I29" s="286">
        <f t="shared" si="10"/>
        <v>1400</v>
      </c>
      <c r="J29" s="287">
        <f t="shared" si="11"/>
        <v>1400</v>
      </c>
      <c r="M29" s="305"/>
      <c r="N29" s="305"/>
    </row>
    <row r="30" spans="1:42" s="227" customFormat="1" ht="21" customHeight="1">
      <c r="A30" s="221" t="s">
        <v>51</v>
      </c>
      <c r="B30" s="222"/>
      <c r="C30" s="229" t="s">
        <v>404</v>
      </c>
      <c r="D30" s="230">
        <v>2</v>
      </c>
      <c r="E30" s="221" t="s">
        <v>1</v>
      </c>
      <c r="F30" s="225"/>
      <c r="G30" s="171">
        <f t="shared" si="9"/>
        <v>0</v>
      </c>
      <c r="H30" s="225">
        <v>700</v>
      </c>
      <c r="I30" s="286">
        <f t="shared" si="10"/>
        <v>1400</v>
      </c>
      <c r="J30" s="287">
        <f t="shared" si="11"/>
        <v>1400</v>
      </c>
      <c r="M30" s="305"/>
      <c r="N30" s="305"/>
    </row>
    <row r="31" spans="1:42" s="227" customFormat="1" ht="21" customHeight="1">
      <c r="A31" s="221" t="s">
        <v>52</v>
      </c>
      <c r="B31" s="222"/>
      <c r="C31" s="229" t="s">
        <v>405</v>
      </c>
      <c r="D31" s="230">
        <v>2</v>
      </c>
      <c r="E31" s="221" t="s">
        <v>1</v>
      </c>
      <c r="F31" s="225"/>
      <c r="G31" s="171">
        <f t="shared" si="9"/>
        <v>0</v>
      </c>
      <c r="H31" s="225">
        <v>700</v>
      </c>
      <c r="I31" s="286">
        <f t="shared" si="10"/>
        <v>1400</v>
      </c>
      <c r="J31" s="287">
        <f t="shared" si="11"/>
        <v>1400</v>
      </c>
      <c r="M31" s="305"/>
      <c r="N31" s="305"/>
    </row>
    <row r="32" spans="1:42" s="236" customFormat="1" ht="30" customHeight="1">
      <c r="A32" s="231"/>
      <c r="B32" s="231"/>
      <c r="C32" s="232" t="s">
        <v>361</v>
      </c>
      <c r="D32" s="233"/>
      <c r="E32" s="233"/>
      <c r="F32" s="234"/>
      <c r="G32" s="235">
        <f>SUM(G19:G31)</f>
        <v>88400</v>
      </c>
      <c r="H32" s="234"/>
      <c r="I32" s="235">
        <f>SUM(I19:I31)</f>
        <v>50800</v>
      </c>
      <c r="J32" s="235">
        <f>SUM(J19:J31)</f>
        <v>139200</v>
      </c>
    </row>
    <row r="33" spans="1:14" s="227" customFormat="1" ht="36.6" customHeight="1">
      <c r="A33" s="221" t="s">
        <v>50</v>
      </c>
      <c r="B33" s="222"/>
      <c r="C33" s="229" t="s">
        <v>406</v>
      </c>
      <c r="D33" s="230">
        <v>2</v>
      </c>
      <c r="E33" s="221" t="s">
        <v>1</v>
      </c>
      <c r="F33" s="225"/>
      <c r="G33" s="171">
        <f t="shared" ref="G33:G39" si="12">F33*D33</f>
        <v>0</v>
      </c>
      <c r="H33" s="225">
        <v>3000</v>
      </c>
      <c r="I33" s="286">
        <f t="shared" ref="I33:I39" si="13">H33*D33</f>
        <v>6000</v>
      </c>
      <c r="J33" s="287">
        <f t="shared" ref="J33:J39" si="14">I33+G33</f>
        <v>6000</v>
      </c>
      <c r="M33" s="305"/>
      <c r="N33" s="305"/>
    </row>
    <row r="34" spans="1:14" s="227" customFormat="1" ht="68.45" customHeight="1">
      <c r="A34" s="221" t="s">
        <v>42</v>
      </c>
      <c r="B34" s="222"/>
      <c r="C34" s="307" t="s">
        <v>407</v>
      </c>
      <c r="D34" s="230">
        <v>1</v>
      </c>
      <c r="E34" s="221" t="s">
        <v>186</v>
      </c>
      <c r="F34" s="225"/>
      <c r="G34" s="171">
        <f t="shared" si="12"/>
        <v>0</v>
      </c>
      <c r="H34" s="225">
        <v>5000</v>
      </c>
      <c r="I34" s="286">
        <f t="shared" si="13"/>
        <v>5000</v>
      </c>
      <c r="J34" s="287">
        <f t="shared" si="14"/>
        <v>5000</v>
      </c>
      <c r="M34" s="305"/>
      <c r="N34" s="305"/>
    </row>
    <row r="35" spans="1:14" s="227" customFormat="1" ht="24" customHeight="1">
      <c r="A35" s="221"/>
      <c r="B35" s="222"/>
      <c r="C35" s="228" t="s">
        <v>366</v>
      </c>
      <c r="D35" s="230"/>
      <c r="E35" s="221"/>
      <c r="F35" s="225"/>
      <c r="G35" s="171">
        <f t="shared" si="12"/>
        <v>0</v>
      </c>
      <c r="H35" s="225"/>
      <c r="I35" s="286">
        <f t="shared" si="13"/>
        <v>0</v>
      </c>
      <c r="J35" s="287">
        <f t="shared" si="14"/>
        <v>0</v>
      </c>
      <c r="M35" s="305"/>
      <c r="N35" s="305"/>
    </row>
    <row r="36" spans="1:14" s="227" customFormat="1" ht="96" customHeight="1">
      <c r="A36" s="221" t="s">
        <v>10</v>
      </c>
      <c r="B36" s="222"/>
      <c r="C36" s="229" t="s">
        <v>408</v>
      </c>
      <c r="D36" s="230">
        <v>1</v>
      </c>
      <c r="E36" s="221" t="s">
        <v>186</v>
      </c>
      <c r="F36" s="225"/>
      <c r="G36" s="171">
        <f t="shared" si="12"/>
        <v>0</v>
      </c>
      <c r="H36" s="225">
        <v>7500</v>
      </c>
      <c r="I36" s="286">
        <f t="shared" si="13"/>
        <v>7500</v>
      </c>
      <c r="J36" s="287">
        <f t="shared" si="14"/>
        <v>7500</v>
      </c>
      <c r="M36" s="305"/>
      <c r="N36" s="305"/>
    </row>
    <row r="37" spans="1:14" s="227" customFormat="1" ht="79.150000000000006" customHeight="1">
      <c r="A37" s="221" t="s">
        <v>15</v>
      </c>
      <c r="B37" s="222"/>
      <c r="C37" s="229" t="s">
        <v>409</v>
      </c>
      <c r="D37" s="230">
        <v>1</v>
      </c>
      <c r="E37" s="221" t="s">
        <v>186</v>
      </c>
      <c r="F37" s="225"/>
      <c r="G37" s="171">
        <f t="shared" si="12"/>
        <v>0</v>
      </c>
      <c r="H37" s="225">
        <v>7500</v>
      </c>
      <c r="I37" s="286">
        <f t="shared" si="13"/>
        <v>7500</v>
      </c>
      <c r="J37" s="287">
        <f t="shared" si="14"/>
        <v>7500</v>
      </c>
      <c r="M37" s="305"/>
      <c r="N37" s="305"/>
    </row>
    <row r="38" spans="1:14" s="227" customFormat="1" ht="48" customHeight="1">
      <c r="A38" s="221" t="s">
        <v>31</v>
      </c>
      <c r="B38" s="222"/>
      <c r="C38" s="308" t="s">
        <v>410</v>
      </c>
      <c r="D38" s="230">
        <v>1</v>
      </c>
      <c r="E38" s="221" t="s">
        <v>186</v>
      </c>
      <c r="F38" s="225">
        <v>125000</v>
      </c>
      <c r="G38" s="171">
        <f t="shared" si="12"/>
        <v>125000</v>
      </c>
      <c r="H38" s="225">
        <v>15000</v>
      </c>
      <c r="I38" s="286">
        <f t="shared" si="13"/>
        <v>15000</v>
      </c>
      <c r="J38" s="287">
        <f t="shared" si="14"/>
        <v>140000</v>
      </c>
      <c r="M38" s="305"/>
      <c r="N38" s="309"/>
    </row>
    <row r="39" spans="1:14" s="227" customFormat="1" ht="111" customHeight="1">
      <c r="A39" s="221" t="s">
        <v>34</v>
      </c>
      <c r="B39" s="222"/>
      <c r="C39" s="229" t="s">
        <v>411</v>
      </c>
      <c r="D39" s="230">
        <v>3</v>
      </c>
      <c r="E39" s="221" t="s">
        <v>1</v>
      </c>
      <c r="F39" s="225"/>
      <c r="G39" s="171">
        <f t="shared" si="12"/>
        <v>0</v>
      </c>
      <c r="H39" s="225">
        <v>7500</v>
      </c>
      <c r="I39" s="286">
        <f t="shared" si="13"/>
        <v>22500</v>
      </c>
      <c r="J39" s="287">
        <f t="shared" si="14"/>
        <v>22500</v>
      </c>
      <c r="M39" s="305"/>
      <c r="N39" s="309"/>
    </row>
    <row r="40" spans="1:14" s="236" customFormat="1" ht="30" customHeight="1">
      <c r="A40" s="231"/>
      <c r="B40" s="231"/>
      <c r="C40" s="232" t="s">
        <v>361</v>
      </c>
      <c r="D40" s="233"/>
      <c r="E40" s="233"/>
      <c r="F40" s="234"/>
      <c r="G40" s="235">
        <f>SUM(G33:G39)</f>
        <v>125000</v>
      </c>
      <c r="H40" s="234"/>
      <c r="I40" s="235">
        <f>SUM(I33:I39)</f>
        <v>63500</v>
      </c>
      <c r="J40" s="235">
        <f>SUM(J33:J39)</f>
        <v>188500</v>
      </c>
    </row>
    <row r="41" spans="1:14" s="227" customFormat="1" ht="89.25">
      <c r="A41" s="221" t="s">
        <v>50</v>
      </c>
      <c r="B41" s="222"/>
      <c r="C41" s="229" t="s">
        <v>412</v>
      </c>
      <c r="D41" s="230">
        <v>1</v>
      </c>
      <c r="E41" s="221" t="s">
        <v>186</v>
      </c>
      <c r="F41" s="225"/>
      <c r="G41" s="171">
        <f t="shared" ref="G41:G50" si="15">F41*D41</f>
        <v>0</v>
      </c>
      <c r="H41" s="225">
        <v>7500</v>
      </c>
      <c r="I41" s="286">
        <f t="shared" ref="I41:I52" si="16">H41*D41</f>
        <v>7500</v>
      </c>
      <c r="J41" s="287">
        <f t="shared" ref="J41:J52" si="17">I41+G41</f>
        <v>7500</v>
      </c>
      <c r="M41" s="305"/>
      <c r="N41" s="310"/>
    </row>
    <row r="42" spans="1:14" s="227" customFormat="1" ht="24" customHeight="1">
      <c r="A42" s="221" t="s">
        <v>42</v>
      </c>
      <c r="B42" s="222"/>
      <c r="C42" s="229" t="s">
        <v>400</v>
      </c>
      <c r="D42" s="230">
        <v>2</v>
      </c>
      <c r="E42" s="221" t="s">
        <v>1</v>
      </c>
      <c r="F42" s="225"/>
      <c r="G42" s="171">
        <f t="shared" si="15"/>
        <v>0</v>
      </c>
      <c r="H42" s="225">
        <v>700</v>
      </c>
      <c r="I42" s="286">
        <f t="shared" si="16"/>
        <v>1400</v>
      </c>
      <c r="J42" s="287">
        <f t="shared" si="17"/>
        <v>1400</v>
      </c>
      <c r="M42" s="305"/>
    </row>
    <row r="43" spans="1:14" s="227" customFormat="1" ht="42.6" customHeight="1">
      <c r="A43" s="221" t="s">
        <v>10</v>
      </c>
      <c r="B43" s="222"/>
      <c r="C43" s="229" t="s">
        <v>413</v>
      </c>
      <c r="D43" s="230">
        <v>2</v>
      </c>
      <c r="E43" s="221" t="s">
        <v>1</v>
      </c>
      <c r="F43" s="225"/>
      <c r="G43" s="171">
        <f t="shared" si="15"/>
        <v>0</v>
      </c>
      <c r="H43" s="225">
        <v>700</v>
      </c>
      <c r="I43" s="286">
        <f t="shared" si="16"/>
        <v>1400</v>
      </c>
      <c r="J43" s="287">
        <f t="shared" si="17"/>
        <v>1400</v>
      </c>
      <c r="M43" s="305"/>
    </row>
    <row r="44" spans="1:14" s="227" customFormat="1" ht="24" customHeight="1">
      <c r="A44" s="221" t="s">
        <v>15</v>
      </c>
      <c r="B44" s="222"/>
      <c r="C44" s="229" t="s">
        <v>401</v>
      </c>
      <c r="D44" s="230">
        <v>1</v>
      </c>
      <c r="E44" s="221" t="s">
        <v>186</v>
      </c>
      <c r="F44" s="225"/>
      <c r="G44" s="171">
        <f t="shared" si="15"/>
        <v>0</v>
      </c>
      <c r="H44" s="225">
        <v>700</v>
      </c>
      <c r="I44" s="286">
        <f t="shared" si="16"/>
        <v>700</v>
      </c>
      <c r="J44" s="287">
        <f t="shared" si="17"/>
        <v>700</v>
      </c>
      <c r="M44" s="305"/>
    </row>
    <row r="45" spans="1:14" s="227" customFormat="1" ht="40.15" customHeight="1">
      <c r="A45" s="221" t="s">
        <v>31</v>
      </c>
      <c r="B45" s="222"/>
      <c r="C45" s="229" t="s">
        <v>414</v>
      </c>
      <c r="D45" s="230">
        <v>3</v>
      </c>
      <c r="E45" s="221" t="s">
        <v>1</v>
      </c>
      <c r="F45" s="225"/>
      <c r="G45" s="171">
        <f t="shared" si="15"/>
        <v>0</v>
      </c>
      <c r="H45" s="225">
        <v>700</v>
      </c>
      <c r="I45" s="286">
        <f t="shared" si="16"/>
        <v>2100</v>
      </c>
      <c r="J45" s="287">
        <f t="shared" si="17"/>
        <v>2100</v>
      </c>
      <c r="M45" s="305"/>
    </row>
    <row r="46" spans="1:14" s="227" customFormat="1" ht="24" customHeight="1">
      <c r="A46" s="221" t="s">
        <v>34</v>
      </c>
      <c r="B46" s="222"/>
      <c r="C46" s="229" t="s">
        <v>403</v>
      </c>
      <c r="D46" s="230">
        <v>1</v>
      </c>
      <c r="E46" s="221" t="s">
        <v>186</v>
      </c>
      <c r="F46" s="225"/>
      <c r="G46" s="171">
        <f t="shared" si="15"/>
        <v>0</v>
      </c>
      <c r="H46" s="225">
        <v>700</v>
      </c>
      <c r="I46" s="286">
        <f t="shared" si="16"/>
        <v>700</v>
      </c>
      <c r="J46" s="287">
        <f t="shared" si="17"/>
        <v>700</v>
      </c>
      <c r="M46" s="305"/>
    </row>
    <row r="47" spans="1:14" s="227" customFormat="1" ht="24" customHeight="1">
      <c r="A47" s="221" t="s">
        <v>37</v>
      </c>
      <c r="B47" s="222"/>
      <c r="C47" s="229" t="s">
        <v>415</v>
      </c>
      <c r="D47" s="230">
        <v>2</v>
      </c>
      <c r="E47" s="221" t="s">
        <v>1</v>
      </c>
      <c r="F47" s="225"/>
      <c r="G47" s="171">
        <f t="shared" si="15"/>
        <v>0</v>
      </c>
      <c r="H47" s="225">
        <v>700</v>
      </c>
      <c r="I47" s="286">
        <f t="shared" si="16"/>
        <v>1400</v>
      </c>
      <c r="J47" s="287">
        <f t="shared" si="17"/>
        <v>1400</v>
      </c>
      <c r="M47" s="305"/>
    </row>
    <row r="48" spans="1:14" s="227" customFormat="1" ht="24" customHeight="1">
      <c r="A48" s="221" t="s">
        <v>38</v>
      </c>
      <c r="B48" s="222"/>
      <c r="C48" s="229" t="s">
        <v>405</v>
      </c>
      <c r="D48" s="230">
        <v>1</v>
      </c>
      <c r="E48" s="221" t="s">
        <v>186</v>
      </c>
      <c r="F48" s="225"/>
      <c r="G48" s="171">
        <f t="shared" si="15"/>
        <v>0</v>
      </c>
      <c r="H48" s="225">
        <v>700</v>
      </c>
      <c r="I48" s="286">
        <f t="shared" si="16"/>
        <v>700</v>
      </c>
      <c r="J48" s="287">
        <f t="shared" si="17"/>
        <v>700</v>
      </c>
      <c r="M48" s="305"/>
    </row>
    <row r="49" spans="1:13" s="227" customFormat="1" ht="24" customHeight="1">
      <c r="A49" s="221" t="s">
        <v>51</v>
      </c>
      <c r="B49" s="222"/>
      <c r="C49" s="229" t="s">
        <v>373</v>
      </c>
      <c r="D49" s="230">
        <v>3</v>
      </c>
      <c r="E49" s="221" t="s">
        <v>1</v>
      </c>
      <c r="F49" s="225"/>
      <c r="G49" s="171">
        <f t="shared" si="15"/>
        <v>0</v>
      </c>
      <c r="H49" s="225">
        <v>7500</v>
      </c>
      <c r="I49" s="286">
        <f t="shared" si="16"/>
        <v>22500</v>
      </c>
      <c r="J49" s="287">
        <f t="shared" si="17"/>
        <v>22500</v>
      </c>
      <c r="M49" s="305"/>
    </row>
    <row r="50" spans="1:13" s="227" customFormat="1" ht="24" customHeight="1">
      <c r="A50" s="221" t="s">
        <v>52</v>
      </c>
      <c r="B50" s="222"/>
      <c r="C50" s="229" t="s">
        <v>416</v>
      </c>
      <c r="D50" s="230">
        <v>2</v>
      </c>
      <c r="E50" s="221" t="s">
        <v>1</v>
      </c>
      <c r="F50" s="225"/>
      <c r="G50" s="171">
        <f t="shared" si="15"/>
        <v>0</v>
      </c>
      <c r="H50" s="225">
        <v>700</v>
      </c>
      <c r="I50" s="286">
        <f t="shared" si="16"/>
        <v>1400</v>
      </c>
      <c r="J50" s="287">
        <f t="shared" si="17"/>
        <v>1400</v>
      </c>
      <c r="M50" s="305"/>
    </row>
    <row r="51" spans="1:13" s="227" customFormat="1" ht="24" customHeight="1">
      <c r="A51" s="221"/>
      <c r="B51" s="222"/>
      <c r="C51" s="228" t="s">
        <v>375</v>
      </c>
      <c r="D51" s="230"/>
      <c r="E51" s="221"/>
      <c r="F51" s="225"/>
      <c r="G51" s="225"/>
      <c r="H51" s="225"/>
      <c r="I51" s="286">
        <f t="shared" si="16"/>
        <v>0</v>
      </c>
      <c r="J51" s="287">
        <f t="shared" si="17"/>
        <v>0</v>
      </c>
      <c r="M51" s="305"/>
    </row>
    <row r="52" spans="1:13" s="227" customFormat="1" ht="45.6" customHeight="1">
      <c r="A52" s="221" t="s">
        <v>53</v>
      </c>
      <c r="B52" s="222"/>
      <c r="C52" s="229" t="s">
        <v>376</v>
      </c>
      <c r="D52" s="230">
        <v>2</v>
      </c>
      <c r="E52" s="221" t="s">
        <v>1</v>
      </c>
      <c r="F52" s="225"/>
      <c r="G52" s="171">
        <f>F52*D52</f>
        <v>0</v>
      </c>
      <c r="H52" s="225">
        <v>6000</v>
      </c>
      <c r="I52" s="286">
        <f t="shared" si="16"/>
        <v>12000</v>
      </c>
      <c r="J52" s="287">
        <f t="shared" si="17"/>
        <v>12000</v>
      </c>
      <c r="M52" s="305"/>
    </row>
    <row r="53" spans="1:13" s="236" customFormat="1" ht="30" customHeight="1">
      <c r="A53" s="231"/>
      <c r="B53" s="231"/>
      <c r="C53" s="232" t="s">
        <v>361</v>
      </c>
      <c r="D53" s="233"/>
      <c r="E53" s="233"/>
      <c r="F53" s="234"/>
      <c r="G53" s="235">
        <f>SUM(G41:G52)</f>
        <v>0</v>
      </c>
      <c r="H53" s="234"/>
      <c r="I53" s="235">
        <f>SUM(I41:I52)</f>
        <v>51800</v>
      </c>
      <c r="J53" s="235">
        <f>SUM(J41:J52)</f>
        <v>51800</v>
      </c>
    </row>
    <row r="54" spans="1:13" s="227" customFormat="1" ht="24" customHeight="1">
      <c r="A54" s="221"/>
      <c r="B54" s="222"/>
      <c r="C54" s="237" t="s">
        <v>417</v>
      </c>
      <c r="D54" s="230"/>
      <c r="E54" s="221"/>
      <c r="F54" s="225"/>
      <c r="G54" s="225"/>
      <c r="H54" s="225"/>
      <c r="I54" s="171"/>
      <c r="J54" s="304"/>
      <c r="M54" s="305"/>
    </row>
    <row r="55" spans="1:13" s="227" customFormat="1" ht="69" customHeight="1">
      <c r="A55" s="221" t="s">
        <v>50</v>
      </c>
      <c r="B55" s="222"/>
      <c r="C55" s="307" t="s">
        <v>407</v>
      </c>
      <c r="D55" s="230">
        <v>2</v>
      </c>
      <c r="E55" s="221" t="s">
        <v>1</v>
      </c>
      <c r="F55" s="225"/>
      <c r="G55" s="171">
        <f>F55*D55</f>
        <v>0</v>
      </c>
      <c r="H55" s="225">
        <v>7500</v>
      </c>
      <c r="I55" s="286">
        <f t="shared" ref="I55:I63" si="18">H55*D55</f>
        <v>15000</v>
      </c>
      <c r="J55" s="287">
        <f t="shared" ref="J55:J63" si="19">I55+G55</f>
        <v>15000</v>
      </c>
      <c r="M55" s="305"/>
    </row>
    <row r="56" spans="1:13" s="227" customFormat="1" ht="102" customHeight="1">
      <c r="A56" s="221" t="s">
        <v>42</v>
      </c>
      <c r="B56" s="222"/>
      <c r="C56" s="229" t="s">
        <v>368</v>
      </c>
      <c r="D56" s="230">
        <v>2</v>
      </c>
      <c r="E56" s="221" t="s">
        <v>1</v>
      </c>
      <c r="F56" s="225"/>
      <c r="G56" s="171">
        <f t="shared" ref="G56:G63" si="20">F56*D56</f>
        <v>0</v>
      </c>
      <c r="H56" s="225">
        <v>7500</v>
      </c>
      <c r="I56" s="286">
        <f t="shared" si="18"/>
        <v>15000</v>
      </c>
      <c r="J56" s="287">
        <f t="shared" si="19"/>
        <v>15000</v>
      </c>
      <c r="M56" s="305"/>
    </row>
    <row r="57" spans="1:13" s="227" customFormat="1" ht="24" customHeight="1">
      <c r="A57" s="221" t="s">
        <v>10</v>
      </c>
      <c r="B57" s="222"/>
      <c r="C57" s="229" t="s">
        <v>400</v>
      </c>
      <c r="D57" s="230">
        <v>1</v>
      </c>
      <c r="E57" s="221" t="s">
        <v>186</v>
      </c>
      <c r="F57" s="225"/>
      <c r="G57" s="171">
        <f t="shared" si="20"/>
        <v>0</v>
      </c>
      <c r="H57" s="225">
        <v>700</v>
      </c>
      <c r="I57" s="286">
        <f t="shared" si="18"/>
        <v>700</v>
      </c>
      <c r="J57" s="287">
        <f t="shared" si="19"/>
        <v>700</v>
      </c>
      <c r="M57" s="305"/>
    </row>
    <row r="58" spans="1:13" s="227" customFormat="1" ht="24" customHeight="1">
      <c r="A58" s="221" t="s">
        <v>15</v>
      </c>
      <c r="B58" s="222"/>
      <c r="C58" s="229" t="s">
        <v>359</v>
      </c>
      <c r="D58" s="230">
        <v>1</v>
      </c>
      <c r="E58" s="221" t="s">
        <v>186</v>
      </c>
      <c r="F58" s="225"/>
      <c r="G58" s="171">
        <f t="shared" si="20"/>
        <v>0</v>
      </c>
      <c r="H58" s="225">
        <v>700</v>
      </c>
      <c r="I58" s="286">
        <f t="shared" si="18"/>
        <v>700</v>
      </c>
      <c r="J58" s="287">
        <f t="shared" si="19"/>
        <v>700</v>
      </c>
      <c r="M58" s="305"/>
    </row>
    <row r="59" spans="1:13" s="227" customFormat="1" ht="24" customHeight="1">
      <c r="A59" s="221" t="s">
        <v>31</v>
      </c>
      <c r="B59" s="222"/>
      <c r="C59" s="229" t="s">
        <v>362</v>
      </c>
      <c r="D59" s="230">
        <v>3</v>
      </c>
      <c r="E59" s="221" t="s">
        <v>1</v>
      </c>
      <c r="F59" s="225"/>
      <c r="G59" s="171">
        <f t="shared" si="20"/>
        <v>0</v>
      </c>
      <c r="H59" s="225">
        <v>700</v>
      </c>
      <c r="I59" s="286">
        <f t="shared" si="18"/>
        <v>2100</v>
      </c>
      <c r="J59" s="287">
        <f t="shared" si="19"/>
        <v>2100</v>
      </c>
      <c r="M59" s="305"/>
    </row>
    <row r="60" spans="1:13" s="227" customFormat="1" ht="24" customHeight="1">
      <c r="A60" s="221" t="s">
        <v>34</v>
      </c>
      <c r="B60" s="222"/>
      <c r="C60" s="229" t="s">
        <v>378</v>
      </c>
      <c r="D60" s="230">
        <v>2</v>
      </c>
      <c r="E60" s="221" t="s">
        <v>1</v>
      </c>
      <c r="F60" s="225"/>
      <c r="G60" s="171">
        <f t="shared" si="20"/>
        <v>0</v>
      </c>
      <c r="H60" s="225">
        <v>700</v>
      </c>
      <c r="I60" s="286">
        <f t="shared" si="18"/>
        <v>1400</v>
      </c>
      <c r="J60" s="287">
        <f t="shared" si="19"/>
        <v>1400</v>
      </c>
      <c r="M60" s="305"/>
    </row>
    <row r="61" spans="1:13" s="227" customFormat="1" ht="37.15" customHeight="1">
      <c r="A61" s="221"/>
      <c r="B61" s="238" t="s">
        <v>350</v>
      </c>
      <c r="C61" s="239" t="s">
        <v>380</v>
      </c>
      <c r="D61" s="230"/>
      <c r="E61" s="221"/>
      <c r="F61" s="225"/>
      <c r="G61" s="171">
        <f t="shared" si="20"/>
        <v>0</v>
      </c>
      <c r="H61" s="225"/>
      <c r="I61" s="286">
        <f t="shared" si="18"/>
        <v>0</v>
      </c>
      <c r="J61" s="287">
        <f t="shared" si="19"/>
        <v>0</v>
      </c>
      <c r="M61" s="305"/>
    </row>
    <row r="62" spans="1:13" s="227" customFormat="1" ht="24" customHeight="1">
      <c r="A62" s="221" t="s">
        <v>37</v>
      </c>
      <c r="B62" s="222"/>
      <c r="C62" s="176" t="s">
        <v>383</v>
      </c>
      <c r="D62" s="240">
        <v>2</v>
      </c>
      <c r="E62" s="170" t="s">
        <v>1</v>
      </c>
      <c r="F62" s="225">
        <v>5500</v>
      </c>
      <c r="G62" s="171">
        <f t="shared" si="20"/>
        <v>11000</v>
      </c>
      <c r="H62" s="225">
        <v>1000</v>
      </c>
      <c r="I62" s="286">
        <f t="shared" si="18"/>
        <v>2000</v>
      </c>
      <c r="J62" s="287">
        <f t="shared" si="19"/>
        <v>13000</v>
      </c>
      <c r="M62" s="305"/>
    </row>
    <row r="63" spans="1:13" s="227" customFormat="1" ht="24" customHeight="1">
      <c r="A63" s="221" t="s">
        <v>38</v>
      </c>
      <c r="B63" s="222"/>
      <c r="C63" s="176" t="s">
        <v>382</v>
      </c>
      <c r="D63" s="240">
        <v>4</v>
      </c>
      <c r="E63" s="170" t="s">
        <v>1</v>
      </c>
      <c r="F63" s="225">
        <v>7000</v>
      </c>
      <c r="G63" s="171">
        <f t="shared" si="20"/>
        <v>28000</v>
      </c>
      <c r="H63" s="225">
        <v>1000</v>
      </c>
      <c r="I63" s="286">
        <f t="shared" si="18"/>
        <v>4000</v>
      </c>
      <c r="J63" s="287">
        <f t="shared" si="19"/>
        <v>32000</v>
      </c>
      <c r="M63" s="305"/>
    </row>
    <row r="64" spans="1:13" s="236" customFormat="1" ht="30" customHeight="1">
      <c r="A64" s="231"/>
      <c r="B64" s="231"/>
      <c r="C64" s="232" t="s">
        <v>361</v>
      </c>
      <c r="D64" s="233"/>
      <c r="E64" s="233"/>
      <c r="F64" s="234"/>
      <c r="G64" s="235">
        <f>SUM(G55:G63)</f>
        <v>39000</v>
      </c>
      <c r="H64" s="234"/>
      <c r="I64" s="235">
        <f>SUM(I55:I63)</f>
        <v>40900</v>
      </c>
      <c r="J64" s="235">
        <f>SUM(J55:J63)</f>
        <v>79900</v>
      </c>
    </row>
    <row r="65" spans="1:40" s="236" customFormat="1" ht="10.15" customHeight="1">
      <c r="A65" s="241"/>
      <c r="B65" s="241"/>
      <c r="C65" s="242"/>
      <c r="D65" s="243"/>
      <c r="E65" s="243"/>
      <c r="F65" s="244"/>
      <c r="G65" s="244"/>
      <c r="H65" s="244"/>
      <c r="I65" s="244"/>
      <c r="J65" s="244"/>
    </row>
    <row r="66" spans="1:40" s="236" customFormat="1" ht="30" customHeight="1">
      <c r="A66" s="231"/>
      <c r="B66" s="231"/>
      <c r="C66" s="232" t="s">
        <v>384</v>
      </c>
      <c r="D66" s="233"/>
      <c r="E66" s="233"/>
      <c r="F66" s="234"/>
      <c r="G66" s="234"/>
      <c r="H66" s="234"/>
      <c r="I66" s="234"/>
      <c r="J66" s="234"/>
    </row>
    <row r="67" spans="1:40" s="175" customFormat="1" ht="24" customHeight="1">
      <c r="A67" s="549" t="s">
        <v>315</v>
      </c>
      <c r="B67" s="550"/>
      <c r="C67" s="550"/>
      <c r="D67" s="550"/>
      <c r="E67" s="550"/>
      <c r="F67" s="550"/>
      <c r="G67" s="550"/>
      <c r="H67" s="550"/>
      <c r="I67" s="550"/>
      <c r="J67" s="551"/>
      <c r="K67" s="174"/>
      <c r="L67" s="174"/>
      <c r="T67" s="289"/>
    </row>
    <row r="68" spans="1:40" s="175" customFormat="1" ht="55.15" customHeight="1">
      <c r="A68" s="166" t="s">
        <v>50</v>
      </c>
      <c r="B68" s="245" t="s">
        <v>385</v>
      </c>
      <c r="C68" s="176" t="s">
        <v>418</v>
      </c>
      <c r="D68" s="240">
        <v>1</v>
      </c>
      <c r="E68" s="170" t="s">
        <v>13</v>
      </c>
      <c r="F68" s="171">
        <v>50000</v>
      </c>
      <c r="G68" s="171">
        <f t="shared" ref="G68:G74" si="21">F68*D68</f>
        <v>50000</v>
      </c>
      <c r="H68" s="311">
        <v>25000</v>
      </c>
      <c r="I68" s="286">
        <f t="shared" ref="I68:I74" si="22">H68*D68</f>
        <v>25000</v>
      </c>
      <c r="J68" s="288">
        <f>I68+G68</f>
        <v>75000</v>
      </c>
      <c r="K68" s="174">
        <f>J68*D69</f>
        <v>75000</v>
      </c>
      <c r="L68" s="174">
        <f>I69+K68</f>
        <v>95000</v>
      </c>
      <c r="T68" s="289"/>
    </row>
    <row r="69" spans="1:40" s="175" customFormat="1" ht="39" customHeight="1">
      <c r="A69" s="166" t="s">
        <v>42</v>
      </c>
      <c r="B69" s="245" t="s">
        <v>39</v>
      </c>
      <c r="C69" s="176" t="s">
        <v>419</v>
      </c>
      <c r="D69" s="240">
        <v>1</v>
      </c>
      <c r="E69" s="170" t="s">
        <v>13</v>
      </c>
      <c r="F69" s="171">
        <v>75000</v>
      </c>
      <c r="G69" s="171">
        <f t="shared" si="21"/>
        <v>75000</v>
      </c>
      <c r="H69" s="311">
        <v>20000</v>
      </c>
      <c r="I69" s="286">
        <f t="shared" si="22"/>
        <v>20000</v>
      </c>
      <c r="J69" s="288">
        <f t="shared" ref="J69:J74" si="23">I69+G69</f>
        <v>95000</v>
      </c>
      <c r="K69" s="174"/>
      <c r="L69" s="174"/>
      <c r="T69" s="289"/>
    </row>
    <row r="70" spans="1:40" s="175" customFormat="1" ht="24" customHeight="1">
      <c r="A70" s="166"/>
      <c r="B70" s="245" t="s">
        <v>388</v>
      </c>
      <c r="C70" s="248" t="s">
        <v>9</v>
      </c>
      <c r="D70" s="240"/>
      <c r="E70" s="170"/>
      <c r="F70" s="171"/>
      <c r="G70" s="171">
        <f t="shared" si="21"/>
        <v>0</v>
      </c>
      <c r="H70" s="311"/>
      <c r="I70" s="286">
        <f t="shared" si="22"/>
        <v>0</v>
      </c>
      <c r="J70" s="288">
        <f t="shared" si="23"/>
        <v>0</v>
      </c>
      <c r="K70" s="174">
        <f>J70*D71</f>
        <v>0</v>
      </c>
      <c r="L70" s="174">
        <f>I71+K70</f>
        <v>5000</v>
      </c>
      <c r="T70" s="289"/>
    </row>
    <row r="71" spans="1:40" s="175" customFormat="1" ht="24" customHeight="1">
      <c r="A71" s="166" t="s">
        <v>10</v>
      </c>
      <c r="B71" s="249"/>
      <c r="C71" s="176" t="s">
        <v>389</v>
      </c>
      <c r="D71" s="240">
        <v>1</v>
      </c>
      <c r="E71" s="170" t="s">
        <v>13</v>
      </c>
      <c r="F71" s="171">
        <v>15000</v>
      </c>
      <c r="G71" s="171">
        <f t="shared" si="21"/>
        <v>15000</v>
      </c>
      <c r="H71" s="311">
        <v>5000</v>
      </c>
      <c r="I71" s="286">
        <f t="shared" si="22"/>
        <v>5000</v>
      </c>
      <c r="J71" s="288">
        <f t="shared" si="23"/>
        <v>20000</v>
      </c>
      <c r="K71" s="174">
        <f>J71*D72</f>
        <v>20000</v>
      </c>
      <c r="L71" s="174">
        <f>I72+K71</f>
        <v>25000</v>
      </c>
      <c r="T71" s="289"/>
    </row>
    <row r="72" spans="1:40" s="175" customFormat="1" ht="24" customHeight="1">
      <c r="A72" s="166" t="s">
        <v>15</v>
      </c>
      <c r="B72" s="245"/>
      <c r="C72" s="176" t="s">
        <v>390</v>
      </c>
      <c r="D72" s="240">
        <v>1</v>
      </c>
      <c r="E72" s="170" t="s">
        <v>13</v>
      </c>
      <c r="F72" s="171">
        <v>10000</v>
      </c>
      <c r="G72" s="171">
        <f t="shared" si="21"/>
        <v>10000</v>
      </c>
      <c r="H72" s="311">
        <v>5000</v>
      </c>
      <c r="I72" s="286">
        <f t="shared" si="22"/>
        <v>5000</v>
      </c>
      <c r="J72" s="288">
        <f t="shared" si="23"/>
        <v>15000</v>
      </c>
      <c r="K72" s="174"/>
      <c r="L72" s="174"/>
      <c r="T72" s="289"/>
    </row>
    <row r="73" spans="1:40" s="175" customFormat="1" ht="24" customHeight="1">
      <c r="A73" s="166"/>
      <c r="B73" s="245" t="s">
        <v>388</v>
      </c>
      <c r="C73" s="248" t="s">
        <v>391</v>
      </c>
      <c r="D73" s="240"/>
      <c r="E73" s="170"/>
      <c r="F73" s="171"/>
      <c r="G73" s="171">
        <f t="shared" si="21"/>
        <v>0</v>
      </c>
      <c r="H73" s="312"/>
      <c r="I73" s="286">
        <f t="shared" si="22"/>
        <v>0</v>
      </c>
      <c r="J73" s="288">
        <f t="shared" si="23"/>
        <v>0</v>
      </c>
      <c r="K73" s="174">
        <f>J73*D74</f>
        <v>0</v>
      </c>
      <c r="L73" s="174">
        <f>I74+K73</f>
        <v>50000</v>
      </c>
      <c r="T73" s="289"/>
    </row>
    <row r="74" spans="1:40" s="254" customFormat="1" ht="30" customHeight="1">
      <c r="A74" s="166" t="s">
        <v>31</v>
      </c>
      <c r="B74" s="245"/>
      <c r="C74" s="176" t="s">
        <v>392</v>
      </c>
      <c r="D74" s="240">
        <v>1</v>
      </c>
      <c r="E74" s="170" t="s">
        <v>13</v>
      </c>
      <c r="F74" s="171"/>
      <c r="G74" s="171">
        <f t="shared" si="21"/>
        <v>0</v>
      </c>
      <c r="H74" s="313">
        <v>50000</v>
      </c>
      <c r="I74" s="286">
        <f t="shared" si="22"/>
        <v>50000</v>
      </c>
      <c r="J74" s="288">
        <f t="shared" si="23"/>
        <v>50000</v>
      </c>
      <c r="K74" s="252">
        <f>SUM(K70:K73)</f>
        <v>20000</v>
      </c>
      <c r="L74" s="252">
        <f>SUM(L70:L73)</f>
        <v>80000</v>
      </c>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row>
    <row r="75" spans="1:40" s="236" customFormat="1" ht="30" customHeight="1">
      <c r="A75" s="231"/>
      <c r="B75" s="231"/>
      <c r="C75" s="232" t="s">
        <v>393</v>
      </c>
      <c r="D75" s="233"/>
      <c r="E75" s="233"/>
      <c r="F75" s="234"/>
      <c r="G75" s="235">
        <f>SUM(G68:G74)</f>
        <v>150000</v>
      </c>
      <c r="H75" s="234"/>
      <c r="I75" s="235">
        <f>SUM(I68:I74)</f>
        <v>105000</v>
      </c>
      <c r="J75" s="235">
        <f>SUM(J68:J74)</f>
        <v>255000</v>
      </c>
    </row>
    <row r="76" spans="1:40" s="261" customFormat="1" ht="10.5" customHeight="1">
      <c r="A76" s="255"/>
      <c r="B76" s="255"/>
      <c r="C76" s="256"/>
      <c r="D76" s="257"/>
      <c r="E76" s="257"/>
      <c r="F76" s="258"/>
      <c r="G76" s="258"/>
      <c r="H76" s="314"/>
      <c r="I76" s="315"/>
      <c r="J76" s="315"/>
    </row>
    <row r="77" spans="1:40" s="267" customFormat="1" ht="35.25" customHeight="1">
      <c r="A77" s="262"/>
      <c r="B77" s="262"/>
      <c r="C77" s="263" t="s">
        <v>420</v>
      </c>
      <c r="D77" s="263"/>
      <c r="E77" s="264"/>
      <c r="F77" s="265"/>
      <c r="G77" s="266">
        <f>G75+G64+G53+G40+G32+G16+G11</f>
        <v>524277</v>
      </c>
      <c r="H77" s="266"/>
      <c r="I77" s="266">
        <f>I75+I64+I53+I40+I32+I16+I11</f>
        <v>341986.25</v>
      </c>
      <c r="J77" s="266">
        <f>J75+J64+J53+J40+J32+J16+J11</f>
        <v>866263.25</v>
      </c>
    </row>
    <row r="78" spans="1:40" s="274" customFormat="1" ht="12.75">
      <c r="A78" s="268"/>
      <c r="B78" s="268"/>
      <c r="C78" s="227"/>
      <c r="D78" s="269"/>
      <c r="E78" s="270"/>
      <c r="F78" s="271"/>
      <c r="G78" s="271"/>
      <c r="H78" s="271"/>
      <c r="I78" s="272"/>
      <c r="J78" s="271"/>
      <c r="K78" s="273"/>
      <c r="L78" s="273"/>
      <c r="M78" s="273"/>
      <c r="N78" s="273"/>
    </row>
    <row r="79" spans="1:40" s="274" customFormat="1" ht="12.75">
      <c r="A79" s="268"/>
      <c r="B79" s="268"/>
      <c r="C79" s="227"/>
      <c r="D79" s="269"/>
      <c r="E79" s="270"/>
      <c r="F79" s="271"/>
      <c r="G79" s="271"/>
      <c r="H79" s="271"/>
      <c r="I79" s="272"/>
      <c r="J79" s="271"/>
      <c r="K79" s="273"/>
      <c r="L79" s="273"/>
      <c r="M79" s="273"/>
    </row>
    <row r="80" spans="1:40" s="274" customFormat="1" ht="12.75">
      <c r="A80" s="227"/>
      <c r="B80" s="227"/>
      <c r="C80" s="227"/>
      <c r="D80" s="276"/>
      <c r="E80" s="273"/>
      <c r="F80" s="272"/>
      <c r="G80" s="272"/>
      <c r="H80" s="272"/>
      <c r="I80" s="272"/>
      <c r="J80" s="272"/>
      <c r="K80" s="273"/>
      <c r="L80" s="273"/>
      <c r="M80" s="273"/>
    </row>
    <row r="81" spans="1:14" s="274" customFormat="1" ht="12.75">
      <c r="A81" s="268"/>
      <c r="B81" s="268"/>
      <c r="C81" s="227"/>
      <c r="D81" s="269"/>
      <c r="E81" s="270"/>
      <c r="F81" s="271"/>
      <c r="G81" s="271"/>
      <c r="H81" s="271"/>
      <c r="I81" s="272"/>
      <c r="J81" s="271"/>
      <c r="K81" s="273"/>
      <c r="L81" s="273"/>
      <c r="M81" s="273"/>
    </row>
    <row r="82" spans="1:14" s="274" customFormat="1" ht="12.75">
      <c r="A82" s="268"/>
      <c r="B82" s="268"/>
      <c r="C82" s="227"/>
      <c r="D82" s="269"/>
      <c r="E82" s="270"/>
      <c r="F82" s="271"/>
      <c r="G82" s="271"/>
      <c r="H82" s="271"/>
      <c r="I82" s="272"/>
      <c r="J82" s="271"/>
      <c r="K82" s="273"/>
      <c r="L82" s="273"/>
      <c r="M82" s="273"/>
    </row>
    <row r="83" spans="1:14" s="274" customFormat="1" ht="12.75">
      <c r="A83" s="268"/>
      <c r="B83" s="268"/>
      <c r="C83" s="227"/>
      <c r="D83" s="269"/>
      <c r="E83" s="270"/>
      <c r="F83" s="271"/>
      <c r="G83" s="271"/>
      <c r="H83" s="271"/>
      <c r="I83" s="272"/>
      <c r="J83" s="271"/>
      <c r="K83" s="273"/>
      <c r="L83" s="273"/>
      <c r="M83" s="273"/>
    </row>
    <row r="84" spans="1:14" s="274" customFormat="1" ht="12.75">
      <c r="A84" s="268"/>
      <c r="B84" s="268"/>
      <c r="C84" s="227"/>
      <c r="D84" s="269"/>
      <c r="E84" s="270"/>
      <c r="F84" s="271"/>
      <c r="G84" s="271"/>
      <c r="H84" s="271"/>
      <c r="I84" s="272"/>
      <c r="J84" s="271"/>
      <c r="K84" s="273"/>
      <c r="L84" s="273"/>
      <c r="M84" s="273"/>
    </row>
    <row r="85" spans="1:14" s="274" customFormat="1" ht="12.75">
      <c r="A85" s="268"/>
      <c r="B85" s="268"/>
      <c r="C85" s="227"/>
      <c r="D85" s="269"/>
      <c r="E85" s="270"/>
      <c r="F85" s="271"/>
      <c r="G85" s="271"/>
      <c r="H85" s="271"/>
      <c r="I85" s="272"/>
      <c r="J85" s="271"/>
      <c r="K85" s="273"/>
      <c r="L85" s="273"/>
      <c r="M85" s="273"/>
    </row>
    <row r="86" spans="1:14">
      <c r="N86" s="284"/>
    </row>
    <row r="87" spans="1:14">
      <c r="N87" s="284"/>
    </row>
    <row r="88" spans="1:14">
      <c r="N88" s="284"/>
    </row>
    <row r="89" spans="1:14">
      <c r="N89" s="284"/>
    </row>
    <row r="90" spans="1:14">
      <c r="N90" s="284"/>
    </row>
    <row r="91" spans="1:14">
      <c r="N91" s="284"/>
    </row>
    <row r="92" spans="1:14">
      <c r="N92" s="284"/>
    </row>
    <row r="93" spans="1:14">
      <c r="N93" s="284"/>
    </row>
    <row r="94" spans="1:14">
      <c r="N94" s="284"/>
    </row>
    <row r="95" spans="1:14">
      <c r="N95" s="284"/>
    </row>
    <row r="96" spans="1:14">
      <c r="N96" s="284"/>
    </row>
    <row r="97" spans="14:14">
      <c r="N97" s="284"/>
    </row>
    <row r="98" spans="14:14">
      <c r="N98" s="284"/>
    </row>
  </sheetData>
  <mergeCells count="7">
    <mergeCell ref="A67:J67"/>
    <mergeCell ref="A1:J1"/>
    <mergeCell ref="A5:J5"/>
    <mergeCell ref="A11:C11"/>
    <mergeCell ref="A12:I12"/>
    <mergeCell ref="A16:C16"/>
    <mergeCell ref="A17:I17"/>
  </mergeCells>
  <printOptions horizontalCentered="1" gridLinesSet="0"/>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(Level-07) - Page - &amp;P of &amp;N&amp;8
&amp;5&amp;Z
&amp;F</oddFooter>
  </headerFooter>
  <rowBreaks count="5" manualBreakCount="5">
    <brk id="16" max="9" man="1"/>
    <brk id="32" max="9" man="1"/>
    <brk id="40" max="9" man="1"/>
    <brk id="53" max="9" man="1"/>
    <brk id="66" max="9"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C102F-3372-43E7-9222-7C3EE4286215}">
  <sheetPr>
    <pageSetUpPr fitToPage="1"/>
  </sheetPr>
  <dimension ref="A1:R73"/>
  <sheetViews>
    <sheetView showGridLines="0" view="pageBreakPreview" topLeftCell="A55" zoomScaleNormal="100" zoomScaleSheetLayoutView="100" workbookViewId="0">
      <selection activeCell="M32" sqref="M32"/>
    </sheetView>
  </sheetViews>
  <sheetFormatPr defaultRowHeight="18.75"/>
  <cols>
    <col min="1" max="1" width="8.7109375" style="379" customWidth="1"/>
    <col min="2" max="2" width="15.7109375" style="379" customWidth="1"/>
    <col min="3" max="3" width="71.42578125" style="380" customWidth="1"/>
    <col min="4" max="4" width="9.28515625" style="381" bestFit="1" customWidth="1"/>
    <col min="5" max="5" width="5.7109375" style="382" customWidth="1"/>
    <col min="6" max="8" width="12.7109375" style="281" customWidth="1"/>
    <col min="9" max="9" width="12.7109375" style="282" customWidth="1"/>
    <col min="10" max="10" width="15.7109375" style="281" customWidth="1"/>
    <col min="11" max="11" width="14.7109375" style="377" hidden="1" customWidth="1"/>
    <col min="12" max="12" width="15" style="377" hidden="1" customWidth="1"/>
    <col min="13" max="219" width="9.140625" style="378"/>
    <col min="220" max="220" width="8.5703125" style="378" bestFit="1" customWidth="1"/>
    <col min="221" max="221" width="12.42578125" style="378" bestFit="1" customWidth="1"/>
    <col min="222" max="222" width="48.140625" style="378" customWidth="1"/>
    <col min="223" max="234" width="9.7109375" style="378" customWidth="1"/>
    <col min="235" max="238" width="14.7109375" style="378" customWidth="1"/>
    <col min="239" max="239" width="16.42578125" style="378" customWidth="1"/>
    <col min="240" max="240" width="11.5703125" style="378" bestFit="1" customWidth="1"/>
    <col min="241" max="241" width="34.140625" style="378" bestFit="1" customWidth="1"/>
    <col min="242" max="242" width="20.140625" style="378" customWidth="1"/>
    <col min="243" max="475" width="9.140625" style="378"/>
    <col min="476" max="476" width="8.5703125" style="378" bestFit="1" customWidth="1"/>
    <col min="477" max="477" width="12.42578125" style="378" bestFit="1" customWidth="1"/>
    <col min="478" max="478" width="48.140625" style="378" customWidth="1"/>
    <col min="479" max="490" width="9.7109375" style="378" customWidth="1"/>
    <col min="491" max="494" width="14.7109375" style="378" customWidth="1"/>
    <col min="495" max="495" width="16.42578125" style="378" customWidth="1"/>
    <col min="496" max="496" width="11.5703125" style="378" bestFit="1" customWidth="1"/>
    <col min="497" max="497" width="34.140625" style="378" bestFit="1" customWidth="1"/>
    <col min="498" max="498" width="20.140625" style="378" customWidth="1"/>
    <col min="499" max="731" width="9.140625" style="378"/>
    <col min="732" max="732" width="8.5703125" style="378" bestFit="1" customWidth="1"/>
    <col min="733" max="733" width="12.42578125" style="378" bestFit="1" customWidth="1"/>
    <col min="734" max="734" width="48.140625" style="378" customWidth="1"/>
    <col min="735" max="746" width="9.7109375" style="378" customWidth="1"/>
    <col min="747" max="750" width="14.7109375" style="378" customWidth="1"/>
    <col min="751" max="751" width="16.42578125" style="378" customWidth="1"/>
    <col min="752" max="752" width="11.5703125" style="378" bestFit="1" customWidth="1"/>
    <col min="753" max="753" width="34.140625" style="378" bestFit="1" customWidth="1"/>
    <col min="754" max="754" width="20.140625" style="378" customWidth="1"/>
    <col min="755" max="987" width="9.140625" style="378"/>
    <col min="988" max="988" width="8.5703125" style="378" bestFit="1" customWidth="1"/>
    <col min="989" max="989" width="12.42578125" style="378" bestFit="1" customWidth="1"/>
    <col min="990" max="990" width="48.140625" style="378" customWidth="1"/>
    <col min="991" max="1002" width="9.7109375" style="378" customWidth="1"/>
    <col min="1003" max="1006" width="14.7109375" style="378" customWidth="1"/>
    <col min="1007" max="1007" width="16.42578125" style="378" customWidth="1"/>
    <col min="1008" max="1008" width="11.5703125" style="378" bestFit="1" customWidth="1"/>
    <col min="1009" max="1009" width="34.140625" style="378" bestFit="1" customWidth="1"/>
    <col min="1010" max="1010" width="20.140625" style="378" customWidth="1"/>
    <col min="1011" max="1243" width="9.140625" style="378"/>
    <col min="1244" max="1244" width="8.5703125" style="378" bestFit="1" customWidth="1"/>
    <col min="1245" max="1245" width="12.42578125" style="378" bestFit="1" customWidth="1"/>
    <col min="1246" max="1246" width="48.140625" style="378" customWidth="1"/>
    <col min="1247" max="1258" width="9.7109375" style="378" customWidth="1"/>
    <col min="1259" max="1262" width="14.7109375" style="378" customWidth="1"/>
    <col min="1263" max="1263" width="16.42578125" style="378" customWidth="1"/>
    <col min="1264" max="1264" width="11.5703125" style="378" bestFit="1" customWidth="1"/>
    <col min="1265" max="1265" width="34.140625" style="378" bestFit="1" customWidth="1"/>
    <col min="1266" max="1266" width="20.140625" style="378" customWidth="1"/>
    <col min="1267" max="1499" width="9.140625" style="378"/>
    <col min="1500" max="1500" width="8.5703125" style="378" bestFit="1" customWidth="1"/>
    <col min="1501" max="1501" width="12.42578125" style="378" bestFit="1" customWidth="1"/>
    <col min="1502" max="1502" width="48.140625" style="378" customWidth="1"/>
    <col min="1503" max="1514" width="9.7109375" style="378" customWidth="1"/>
    <col min="1515" max="1518" width="14.7109375" style="378" customWidth="1"/>
    <col min="1519" max="1519" width="16.42578125" style="378" customWidth="1"/>
    <col min="1520" max="1520" width="11.5703125" style="378" bestFit="1" customWidth="1"/>
    <col min="1521" max="1521" width="34.140625" style="378" bestFit="1" customWidth="1"/>
    <col min="1522" max="1522" width="20.140625" style="378" customWidth="1"/>
    <col min="1523" max="1755" width="9.140625" style="378"/>
    <col min="1756" max="1756" width="8.5703125" style="378" bestFit="1" customWidth="1"/>
    <col min="1757" max="1757" width="12.42578125" style="378" bestFit="1" customWidth="1"/>
    <col min="1758" max="1758" width="48.140625" style="378" customWidth="1"/>
    <col min="1759" max="1770" width="9.7109375" style="378" customWidth="1"/>
    <col min="1771" max="1774" width="14.7109375" style="378" customWidth="1"/>
    <col min="1775" max="1775" width="16.42578125" style="378" customWidth="1"/>
    <col min="1776" max="1776" width="11.5703125" style="378" bestFit="1" customWidth="1"/>
    <col min="1777" max="1777" width="34.140625" style="378" bestFit="1" customWidth="1"/>
    <col min="1778" max="1778" width="20.140625" style="378" customWidth="1"/>
    <col min="1779" max="2011" width="9.140625" style="378"/>
    <col min="2012" max="2012" width="8.5703125" style="378" bestFit="1" customWidth="1"/>
    <col min="2013" max="2013" width="12.42578125" style="378" bestFit="1" customWidth="1"/>
    <col min="2014" max="2014" width="48.140625" style="378" customWidth="1"/>
    <col min="2015" max="2026" width="9.7109375" style="378" customWidth="1"/>
    <col min="2027" max="2030" width="14.7109375" style="378" customWidth="1"/>
    <col min="2031" max="2031" width="16.42578125" style="378" customWidth="1"/>
    <col min="2032" max="2032" width="11.5703125" style="378" bestFit="1" customWidth="1"/>
    <col min="2033" max="2033" width="34.140625" style="378" bestFit="1" customWidth="1"/>
    <col min="2034" max="2034" width="20.140625" style="378" customWidth="1"/>
    <col min="2035" max="2267" width="9.140625" style="378"/>
    <col min="2268" max="2268" width="8.5703125" style="378" bestFit="1" customWidth="1"/>
    <col min="2269" max="2269" width="12.42578125" style="378" bestFit="1" customWidth="1"/>
    <col min="2270" max="2270" width="48.140625" style="378" customWidth="1"/>
    <col min="2271" max="2282" width="9.7109375" style="378" customWidth="1"/>
    <col min="2283" max="2286" width="14.7109375" style="378" customWidth="1"/>
    <col min="2287" max="2287" width="16.42578125" style="378" customWidth="1"/>
    <col min="2288" max="2288" width="11.5703125" style="378" bestFit="1" customWidth="1"/>
    <col min="2289" max="2289" width="34.140625" style="378" bestFit="1" customWidth="1"/>
    <col min="2290" max="2290" width="20.140625" style="378" customWidth="1"/>
    <col min="2291" max="2523" width="9.140625" style="378"/>
    <col min="2524" max="2524" width="8.5703125" style="378" bestFit="1" customWidth="1"/>
    <col min="2525" max="2525" width="12.42578125" style="378" bestFit="1" customWidth="1"/>
    <col min="2526" max="2526" width="48.140625" style="378" customWidth="1"/>
    <col min="2527" max="2538" width="9.7109375" style="378" customWidth="1"/>
    <col min="2539" max="2542" width="14.7109375" style="378" customWidth="1"/>
    <col min="2543" max="2543" width="16.42578125" style="378" customWidth="1"/>
    <col min="2544" max="2544" width="11.5703125" style="378" bestFit="1" customWidth="1"/>
    <col min="2545" max="2545" width="34.140625" style="378" bestFit="1" customWidth="1"/>
    <col min="2546" max="2546" width="20.140625" style="378" customWidth="1"/>
    <col min="2547" max="2779" width="9.140625" style="378"/>
    <col min="2780" max="2780" width="8.5703125" style="378" bestFit="1" customWidth="1"/>
    <col min="2781" max="2781" width="12.42578125" style="378" bestFit="1" customWidth="1"/>
    <col min="2782" max="2782" width="48.140625" style="378" customWidth="1"/>
    <col min="2783" max="2794" width="9.7109375" style="378" customWidth="1"/>
    <col min="2795" max="2798" width="14.7109375" style="378" customWidth="1"/>
    <col min="2799" max="2799" width="16.42578125" style="378" customWidth="1"/>
    <col min="2800" max="2800" width="11.5703125" style="378" bestFit="1" customWidth="1"/>
    <col min="2801" max="2801" width="34.140625" style="378" bestFit="1" customWidth="1"/>
    <col min="2802" max="2802" width="20.140625" style="378" customWidth="1"/>
    <col min="2803" max="3035" width="9.140625" style="378"/>
    <col min="3036" max="3036" width="8.5703125" style="378" bestFit="1" customWidth="1"/>
    <col min="3037" max="3037" width="12.42578125" style="378" bestFit="1" customWidth="1"/>
    <col min="3038" max="3038" width="48.140625" style="378" customWidth="1"/>
    <col min="3039" max="3050" width="9.7109375" style="378" customWidth="1"/>
    <col min="3051" max="3054" width="14.7109375" style="378" customWidth="1"/>
    <col min="3055" max="3055" width="16.42578125" style="378" customWidth="1"/>
    <col min="3056" max="3056" width="11.5703125" style="378" bestFit="1" customWidth="1"/>
    <col min="3057" max="3057" width="34.140625" style="378" bestFit="1" customWidth="1"/>
    <col min="3058" max="3058" width="20.140625" style="378" customWidth="1"/>
    <col min="3059" max="3291" width="9.140625" style="378"/>
    <col min="3292" max="3292" width="8.5703125" style="378" bestFit="1" customWidth="1"/>
    <col min="3293" max="3293" width="12.42578125" style="378" bestFit="1" customWidth="1"/>
    <col min="3294" max="3294" width="48.140625" style="378" customWidth="1"/>
    <col min="3295" max="3306" width="9.7109375" style="378" customWidth="1"/>
    <col min="3307" max="3310" width="14.7109375" style="378" customWidth="1"/>
    <col min="3311" max="3311" width="16.42578125" style="378" customWidth="1"/>
    <col min="3312" max="3312" width="11.5703125" style="378" bestFit="1" customWidth="1"/>
    <col min="3313" max="3313" width="34.140625" style="378" bestFit="1" customWidth="1"/>
    <col min="3314" max="3314" width="20.140625" style="378" customWidth="1"/>
    <col min="3315" max="3547" width="9.140625" style="378"/>
    <col min="3548" max="3548" width="8.5703125" style="378" bestFit="1" customWidth="1"/>
    <col min="3549" max="3549" width="12.42578125" style="378" bestFit="1" customWidth="1"/>
    <col min="3550" max="3550" width="48.140625" style="378" customWidth="1"/>
    <col min="3551" max="3562" width="9.7109375" style="378" customWidth="1"/>
    <col min="3563" max="3566" width="14.7109375" style="378" customWidth="1"/>
    <col min="3567" max="3567" width="16.42578125" style="378" customWidth="1"/>
    <col min="3568" max="3568" width="11.5703125" style="378" bestFit="1" customWidth="1"/>
    <col min="3569" max="3569" width="34.140625" style="378" bestFit="1" customWidth="1"/>
    <col min="3570" max="3570" width="20.140625" style="378" customWidth="1"/>
    <col min="3571" max="3803" width="9.140625" style="378"/>
    <col min="3804" max="3804" width="8.5703125" style="378" bestFit="1" customWidth="1"/>
    <col min="3805" max="3805" width="12.42578125" style="378" bestFit="1" customWidth="1"/>
    <col min="3806" max="3806" width="48.140625" style="378" customWidth="1"/>
    <col min="3807" max="3818" width="9.7109375" style="378" customWidth="1"/>
    <col min="3819" max="3822" width="14.7109375" style="378" customWidth="1"/>
    <col min="3823" max="3823" width="16.42578125" style="378" customWidth="1"/>
    <col min="3824" max="3824" width="11.5703125" style="378" bestFit="1" customWidth="1"/>
    <col min="3825" max="3825" width="34.140625" style="378" bestFit="1" customWidth="1"/>
    <col min="3826" max="3826" width="20.140625" style="378" customWidth="1"/>
    <col min="3827" max="4059" width="9.140625" style="378"/>
    <col min="4060" max="4060" width="8.5703125" style="378" bestFit="1" customWidth="1"/>
    <col min="4061" max="4061" width="12.42578125" style="378" bestFit="1" customWidth="1"/>
    <col min="4062" max="4062" width="48.140625" style="378" customWidth="1"/>
    <col min="4063" max="4074" width="9.7109375" style="378" customWidth="1"/>
    <col min="4075" max="4078" width="14.7109375" style="378" customWidth="1"/>
    <col min="4079" max="4079" width="16.42578125" style="378" customWidth="1"/>
    <col min="4080" max="4080" width="11.5703125" style="378" bestFit="1" customWidth="1"/>
    <col min="4081" max="4081" width="34.140625" style="378" bestFit="1" customWidth="1"/>
    <col min="4082" max="4082" width="20.140625" style="378" customWidth="1"/>
    <col min="4083" max="4315" width="9.140625" style="378"/>
    <col min="4316" max="4316" width="8.5703125" style="378" bestFit="1" customWidth="1"/>
    <col min="4317" max="4317" width="12.42578125" style="378" bestFit="1" customWidth="1"/>
    <col min="4318" max="4318" width="48.140625" style="378" customWidth="1"/>
    <col min="4319" max="4330" width="9.7109375" style="378" customWidth="1"/>
    <col min="4331" max="4334" width="14.7109375" style="378" customWidth="1"/>
    <col min="4335" max="4335" width="16.42578125" style="378" customWidth="1"/>
    <col min="4336" max="4336" width="11.5703125" style="378" bestFit="1" customWidth="1"/>
    <col min="4337" max="4337" width="34.140625" style="378" bestFit="1" customWidth="1"/>
    <col min="4338" max="4338" width="20.140625" style="378" customWidth="1"/>
    <col min="4339" max="4571" width="9.140625" style="378"/>
    <col min="4572" max="4572" width="8.5703125" style="378" bestFit="1" customWidth="1"/>
    <col min="4573" max="4573" width="12.42578125" style="378" bestFit="1" customWidth="1"/>
    <col min="4574" max="4574" width="48.140625" style="378" customWidth="1"/>
    <col min="4575" max="4586" width="9.7109375" style="378" customWidth="1"/>
    <col min="4587" max="4590" width="14.7109375" style="378" customWidth="1"/>
    <col min="4591" max="4591" width="16.42578125" style="378" customWidth="1"/>
    <col min="4592" max="4592" width="11.5703125" style="378" bestFit="1" customWidth="1"/>
    <col min="4593" max="4593" width="34.140625" style="378" bestFit="1" customWidth="1"/>
    <col min="4594" max="4594" width="20.140625" style="378" customWidth="1"/>
    <col min="4595" max="4827" width="9.140625" style="378"/>
    <col min="4828" max="4828" width="8.5703125" style="378" bestFit="1" customWidth="1"/>
    <col min="4829" max="4829" width="12.42578125" style="378" bestFit="1" customWidth="1"/>
    <col min="4830" max="4830" width="48.140625" style="378" customWidth="1"/>
    <col min="4831" max="4842" width="9.7109375" style="378" customWidth="1"/>
    <col min="4843" max="4846" width="14.7109375" style="378" customWidth="1"/>
    <col min="4847" max="4847" width="16.42578125" style="378" customWidth="1"/>
    <col min="4848" max="4848" width="11.5703125" style="378" bestFit="1" customWidth="1"/>
    <col min="4849" max="4849" width="34.140625" style="378" bestFit="1" customWidth="1"/>
    <col min="4850" max="4850" width="20.140625" style="378" customWidth="1"/>
    <col min="4851" max="5083" width="9.140625" style="378"/>
    <col min="5084" max="5084" width="8.5703125" style="378" bestFit="1" customWidth="1"/>
    <col min="5085" max="5085" width="12.42578125" style="378" bestFit="1" customWidth="1"/>
    <col min="5086" max="5086" width="48.140625" style="378" customWidth="1"/>
    <col min="5087" max="5098" width="9.7109375" style="378" customWidth="1"/>
    <col min="5099" max="5102" width="14.7109375" style="378" customWidth="1"/>
    <col min="5103" max="5103" width="16.42578125" style="378" customWidth="1"/>
    <col min="5104" max="5104" width="11.5703125" style="378" bestFit="1" customWidth="1"/>
    <col min="5105" max="5105" width="34.140625" style="378" bestFit="1" customWidth="1"/>
    <col min="5106" max="5106" width="20.140625" style="378" customWidth="1"/>
    <col min="5107" max="5339" width="9.140625" style="378"/>
    <col min="5340" max="5340" width="8.5703125" style="378" bestFit="1" customWidth="1"/>
    <col min="5341" max="5341" width="12.42578125" style="378" bestFit="1" customWidth="1"/>
    <col min="5342" max="5342" width="48.140625" style="378" customWidth="1"/>
    <col min="5343" max="5354" width="9.7109375" style="378" customWidth="1"/>
    <col min="5355" max="5358" width="14.7109375" style="378" customWidth="1"/>
    <col min="5359" max="5359" width="16.42578125" style="378" customWidth="1"/>
    <col min="5360" max="5360" width="11.5703125" style="378" bestFit="1" customWidth="1"/>
    <col min="5361" max="5361" width="34.140625" style="378" bestFit="1" customWidth="1"/>
    <col min="5362" max="5362" width="20.140625" style="378" customWidth="1"/>
    <col min="5363" max="5595" width="9.140625" style="378"/>
    <col min="5596" max="5596" width="8.5703125" style="378" bestFit="1" customWidth="1"/>
    <col min="5597" max="5597" width="12.42578125" style="378" bestFit="1" customWidth="1"/>
    <col min="5598" max="5598" width="48.140625" style="378" customWidth="1"/>
    <col min="5599" max="5610" width="9.7109375" style="378" customWidth="1"/>
    <col min="5611" max="5614" width="14.7109375" style="378" customWidth="1"/>
    <col min="5615" max="5615" width="16.42578125" style="378" customWidth="1"/>
    <col min="5616" max="5616" width="11.5703125" style="378" bestFit="1" customWidth="1"/>
    <col min="5617" max="5617" width="34.140625" style="378" bestFit="1" customWidth="1"/>
    <col min="5618" max="5618" width="20.140625" style="378" customWidth="1"/>
    <col min="5619" max="5851" width="9.140625" style="378"/>
    <col min="5852" max="5852" width="8.5703125" style="378" bestFit="1" customWidth="1"/>
    <col min="5853" max="5853" width="12.42578125" style="378" bestFit="1" customWidth="1"/>
    <col min="5854" max="5854" width="48.140625" style="378" customWidth="1"/>
    <col min="5855" max="5866" width="9.7109375" style="378" customWidth="1"/>
    <col min="5867" max="5870" width="14.7109375" style="378" customWidth="1"/>
    <col min="5871" max="5871" width="16.42578125" style="378" customWidth="1"/>
    <col min="5872" max="5872" width="11.5703125" style="378" bestFit="1" customWidth="1"/>
    <col min="5873" max="5873" width="34.140625" style="378" bestFit="1" customWidth="1"/>
    <col min="5874" max="5874" width="20.140625" style="378" customWidth="1"/>
    <col min="5875" max="6107" width="9.140625" style="378"/>
    <col min="6108" max="6108" width="8.5703125" style="378" bestFit="1" customWidth="1"/>
    <col min="6109" max="6109" width="12.42578125" style="378" bestFit="1" customWidth="1"/>
    <col min="6110" max="6110" width="48.140625" style="378" customWidth="1"/>
    <col min="6111" max="6122" width="9.7109375" style="378" customWidth="1"/>
    <col min="6123" max="6126" width="14.7109375" style="378" customWidth="1"/>
    <col min="6127" max="6127" width="16.42578125" style="378" customWidth="1"/>
    <col min="6128" max="6128" width="11.5703125" style="378" bestFit="1" customWidth="1"/>
    <col min="6129" max="6129" width="34.140625" style="378" bestFit="1" customWidth="1"/>
    <col min="6130" max="6130" width="20.140625" style="378" customWidth="1"/>
    <col min="6131" max="6363" width="9.140625" style="378"/>
    <col min="6364" max="6364" width="8.5703125" style="378" bestFit="1" customWidth="1"/>
    <col min="6365" max="6365" width="12.42578125" style="378" bestFit="1" customWidth="1"/>
    <col min="6366" max="6366" width="48.140625" style="378" customWidth="1"/>
    <col min="6367" max="6378" width="9.7109375" style="378" customWidth="1"/>
    <col min="6379" max="6382" width="14.7109375" style="378" customWidth="1"/>
    <col min="6383" max="6383" width="16.42578125" style="378" customWidth="1"/>
    <col min="6384" max="6384" width="11.5703125" style="378" bestFit="1" customWidth="1"/>
    <col min="6385" max="6385" width="34.140625" style="378" bestFit="1" customWidth="1"/>
    <col min="6386" max="6386" width="20.140625" style="378" customWidth="1"/>
    <col min="6387" max="6619" width="9.140625" style="378"/>
    <col min="6620" max="6620" width="8.5703125" style="378" bestFit="1" customWidth="1"/>
    <col min="6621" max="6621" width="12.42578125" style="378" bestFit="1" customWidth="1"/>
    <col min="6622" max="6622" width="48.140625" style="378" customWidth="1"/>
    <col min="6623" max="6634" width="9.7109375" style="378" customWidth="1"/>
    <col min="6635" max="6638" width="14.7109375" style="378" customWidth="1"/>
    <col min="6639" max="6639" width="16.42578125" style="378" customWidth="1"/>
    <col min="6640" max="6640" width="11.5703125" style="378" bestFit="1" customWidth="1"/>
    <col min="6641" max="6641" width="34.140625" style="378" bestFit="1" customWidth="1"/>
    <col min="6642" max="6642" width="20.140625" style="378" customWidth="1"/>
    <col min="6643" max="6875" width="9.140625" style="378"/>
    <col min="6876" max="6876" width="8.5703125" style="378" bestFit="1" customWidth="1"/>
    <col min="6877" max="6877" width="12.42578125" style="378" bestFit="1" customWidth="1"/>
    <col min="6878" max="6878" width="48.140625" style="378" customWidth="1"/>
    <col min="6879" max="6890" width="9.7109375" style="378" customWidth="1"/>
    <col min="6891" max="6894" width="14.7109375" style="378" customWidth="1"/>
    <col min="6895" max="6895" width="16.42578125" style="378" customWidth="1"/>
    <col min="6896" max="6896" width="11.5703125" style="378" bestFit="1" customWidth="1"/>
    <col min="6897" max="6897" width="34.140625" style="378" bestFit="1" customWidth="1"/>
    <col min="6898" max="6898" width="20.140625" style="378" customWidth="1"/>
    <col min="6899" max="7131" width="9.140625" style="378"/>
    <col min="7132" max="7132" width="8.5703125" style="378" bestFit="1" customWidth="1"/>
    <col min="7133" max="7133" width="12.42578125" style="378" bestFit="1" customWidth="1"/>
    <col min="7134" max="7134" width="48.140625" style="378" customWidth="1"/>
    <col min="7135" max="7146" width="9.7109375" style="378" customWidth="1"/>
    <col min="7147" max="7150" width="14.7109375" style="378" customWidth="1"/>
    <col min="7151" max="7151" width="16.42578125" style="378" customWidth="1"/>
    <col min="7152" max="7152" width="11.5703125" style="378" bestFit="1" customWidth="1"/>
    <col min="7153" max="7153" width="34.140625" style="378" bestFit="1" customWidth="1"/>
    <col min="7154" max="7154" width="20.140625" style="378" customWidth="1"/>
    <col min="7155" max="7387" width="9.140625" style="378"/>
    <col min="7388" max="7388" width="8.5703125" style="378" bestFit="1" customWidth="1"/>
    <col min="7389" max="7389" width="12.42578125" style="378" bestFit="1" customWidth="1"/>
    <col min="7390" max="7390" width="48.140625" style="378" customWidth="1"/>
    <col min="7391" max="7402" width="9.7109375" style="378" customWidth="1"/>
    <col min="7403" max="7406" width="14.7109375" style="378" customWidth="1"/>
    <col min="7407" max="7407" width="16.42578125" style="378" customWidth="1"/>
    <col min="7408" max="7408" width="11.5703125" style="378" bestFit="1" customWidth="1"/>
    <col min="7409" max="7409" width="34.140625" style="378" bestFit="1" customWidth="1"/>
    <col min="7410" max="7410" width="20.140625" style="378" customWidth="1"/>
    <col min="7411" max="7643" width="9.140625" style="378"/>
    <col min="7644" max="7644" width="8.5703125" style="378" bestFit="1" customWidth="1"/>
    <col min="7645" max="7645" width="12.42578125" style="378" bestFit="1" customWidth="1"/>
    <col min="7646" max="7646" width="48.140625" style="378" customWidth="1"/>
    <col min="7647" max="7658" width="9.7109375" style="378" customWidth="1"/>
    <col min="7659" max="7662" width="14.7109375" style="378" customWidth="1"/>
    <col min="7663" max="7663" width="16.42578125" style="378" customWidth="1"/>
    <col min="7664" max="7664" width="11.5703125" style="378" bestFit="1" customWidth="1"/>
    <col min="7665" max="7665" width="34.140625" style="378" bestFit="1" customWidth="1"/>
    <col min="7666" max="7666" width="20.140625" style="378" customWidth="1"/>
    <col min="7667" max="7899" width="9.140625" style="378"/>
    <col min="7900" max="7900" width="8.5703125" style="378" bestFit="1" customWidth="1"/>
    <col min="7901" max="7901" width="12.42578125" style="378" bestFit="1" customWidth="1"/>
    <col min="7902" max="7902" width="48.140625" style="378" customWidth="1"/>
    <col min="7903" max="7914" width="9.7109375" style="378" customWidth="1"/>
    <col min="7915" max="7918" width="14.7109375" style="378" customWidth="1"/>
    <col min="7919" max="7919" width="16.42578125" style="378" customWidth="1"/>
    <col min="7920" max="7920" width="11.5703125" style="378" bestFit="1" customWidth="1"/>
    <col min="7921" max="7921" width="34.140625" style="378" bestFit="1" customWidth="1"/>
    <col min="7922" max="7922" width="20.140625" style="378" customWidth="1"/>
    <col min="7923" max="8155" width="9.140625" style="378"/>
    <col min="8156" max="8156" width="8.5703125" style="378" bestFit="1" customWidth="1"/>
    <col min="8157" max="8157" width="12.42578125" style="378" bestFit="1" customWidth="1"/>
    <col min="8158" max="8158" width="48.140625" style="378" customWidth="1"/>
    <col min="8159" max="8170" width="9.7109375" style="378" customWidth="1"/>
    <col min="8171" max="8174" width="14.7109375" style="378" customWidth="1"/>
    <col min="8175" max="8175" width="16.42578125" style="378" customWidth="1"/>
    <col min="8176" max="8176" width="11.5703125" style="378" bestFit="1" customWidth="1"/>
    <col min="8177" max="8177" width="34.140625" style="378" bestFit="1" customWidth="1"/>
    <col min="8178" max="8178" width="20.140625" style="378" customWidth="1"/>
    <col min="8179" max="8411" width="9.140625" style="378"/>
    <col min="8412" max="8412" width="8.5703125" style="378" bestFit="1" customWidth="1"/>
    <col min="8413" max="8413" width="12.42578125" style="378" bestFit="1" customWidth="1"/>
    <col min="8414" max="8414" width="48.140625" style="378" customWidth="1"/>
    <col min="8415" max="8426" width="9.7109375" style="378" customWidth="1"/>
    <col min="8427" max="8430" width="14.7109375" style="378" customWidth="1"/>
    <col min="8431" max="8431" width="16.42578125" style="378" customWidth="1"/>
    <col min="8432" max="8432" width="11.5703125" style="378" bestFit="1" customWidth="1"/>
    <col min="8433" max="8433" width="34.140625" style="378" bestFit="1" customWidth="1"/>
    <col min="8434" max="8434" width="20.140625" style="378" customWidth="1"/>
    <col min="8435" max="8667" width="9.140625" style="378"/>
    <col min="8668" max="8668" width="8.5703125" style="378" bestFit="1" customWidth="1"/>
    <col min="8669" max="8669" width="12.42578125" style="378" bestFit="1" customWidth="1"/>
    <col min="8670" max="8670" width="48.140625" style="378" customWidth="1"/>
    <col min="8671" max="8682" width="9.7109375" style="378" customWidth="1"/>
    <col min="8683" max="8686" width="14.7109375" style="378" customWidth="1"/>
    <col min="8687" max="8687" width="16.42578125" style="378" customWidth="1"/>
    <col min="8688" max="8688" width="11.5703125" style="378" bestFit="1" customWidth="1"/>
    <col min="8689" max="8689" width="34.140625" style="378" bestFit="1" customWidth="1"/>
    <col min="8690" max="8690" width="20.140625" style="378" customWidth="1"/>
    <col min="8691" max="8923" width="9.140625" style="378"/>
    <col min="8924" max="8924" width="8.5703125" style="378" bestFit="1" customWidth="1"/>
    <col min="8925" max="8925" width="12.42578125" style="378" bestFit="1" customWidth="1"/>
    <col min="8926" max="8926" width="48.140625" style="378" customWidth="1"/>
    <col min="8927" max="8938" width="9.7109375" style="378" customWidth="1"/>
    <col min="8939" max="8942" width="14.7109375" style="378" customWidth="1"/>
    <col min="8943" max="8943" width="16.42578125" style="378" customWidth="1"/>
    <col min="8944" max="8944" width="11.5703125" style="378" bestFit="1" customWidth="1"/>
    <col min="8945" max="8945" width="34.140625" style="378" bestFit="1" customWidth="1"/>
    <col min="8946" max="8946" width="20.140625" style="378" customWidth="1"/>
    <col min="8947" max="9179" width="9.140625" style="378"/>
    <col min="9180" max="9180" width="8.5703125" style="378" bestFit="1" customWidth="1"/>
    <col min="9181" max="9181" width="12.42578125" style="378" bestFit="1" customWidth="1"/>
    <col min="9182" max="9182" width="48.140625" style="378" customWidth="1"/>
    <col min="9183" max="9194" width="9.7109375" style="378" customWidth="1"/>
    <col min="9195" max="9198" width="14.7109375" style="378" customWidth="1"/>
    <col min="9199" max="9199" width="16.42578125" style="378" customWidth="1"/>
    <col min="9200" max="9200" width="11.5703125" style="378" bestFit="1" customWidth="1"/>
    <col min="9201" max="9201" width="34.140625" style="378" bestFit="1" customWidth="1"/>
    <col min="9202" max="9202" width="20.140625" style="378" customWidth="1"/>
    <col min="9203" max="9435" width="9.140625" style="378"/>
    <col min="9436" max="9436" width="8.5703125" style="378" bestFit="1" customWidth="1"/>
    <col min="9437" max="9437" width="12.42578125" style="378" bestFit="1" customWidth="1"/>
    <col min="9438" max="9438" width="48.140625" style="378" customWidth="1"/>
    <col min="9439" max="9450" width="9.7109375" style="378" customWidth="1"/>
    <col min="9451" max="9454" width="14.7109375" style="378" customWidth="1"/>
    <col min="9455" max="9455" width="16.42578125" style="378" customWidth="1"/>
    <col min="9456" max="9456" width="11.5703125" style="378" bestFit="1" customWidth="1"/>
    <col min="9457" max="9457" width="34.140625" style="378" bestFit="1" customWidth="1"/>
    <col min="9458" max="9458" width="20.140625" style="378" customWidth="1"/>
    <col min="9459" max="9691" width="9.140625" style="378"/>
    <col min="9692" max="9692" width="8.5703125" style="378" bestFit="1" customWidth="1"/>
    <col min="9693" max="9693" width="12.42578125" style="378" bestFit="1" customWidth="1"/>
    <col min="9694" max="9694" width="48.140625" style="378" customWidth="1"/>
    <col min="9695" max="9706" width="9.7109375" style="378" customWidth="1"/>
    <col min="9707" max="9710" width="14.7109375" style="378" customWidth="1"/>
    <col min="9711" max="9711" width="16.42578125" style="378" customWidth="1"/>
    <col min="9712" max="9712" width="11.5703125" style="378" bestFit="1" customWidth="1"/>
    <col min="9713" max="9713" width="34.140625" style="378" bestFit="1" customWidth="1"/>
    <col min="9714" max="9714" width="20.140625" style="378" customWidth="1"/>
    <col min="9715" max="9947" width="9.140625" style="378"/>
    <col min="9948" max="9948" width="8.5703125" style="378" bestFit="1" customWidth="1"/>
    <col min="9949" max="9949" width="12.42578125" style="378" bestFit="1" customWidth="1"/>
    <col min="9950" max="9950" width="48.140625" style="378" customWidth="1"/>
    <col min="9951" max="9962" width="9.7109375" style="378" customWidth="1"/>
    <col min="9963" max="9966" width="14.7109375" style="378" customWidth="1"/>
    <col min="9967" max="9967" width="16.42578125" style="378" customWidth="1"/>
    <col min="9968" max="9968" width="11.5703125" style="378" bestFit="1" customWidth="1"/>
    <col min="9969" max="9969" width="34.140625" style="378" bestFit="1" customWidth="1"/>
    <col min="9970" max="9970" width="20.140625" style="378" customWidth="1"/>
    <col min="9971" max="10203" width="9.140625" style="378"/>
    <col min="10204" max="10204" width="8.5703125" style="378" bestFit="1" customWidth="1"/>
    <col min="10205" max="10205" width="12.42578125" style="378" bestFit="1" customWidth="1"/>
    <col min="10206" max="10206" width="48.140625" style="378" customWidth="1"/>
    <col min="10207" max="10218" width="9.7109375" style="378" customWidth="1"/>
    <col min="10219" max="10222" width="14.7109375" style="378" customWidth="1"/>
    <col min="10223" max="10223" width="16.42578125" style="378" customWidth="1"/>
    <col min="10224" max="10224" width="11.5703125" style="378" bestFit="1" customWidth="1"/>
    <col min="10225" max="10225" width="34.140625" style="378" bestFit="1" customWidth="1"/>
    <col min="10226" max="10226" width="20.140625" style="378" customWidth="1"/>
    <col min="10227" max="10459" width="9.140625" style="378"/>
    <col min="10460" max="10460" width="8.5703125" style="378" bestFit="1" customWidth="1"/>
    <col min="10461" max="10461" width="12.42578125" style="378" bestFit="1" customWidth="1"/>
    <col min="10462" max="10462" width="48.140625" style="378" customWidth="1"/>
    <col min="10463" max="10474" width="9.7109375" style="378" customWidth="1"/>
    <col min="10475" max="10478" width="14.7109375" style="378" customWidth="1"/>
    <col min="10479" max="10479" width="16.42578125" style="378" customWidth="1"/>
    <col min="10480" max="10480" width="11.5703125" style="378" bestFit="1" customWidth="1"/>
    <col min="10481" max="10481" width="34.140625" style="378" bestFit="1" customWidth="1"/>
    <col min="10482" max="10482" width="20.140625" style="378" customWidth="1"/>
    <col min="10483" max="10715" width="9.140625" style="378"/>
    <col min="10716" max="10716" width="8.5703125" style="378" bestFit="1" customWidth="1"/>
    <col min="10717" max="10717" width="12.42578125" style="378" bestFit="1" customWidth="1"/>
    <col min="10718" max="10718" width="48.140625" style="378" customWidth="1"/>
    <col min="10719" max="10730" width="9.7109375" style="378" customWidth="1"/>
    <col min="10731" max="10734" width="14.7109375" style="378" customWidth="1"/>
    <col min="10735" max="10735" width="16.42578125" style="378" customWidth="1"/>
    <col min="10736" max="10736" width="11.5703125" style="378" bestFit="1" customWidth="1"/>
    <col min="10737" max="10737" width="34.140625" style="378" bestFit="1" customWidth="1"/>
    <col min="10738" max="10738" width="20.140625" style="378" customWidth="1"/>
    <col min="10739" max="10971" width="9.140625" style="378"/>
    <col min="10972" max="10972" width="8.5703125" style="378" bestFit="1" customWidth="1"/>
    <col min="10973" max="10973" width="12.42578125" style="378" bestFit="1" customWidth="1"/>
    <col min="10974" max="10974" width="48.140625" style="378" customWidth="1"/>
    <col min="10975" max="10986" width="9.7109375" style="378" customWidth="1"/>
    <col min="10987" max="10990" width="14.7109375" style="378" customWidth="1"/>
    <col min="10991" max="10991" width="16.42578125" style="378" customWidth="1"/>
    <col min="10992" max="10992" width="11.5703125" style="378" bestFit="1" customWidth="1"/>
    <col min="10993" max="10993" width="34.140625" style="378" bestFit="1" customWidth="1"/>
    <col min="10994" max="10994" width="20.140625" style="378" customWidth="1"/>
    <col min="10995" max="11227" width="9.140625" style="378"/>
    <col min="11228" max="11228" width="8.5703125" style="378" bestFit="1" customWidth="1"/>
    <col min="11229" max="11229" width="12.42578125" style="378" bestFit="1" customWidth="1"/>
    <col min="11230" max="11230" width="48.140625" style="378" customWidth="1"/>
    <col min="11231" max="11242" width="9.7109375" style="378" customWidth="1"/>
    <col min="11243" max="11246" width="14.7109375" style="378" customWidth="1"/>
    <col min="11247" max="11247" width="16.42578125" style="378" customWidth="1"/>
    <col min="11248" max="11248" width="11.5703125" style="378" bestFit="1" customWidth="1"/>
    <col min="11249" max="11249" width="34.140625" style="378" bestFit="1" customWidth="1"/>
    <col min="11250" max="11250" width="20.140625" style="378" customWidth="1"/>
    <col min="11251" max="11483" width="9.140625" style="378"/>
    <col min="11484" max="11484" width="8.5703125" style="378" bestFit="1" customWidth="1"/>
    <col min="11485" max="11485" width="12.42578125" style="378" bestFit="1" customWidth="1"/>
    <col min="11486" max="11486" width="48.140625" style="378" customWidth="1"/>
    <col min="11487" max="11498" width="9.7109375" style="378" customWidth="1"/>
    <col min="11499" max="11502" width="14.7109375" style="378" customWidth="1"/>
    <col min="11503" max="11503" width="16.42578125" style="378" customWidth="1"/>
    <col min="11504" max="11504" width="11.5703125" style="378" bestFit="1" customWidth="1"/>
    <col min="11505" max="11505" width="34.140625" style="378" bestFit="1" customWidth="1"/>
    <col min="11506" max="11506" width="20.140625" style="378" customWidth="1"/>
    <col min="11507" max="11739" width="9.140625" style="378"/>
    <col min="11740" max="11740" width="8.5703125" style="378" bestFit="1" customWidth="1"/>
    <col min="11741" max="11741" width="12.42578125" style="378" bestFit="1" customWidth="1"/>
    <col min="11742" max="11742" width="48.140625" style="378" customWidth="1"/>
    <col min="11743" max="11754" width="9.7109375" style="378" customWidth="1"/>
    <col min="11755" max="11758" width="14.7109375" style="378" customWidth="1"/>
    <col min="11759" max="11759" width="16.42578125" style="378" customWidth="1"/>
    <col min="11760" max="11760" width="11.5703125" style="378" bestFit="1" customWidth="1"/>
    <col min="11761" max="11761" width="34.140625" style="378" bestFit="1" customWidth="1"/>
    <col min="11762" max="11762" width="20.140625" style="378" customWidth="1"/>
    <col min="11763" max="11995" width="9.140625" style="378"/>
    <col min="11996" max="11996" width="8.5703125" style="378" bestFit="1" customWidth="1"/>
    <col min="11997" max="11997" width="12.42578125" style="378" bestFit="1" customWidth="1"/>
    <col min="11998" max="11998" width="48.140625" style="378" customWidth="1"/>
    <col min="11999" max="12010" width="9.7109375" style="378" customWidth="1"/>
    <col min="12011" max="12014" width="14.7109375" style="378" customWidth="1"/>
    <col min="12015" max="12015" width="16.42578125" style="378" customWidth="1"/>
    <col min="12016" max="12016" width="11.5703125" style="378" bestFit="1" customWidth="1"/>
    <col min="12017" max="12017" width="34.140625" style="378" bestFit="1" customWidth="1"/>
    <col min="12018" max="12018" width="20.140625" style="378" customWidth="1"/>
    <col min="12019" max="12251" width="9.140625" style="378"/>
    <col min="12252" max="12252" width="8.5703125" style="378" bestFit="1" customWidth="1"/>
    <col min="12253" max="12253" width="12.42578125" style="378" bestFit="1" customWidth="1"/>
    <col min="12254" max="12254" width="48.140625" style="378" customWidth="1"/>
    <col min="12255" max="12266" width="9.7109375" style="378" customWidth="1"/>
    <col min="12267" max="12270" width="14.7109375" style="378" customWidth="1"/>
    <col min="12271" max="12271" width="16.42578125" style="378" customWidth="1"/>
    <col min="12272" max="12272" width="11.5703125" style="378" bestFit="1" customWidth="1"/>
    <col min="12273" max="12273" width="34.140625" style="378" bestFit="1" customWidth="1"/>
    <col min="12274" max="12274" width="20.140625" style="378" customWidth="1"/>
    <col min="12275" max="12507" width="9.140625" style="378"/>
    <col min="12508" max="12508" width="8.5703125" style="378" bestFit="1" customWidth="1"/>
    <col min="12509" max="12509" width="12.42578125" style="378" bestFit="1" customWidth="1"/>
    <col min="12510" max="12510" width="48.140625" style="378" customWidth="1"/>
    <col min="12511" max="12522" width="9.7109375" style="378" customWidth="1"/>
    <col min="12523" max="12526" width="14.7109375" style="378" customWidth="1"/>
    <col min="12527" max="12527" width="16.42578125" style="378" customWidth="1"/>
    <col min="12528" max="12528" width="11.5703125" style="378" bestFit="1" customWidth="1"/>
    <col min="12529" max="12529" width="34.140625" style="378" bestFit="1" customWidth="1"/>
    <col min="12530" max="12530" width="20.140625" style="378" customWidth="1"/>
    <col min="12531" max="12763" width="9.140625" style="378"/>
    <col min="12764" max="12764" width="8.5703125" style="378" bestFit="1" customWidth="1"/>
    <col min="12765" max="12765" width="12.42578125" style="378" bestFit="1" customWidth="1"/>
    <col min="12766" max="12766" width="48.140625" style="378" customWidth="1"/>
    <col min="12767" max="12778" width="9.7109375" style="378" customWidth="1"/>
    <col min="12779" max="12782" width="14.7109375" style="378" customWidth="1"/>
    <col min="12783" max="12783" width="16.42578125" style="378" customWidth="1"/>
    <col min="12784" max="12784" width="11.5703125" style="378" bestFit="1" customWidth="1"/>
    <col min="12785" max="12785" width="34.140625" style="378" bestFit="1" customWidth="1"/>
    <col min="12786" max="12786" width="20.140625" style="378" customWidth="1"/>
    <col min="12787" max="13019" width="9.140625" style="378"/>
    <col min="13020" max="13020" width="8.5703125" style="378" bestFit="1" customWidth="1"/>
    <col min="13021" max="13021" width="12.42578125" style="378" bestFit="1" customWidth="1"/>
    <col min="13022" max="13022" width="48.140625" style="378" customWidth="1"/>
    <col min="13023" max="13034" width="9.7109375" style="378" customWidth="1"/>
    <col min="13035" max="13038" width="14.7109375" style="378" customWidth="1"/>
    <col min="13039" max="13039" width="16.42578125" style="378" customWidth="1"/>
    <col min="13040" max="13040" width="11.5703125" style="378" bestFit="1" customWidth="1"/>
    <col min="13041" max="13041" width="34.140625" style="378" bestFit="1" customWidth="1"/>
    <col min="13042" max="13042" width="20.140625" style="378" customWidth="1"/>
    <col min="13043" max="13275" width="9.140625" style="378"/>
    <col min="13276" max="13276" width="8.5703125" style="378" bestFit="1" customWidth="1"/>
    <col min="13277" max="13277" width="12.42578125" style="378" bestFit="1" customWidth="1"/>
    <col min="13278" max="13278" width="48.140625" style="378" customWidth="1"/>
    <col min="13279" max="13290" width="9.7109375" style="378" customWidth="1"/>
    <col min="13291" max="13294" width="14.7109375" style="378" customWidth="1"/>
    <col min="13295" max="13295" width="16.42578125" style="378" customWidth="1"/>
    <col min="13296" max="13296" width="11.5703125" style="378" bestFit="1" customWidth="1"/>
    <col min="13297" max="13297" width="34.140625" style="378" bestFit="1" customWidth="1"/>
    <col min="13298" max="13298" width="20.140625" style="378" customWidth="1"/>
    <col min="13299" max="13531" width="9.140625" style="378"/>
    <col min="13532" max="13532" width="8.5703125" style="378" bestFit="1" customWidth="1"/>
    <col min="13533" max="13533" width="12.42578125" style="378" bestFit="1" customWidth="1"/>
    <col min="13534" max="13534" width="48.140625" style="378" customWidth="1"/>
    <col min="13535" max="13546" width="9.7109375" style="378" customWidth="1"/>
    <col min="13547" max="13550" width="14.7109375" style="378" customWidth="1"/>
    <col min="13551" max="13551" width="16.42578125" style="378" customWidth="1"/>
    <col min="13552" max="13552" width="11.5703125" style="378" bestFit="1" customWidth="1"/>
    <col min="13553" max="13553" width="34.140625" style="378" bestFit="1" customWidth="1"/>
    <col min="13554" max="13554" width="20.140625" style="378" customWidth="1"/>
    <col min="13555" max="13787" width="9.140625" style="378"/>
    <col min="13788" max="13788" width="8.5703125" style="378" bestFit="1" customWidth="1"/>
    <col min="13789" max="13789" width="12.42578125" style="378" bestFit="1" customWidth="1"/>
    <col min="13790" max="13790" width="48.140625" style="378" customWidth="1"/>
    <col min="13791" max="13802" width="9.7109375" style="378" customWidth="1"/>
    <col min="13803" max="13806" width="14.7109375" style="378" customWidth="1"/>
    <col min="13807" max="13807" width="16.42578125" style="378" customWidth="1"/>
    <col min="13808" max="13808" width="11.5703125" style="378" bestFit="1" customWidth="1"/>
    <col min="13809" max="13809" width="34.140625" style="378" bestFit="1" customWidth="1"/>
    <col min="13810" max="13810" width="20.140625" style="378" customWidth="1"/>
    <col min="13811" max="14043" width="9.140625" style="378"/>
    <col min="14044" max="14044" width="8.5703125" style="378" bestFit="1" customWidth="1"/>
    <col min="14045" max="14045" width="12.42578125" style="378" bestFit="1" customWidth="1"/>
    <col min="14046" max="14046" width="48.140625" style="378" customWidth="1"/>
    <col min="14047" max="14058" width="9.7109375" style="378" customWidth="1"/>
    <col min="14059" max="14062" width="14.7109375" style="378" customWidth="1"/>
    <col min="14063" max="14063" width="16.42578125" style="378" customWidth="1"/>
    <col min="14064" max="14064" width="11.5703125" style="378" bestFit="1" customWidth="1"/>
    <col min="14065" max="14065" width="34.140625" style="378" bestFit="1" customWidth="1"/>
    <col min="14066" max="14066" width="20.140625" style="378" customWidth="1"/>
    <col min="14067" max="14299" width="9.140625" style="378"/>
    <col min="14300" max="14300" width="8.5703125" style="378" bestFit="1" customWidth="1"/>
    <col min="14301" max="14301" width="12.42578125" style="378" bestFit="1" customWidth="1"/>
    <col min="14302" max="14302" width="48.140625" style="378" customWidth="1"/>
    <col min="14303" max="14314" width="9.7109375" style="378" customWidth="1"/>
    <col min="14315" max="14318" width="14.7109375" style="378" customWidth="1"/>
    <col min="14319" max="14319" width="16.42578125" style="378" customWidth="1"/>
    <col min="14320" max="14320" width="11.5703125" style="378" bestFit="1" customWidth="1"/>
    <col min="14321" max="14321" width="34.140625" style="378" bestFit="1" customWidth="1"/>
    <col min="14322" max="14322" width="20.140625" style="378" customWidth="1"/>
    <col min="14323" max="14555" width="9.140625" style="378"/>
    <col min="14556" max="14556" width="8.5703125" style="378" bestFit="1" customWidth="1"/>
    <col min="14557" max="14557" width="12.42578125" style="378" bestFit="1" customWidth="1"/>
    <col min="14558" max="14558" width="48.140625" style="378" customWidth="1"/>
    <col min="14559" max="14570" width="9.7109375" style="378" customWidth="1"/>
    <col min="14571" max="14574" width="14.7109375" style="378" customWidth="1"/>
    <col min="14575" max="14575" width="16.42578125" style="378" customWidth="1"/>
    <col min="14576" max="14576" width="11.5703125" style="378" bestFit="1" customWidth="1"/>
    <col min="14577" max="14577" width="34.140625" style="378" bestFit="1" customWidth="1"/>
    <col min="14578" max="14578" width="20.140625" style="378" customWidth="1"/>
    <col min="14579" max="14811" width="9.140625" style="378"/>
    <col min="14812" max="14812" width="8.5703125" style="378" bestFit="1" customWidth="1"/>
    <col min="14813" max="14813" width="12.42578125" style="378" bestFit="1" customWidth="1"/>
    <col min="14814" max="14814" width="48.140625" style="378" customWidth="1"/>
    <col min="14815" max="14826" width="9.7109375" style="378" customWidth="1"/>
    <col min="14827" max="14830" width="14.7109375" style="378" customWidth="1"/>
    <col min="14831" max="14831" width="16.42578125" style="378" customWidth="1"/>
    <col min="14832" max="14832" width="11.5703125" style="378" bestFit="1" customWidth="1"/>
    <col min="14833" max="14833" width="34.140625" style="378" bestFit="1" customWidth="1"/>
    <col min="14834" max="14834" width="20.140625" style="378" customWidth="1"/>
    <col min="14835" max="15067" width="9.140625" style="378"/>
    <col min="15068" max="15068" width="8.5703125" style="378" bestFit="1" customWidth="1"/>
    <col min="15069" max="15069" width="12.42578125" style="378" bestFit="1" customWidth="1"/>
    <col min="15070" max="15070" width="48.140625" style="378" customWidth="1"/>
    <col min="15071" max="15082" width="9.7109375" style="378" customWidth="1"/>
    <col min="15083" max="15086" width="14.7109375" style="378" customWidth="1"/>
    <col min="15087" max="15087" width="16.42578125" style="378" customWidth="1"/>
    <col min="15088" max="15088" width="11.5703125" style="378" bestFit="1" customWidth="1"/>
    <col min="15089" max="15089" width="34.140625" style="378" bestFit="1" customWidth="1"/>
    <col min="15090" max="15090" width="20.140625" style="378" customWidth="1"/>
    <col min="15091" max="15323" width="9.140625" style="378"/>
    <col min="15324" max="15324" width="8.5703125" style="378" bestFit="1" customWidth="1"/>
    <col min="15325" max="15325" width="12.42578125" style="378" bestFit="1" customWidth="1"/>
    <col min="15326" max="15326" width="48.140625" style="378" customWidth="1"/>
    <col min="15327" max="15338" width="9.7109375" style="378" customWidth="1"/>
    <col min="15339" max="15342" width="14.7109375" style="378" customWidth="1"/>
    <col min="15343" max="15343" width="16.42578125" style="378" customWidth="1"/>
    <col min="15344" max="15344" width="11.5703125" style="378" bestFit="1" customWidth="1"/>
    <col min="15345" max="15345" width="34.140625" style="378" bestFit="1" customWidth="1"/>
    <col min="15346" max="15346" width="20.140625" style="378" customWidth="1"/>
    <col min="15347" max="15579" width="9.140625" style="378"/>
    <col min="15580" max="15580" width="8.5703125" style="378" bestFit="1" customWidth="1"/>
    <col min="15581" max="15581" width="12.42578125" style="378" bestFit="1" customWidth="1"/>
    <col min="15582" max="15582" width="48.140625" style="378" customWidth="1"/>
    <col min="15583" max="15594" width="9.7109375" style="378" customWidth="1"/>
    <col min="15595" max="15598" width="14.7109375" style="378" customWidth="1"/>
    <col min="15599" max="15599" width="16.42578125" style="378" customWidth="1"/>
    <col min="15600" max="15600" width="11.5703125" style="378" bestFit="1" customWidth="1"/>
    <col min="15601" max="15601" width="34.140625" style="378" bestFit="1" customWidth="1"/>
    <col min="15602" max="15602" width="20.140625" style="378" customWidth="1"/>
    <col min="15603" max="15835" width="9.140625" style="378"/>
    <col min="15836" max="15836" width="8.5703125" style="378" bestFit="1" customWidth="1"/>
    <col min="15837" max="15837" width="12.42578125" style="378" bestFit="1" customWidth="1"/>
    <col min="15838" max="15838" width="48.140625" style="378" customWidth="1"/>
    <col min="15839" max="15850" width="9.7109375" style="378" customWidth="1"/>
    <col min="15851" max="15854" width="14.7109375" style="378" customWidth="1"/>
    <col min="15855" max="15855" width="16.42578125" style="378" customWidth="1"/>
    <col min="15856" max="15856" width="11.5703125" style="378" bestFit="1" customWidth="1"/>
    <col min="15857" max="15857" width="34.140625" style="378" bestFit="1" customWidth="1"/>
    <col min="15858" max="15858" width="20.140625" style="378" customWidth="1"/>
    <col min="15859" max="16091" width="9.140625" style="378"/>
    <col min="16092" max="16092" width="8.5703125" style="378" bestFit="1" customWidth="1"/>
    <col min="16093" max="16093" width="12.42578125" style="378" bestFit="1" customWidth="1"/>
    <col min="16094" max="16094" width="48.140625" style="378" customWidth="1"/>
    <col min="16095" max="16106" width="9.7109375" style="378" customWidth="1"/>
    <col min="16107" max="16110" width="14.7109375" style="378" customWidth="1"/>
    <col min="16111" max="16111" width="16.42578125" style="378" customWidth="1"/>
    <col min="16112" max="16112" width="11.5703125" style="378" bestFit="1" customWidth="1"/>
    <col min="16113" max="16113" width="34.140625" style="378" bestFit="1" customWidth="1"/>
    <col min="16114" max="16114" width="20.140625" style="378" customWidth="1"/>
    <col min="16115" max="16384" width="9.140625" style="378"/>
  </cols>
  <sheetData>
    <row r="1" spans="1:18" s="316" customFormat="1" ht="35.25" customHeight="1">
      <c r="A1" s="554" t="s">
        <v>421</v>
      </c>
      <c r="B1" s="554"/>
      <c r="C1" s="554"/>
      <c r="D1" s="554"/>
      <c r="E1" s="554"/>
      <c r="F1" s="554"/>
      <c r="G1" s="554"/>
      <c r="H1" s="554"/>
      <c r="I1" s="554"/>
      <c r="J1" s="554"/>
    </row>
    <row r="2" spans="1:18" s="318" customFormat="1" ht="12.6" customHeight="1">
      <c r="A2" s="317">
        <v>1</v>
      </c>
      <c r="B2" s="317">
        <v>2</v>
      </c>
      <c r="C2" s="317">
        <v>3</v>
      </c>
      <c r="D2" s="317">
        <v>4</v>
      </c>
      <c r="E2" s="317">
        <v>5</v>
      </c>
      <c r="F2" s="155">
        <v>6</v>
      </c>
      <c r="G2" s="155">
        <v>7</v>
      </c>
      <c r="H2" s="155">
        <v>8</v>
      </c>
      <c r="I2" s="155">
        <v>9</v>
      </c>
      <c r="J2" s="155">
        <v>10</v>
      </c>
    </row>
    <row r="3" spans="1:18" s="320" customFormat="1" ht="30" customHeight="1">
      <c r="A3" s="319" t="s">
        <v>17</v>
      </c>
      <c r="B3" s="319" t="s">
        <v>18</v>
      </c>
      <c r="C3" s="319" t="s">
        <v>19</v>
      </c>
      <c r="D3" s="319" t="s">
        <v>20</v>
      </c>
      <c r="E3" s="319" t="s">
        <v>0</v>
      </c>
      <c r="F3" s="158" t="s">
        <v>21</v>
      </c>
      <c r="G3" s="158" t="s">
        <v>22</v>
      </c>
      <c r="H3" s="158" t="s">
        <v>23</v>
      </c>
      <c r="I3" s="158" t="s">
        <v>24</v>
      </c>
      <c r="J3" s="158" t="s">
        <v>25</v>
      </c>
    </row>
    <row r="4" spans="1:18" s="321" customFormat="1" ht="12.6" customHeight="1">
      <c r="A4" s="317">
        <v>1</v>
      </c>
      <c r="B4" s="317">
        <v>2</v>
      </c>
      <c r="C4" s="317">
        <v>3</v>
      </c>
      <c r="D4" s="317">
        <v>4</v>
      </c>
      <c r="E4" s="317">
        <v>5</v>
      </c>
      <c r="F4" s="155">
        <v>6</v>
      </c>
      <c r="G4" s="160" t="s">
        <v>26</v>
      </c>
      <c r="H4" s="160">
        <v>8</v>
      </c>
      <c r="I4" s="160" t="s">
        <v>27</v>
      </c>
      <c r="J4" s="160" t="s">
        <v>40</v>
      </c>
    </row>
    <row r="5" spans="1:18" s="325" customFormat="1" ht="21.6" customHeight="1">
      <c r="A5" s="555" t="s">
        <v>334</v>
      </c>
      <c r="B5" s="556"/>
      <c r="C5" s="556"/>
      <c r="D5" s="556"/>
      <c r="E5" s="556"/>
      <c r="F5" s="556"/>
      <c r="G5" s="556"/>
      <c r="H5" s="556"/>
      <c r="I5" s="556"/>
      <c r="J5" s="557"/>
      <c r="K5" s="322"/>
      <c r="L5" s="323"/>
      <c r="M5" s="324"/>
      <c r="N5" s="324"/>
      <c r="O5" s="324"/>
      <c r="P5" s="324"/>
      <c r="Q5" s="324"/>
      <c r="R5" s="324"/>
    </row>
    <row r="6" spans="1:18" s="330" customFormat="1" ht="51" customHeight="1">
      <c r="A6" s="326"/>
      <c r="B6" s="327" t="s">
        <v>335</v>
      </c>
      <c r="C6" s="168" t="s">
        <v>336</v>
      </c>
      <c r="D6" s="328"/>
      <c r="E6" s="170"/>
      <c r="F6" s="171"/>
      <c r="G6" s="171"/>
      <c r="H6" s="285"/>
      <c r="I6" s="286"/>
      <c r="J6" s="285"/>
      <c r="K6" s="329"/>
      <c r="L6" s="329"/>
    </row>
    <row r="7" spans="1:18" s="330" customFormat="1" ht="28.15" customHeight="1">
      <c r="A7" s="326" t="s">
        <v>50</v>
      </c>
      <c r="B7" s="327"/>
      <c r="C7" s="176" t="s">
        <v>340</v>
      </c>
      <c r="D7" s="331">
        <f>17*1.15</f>
        <v>19.549999999999997</v>
      </c>
      <c r="E7" s="177" t="s">
        <v>41</v>
      </c>
      <c r="F7" s="171">
        <v>480</v>
      </c>
      <c r="G7" s="171">
        <f>F7*D7</f>
        <v>9383.9999999999982</v>
      </c>
      <c r="H7" s="285">
        <v>125</v>
      </c>
      <c r="I7" s="286">
        <f>H7*D7</f>
        <v>2443.7499999999995</v>
      </c>
      <c r="J7" s="287">
        <f>I7+G7</f>
        <v>11827.749999999998</v>
      </c>
      <c r="K7" s="329"/>
      <c r="L7" s="329"/>
    </row>
    <row r="8" spans="1:18" s="330" customFormat="1" ht="28.15" customHeight="1">
      <c r="A8" s="326" t="s">
        <v>42</v>
      </c>
      <c r="B8" s="332"/>
      <c r="C8" s="176" t="s">
        <v>341</v>
      </c>
      <c r="D8" s="331">
        <f>(6+4*8)*1.15</f>
        <v>43.699999999999996</v>
      </c>
      <c r="E8" s="177" t="s">
        <v>41</v>
      </c>
      <c r="F8" s="171">
        <v>350</v>
      </c>
      <c r="G8" s="171">
        <f>F8*D8</f>
        <v>15294.999999999998</v>
      </c>
      <c r="H8" s="288">
        <v>100</v>
      </c>
      <c r="I8" s="286">
        <f>H8*D8</f>
        <v>4370</v>
      </c>
      <c r="J8" s="287">
        <f>I8+G8</f>
        <v>19665</v>
      </c>
      <c r="K8" s="329"/>
      <c r="L8" s="329"/>
    </row>
    <row r="9" spans="1:18" s="334" customFormat="1" ht="30" customHeight="1">
      <c r="A9" s="333"/>
      <c r="B9" s="333"/>
      <c r="C9" s="232" t="s">
        <v>422</v>
      </c>
      <c r="D9" s="233"/>
      <c r="E9" s="233"/>
      <c r="F9" s="234"/>
      <c r="G9" s="235">
        <f>SUM(G7:G8)</f>
        <v>24678.999999999996</v>
      </c>
      <c r="H9" s="234"/>
      <c r="I9" s="235">
        <f>SUM(I7:I8)</f>
        <v>6813.75</v>
      </c>
      <c r="J9" s="235">
        <f>SUM(J7:J8)</f>
        <v>31492.75</v>
      </c>
    </row>
    <row r="10" spans="1:18" s="337" customFormat="1" ht="21.6" customHeight="1">
      <c r="A10" s="555" t="s">
        <v>343</v>
      </c>
      <c r="B10" s="556"/>
      <c r="C10" s="556"/>
      <c r="D10" s="556"/>
      <c r="E10" s="556"/>
      <c r="F10" s="556"/>
      <c r="G10" s="556"/>
      <c r="H10" s="556"/>
      <c r="I10" s="557"/>
      <c r="J10" s="291"/>
      <c r="K10" s="335"/>
      <c r="L10" s="335"/>
      <c r="M10" s="336"/>
      <c r="N10" s="336"/>
      <c r="O10" s="336"/>
      <c r="P10" s="336"/>
      <c r="Q10" s="336"/>
      <c r="R10" s="336"/>
    </row>
    <row r="11" spans="1:18" s="342" customFormat="1" ht="64.150000000000006" customHeight="1">
      <c r="A11" s="338"/>
      <c r="B11" s="339" t="s">
        <v>335</v>
      </c>
      <c r="C11" s="194" t="s">
        <v>344</v>
      </c>
      <c r="D11" s="340"/>
      <c r="E11" s="196"/>
      <c r="F11" s="197"/>
      <c r="G11" s="197"/>
      <c r="H11" s="293"/>
      <c r="I11" s="197"/>
      <c r="J11" s="294"/>
      <c r="K11" s="341"/>
      <c r="L11" s="341"/>
    </row>
    <row r="12" spans="1:18" s="346" customFormat="1" ht="28.15" customHeight="1">
      <c r="A12" s="343" t="s">
        <v>50</v>
      </c>
      <c r="B12" s="339"/>
      <c r="C12" s="204" t="s">
        <v>345</v>
      </c>
      <c r="D12" s="344">
        <f>16*1.15</f>
        <v>18.399999999999999</v>
      </c>
      <c r="E12" s="177" t="s">
        <v>41</v>
      </c>
      <c r="F12" s="206">
        <v>950</v>
      </c>
      <c r="G12" s="171">
        <f t="shared" ref="G12:G13" si="0">F12*D12</f>
        <v>17480</v>
      </c>
      <c r="H12" s="297">
        <v>200</v>
      </c>
      <c r="I12" s="286">
        <f t="shared" ref="I12:I13" si="1">H12*D12</f>
        <v>3679.9999999999995</v>
      </c>
      <c r="J12" s="287">
        <f t="shared" ref="J12:J13" si="2">I12+G12</f>
        <v>21160</v>
      </c>
      <c r="K12" s="345"/>
      <c r="L12" s="345"/>
    </row>
    <row r="13" spans="1:18" s="346" customFormat="1" ht="28.15" customHeight="1">
      <c r="A13" s="343" t="s">
        <v>42</v>
      </c>
      <c r="B13" s="339"/>
      <c r="C13" s="204" t="s">
        <v>347</v>
      </c>
      <c r="D13" s="344">
        <f>6*1.15</f>
        <v>6.8999999999999995</v>
      </c>
      <c r="E13" s="177" t="s">
        <v>41</v>
      </c>
      <c r="F13" s="206">
        <v>1350</v>
      </c>
      <c r="G13" s="171">
        <f t="shared" si="0"/>
        <v>9315</v>
      </c>
      <c r="H13" s="297">
        <v>200</v>
      </c>
      <c r="I13" s="286">
        <f t="shared" si="1"/>
        <v>1380</v>
      </c>
      <c r="J13" s="287">
        <f t="shared" si="2"/>
        <v>10695</v>
      </c>
      <c r="K13" s="345"/>
      <c r="L13" s="345"/>
    </row>
    <row r="14" spans="1:18" s="334" customFormat="1" ht="30" customHeight="1">
      <c r="A14" s="333"/>
      <c r="B14" s="333"/>
      <c r="C14" s="232" t="s">
        <v>423</v>
      </c>
      <c r="D14" s="233"/>
      <c r="E14" s="233"/>
      <c r="F14" s="234"/>
      <c r="G14" s="235">
        <f>SUM(G12:G13)</f>
        <v>26795</v>
      </c>
      <c r="H14" s="234"/>
      <c r="I14" s="235">
        <f>SUM(I12:I13)</f>
        <v>5060</v>
      </c>
      <c r="J14" s="235">
        <f>SUM(J12:J13)</f>
        <v>31855</v>
      </c>
    </row>
    <row r="15" spans="1:18" s="337" customFormat="1" ht="21.6" customHeight="1">
      <c r="A15" s="555" t="s">
        <v>349</v>
      </c>
      <c r="B15" s="556"/>
      <c r="C15" s="556"/>
      <c r="D15" s="556"/>
      <c r="E15" s="556"/>
      <c r="F15" s="556"/>
      <c r="G15" s="556"/>
      <c r="H15" s="556"/>
      <c r="I15" s="557"/>
      <c r="J15" s="291"/>
      <c r="K15" s="335"/>
      <c r="L15" s="335"/>
      <c r="M15" s="336"/>
      <c r="N15" s="336"/>
      <c r="O15" s="336"/>
      <c r="P15" s="336"/>
      <c r="Q15" s="336"/>
      <c r="R15" s="336"/>
    </row>
    <row r="16" spans="1:18" s="346" customFormat="1" ht="33" customHeight="1">
      <c r="A16" s="339"/>
      <c r="B16" s="215" t="s">
        <v>350</v>
      </c>
      <c r="C16" s="216" t="s">
        <v>351</v>
      </c>
      <c r="D16" s="343"/>
      <c r="E16" s="177"/>
      <c r="F16" s="206"/>
      <c r="G16" s="206"/>
      <c r="H16" s="300"/>
      <c r="I16" s="301"/>
      <c r="J16" s="300"/>
      <c r="K16" s="345"/>
      <c r="L16" s="345"/>
    </row>
    <row r="17" spans="1:12" s="346" customFormat="1" ht="23.25" customHeight="1">
      <c r="A17" s="343" t="s">
        <v>50</v>
      </c>
      <c r="B17" s="347"/>
      <c r="C17" s="204" t="s">
        <v>349</v>
      </c>
      <c r="D17" s="343">
        <v>1</v>
      </c>
      <c r="E17" s="177" t="s">
        <v>186</v>
      </c>
      <c r="F17" s="303">
        <v>8900</v>
      </c>
      <c r="G17" s="171">
        <f>F17*D17</f>
        <v>8900</v>
      </c>
      <c r="H17" s="300">
        <v>1000</v>
      </c>
      <c r="I17" s="286">
        <f>H17*D17</f>
        <v>1000</v>
      </c>
      <c r="J17" s="287">
        <f>I17+G17</f>
        <v>9900</v>
      </c>
      <c r="K17" s="345"/>
      <c r="L17" s="345"/>
    </row>
    <row r="18" spans="1:12" s="351" customFormat="1" ht="33.75" customHeight="1">
      <c r="A18" s="348"/>
      <c r="B18" s="349" t="s">
        <v>44</v>
      </c>
      <c r="C18" s="223" t="s">
        <v>353</v>
      </c>
      <c r="D18" s="350"/>
      <c r="E18" s="348"/>
      <c r="F18" s="225"/>
      <c r="G18" s="225"/>
      <c r="H18" s="225"/>
      <c r="I18" s="171"/>
      <c r="J18" s="304"/>
    </row>
    <row r="19" spans="1:12" s="351" customFormat="1" ht="23.25" customHeight="1">
      <c r="A19" s="348"/>
      <c r="B19" s="349"/>
      <c r="C19" s="352" t="s">
        <v>424</v>
      </c>
      <c r="D19" s="350"/>
      <c r="E19" s="348"/>
      <c r="F19" s="225"/>
      <c r="G19" s="225"/>
      <c r="H19" s="225"/>
      <c r="I19" s="171"/>
      <c r="J19" s="304"/>
    </row>
    <row r="20" spans="1:12" s="351" customFormat="1" ht="23.25" customHeight="1">
      <c r="A20" s="348"/>
      <c r="B20" s="349"/>
      <c r="C20" s="352" t="s">
        <v>355</v>
      </c>
      <c r="D20" s="350"/>
      <c r="E20" s="348"/>
      <c r="F20" s="225"/>
      <c r="G20" s="225"/>
      <c r="H20" s="225"/>
      <c r="I20" s="171"/>
      <c r="J20" s="304"/>
    </row>
    <row r="21" spans="1:12" s="351" customFormat="1" ht="90.6" customHeight="1">
      <c r="A21" s="348" t="s">
        <v>42</v>
      </c>
      <c r="B21" s="349"/>
      <c r="C21" s="229" t="s">
        <v>356</v>
      </c>
      <c r="D21" s="353">
        <v>3</v>
      </c>
      <c r="E21" s="348" t="s">
        <v>1</v>
      </c>
      <c r="F21" s="225"/>
      <c r="G21" s="171">
        <f t="shared" ref="G21:G29" si="3">F21*D21</f>
        <v>0</v>
      </c>
      <c r="H21" s="225">
        <v>8000</v>
      </c>
      <c r="I21" s="286">
        <f t="shared" ref="I21:I29" si="4">H21*D21</f>
        <v>24000</v>
      </c>
      <c r="J21" s="287">
        <f t="shared" ref="J21:J29" si="5">I21+G21</f>
        <v>24000</v>
      </c>
    </row>
    <row r="22" spans="1:12" s="351" customFormat="1" ht="87.6" customHeight="1">
      <c r="A22" s="348" t="s">
        <v>10</v>
      </c>
      <c r="B22" s="349"/>
      <c r="C22" s="229" t="s">
        <v>357</v>
      </c>
      <c r="D22" s="353">
        <v>3</v>
      </c>
      <c r="E22" s="348" t="s">
        <v>1</v>
      </c>
      <c r="F22" s="225"/>
      <c r="G22" s="171">
        <f t="shared" si="3"/>
        <v>0</v>
      </c>
      <c r="H22" s="225">
        <v>8000</v>
      </c>
      <c r="I22" s="286">
        <f t="shared" si="4"/>
        <v>24000</v>
      </c>
      <c r="J22" s="287">
        <f t="shared" si="5"/>
        <v>24000</v>
      </c>
    </row>
    <row r="23" spans="1:12" s="351" customFormat="1" ht="20.45" customHeight="1">
      <c r="A23" s="348" t="s">
        <v>15</v>
      </c>
      <c r="B23" s="349"/>
      <c r="C23" s="229" t="s">
        <v>358</v>
      </c>
      <c r="D23" s="353">
        <v>3</v>
      </c>
      <c r="E23" s="348" t="s">
        <v>1</v>
      </c>
      <c r="F23" s="225"/>
      <c r="G23" s="171">
        <f t="shared" si="3"/>
        <v>0</v>
      </c>
      <c r="H23" s="225">
        <v>800</v>
      </c>
      <c r="I23" s="286">
        <f t="shared" si="4"/>
        <v>2400</v>
      </c>
      <c r="J23" s="287">
        <f t="shared" si="5"/>
        <v>2400</v>
      </c>
    </row>
    <row r="24" spans="1:12" s="351" customFormat="1" ht="20.45" customHeight="1">
      <c r="A24" s="348" t="s">
        <v>31</v>
      </c>
      <c r="B24" s="349"/>
      <c r="C24" s="229" t="s">
        <v>359</v>
      </c>
      <c r="D24" s="353">
        <v>3</v>
      </c>
      <c r="E24" s="348" t="s">
        <v>1</v>
      </c>
      <c r="F24" s="225"/>
      <c r="G24" s="171">
        <f t="shared" si="3"/>
        <v>0</v>
      </c>
      <c r="H24" s="225">
        <v>500</v>
      </c>
      <c r="I24" s="286">
        <f t="shared" si="4"/>
        <v>1500</v>
      </c>
      <c r="J24" s="287">
        <f t="shared" si="5"/>
        <v>1500</v>
      </c>
    </row>
    <row r="25" spans="1:12" s="351" customFormat="1" ht="20.45" customHeight="1">
      <c r="A25" s="348" t="s">
        <v>34</v>
      </c>
      <c r="B25" s="349"/>
      <c r="C25" s="229" t="s">
        <v>360</v>
      </c>
      <c r="D25" s="353">
        <v>3</v>
      </c>
      <c r="E25" s="348" t="s">
        <v>1</v>
      </c>
      <c r="F25" s="225"/>
      <c r="G25" s="171">
        <f t="shared" si="3"/>
        <v>0</v>
      </c>
      <c r="H25" s="225">
        <v>500</v>
      </c>
      <c r="I25" s="286">
        <f t="shared" si="4"/>
        <v>1500</v>
      </c>
      <c r="J25" s="287">
        <f t="shared" si="5"/>
        <v>1500</v>
      </c>
    </row>
    <row r="26" spans="1:12" s="351" customFormat="1" ht="20.45" customHeight="1">
      <c r="A26" s="348" t="s">
        <v>37</v>
      </c>
      <c r="B26" s="349"/>
      <c r="C26" s="229" t="s">
        <v>362</v>
      </c>
      <c r="D26" s="353">
        <v>3</v>
      </c>
      <c r="E26" s="348" t="s">
        <v>1</v>
      </c>
      <c r="F26" s="225"/>
      <c r="G26" s="171">
        <f t="shared" si="3"/>
        <v>0</v>
      </c>
      <c r="H26" s="225">
        <v>700</v>
      </c>
      <c r="I26" s="286">
        <f t="shared" si="4"/>
        <v>2100</v>
      </c>
      <c r="J26" s="287">
        <f t="shared" si="5"/>
        <v>2100</v>
      </c>
    </row>
    <row r="27" spans="1:12" s="351" customFormat="1" ht="20.45" customHeight="1">
      <c r="A27" s="348" t="s">
        <v>38</v>
      </c>
      <c r="B27" s="349"/>
      <c r="C27" s="229" t="s">
        <v>363</v>
      </c>
      <c r="D27" s="353">
        <v>3</v>
      </c>
      <c r="E27" s="348" t="s">
        <v>1</v>
      </c>
      <c r="F27" s="225"/>
      <c r="G27" s="171">
        <f t="shared" si="3"/>
        <v>0</v>
      </c>
      <c r="H27" s="225">
        <v>700</v>
      </c>
      <c r="I27" s="286">
        <f t="shared" si="4"/>
        <v>2100</v>
      </c>
      <c r="J27" s="287">
        <f t="shared" si="5"/>
        <v>2100</v>
      </c>
    </row>
    <row r="28" spans="1:12" s="351" customFormat="1" ht="20.45" customHeight="1">
      <c r="A28" s="348" t="s">
        <v>51</v>
      </c>
      <c r="B28" s="349"/>
      <c r="C28" s="229" t="s">
        <v>364</v>
      </c>
      <c r="D28" s="353">
        <v>3</v>
      </c>
      <c r="E28" s="348" t="s">
        <v>1</v>
      </c>
      <c r="F28" s="225"/>
      <c r="G28" s="171">
        <f t="shared" si="3"/>
        <v>0</v>
      </c>
      <c r="H28" s="225">
        <v>700</v>
      </c>
      <c r="I28" s="286">
        <f t="shared" si="4"/>
        <v>2100</v>
      </c>
      <c r="J28" s="287">
        <f t="shared" si="5"/>
        <v>2100</v>
      </c>
    </row>
    <row r="29" spans="1:12" s="351" customFormat="1" ht="35.450000000000003" customHeight="1">
      <c r="A29" s="348" t="s">
        <v>52</v>
      </c>
      <c r="B29" s="349"/>
      <c r="C29" s="229" t="s">
        <v>365</v>
      </c>
      <c r="D29" s="353">
        <v>3</v>
      </c>
      <c r="E29" s="348" t="s">
        <v>1</v>
      </c>
      <c r="F29" s="225"/>
      <c r="G29" s="171">
        <f t="shared" si="3"/>
        <v>0</v>
      </c>
      <c r="H29" s="225">
        <v>7500</v>
      </c>
      <c r="I29" s="286">
        <f t="shared" si="4"/>
        <v>22500</v>
      </c>
      <c r="J29" s="287">
        <f t="shared" si="5"/>
        <v>22500</v>
      </c>
    </row>
    <row r="30" spans="1:12" s="334" customFormat="1" ht="30" customHeight="1">
      <c r="A30" s="333"/>
      <c r="B30" s="333"/>
      <c r="C30" s="232" t="s">
        <v>361</v>
      </c>
      <c r="D30" s="233"/>
      <c r="E30" s="233"/>
      <c r="F30" s="234"/>
      <c r="G30" s="235">
        <f>SUM(G17:G29)</f>
        <v>8900</v>
      </c>
      <c r="H30" s="234"/>
      <c r="I30" s="235">
        <f>SUM(I17:I29)</f>
        <v>83200</v>
      </c>
      <c r="J30" s="235">
        <f>SUM(J17:J29)</f>
        <v>92100</v>
      </c>
    </row>
    <row r="31" spans="1:12" s="351" customFormat="1" ht="28.15" customHeight="1">
      <c r="A31" s="348"/>
      <c r="B31" s="349"/>
      <c r="C31" s="352" t="s">
        <v>366</v>
      </c>
      <c r="D31" s="353"/>
      <c r="E31" s="348"/>
      <c r="F31" s="225"/>
      <c r="G31" s="225"/>
      <c r="H31" s="225"/>
      <c r="I31" s="171"/>
      <c r="J31" s="304"/>
    </row>
    <row r="32" spans="1:12" s="351" customFormat="1" ht="89.45" customHeight="1">
      <c r="A32" s="348" t="s">
        <v>50</v>
      </c>
      <c r="B32" s="349"/>
      <c r="C32" s="229" t="s">
        <v>367</v>
      </c>
      <c r="D32" s="353">
        <v>2</v>
      </c>
      <c r="E32" s="348" t="s">
        <v>1</v>
      </c>
      <c r="F32" s="225"/>
      <c r="G32" s="171">
        <f t="shared" ref="G32:G39" si="6">F32*D32</f>
        <v>0</v>
      </c>
      <c r="H32" s="225">
        <v>8000</v>
      </c>
      <c r="I32" s="286">
        <f t="shared" ref="I32:I39" si="7">H32*D32</f>
        <v>16000</v>
      </c>
      <c r="J32" s="287">
        <f t="shared" ref="J32:J39" si="8">I32+G32</f>
        <v>16000</v>
      </c>
    </row>
    <row r="33" spans="1:10" s="351" customFormat="1" ht="79.150000000000006" customHeight="1">
      <c r="A33" s="348" t="s">
        <v>42</v>
      </c>
      <c r="B33" s="349"/>
      <c r="C33" s="229" t="s">
        <v>425</v>
      </c>
      <c r="D33" s="353">
        <v>1</v>
      </c>
      <c r="E33" s="348" t="s">
        <v>186</v>
      </c>
      <c r="F33" s="225"/>
      <c r="G33" s="171">
        <f t="shared" si="6"/>
        <v>0</v>
      </c>
      <c r="H33" s="225">
        <v>8000</v>
      </c>
      <c r="I33" s="286">
        <f t="shared" si="7"/>
        <v>8000</v>
      </c>
      <c r="J33" s="287">
        <f t="shared" si="8"/>
        <v>8000</v>
      </c>
    </row>
    <row r="34" spans="1:10" s="351" customFormat="1" ht="33" customHeight="1">
      <c r="A34" s="348" t="s">
        <v>10</v>
      </c>
      <c r="B34" s="349"/>
      <c r="C34" s="354" t="s">
        <v>426</v>
      </c>
      <c r="D34" s="353">
        <v>1</v>
      </c>
      <c r="E34" s="348" t="s">
        <v>186</v>
      </c>
      <c r="F34" s="225"/>
      <c r="G34" s="171">
        <f t="shared" si="6"/>
        <v>0</v>
      </c>
      <c r="H34" s="225">
        <v>15000</v>
      </c>
      <c r="I34" s="286">
        <f t="shared" si="7"/>
        <v>15000</v>
      </c>
      <c r="J34" s="287">
        <f t="shared" si="8"/>
        <v>15000</v>
      </c>
    </row>
    <row r="35" spans="1:10" s="351" customFormat="1" ht="96.75" customHeight="1">
      <c r="A35" s="348" t="s">
        <v>15</v>
      </c>
      <c r="B35" s="349"/>
      <c r="C35" s="229" t="s">
        <v>368</v>
      </c>
      <c r="D35" s="353">
        <v>2</v>
      </c>
      <c r="E35" s="348" t="s">
        <v>1</v>
      </c>
      <c r="F35" s="225"/>
      <c r="G35" s="171">
        <f t="shared" si="6"/>
        <v>0</v>
      </c>
      <c r="H35" s="225">
        <v>8000</v>
      </c>
      <c r="I35" s="286">
        <f t="shared" si="7"/>
        <v>16000</v>
      </c>
      <c r="J35" s="287">
        <f t="shared" si="8"/>
        <v>16000</v>
      </c>
    </row>
    <row r="36" spans="1:10" s="351" customFormat="1" ht="84.75" customHeight="1">
      <c r="A36" s="348" t="s">
        <v>31</v>
      </c>
      <c r="B36" s="349"/>
      <c r="C36" s="229" t="s">
        <v>369</v>
      </c>
      <c r="D36" s="353">
        <v>1</v>
      </c>
      <c r="E36" s="348" t="s">
        <v>186</v>
      </c>
      <c r="F36" s="225"/>
      <c r="G36" s="171">
        <f t="shared" si="6"/>
        <v>0</v>
      </c>
      <c r="H36" s="225">
        <v>8000</v>
      </c>
      <c r="I36" s="286">
        <f t="shared" si="7"/>
        <v>8000</v>
      </c>
      <c r="J36" s="287">
        <f t="shared" si="8"/>
        <v>8000</v>
      </c>
    </row>
    <row r="37" spans="1:10" s="351" customFormat="1" ht="24" customHeight="1">
      <c r="A37" s="348" t="s">
        <v>34</v>
      </c>
      <c r="B37" s="349"/>
      <c r="C37" s="229" t="s">
        <v>358</v>
      </c>
      <c r="D37" s="353">
        <v>2</v>
      </c>
      <c r="E37" s="348" t="s">
        <v>1</v>
      </c>
      <c r="F37" s="225"/>
      <c r="G37" s="171">
        <f t="shared" si="6"/>
        <v>0</v>
      </c>
      <c r="H37" s="225">
        <v>700</v>
      </c>
      <c r="I37" s="286">
        <f t="shared" si="7"/>
        <v>1400</v>
      </c>
      <c r="J37" s="287">
        <f t="shared" si="8"/>
        <v>1400</v>
      </c>
    </row>
    <row r="38" spans="1:10" s="351" customFormat="1" ht="34.15" customHeight="1">
      <c r="A38" s="348" t="s">
        <v>37</v>
      </c>
      <c r="B38" s="349"/>
      <c r="C38" s="229" t="s">
        <v>370</v>
      </c>
      <c r="D38" s="353">
        <v>2</v>
      </c>
      <c r="E38" s="348" t="s">
        <v>1</v>
      </c>
      <c r="F38" s="225"/>
      <c r="G38" s="171">
        <f t="shared" si="6"/>
        <v>0</v>
      </c>
      <c r="H38" s="225">
        <v>700</v>
      </c>
      <c r="I38" s="286">
        <f t="shared" si="7"/>
        <v>1400</v>
      </c>
      <c r="J38" s="287">
        <f t="shared" si="8"/>
        <v>1400</v>
      </c>
    </row>
    <row r="39" spans="1:10" s="351" customFormat="1" ht="24" customHeight="1">
      <c r="A39" s="348" t="s">
        <v>38</v>
      </c>
      <c r="B39" s="349"/>
      <c r="C39" s="229" t="s">
        <v>359</v>
      </c>
      <c r="D39" s="353">
        <v>1</v>
      </c>
      <c r="E39" s="348" t="s">
        <v>186</v>
      </c>
      <c r="F39" s="225"/>
      <c r="G39" s="171">
        <f t="shared" si="6"/>
        <v>0</v>
      </c>
      <c r="H39" s="225">
        <v>700</v>
      </c>
      <c r="I39" s="286">
        <f t="shared" si="7"/>
        <v>700</v>
      </c>
      <c r="J39" s="287">
        <f t="shared" si="8"/>
        <v>700</v>
      </c>
    </row>
    <row r="40" spans="1:10" s="334" customFormat="1" ht="30" customHeight="1">
      <c r="A40" s="333"/>
      <c r="B40" s="333"/>
      <c r="C40" s="232" t="s">
        <v>361</v>
      </c>
      <c r="D40" s="233"/>
      <c r="E40" s="233"/>
      <c r="F40" s="234"/>
      <c r="G40" s="235">
        <f>SUM(G32:G39)</f>
        <v>0</v>
      </c>
      <c r="H40" s="234"/>
      <c r="I40" s="235">
        <f>SUM(I32:I39)</f>
        <v>66500</v>
      </c>
      <c r="J40" s="235">
        <f>SUM(J32:J39)</f>
        <v>66500</v>
      </c>
    </row>
    <row r="41" spans="1:10" s="351" customFormat="1" ht="39" customHeight="1">
      <c r="A41" s="348" t="s">
        <v>50</v>
      </c>
      <c r="B41" s="349"/>
      <c r="C41" s="229" t="s">
        <v>371</v>
      </c>
      <c r="D41" s="353">
        <v>4</v>
      </c>
      <c r="E41" s="348" t="s">
        <v>1</v>
      </c>
      <c r="F41" s="225">
        <v>11500</v>
      </c>
      <c r="G41" s="171">
        <f t="shared" ref="G41:G51" si="9">F41*D41</f>
        <v>46000</v>
      </c>
      <c r="H41" s="225">
        <v>800</v>
      </c>
      <c r="I41" s="286">
        <f t="shared" ref="I41:I51" si="10">H41*D41</f>
        <v>3200</v>
      </c>
      <c r="J41" s="287">
        <f t="shared" ref="J41:J51" si="11">I41+G41</f>
        <v>49200</v>
      </c>
    </row>
    <row r="42" spans="1:10" s="351" customFormat="1" ht="28.15" customHeight="1">
      <c r="A42" s="348" t="s">
        <v>42</v>
      </c>
      <c r="B42" s="349"/>
      <c r="C42" s="229" t="s">
        <v>362</v>
      </c>
      <c r="D42" s="353">
        <v>1</v>
      </c>
      <c r="E42" s="348" t="s">
        <v>186</v>
      </c>
      <c r="F42" s="225"/>
      <c r="G42" s="171">
        <f t="shared" si="9"/>
        <v>0</v>
      </c>
      <c r="H42" s="225">
        <v>700</v>
      </c>
      <c r="I42" s="286">
        <f t="shared" si="10"/>
        <v>700</v>
      </c>
      <c r="J42" s="287">
        <f t="shared" si="11"/>
        <v>700</v>
      </c>
    </row>
    <row r="43" spans="1:10" s="351" customFormat="1" ht="28.15" customHeight="1">
      <c r="A43" s="348" t="s">
        <v>10</v>
      </c>
      <c r="B43" s="349"/>
      <c r="C43" s="229" t="s">
        <v>378</v>
      </c>
      <c r="D43" s="353">
        <v>4</v>
      </c>
      <c r="E43" s="348" t="s">
        <v>1</v>
      </c>
      <c r="F43" s="225"/>
      <c r="G43" s="171">
        <f t="shared" si="9"/>
        <v>0</v>
      </c>
      <c r="H43" s="225">
        <v>700</v>
      </c>
      <c r="I43" s="286">
        <f t="shared" si="10"/>
        <v>2800</v>
      </c>
      <c r="J43" s="287">
        <f t="shared" si="11"/>
        <v>2800</v>
      </c>
    </row>
    <row r="44" spans="1:10" s="351" customFormat="1" ht="28.15" customHeight="1">
      <c r="A44" s="348" t="s">
        <v>15</v>
      </c>
      <c r="B44" s="349"/>
      <c r="C44" s="229" t="s">
        <v>364</v>
      </c>
      <c r="D44" s="353">
        <v>1</v>
      </c>
      <c r="E44" s="348" t="s">
        <v>186</v>
      </c>
      <c r="F44" s="225"/>
      <c r="G44" s="171">
        <f t="shared" si="9"/>
        <v>0</v>
      </c>
      <c r="H44" s="225">
        <v>700</v>
      </c>
      <c r="I44" s="286">
        <f t="shared" si="10"/>
        <v>700</v>
      </c>
      <c r="J44" s="287">
        <f t="shared" si="11"/>
        <v>700</v>
      </c>
    </row>
    <row r="45" spans="1:10" s="351" customFormat="1" ht="28.15" customHeight="1">
      <c r="A45" s="348" t="s">
        <v>31</v>
      </c>
      <c r="B45" s="349"/>
      <c r="C45" s="229" t="s">
        <v>373</v>
      </c>
      <c r="D45" s="353">
        <v>4</v>
      </c>
      <c r="E45" s="348" t="s">
        <v>1</v>
      </c>
      <c r="F45" s="225"/>
      <c r="G45" s="171">
        <f t="shared" si="9"/>
        <v>0</v>
      </c>
      <c r="H45" s="225">
        <v>7500</v>
      </c>
      <c r="I45" s="286">
        <f t="shared" si="10"/>
        <v>30000</v>
      </c>
      <c r="J45" s="287">
        <f t="shared" si="11"/>
        <v>30000</v>
      </c>
    </row>
    <row r="46" spans="1:10" s="351" customFormat="1" ht="28.15" customHeight="1">
      <c r="A46" s="348" t="s">
        <v>34</v>
      </c>
      <c r="B46" s="349"/>
      <c r="C46" s="229" t="s">
        <v>374</v>
      </c>
      <c r="D46" s="353">
        <v>3</v>
      </c>
      <c r="E46" s="348" t="s">
        <v>1</v>
      </c>
      <c r="F46" s="225"/>
      <c r="G46" s="171">
        <f t="shared" si="9"/>
        <v>0</v>
      </c>
      <c r="H46" s="225">
        <v>700</v>
      </c>
      <c r="I46" s="286">
        <f t="shared" si="10"/>
        <v>2100</v>
      </c>
      <c r="J46" s="287">
        <f t="shared" si="11"/>
        <v>2100</v>
      </c>
    </row>
    <row r="47" spans="1:10" s="351" customFormat="1" ht="28.15" customHeight="1">
      <c r="A47" s="348"/>
      <c r="B47" s="349"/>
      <c r="C47" s="352" t="s">
        <v>375</v>
      </c>
      <c r="D47" s="353"/>
      <c r="E47" s="348"/>
      <c r="F47" s="225"/>
      <c r="G47" s="171">
        <f t="shared" si="9"/>
        <v>0</v>
      </c>
      <c r="H47" s="225"/>
      <c r="I47" s="286">
        <f t="shared" si="10"/>
        <v>0</v>
      </c>
      <c r="J47" s="287">
        <f t="shared" si="11"/>
        <v>0</v>
      </c>
    </row>
    <row r="48" spans="1:10" s="351" customFormat="1" ht="40.9" customHeight="1">
      <c r="A48" s="348" t="s">
        <v>37</v>
      </c>
      <c r="B48" s="349"/>
      <c r="C48" s="229" t="s">
        <v>376</v>
      </c>
      <c r="D48" s="353">
        <v>1</v>
      </c>
      <c r="E48" s="348" t="s">
        <v>186</v>
      </c>
      <c r="F48" s="225"/>
      <c r="G48" s="171">
        <f t="shared" si="9"/>
        <v>0</v>
      </c>
      <c r="H48" s="225">
        <v>6000</v>
      </c>
      <c r="I48" s="286">
        <f t="shared" si="10"/>
        <v>6000</v>
      </c>
      <c r="J48" s="287">
        <f t="shared" si="11"/>
        <v>6000</v>
      </c>
    </row>
    <row r="49" spans="1:16" s="351" customFormat="1" ht="28.15" customHeight="1">
      <c r="A49" s="348" t="s">
        <v>38</v>
      </c>
      <c r="B49" s="349"/>
      <c r="C49" s="176" t="s">
        <v>427</v>
      </c>
      <c r="D49" s="355">
        <v>2</v>
      </c>
      <c r="E49" s="170" t="s">
        <v>1</v>
      </c>
      <c r="F49" s="225"/>
      <c r="G49" s="171">
        <f t="shared" si="9"/>
        <v>0</v>
      </c>
      <c r="H49" s="225">
        <v>1000</v>
      </c>
      <c r="I49" s="286">
        <f t="shared" si="10"/>
        <v>2000</v>
      </c>
      <c r="J49" s="287">
        <f t="shared" si="11"/>
        <v>2000</v>
      </c>
    </row>
    <row r="50" spans="1:16" s="351" customFormat="1" ht="28.15" customHeight="1">
      <c r="A50" s="348" t="s">
        <v>51</v>
      </c>
      <c r="B50" s="349"/>
      <c r="C50" s="176" t="s">
        <v>428</v>
      </c>
      <c r="D50" s="355">
        <v>1</v>
      </c>
      <c r="E50" s="170" t="s">
        <v>186</v>
      </c>
      <c r="F50" s="225"/>
      <c r="G50" s="171">
        <f t="shared" si="9"/>
        <v>0</v>
      </c>
      <c r="H50" s="225">
        <v>1000</v>
      </c>
      <c r="I50" s="286">
        <f t="shared" si="10"/>
        <v>1000</v>
      </c>
      <c r="J50" s="287">
        <f t="shared" si="11"/>
        <v>1000</v>
      </c>
    </row>
    <row r="51" spans="1:16" s="351" customFormat="1" ht="28.15" customHeight="1">
      <c r="A51" s="348" t="s">
        <v>52</v>
      </c>
      <c r="B51" s="349"/>
      <c r="C51" s="176" t="s">
        <v>429</v>
      </c>
      <c r="D51" s="355">
        <v>1</v>
      </c>
      <c r="E51" s="170" t="s">
        <v>186</v>
      </c>
      <c r="F51" s="225"/>
      <c r="G51" s="171">
        <f t="shared" si="9"/>
        <v>0</v>
      </c>
      <c r="H51" s="225">
        <v>1000</v>
      </c>
      <c r="I51" s="286">
        <f t="shared" si="10"/>
        <v>1000</v>
      </c>
      <c r="J51" s="287">
        <f t="shared" si="11"/>
        <v>1000</v>
      </c>
    </row>
    <row r="52" spans="1:16" s="334" customFormat="1" ht="30" customHeight="1">
      <c r="A52" s="333"/>
      <c r="B52" s="333"/>
      <c r="C52" s="232" t="s">
        <v>361</v>
      </c>
      <c r="D52" s="233"/>
      <c r="E52" s="233"/>
      <c r="F52" s="234"/>
      <c r="G52" s="235">
        <f>SUM(G41:G51)</f>
        <v>46000</v>
      </c>
      <c r="H52" s="234"/>
      <c r="I52" s="235">
        <f>SUM(I41:I51)</f>
        <v>49500</v>
      </c>
      <c r="J52" s="235">
        <f>SUM(J41:J51)</f>
        <v>95500</v>
      </c>
    </row>
    <row r="53" spans="1:16" s="334" customFormat="1" ht="10.15" customHeight="1">
      <c r="A53" s="356"/>
      <c r="B53" s="356"/>
      <c r="C53" s="242"/>
      <c r="D53" s="243"/>
      <c r="E53" s="243"/>
      <c r="F53" s="244"/>
      <c r="G53" s="244"/>
      <c r="H53" s="244"/>
      <c r="I53" s="244"/>
      <c r="J53" s="244"/>
    </row>
    <row r="54" spans="1:16" s="334" customFormat="1" ht="30" customHeight="1">
      <c r="A54" s="333"/>
      <c r="B54" s="333"/>
      <c r="C54" s="232" t="s">
        <v>384</v>
      </c>
      <c r="D54" s="233"/>
      <c r="E54" s="233"/>
      <c r="F54" s="234"/>
      <c r="G54" s="234"/>
      <c r="H54" s="234"/>
      <c r="I54" s="234"/>
      <c r="J54" s="234"/>
    </row>
    <row r="55" spans="1:16" s="330" customFormat="1" ht="21.6" customHeight="1">
      <c r="A55" s="555" t="s">
        <v>315</v>
      </c>
      <c r="B55" s="556"/>
      <c r="C55" s="556"/>
      <c r="D55" s="556"/>
      <c r="E55" s="556"/>
      <c r="F55" s="556"/>
      <c r="G55" s="556"/>
      <c r="H55" s="556"/>
      <c r="I55" s="556"/>
      <c r="J55" s="557"/>
      <c r="K55" s="329"/>
      <c r="L55" s="329"/>
    </row>
    <row r="56" spans="1:16" s="330" customFormat="1" ht="56.45" customHeight="1">
      <c r="A56" s="326" t="s">
        <v>50</v>
      </c>
      <c r="B56" s="357" t="s">
        <v>385</v>
      </c>
      <c r="C56" s="176" t="s">
        <v>418</v>
      </c>
      <c r="D56" s="355">
        <v>1</v>
      </c>
      <c r="E56" s="170" t="s">
        <v>13</v>
      </c>
      <c r="F56" s="171">
        <v>50000</v>
      </c>
      <c r="G56" s="171">
        <f t="shared" ref="G56:G62" si="12">F56*D56</f>
        <v>50000</v>
      </c>
      <c r="H56" s="311">
        <v>25000</v>
      </c>
      <c r="I56" s="286">
        <f t="shared" ref="I56:I62" si="13">H56*D56</f>
        <v>25000</v>
      </c>
      <c r="J56" s="287">
        <f t="shared" ref="J56:J62" si="14">I56+G56</f>
        <v>75000</v>
      </c>
      <c r="K56" s="329">
        <f>J56*D57</f>
        <v>75000</v>
      </c>
      <c r="L56" s="329">
        <f>I57+K56</f>
        <v>95000</v>
      </c>
    </row>
    <row r="57" spans="1:16" s="330" customFormat="1" ht="39" customHeight="1">
      <c r="A57" s="326" t="s">
        <v>42</v>
      </c>
      <c r="B57" s="357" t="s">
        <v>39</v>
      </c>
      <c r="C57" s="176" t="s">
        <v>319</v>
      </c>
      <c r="D57" s="355">
        <v>1</v>
      </c>
      <c r="E57" s="170" t="s">
        <v>13</v>
      </c>
      <c r="F57" s="171">
        <v>75000</v>
      </c>
      <c r="G57" s="171">
        <f t="shared" si="12"/>
        <v>75000</v>
      </c>
      <c r="H57" s="311">
        <v>20000</v>
      </c>
      <c r="I57" s="286">
        <f t="shared" si="13"/>
        <v>20000</v>
      </c>
      <c r="J57" s="287">
        <f t="shared" si="14"/>
        <v>95000</v>
      </c>
      <c r="K57" s="329"/>
      <c r="L57" s="329"/>
    </row>
    <row r="58" spans="1:16" s="330" customFormat="1" ht="28.15" customHeight="1">
      <c r="A58" s="326"/>
      <c r="B58" s="357" t="s">
        <v>388</v>
      </c>
      <c r="C58" s="248" t="s">
        <v>9</v>
      </c>
      <c r="D58" s="355"/>
      <c r="E58" s="170"/>
      <c r="F58" s="171"/>
      <c r="G58" s="171">
        <f t="shared" si="12"/>
        <v>0</v>
      </c>
      <c r="H58" s="311"/>
      <c r="I58" s="286">
        <f t="shared" si="13"/>
        <v>0</v>
      </c>
      <c r="J58" s="287">
        <f t="shared" si="14"/>
        <v>0</v>
      </c>
      <c r="K58" s="329">
        <f>J58*D59</f>
        <v>0</v>
      </c>
      <c r="L58" s="329">
        <f>I59+K58</f>
        <v>5000</v>
      </c>
    </row>
    <row r="59" spans="1:16" s="330" customFormat="1" ht="28.15" customHeight="1">
      <c r="A59" s="326" t="s">
        <v>10</v>
      </c>
      <c r="B59" s="358"/>
      <c r="C59" s="176" t="s">
        <v>389</v>
      </c>
      <c r="D59" s="355">
        <v>1</v>
      </c>
      <c r="E59" s="170" t="s">
        <v>13</v>
      </c>
      <c r="F59" s="171">
        <v>15000</v>
      </c>
      <c r="G59" s="171">
        <f t="shared" si="12"/>
        <v>15000</v>
      </c>
      <c r="H59" s="311">
        <v>5000</v>
      </c>
      <c r="I59" s="286">
        <f t="shared" si="13"/>
        <v>5000</v>
      </c>
      <c r="J59" s="287">
        <f t="shared" si="14"/>
        <v>20000</v>
      </c>
      <c r="K59" s="329">
        <f>J59*D60</f>
        <v>20000</v>
      </c>
      <c r="L59" s="329">
        <f>I60+K59</f>
        <v>25000</v>
      </c>
    </row>
    <row r="60" spans="1:16" s="330" customFormat="1" ht="28.15" customHeight="1">
      <c r="A60" s="326" t="s">
        <v>15</v>
      </c>
      <c r="B60" s="357"/>
      <c r="C60" s="176" t="s">
        <v>390</v>
      </c>
      <c r="D60" s="355">
        <v>1</v>
      </c>
      <c r="E60" s="170" t="s">
        <v>13</v>
      </c>
      <c r="F60" s="171">
        <v>10000</v>
      </c>
      <c r="G60" s="171">
        <f t="shared" si="12"/>
        <v>10000</v>
      </c>
      <c r="H60" s="311">
        <v>5000</v>
      </c>
      <c r="I60" s="286">
        <f t="shared" si="13"/>
        <v>5000</v>
      </c>
      <c r="J60" s="287">
        <f t="shared" si="14"/>
        <v>15000</v>
      </c>
      <c r="K60" s="329"/>
      <c r="L60" s="329"/>
    </row>
    <row r="61" spans="1:16" s="330" customFormat="1" ht="28.15" customHeight="1">
      <c r="A61" s="326"/>
      <c r="B61" s="357" t="s">
        <v>388</v>
      </c>
      <c r="C61" s="248" t="s">
        <v>391</v>
      </c>
      <c r="D61" s="355"/>
      <c r="E61" s="170"/>
      <c r="F61" s="171"/>
      <c r="G61" s="171">
        <f t="shared" si="12"/>
        <v>0</v>
      </c>
      <c r="H61" s="312"/>
      <c r="I61" s="286">
        <f t="shared" si="13"/>
        <v>0</v>
      </c>
      <c r="J61" s="287">
        <f t="shared" si="14"/>
        <v>0</v>
      </c>
      <c r="K61" s="329">
        <f>J61*D62</f>
        <v>0</v>
      </c>
      <c r="L61" s="329">
        <f>I62+K61</f>
        <v>50000</v>
      </c>
    </row>
    <row r="62" spans="1:16" s="361" customFormat="1" ht="28.15" customHeight="1">
      <c r="A62" s="326" t="s">
        <v>31</v>
      </c>
      <c r="B62" s="357"/>
      <c r="C62" s="176" t="s">
        <v>392</v>
      </c>
      <c r="D62" s="355">
        <v>1</v>
      </c>
      <c r="E62" s="170" t="s">
        <v>13</v>
      </c>
      <c r="F62" s="171"/>
      <c r="G62" s="171">
        <f t="shared" si="12"/>
        <v>0</v>
      </c>
      <c r="H62" s="313">
        <v>50000</v>
      </c>
      <c r="I62" s="286">
        <f t="shared" si="13"/>
        <v>50000</v>
      </c>
      <c r="J62" s="287">
        <f t="shared" si="14"/>
        <v>50000</v>
      </c>
      <c r="K62" s="359">
        <f>SUM(K58:K61)</f>
        <v>20000</v>
      </c>
      <c r="L62" s="359">
        <f>SUM(L58:L61)</f>
        <v>80000</v>
      </c>
      <c r="M62" s="360"/>
      <c r="N62" s="360"/>
      <c r="O62" s="360"/>
      <c r="P62" s="360"/>
    </row>
    <row r="63" spans="1:16" s="334" customFormat="1" ht="30" customHeight="1">
      <c r="A63" s="333"/>
      <c r="B63" s="333"/>
      <c r="C63" s="232" t="s">
        <v>393</v>
      </c>
      <c r="D63" s="233"/>
      <c r="E63" s="233"/>
      <c r="F63" s="234"/>
      <c r="G63" s="235">
        <f>SUM(G56:G62)</f>
        <v>150000</v>
      </c>
      <c r="H63" s="234"/>
      <c r="I63" s="235">
        <f>SUM(I56:I62)</f>
        <v>105000</v>
      </c>
      <c r="J63" s="235">
        <f>SUM(J56:J62)</f>
        <v>255000</v>
      </c>
    </row>
    <row r="64" spans="1:16" s="366" customFormat="1" ht="10.5" customHeight="1">
      <c r="A64" s="362"/>
      <c r="B64" s="362"/>
      <c r="C64" s="363"/>
      <c r="D64" s="364"/>
      <c r="E64" s="364"/>
      <c r="F64" s="365"/>
      <c r="G64" s="365"/>
      <c r="H64" s="314"/>
      <c r="I64" s="315"/>
      <c r="J64" s="315"/>
    </row>
    <row r="65" spans="1:12" s="370" customFormat="1" ht="35.25" customHeight="1">
      <c r="A65" s="367"/>
      <c r="B65" s="367"/>
      <c r="C65" s="368" t="s">
        <v>430</v>
      </c>
      <c r="D65" s="368"/>
      <c r="E65" s="369"/>
      <c r="F65" s="265"/>
      <c r="G65" s="266">
        <f>G63+G52+G40+G30+G14+G9</f>
        <v>256374</v>
      </c>
      <c r="H65" s="266"/>
      <c r="I65" s="266">
        <f>I63+I52+I40+I30+I14+I9</f>
        <v>316073.75</v>
      </c>
      <c r="J65" s="266">
        <f>J63+J52+J40+J30+J14+J9</f>
        <v>572447.75</v>
      </c>
    </row>
    <row r="66" spans="1:12" s="375" customFormat="1" ht="12.75">
      <c r="A66" s="371"/>
      <c r="B66" s="371"/>
      <c r="C66" s="351"/>
      <c r="D66" s="372"/>
      <c r="E66" s="373"/>
      <c r="F66" s="271"/>
      <c r="G66" s="271"/>
      <c r="H66" s="271"/>
      <c r="I66" s="272"/>
      <c r="J66" s="271"/>
      <c r="K66" s="374"/>
      <c r="L66" s="374"/>
    </row>
    <row r="67" spans="1:12" s="375" customFormat="1" ht="12.75">
      <c r="A67" s="371"/>
      <c r="B67" s="371"/>
      <c r="C67" s="351"/>
      <c r="D67" s="372"/>
      <c r="E67" s="373"/>
      <c r="F67" s="271"/>
      <c r="G67" s="271"/>
      <c r="H67" s="271"/>
      <c r="I67" s="272"/>
      <c r="J67" s="272"/>
      <c r="K67" s="374"/>
      <c r="L67" s="374"/>
    </row>
    <row r="68" spans="1:12" s="375" customFormat="1" ht="12.75">
      <c r="A68" s="351"/>
      <c r="B68" s="351"/>
      <c r="C68" s="351"/>
      <c r="D68" s="376"/>
      <c r="E68" s="374"/>
      <c r="F68" s="272"/>
      <c r="G68" s="272"/>
      <c r="H68" s="272"/>
      <c r="I68" s="272"/>
      <c r="J68" s="271"/>
      <c r="K68" s="374"/>
      <c r="L68" s="374"/>
    </row>
    <row r="69" spans="1:12" s="375" customFormat="1" ht="12.75">
      <c r="A69" s="371"/>
      <c r="B69" s="371"/>
      <c r="C69" s="351"/>
      <c r="D69" s="372"/>
      <c r="E69" s="373"/>
      <c r="F69" s="271"/>
      <c r="G69" s="271"/>
      <c r="H69" s="271"/>
      <c r="I69" s="272"/>
      <c r="J69" s="271"/>
      <c r="K69" s="374"/>
      <c r="L69" s="374"/>
    </row>
    <row r="70" spans="1:12" s="375" customFormat="1" ht="12.75">
      <c r="A70" s="371"/>
      <c r="B70" s="371"/>
      <c r="C70" s="351"/>
      <c r="D70" s="372"/>
      <c r="E70" s="373"/>
      <c r="F70" s="271"/>
      <c r="G70" s="271"/>
      <c r="H70" s="271"/>
      <c r="I70" s="272"/>
      <c r="J70" s="271"/>
      <c r="K70" s="374"/>
      <c r="L70" s="374"/>
    </row>
    <row r="71" spans="1:12" s="375" customFormat="1" ht="12.75">
      <c r="A71" s="371"/>
      <c r="B71" s="371"/>
      <c r="C71" s="351"/>
      <c r="D71" s="372"/>
      <c r="E71" s="373"/>
      <c r="F71" s="271"/>
      <c r="G71" s="271"/>
      <c r="H71" s="271"/>
      <c r="I71" s="272"/>
      <c r="J71" s="271"/>
      <c r="K71" s="374"/>
      <c r="L71" s="374"/>
    </row>
    <row r="72" spans="1:12" s="375" customFormat="1" ht="12.75">
      <c r="A72" s="371"/>
      <c r="B72" s="371"/>
      <c r="C72" s="351"/>
      <c r="D72" s="372"/>
      <c r="E72" s="373"/>
      <c r="F72" s="271"/>
      <c r="G72" s="271"/>
      <c r="H72" s="271"/>
      <c r="I72" s="272"/>
      <c r="J72" s="271"/>
      <c r="K72" s="374"/>
      <c r="L72" s="374"/>
    </row>
    <row r="73" spans="1:12">
      <c r="A73" s="371"/>
      <c r="B73" s="371"/>
      <c r="C73" s="351"/>
      <c r="D73" s="372"/>
      <c r="E73" s="373"/>
      <c r="F73" s="271"/>
      <c r="G73" s="271"/>
      <c r="H73" s="271"/>
      <c r="I73" s="272"/>
    </row>
  </sheetData>
  <mergeCells count="5">
    <mergeCell ref="A1:J1"/>
    <mergeCell ref="A5:J5"/>
    <mergeCell ref="A10:I10"/>
    <mergeCell ref="A15:I15"/>
    <mergeCell ref="A55:J55"/>
  </mergeCells>
  <printOptions horizontalCentered="1" gridLinesSet="0"/>
  <pageMargins left="0.74" right="0.73" top="1.07" bottom="0.96" header="0.42" footer="0.45"/>
  <pageSetup paperSize="9" scale="73"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(Level-08) - Page - &amp;P of &amp;N&amp;8
&amp;5&amp;Z
&amp;F</oddFooter>
  </headerFooter>
  <rowBreaks count="4" manualBreakCount="4">
    <brk id="14" max="9" man="1"/>
    <brk id="30" max="9" man="1"/>
    <brk id="40" max="9" man="1"/>
    <brk id="54" max="9" man="1"/>
  </row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BB20-7F2B-4E2C-90D3-3FA107D449B8}">
  <sheetPr>
    <pageSetUpPr fitToPage="1"/>
  </sheetPr>
  <dimension ref="A1:AC47"/>
  <sheetViews>
    <sheetView view="pageBreakPreview" topLeftCell="C31" zoomScaleNormal="100" zoomScaleSheetLayoutView="100" workbookViewId="0">
      <selection activeCell="M32" sqref="M32"/>
    </sheetView>
  </sheetViews>
  <sheetFormatPr defaultColWidth="9.140625" defaultRowHeight="15"/>
  <cols>
    <col min="1" max="1" width="9.140625" style="462"/>
    <col min="2" max="2" width="12.5703125" style="462" customWidth="1"/>
    <col min="3" max="3" width="59.140625" style="463" customWidth="1"/>
    <col min="4" max="4" width="5.7109375" style="462" bestFit="1" customWidth="1"/>
    <col min="5" max="5" width="6.28515625" style="462" bestFit="1" customWidth="1"/>
    <col min="6" max="6" width="14.140625" style="464" customWidth="1"/>
    <col min="7" max="7" width="15.7109375" style="464" customWidth="1"/>
    <col min="8" max="8" width="14.140625" style="465" customWidth="1"/>
    <col min="9" max="9" width="15.7109375" style="465" customWidth="1"/>
    <col min="10" max="10" width="18.140625" style="465" customWidth="1"/>
    <col min="11" max="11" width="9.140625" style="428"/>
    <col min="12" max="12" width="16.140625" style="429" bestFit="1" customWidth="1"/>
    <col min="13" max="13" width="14.140625" style="428" customWidth="1"/>
    <col min="14" max="14" width="11.5703125" style="428" bestFit="1" customWidth="1"/>
    <col min="15" max="16384" width="9.140625" style="428"/>
  </cols>
  <sheetData>
    <row r="1" spans="1:29" s="383" customFormat="1" ht="35.25" customHeight="1">
      <c r="A1" s="560" t="s">
        <v>431</v>
      </c>
      <c r="B1" s="560"/>
      <c r="C1" s="560"/>
      <c r="D1" s="560"/>
      <c r="E1" s="560"/>
      <c r="F1" s="560"/>
      <c r="G1" s="560"/>
      <c r="H1" s="560"/>
      <c r="I1" s="560"/>
      <c r="J1" s="560"/>
    </row>
    <row r="2" spans="1:29" s="386" customFormat="1" ht="12.6" customHeight="1">
      <c r="A2" s="384">
        <v>1</v>
      </c>
      <c r="B2" s="384">
        <v>2</v>
      </c>
      <c r="C2" s="384">
        <v>3</v>
      </c>
      <c r="D2" s="384">
        <v>4</v>
      </c>
      <c r="E2" s="384">
        <v>5</v>
      </c>
      <c r="F2" s="385">
        <v>6</v>
      </c>
      <c r="G2" s="385">
        <v>7</v>
      </c>
      <c r="H2" s="385">
        <v>8</v>
      </c>
      <c r="I2" s="385">
        <v>9</v>
      </c>
      <c r="J2" s="385">
        <v>10</v>
      </c>
    </row>
    <row r="3" spans="1:29" s="389" customFormat="1" ht="30" customHeight="1">
      <c r="A3" s="387" t="s">
        <v>17</v>
      </c>
      <c r="B3" s="387" t="s">
        <v>18</v>
      </c>
      <c r="C3" s="387" t="s">
        <v>19</v>
      </c>
      <c r="D3" s="387" t="s">
        <v>20</v>
      </c>
      <c r="E3" s="387" t="s">
        <v>0</v>
      </c>
      <c r="F3" s="388" t="s">
        <v>21</v>
      </c>
      <c r="G3" s="388" t="s">
        <v>22</v>
      </c>
      <c r="H3" s="388" t="s">
        <v>23</v>
      </c>
      <c r="I3" s="388" t="s">
        <v>24</v>
      </c>
      <c r="J3" s="388" t="s">
        <v>25</v>
      </c>
    </row>
    <row r="4" spans="1:29" s="391" customFormat="1" ht="12.6" customHeight="1">
      <c r="A4" s="384">
        <v>1</v>
      </c>
      <c r="B4" s="384">
        <v>2</v>
      </c>
      <c r="C4" s="384">
        <v>3</v>
      </c>
      <c r="D4" s="384">
        <v>4</v>
      </c>
      <c r="E4" s="384">
        <v>5</v>
      </c>
      <c r="F4" s="385">
        <v>6</v>
      </c>
      <c r="G4" s="390" t="s">
        <v>26</v>
      </c>
      <c r="H4" s="390">
        <v>8</v>
      </c>
      <c r="I4" s="390" t="s">
        <v>27</v>
      </c>
      <c r="J4" s="390" t="s">
        <v>40</v>
      </c>
      <c r="W4" s="392"/>
      <c r="X4" s="392"/>
      <c r="Y4" s="392"/>
      <c r="Z4" s="392"/>
      <c r="AA4" s="392"/>
      <c r="AB4" s="392"/>
      <c r="AC4" s="392"/>
    </row>
    <row r="5" spans="1:29" s="393" customFormat="1" ht="27.75" customHeight="1">
      <c r="A5" s="558" t="s">
        <v>268</v>
      </c>
      <c r="B5" s="558"/>
      <c r="C5" s="558"/>
      <c r="D5" s="558"/>
      <c r="E5" s="558"/>
      <c r="F5" s="558"/>
      <c r="G5" s="558"/>
      <c r="H5" s="558"/>
      <c r="I5" s="558"/>
      <c r="J5" s="558"/>
      <c r="L5" s="394"/>
    </row>
    <row r="6" spans="1:29" s="402" customFormat="1" ht="25.5" customHeight="1">
      <c r="A6" s="395"/>
      <c r="B6" s="395"/>
      <c r="C6" s="396" t="s">
        <v>432</v>
      </c>
      <c r="D6" s="397"/>
      <c r="E6" s="398"/>
      <c r="F6" s="399"/>
      <c r="G6" s="399"/>
      <c r="H6" s="400"/>
      <c r="I6" s="401"/>
      <c r="J6" s="401"/>
      <c r="L6" s="403"/>
    </row>
    <row r="7" spans="1:29" s="407" customFormat="1" ht="39" customHeight="1">
      <c r="A7" s="398"/>
      <c r="B7" s="398"/>
      <c r="C7" s="404" t="s">
        <v>433</v>
      </c>
      <c r="D7" s="398"/>
      <c r="E7" s="243"/>
      <c r="F7" s="399"/>
      <c r="G7" s="399"/>
      <c r="H7" s="405"/>
      <c r="I7" s="406"/>
      <c r="J7" s="406"/>
      <c r="L7" s="408"/>
    </row>
    <row r="8" spans="1:29" s="414" customFormat="1" ht="25.5" customHeight="1">
      <c r="A8" s="398" t="s">
        <v>50</v>
      </c>
      <c r="B8" s="398"/>
      <c r="C8" s="409" t="s">
        <v>434</v>
      </c>
      <c r="D8" s="410">
        <v>2</v>
      </c>
      <c r="E8" s="411" t="s">
        <v>1</v>
      </c>
      <c r="F8" s="399">
        <v>175000</v>
      </c>
      <c r="G8" s="399">
        <f>F8*D8</f>
        <v>350000</v>
      </c>
      <c r="H8" s="412">
        <v>10000</v>
      </c>
      <c r="I8" s="413">
        <f>H8*D8</f>
        <v>20000</v>
      </c>
      <c r="J8" s="413">
        <f>I8+G8</f>
        <v>370000</v>
      </c>
      <c r="L8" s="415"/>
    </row>
    <row r="9" spans="1:29" s="414" customFormat="1" ht="25.5" customHeight="1">
      <c r="A9" s="398" t="s">
        <v>42</v>
      </c>
      <c r="B9" s="398"/>
      <c r="C9" s="409" t="s">
        <v>435</v>
      </c>
      <c r="D9" s="410">
        <v>2</v>
      </c>
      <c r="E9" s="411" t="s">
        <v>1</v>
      </c>
      <c r="F9" s="399">
        <v>175000</v>
      </c>
      <c r="G9" s="399">
        <f>F9*D9</f>
        <v>350000</v>
      </c>
      <c r="H9" s="412">
        <v>10000</v>
      </c>
      <c r="I9" s="413">
        <f>H9*D9</f>
        <v>20000</v>
      </c>
      <c r="J9" s="413">
        <f>I9+G9</f>
        <v>370000</v>
      </c>
      <c r="L9" s="415"/>
    </row>
    <row r="10" spans="1:29" s="421" customFormat="1" ht="25.5" customHeight="1">
      <c r="A10" s="416"/>
      <c r="B10" s="416"/>
      <c r="C10" s="417" t="s">
        <v>436</v>
      </c>
      <c r="D10" s="418"/>
      <c r="E10" s="410"/>
      <c r="F10" s="399"/>
      <c r="G10" s="399"/>
      <c r="H10" s="419"/>
      <c r="I10" s="420"/>
      <c r="J10" s="420"/>
      <c r="L10" s="422"/>
    </row>
    <row r="11" spans="1:29" s="425" customFormat="1" ht="44.25" customHeight="1">
      <c r="A11" s="416"/>
      <c r="B11" s="416"/>
      <c r="C11" s="404" t="s">
        <v>437</v>
      </c>
      <c r="D11" s="416"/>
      <c r="E11" s="416"/>
      <c r="F11" s="399"/>
      <c r="G11" s="399"/>
      <c r="H11" s="423"/>
      <c r="I11" s="424"/>
      <c r="J11" s="424"/>
      <c r="L11" s="426"/>
    </row>
    <row r="12" spans="1:29" ht="25.5" customHeight="1">
      <c r="A12" s="416" t="s">
        <v>10</v>
      </c>
      <c r="B12" s="416"/>
      <c r="C12" s="427" t="s">
        <v>4</v>
      </c>
      <c r="D12" s="416">
        <v>1</v>
      </c>
      <c r="E12" s="416" t="s">
        <v>13</v>
      </c>
      <c r="F12" s="399"/>
      <c r="G12" s="399">
        <f t="shared" ref="G12:G15" si="0">F12*D12</f>
        <v>0</v>
      </c>
      <c r="H12" s="423"/>
      <c r="I12" s="413">
        <f t="shared" ref="I12:I15" si="1">H12*D12</f>
        <v>0</v>
      </c>
      <c r="J12" s="413">
        <f t="shared" ref="J12:J15" si="2">I12+G12</f>
        <v>0</v>
      </c>
    </row>
    <row r="13" spans="1:29" ht="25.5" customHeight="1">
      <c r="A13" s="416" t="s">
        <v>15</v>
      </c>
      <c r="B13" s="416"/>
      <c r="C13" s="427" t="s">
        <v>438</v>
      </c>
      <c r="D13" s="416">
        <v>1</v>
      </c>
      <c r="E13" s="416" t="s">
        <v>13</v>
      </c>
      <c r="F13" s="399"/>
      <c r="G13" s="399">
        <f t="shared" si="0"/>
        <v>0</v>
      </c>
      <c r="H13" s="423"/>
      <c r="I13" s="413">
        <f t="shared" si="1"/>
        <v>0</v>
      </c>
      <c r="J13" s="413">
        <f t="shared" si="2"/>
        <v>0</v>
      </c>
    </row>
    <row r="14" spans="1:29" ht="25.5" customHeight="1">
      <c r="A14" s="416" t="s">
        <v>31</v>
      </c>
      <c r="B14" s="416"/>
      <c r="C14" s="427" t="s">
        <v>439</v>
      </c>
      <c r="D14" s="416">
        <v>1</v>
      </c>
      <c r="E14" s="416" t="s">
        <v>13</v>
      </c>
      <c r="F14" s="399">
        <v>175000</v>
      </c>
      <c r="G14" s="399">
        <f t="shared" si="0"/>
        <v>175000</v>
      </c>
      <c r="H14" s="423">
        <v>25000</v>
      </c>
      <c r="I14" s="413">
        <f t="shared" si="1"/>
        <v>25000</v>
      </c>
      <c r="J14" s="413">
        <f t="shared" si="2"/>
        <v>200000</v>
      </c>
      <c r="L14" s="429">
        <v>375000</v>
      </c>
    </row>
    <row r="15" spans="1:29" ht="25.5" customHeight="1">
      <c r="A15" s="416" t="s">
        <v>34</v>
      </c>
      <c r="B15" s="416"/>
      <c r="C15" s="427" t="s">
        <v>440</v>
      </c>
      <c r="D15" s="416">
        <v>1</v>
      </c>
      <c r="E15" s="416" t="s">
        <v>13</v>
      </c>
      <c r="F15" s="430"/>
      <c r="G15" s="399">
        <f t="shared" si="0"/>
        <v>0</v>
      </c>
      <c r="H15" s="431"/>
      <c r="I15" s="413">
        <f t="shared" si="1"/>
        <v>0</v>
      </c>
      <c r="J15" s="413">
        <f t="shared" si="2"/>
        <v>0</v>
      </c>
    </row>
    <row r="16" spans="1:29" s="421" customFormat="1" ht="25.5" customHeight="1">
      <c r="A16" s="416"/>
      <c r="B16" s="416"/>
      <c r="C16" s="417" t="s">
        <v>441</v>
      </c>
      <c r="D16" s="418"/>
      <c r="E16" s="410"/>
      <c r="F16" s="399"/>
      <c r="G16" s="399"/>
      <c r="H16" s="419"/>
      <c r="I16" s="420"/>
      <c r="J16" s="420"/>
      <c r="L16" s="422"/>
    </row>
    <row r="17" spans="1:14" ht="25.5" customHeight="1">
      <c r="A17" s="416" t="s">
        <v>37</v>
      </c>
      <c r="B17" s="416"/>
      <c r="C17" s="427" t="s">
        <v>442</v>
      </c>
      <c r="D17" s="416">
        <v>1</v>
      </c>
      <c r="E17" s="416" t="s">
        <v>186</v>
      </c>
      <c r="F17" s="399">
        <v>145000</v>
      </c>
      <c r="G17" s="399">
        <f t="shared" ref="G17:G20" si="3">F17*D17</f>
        <v>145000</v>
      </c>
      <c r="H17" s="423">
        <v>15000</v>
      </c>
      <c r="I17" s="413">
        <f t="shared" ref="I17:I20" si="4">H17*D17</f>
        <v>15000</v>
      </c>
      <c r="J17" s="413">
        <f t="shared" ref="J17:J20" si="5">I17+G17</f>
        <v>160000</v>
      </c>
    </row>
    <row r="18" spans="1:14" ht="25.5" customHeight="1">
      <c r="A18" s="416" t="s">
        <v>38</v>
      </c>
      <c r="B18" s="416"/>
      <c r="C18" s="427" t="s">
        <v>443</v>
      </c>
      <c r="D18" s="416">
        <v>1</v>
      </c>
      <c r="E18" s="416" t="s">
        <v>186</v>
      </c>
      <c r="F18" s="399">
        <v>8050</v>
      </c>
      <c r="G18" s="399">
        <f t="shared" si="3"/>
        <v>8050</v>
      </c>
      <c r="H18" s="423">
        <v>3000</v>
      </c>
      <c r="I18" s="413">
        <f t="shared" si="4"/>
        <v>3000</v>
      </c>
      <c r="J18" s="413">
        <f t="shared" si="5"/>
        <v>11050</v>
      </c>
    </row>
    <row r="19" spans="1:14" ht="25.5" customHeight="1">
      <c r="A19" s="416" t="s">
        <v>51</v>
      </c>
      <c r="B19" s="416"/>
      <c r="C19" s="427" t="s">
        <v>444</v>
      </c>
      <c r="D19" s="416">
        <v>1</v>
      </c>
      <c r="E19" s="416" t="s">
        <v>186</v>
      </c>
      <c r="F19" s="399">
        <v>7700</v>
      </c>
      <c r="G19" s="399">
        <f t="shared" si="3"/>
        <v>7700</v>
      </c>
      <c r="H19" s="423">
        <v>3000</v>
      </c>
      <c r="I19" s="413">
        <f t="shared" si="4"/>
        <v>3000</v>
      </c>
      <c r="J19" s="413">
        <f t="shared" si="5"/>
        <v>10700</v>
      </c>
    </row>
    <row r="20" spans="1:14" ht="25.5" customHeight="1">
      <c r="A20" s="416" t="s">
        <v>52</v>
      </c>
      <c r="B20" s="416"/>
      <c r="C20" s="432" t="s">
        <v>445</v>
      </c>
      <c r="D20" s="416">
        <v>1</v>
      </c>
      <c r="E20" s="416" t="s">
        <v>186</v>
      </c>
      <c r="F20" s="399">
        <v>155000</v>
      </c>
      <c r="G20" s="399">
        <f t="shared" si="3"/>
        <v>155000</v>
      </c>
      <c r="H20" s="423">
        <v>6000</v>
      </c>
      <c r="I20" s="413">
        <f t="shared" si="4"/>
        <v>6000</v>
      </c>
      <c r="J20" s="413">
        <f t="shared" si="5"/>
        <v>161000</v>
      </c>
    </row>
    <row r="21" spans="1:14" s="438" customFormat="1" ht="35.25" customHeight="1">
      <c r="A21" s="433"/>
      <c r="B21" s="433"/>
      <c r="C21" s="434" t="s">
        <v>446</v>
      </c>
      <c r="D21" s="434"/>
      <c r="E21" s="435"/>
      <c r="F21" s="436"/>
      <c r="G21" s="437">
        <f>SUM(G8:G20)</f>
        <v>1190750</v>
      </c>
      <c r="H21" s="437"/>
      <c r="I21" s="437">
        <f>SUM(I8:I20)</f>
        <v>92000</v>
      </c>
      <c r="J21" s="437">
        <f>SUM(J8:J20)</f>
        <v>1282750</v>
      </c>
      <c r="L21" s="439"/>
    </row>
    <row r="22" spans="1:14" s="440" customFormat="1" ht="27.75" customHeight="1">
      <c r="A22" s="561" t="s">
        <v>447</v>
      </c>
      <c r="B22" s="561"/>
      <c r="C22" s="561"/>
      <c r="D22" s="561"/>
      <c r="E22" s="561"/>
      <c r="F22" s="561"/>
      <c r="G22" s="561"/>
      <c r="H22" s="559"/>
      <c r="I22" s="559"/>
      <c r="J22" s="559"/>
      <c r="L22" s="441"/>
    </row>
    <row r="23" spans="1:14" s="443" customFormat="1" ht="39" customHeight="1">
      <c r="A23" s="410" t="s">
        <v>50</v>
      </c>
      <c r="B23" s="410"/>
      <c r="C23" s="409" t="s">
        <v>448</v>
      </c>
      <c r="D23" s="416">
        <v>2</v>
      </c>
      <c r="E23" s="416" t="s">
        <v>1</v>
      </c>
      <c r="F23" s="442"/>
      <c r="G23" s="442"/>
      <c r="H23" s="442"/>
      <c r="I23" s="413">
        <f t="shared" ref="I23:I24" si="6">H23*D23</f>
        <v>0</v>
      </c>
      <c r="J23" s="413">
        <f t="shared" ref="J23:J24" si="7">I23+G23</f>
        <v>0</v>
      </c>
      <c r="L23" s="444"/>
    </row>
    <row r="24" spans="1:14" s="447" customFormat="1" ht="25.5" customHeight="1">
      <c r="A24" s="410" t="s">
        <v>42</v>
      </c>
      <c r="B24" s="410"/>
      <c r="C24" s="445" t="s">
        <v>442</v>
      </c>
      <c r="D24" s="416">
        <v>1</v>
      </c>
      <c r="E24" s="416" t="s">
        <v>186</v>
      </c>
      <c r="F24" s="430"/>
      <c r="G24" s="399">
        <f>F24*D24</f>
        <v>0</v>
      </c>
      <c r="H24" s="446"/>
      <c r="I24" s="413">
        <f t="shared" si="6"/>
        <v>0</v>
      </c>
      <c r="J24" s="413">
        <f t="shared" si="7"/>
        <v>0</v>
      </c>
      <c r="L24" s="448"/>
    </row>
    <row r="25" spans="1:14" s="438" customFormat="1" ht="35.25" customHeight="1">
      <c r="A25" s="433"/>
      <c r="B25" s="433"/>
      <c r="C25" s="434" t="s">
        <v>449</v>
      </c>
      <c r="D25" s="434"/>
      <c r="E25" s="435"/>
      <c r="F25" s="437"/>
      <c r="G25" s="437"/>
      <c r="H25" s="437"/>
      <c r="I25" s="437"/>
      <c r="J25" s="437">
        <f>SUM(J23:J24)</f>
        <v>0</v>
      </c>
      <c r="L25" s="439"/>
    </row>
    <row r="26" spans="1:14" s="393" customFormat="1" ht="27.75" customHeight="1">
      <c r="A26" s="558" t="s">
        <v>450</v>
      </c>
      <c r="B26" s="558"/>
      <c r="C26" s="558"/>
      <c r="D26" s="558"/>
      <c r="E26" s="558"/>
      <c r="F26" s="558"/>
      <c r="G26" s="558"/>
      <c r="H26" s="559"/>
      <c r="I26" s="559"/>
      <c r="J26" s="559"/>
      <c r="L26" s="394"/>
    </row>
    <row r="27" spans="1:14" ht="39" customHeight="1">
      <c r="A27" s="410" t="s">
        <v>50</v>
      </c>
      <c r="B27" s="410" t="s">
        <v>451</v>
      </c>
      <c r="C27" s="409" t="s">
        <v>452</v>
      </c>
      <c r="D27" s="410">
        <v>1</v>
      </c>
      <c r="E27" s="410" t="s">
        <v>13</v>
      </c>
      <c r="F27" s="449">
        <v>350000</v>
      </c>
      <c r="G27" s="399">
        <f>F27*D27</f>
        <v>350000</v>
      </c>
      <c r="H27" s="423">
        <v>200000</v>
      </c>
      <c r="I27" s="413">
        <f>H27*D27</f>
        <v>200000</v>
      </c>
      <c r="J27" s="413">
        <f>I27+G27</f>
        <v>550000</v>
      </c>
      <c r="L27" s="450"/>
      <c r="N27" s="450"/>
    </row>
    <row r="28" spans="1:14" s="438" customFormat="1" ht="35.25" customHeight="1">
      <c r="A28" s="433"/>
      <c r="B28" s="433"/>
      <c r="C28" s="434" t="s">
        <v>453</v>
      </c>
      <c r="D28" s="434"/>
      <c r="E28" s="435"/>
      <c r="F28" s="436"/>
      <c r="G28" s="437">
        <f>SUM(G27)</f>
        <v>350000</v>
      </c>
      <c r="H28" s="437"/>
      <c r="I28" s="437">
        <f>SUM(I27)</f>
        <v>200000</v>
      </c>
      <c r="J28" s="437">
        <f>SUM(J27)</f>
        <v>550000</v>
      </c>
      <c r="L28" s="439"/>
    </row>
    <row r="29" spans="1:14" s="393" customFormat="1" ht="27.75" customHeight="1">
      <c r="A29" s="558" t="s">
        <v>391</v>
      </c>
      <c r="B29" s="558"/>
      <c r="C29" s="558"/>
      <c r="D29" s="558"/>
      <c r="E29" s="558"/>
      <c r="F29" s="558"/>
      <c r="G29" s="558"/>
      <c r="H29" s="559"/>
      <c r="I29" s="559"/>
      <c r="J29" s="559"/>
      <c r="L29" s="394"/>
    </row>
    <row r="30" spans="1:14" ht="25.5" customHeight="1">
      <c r="A30" s="410" t="s">
        <v>50</v>
      </c>
      <c r="B30" s="410"/>
      <c r="C30" s="409" t="s">
        <v>454</v>
      </c>
      <c r="D30" s="410">
        <v>1</v>
      </c>
      <c r="E30" s="410" t="s">
        <v>13</v>
      </c>
      <c r="F30" s="449"/>
      <c r="G30" s="399">
        <f>F30*D30</f>
        <v>0</v>
      </c>
      <c r="H30" s="449">
        <v>500000</v>
      </c>
      <c r="I30" s="413">
        <f>H30*D30</f>
        <v>500000</v>
      </c>
      <c r="J30" s="413">
        <f>I30+G30</f>
        <v>500000</v>
      </c>
    </row>
    <row r="31" spans="1:14" s="438" customFormat="1" ht="35.25" customHeight="1">
      <c r="A31" s="433"/>
      <c r="B31" s="433"/>
      <c r="C31" s="434" t="s">
        <v>455</v>
      </c>
      <c r="D31" s="434"/>
      <c r="E31" s="435"/>
      <c r="F31" s="436"/>
      <c r="G31" s="437">
        <f>SUM(G30)</f>
        <v>0</v>
      </c>
      <c r="H31" s="437"/>
      <c r="I31" s="437">
        <f>SUM(I30)</f>
        <v>500000</v>
      </c>
      <c r="J31" s="437">
        <f>SUM(J30)</f>
        <v>500000</v>
      </c>
      <c r="L31" s="439"/>
    </row>
    <row r="32" spans="1:14" s="451" customFormat="1" ht="27.75" customHeight="1">
      <c r="A32" s="558" t="s">
        <v>456</v>
      </c>
      <c r="B32" s="558"/>
      <c r="C32" s="558"/>
      <c r="D32" s="558"/>
      <c r="E32" s="558"/>
      <c r="F32" s="558"/>
      <c r="G32" s="558"/>
      <c r="H32" s="559"/>
      <c r="I32" s="559"/>
      <c r="J32" s="559"/>
      <c r="L32" s="452"/>
    </row>
    <row r="33" spans="1:12" s="451" customFormat="1" ht="25.5" customHeight="1">
      <c r="A33" s="410" t="s">
        <v>50</v>
      </c>
      <c r="B33" s="410"/>
      <c r="C33" s="409" t="s">
        <v>457</v>
      </c>
      <c r="D33" s="410">
        <v>1</v>
      </c>
      <c r="E33" s="410" t="s">
        <v>13</v>
      </c>
      <c r="F33" s="449"/>
      <c r="G33" s="399">
        <f>F33*D33</f>
        <v>0</v>
      </c>
      <c r="H33" s="453">
        <v>300000</v>
      </c>
      <c r="I33" s="413">
        <f>H33*D33</f>
        <v>300000</v>
      </c>
      <c r="J33" s="413">
        <f>I33+G33</f>
        <v>300000</v>
      </c>
      <c r="L33" s="452"/>
    </row>
    <row r="34" spans="1:12" s="438" customFormat="1" ht="35.25" customHeight="1">
      <c r="A34" s="433"/>
      <c r="B34" s="433"/>
      <c r="C34" s="434" t="s">
        <v>458</v>
      </c>
      <c r="D34" s="434"/>
      <c r="E34" s="435"/>
      <c r="F34" s="436"/>
      <c r="G34" s="437">
        <f>SUM(G33)</f>
        <v>0</v>
      </c>
      <c r="H34" s="437"/>
      <c r="I34" s="437">
        <f>SUM(I33)</f>
        <v>300000</v>
      </c>
      <c r="J34" s="437">
        <f>SUM(J33)</f>
        <v>300000</v>
      </c>
      <c r="L34" s="439"/>
    </row>
    <row r="35" spans="1:12" s="393" customFormat="1" ht="27.75" customHeight="1">
      <c r="A35" s="558" t="s">
        <v>459</v>
      </c>
      <c r="B35" s="558"/>
      <c r="C35" s="558"/>
      <c r="D35" s="558"/>
      <c r="E35" s="558"/>
      <c r="F35" s="558"/>
      <c r="G35" s="558"/>
      <c r="H35" s="559"/>
      <c r="I35" s="559"/>
      <c r="J35" s="559"/>
      <c r="L35" s="394"/>
    </row>
    <row r="36" spans="1:12" ht="39" customHeight="1">
      <c r="A36" s="410" t="s">
        <v>50</v>
      </c>
      <c r="B36" s="410"/>
      <c r="C36" s="409" t="s">
        <v>460</v>
      </c>
      <c r="D36" s="410">
        <v>1</v>
      </c>
      <c r="E36" s="410" t="s">
        <v>13</v>
      </c>
      <c r="F36" s="449"/>
      <c r="G36" s="399">
        <f>F36*D36</f>
        <v>0</v>
      </c>
      <c r="H36" s="423"/>
      <c r="I36" s="413">
        <f>H36*D36</f>
        <v>0</v>
      </c>
      <c r="J36" s="413">
        <f>I36+G36</f>
        <v>0</v>
      </c>
    </row>
    <row r="37" spans="1:12" s="438" customFormat="1" ht="35.25" customHeight="1">
      <c r="A37" s="433"/>
      <c r="B37" s="433"/>
      <c r="C37" s="434" t="s">
        <v>461</v>
      </c>
      <c r="D37" s="434"/>
      <c r="E37" s="435"/>
      <c r="F37" s="436"/>
      <c r="G37" s="437"/>
      <c r="H37" s="437"/>
      <c r="I37" s="437"/>
      <c r="J37" s="437">
        <f>SUM(J36)</f>
        <v>0</v>
      </c>
      <c r="L37" s="439"/>
    </row>
    <row r="38" spans="1:12" s="459" customFormat="1" ht="10.5" customHeight="1">
      <c r="A38" s="454"/>
      <c r="B38" s="454"/>
      <c r="C38" s="455"/>
      <c r="D38" s="456"/>
      <c r="E38" s="456"/>
      <c r="F38" s="449"/>
      <c r="G38" s="449"/>
      <c r="H38" s="457"/>
      <c r="I38" s="458"/>
      <c r="J38" s="458"/>
      <c r="L38" s="460"/>
    </row>
    <row r="39" spans="1:12" s="438" customFormat="1" ht="35.25" customHeight="1">
      <c r="A39" s="433"/>
      <c r="B39" s="433"/>
      <c r="C39" s="434" t="s">
        <v>462</v>
      </c>
      <c r="D39" s="434"/>
      <c r="E39" s="435"/>
      <c r="F39" s="436"/>
      <c r="G39" s="436">
        <f>G37+G34+G31+G28+G25+G21</f>
        <v>1540750</v>
      </c>
      <c r="H39" s="436"/>
      <c r="I39" s="436">
        <f>I37+I34+I31+I28+I25+I21</f>
        <v>1092000</v>
      </c>
      <c r="J39" s="436">
        <f>J37+J34+J31+J28+J25+J21</f>
        <v>2632750</v>
      </c>
      <c r="L39" s="461"/>
    </row>
    <row r="41" spans="1:12" ht="20.25" customHeight="1"/>
    <row r="42" spans="1:12" s="429" customFormat="1" ht="21.75" customHeight="1">
      <c r="A42" s="462"/>
      <c r="B42" s="462"/>
      <c r="C42" s="463"/>
      <c r="D42" s="462"/>
      <c r="E42" s="462"/>
      <c r="F42" s="464"/>
      <c r="G42" s="464"/>
      <c r="H42" s="466"/>
      <c r="I42" s="466"/>
      <c r="J42" s="467">
        <f>J39+'BMS 7F'!J48+'BMS 8F'!J48</f>
        <v>7608450</v>
      </c>
    </row>
    <row r="44" spans="1:12">
      <c r="J44" s="465">
        <f>J39+'BMS 8F'!J48</f>
        <v>4816650</v>
      </c>
    </row>
    <row r="47" spans="1:12">
      <c r="J47" s="468"/>
    </row>
  </sheetData>
  <sheetProtection formatCells="0" formatColumns="0"/>
  <mergeCells count="7">
    <mergeCell ref="A35:J35"/>
    <mergeCell ref="A1:J1"/>
    <mergeCell ref="A5:J5"/>
    <mergeCell ref="A22:J22"/>
    <mergeCell ref="A26:J26"/>
    <mergeCell ref="A29:J29"/>
    <mergeCell ref="A32:J32"/>
  </mergeCells>
  <printOptions horizontalCentered="1"/>
  <pageMargins left="0.74" right="0.73" top="1.07" bottom="0.96" header="0.42" footer="0.45"/>
  <pageSetup paperSize="9" scale="76"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COMPANY&amp;R&amp;"Calibri,Regular"&amp;12Sec-III/D (Level-03) - Page - &amp;P of &amp;N&amp;8
&amp;5&amp;Z
&amp;F</oddFooter>
  </headerFooter>
  <rowBreaks count="2" manualBreakCount="2">
    <brk id="21" max="9" man="1"/>
    <brk id="34" max="9" man="1"/>
  </rowBreaks>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B302-383E-4C22-813A-340973A12ABB}">
  <sheetPr>
    <pageSetUpPr fitToPage="1"/>
  </sheetPr>
  <dimension ref="A1:AC48"/>
  <sheetViews>
    <sheetView view="pageBreakPreview" topLeftCell="A28" zoomScale="70" zoomScaleNormal="70" zoomScaleSheetLayoutView="70" workbookViewId="0">
      <selection activeCell="M32" sqref="M32"/>
    </sheetView>
  </sheetViews>
  <sheetFormatPr defaultColWidth="9.140625" defaultRowHeight="15"/>
  <cols>
    <col min="1" max="1" width="9.140625" style="462"/>
    <col min="2" max="2" width="12.5703125" style="462" customWidth="1"/>
    <col min="3" max="3" width="59.140625" style="463" customWidth="1"/>
    <col min="4" max="4" width="5.7109375" style="462" bestFit="1" customWidth="1"/>
    <col min="5" max="5" width="6.28515625" style="462" bestFit="1" customWidth="1"/>
    <col min="6" max="6" width="14.140625" style="464" customWidth="1"/>
    <col min="7" max="7" width="15.7109375" style="464" customWidth="1"/>
    <col min="8" max="8" width="14.140625" style="465" customWidth="1"/>
    <col min="9" max="9" width="15.7109375" style="465" customWidth="1"/>
    <col min="10" max="10" width="18.140625" style="465" customWidth="1"/>
    <col min="11" max="11" width="9.140625" style="465"/>
    <col min="12" max="12" width="17.140625" style="429" bestFit="1" customWidth="1"/>
    <col min="13" max="13" width="11.5703125" style="506" bestFit="1" customWidth="1"/>
    <col min="14" max="14" width="10.7109375" style="429" bestFit="1" customWidth="1"/>
    <col min="15" max="15" width="10.5703125" style="506" bestFit="1" customWidth="1"/>
    <col min="16" max="16384" width="9.140625" style="428"/>
  </cols>
  <sheetData>
    <row r="1" spans="1:29" s="383" customFormat="1" ht="35.25" customHeight="1">
      <c r="A1" s="560" t="s">
        <v>463</v>
      </c>
      <c r="B1" s="560"/>
      <c r="C1" s="560"/>
      <c r="D1" s="560"/>
      <c r="E1" s="560"/>
      <c r="F1" s="560"/>
      <c r="G1" s="560"/>
      <c r="H1" s="560"/>
      <c r="I1" s="560"/>
      <c r="J1" s="560"/>
      <c r="K1" s="469"/>
      <c r="M1" s="470"/>
      <c r="O1" s="470"/>
    </row>
    <row r="2" spans="1:29" s="386" customFormat="1" ht="12.6" customHeight="1">
      <c r="A2" s="384">
        <v>1</v>
      </c>
      <c r="B2" s="384">
        <v>2</v>
      </c>
      <c r="C2" s="384">
        <v>3</v>
      </c>
      <c r="D2" s="384">
        <v>4</v>
      </c>
      <c r="E2" s="384">
        <v>5</v>
      </c>
      <c r="F2" s="385">
        <v>6</v>
      </c>
      <c r="G2" s="385">
        <v>7</v>
      </c>
      <c r="H2" s="385">
        <v>8</v>
      </c>
      <c r="I2" s="385">
        <v>9</v>
      </c>
      <c r="J2" s="385">
        <v>10</v>
      </c>
      <c r="K2" s="471"/>
      <c r="M2" s="472"/>
      <c r="O2" s="472"/>
    </row>
    <row r="3" spans="1:29" s="389" customFormat="1" ht="30" customHeight="1">
      <c r="A3" s="387" t="s">
        <v>17</v>
      </c>
      <c r="B3" s="387" t="s">
        <v>18</v>
      </c>
      <c r="C3" s="387" t="s">
        <v>19</v>
      </c>
      <c r="D3" s="387" t="s">
        <v>20</v>
      </c>
      <c r="E3" s="387" t="s">
        <v>0</v>
      </c>
      <c r="F3" s="388" t="s">
        <v>21</v>
      </c>
      <c r="G3" s="388" t="s">
        <v>22</v>
      </c>
      <c r="H3" s="388" t="s">
        <v>23</v>
      </c>
      <c r="I3" s="388" t="s">
        <v>24</v>
      </c>
      <c r="J3" s="388" t="s">
        <v>25</v>
      </c>
      <c r="K3" s="473"/>
      <c r="M3" s="474"/>
      <c r="O3" s="474"/>
    </row>
    <row r="4" spans="1:29" s="391" customFormat="1" ht="12.6" customHeight="1">
      <c r="A4" s="384">
        <v>1</v>
      </c>
      <c r="B4" s="384">
        <v>2</v>
      </c>
      <c r="C4" s="384">
        <v>3</v>
      </c>
      <c r="D4" s="384">
        <v>4</v>
      </c>
      <c r="E4" s="384">
        <v>5</v>
      </c>
      <c r="F4" s="385">
        <v>6</v>
      </c>
      <c r="G4" s="390" t="s">
        <v>26</v>
      </c>
      <c r="H4" s="390">
        <v>8</v>
      </c>
      <c r="I4" s="390" t="s">
        <v>27</v>
      </c>
      <c r="J4" s="390" t="s">
        <v>40</v>
      </c>
      <c r="K4" s="475"/>
      <c r="M4" s="476"/>
      <c r="O4" s="476"/>
      <c r="W4" s="392"/>
      <c r="X4" s="392"/>
      <c r="Y4" s="392"/>
      <c r="Z4" s="392"/>
      <c r="AA4" s="392"/>
      <c r="AB4" s="392"/>
      <c r="AC4" s="392"/>
    </row>
    <row r="5" spans="1:29" s="393" customFormat="1" ht="27.75" customHeight="1">
      <c r="A5" s="558" t="s">
        <v>268</v>
      </c>
      <c r="B5" s="558"/>
      <c r="C5" s="558"/>
      <c r="D5" s="558"/>
      <c r="E5" s="558"/>
      <c r="F5" s="558"/>
      <c r="G5" s="558"/>
      <c r="H5" s="558"/>
      <c r="I5" s="558"/>
      <c r="J5" s="558"/>
      <c r="K5" s="477"/>
      <c r="L5" s="394"/>
      <c r="M5" s="478"/>
      <c r="N5" s="394"/>
      <c r="O5" s="478"/>
    </row>
    <row r="6" spans="1:29" s="414" customFormat="1" ht="23.25" customHeight="1">
      <c r="A6" s="398"/>
      <c r="B6" s="398"/>
      <c r="C6" s="479" t="s">
        <v>464</v>
      </c>
      <c r="D6" s="480"/>
      <c r="E6" s="481"/>
      <c r="F6" s="399"/>
      <c r="G6" s="399"/>
      <c r="H6" s="482"/>
      <c r="I6" s="483"/>
      <c r="J6" s="483"/>
      <c r="K6" s="484"/>
      <c r="L6" s="415"/>
      <c r="M6" s="485"/>
      <c r="N6" s="415"/>
      <c r="O6" s="485"/>
    </row>
    <row r="7" spans="1:29" s="414" customFormat="1" ht="49.9" customHeight="1">
      <c r="A7" s="398" t="s">
        <v>50</v>
      </c>
      <c r="B7" s="398"/>
      <c r="C7" s="486" t="s">
        <v>465</v>
      </c>
      <c r="D7" s="487">
        <v>1</v>
      </c>
      <c r="E7" s="488" t="s">
        <v>186</v>
      </c>
      <c r="F7" s="430"/>
      <c r="G7" s="430"/>
      <c r="H7" s="489"/>
      <c r="I7" s="490"/>
      <c r="J7" s="490"/>
      <c r="K7" s="484"/>
      <c r="L7" s="491"/>
      <c r="M7" s="485"/>
      <c r="N7" s="491"/>
      <c r="O7" s="485"/>
    </row>
    <row r="8" spans="1:29" s="414" customFormat="1" ht="23.25" customHeight="1">
      <c r="A8" s="398" t="s">
        <v>42</v>
      </c>
      <c r="B8" s="398"/>
      <c r="C8" s="492" t="s">
        <v>466</v>
      </c>
      <c r="D8" s="481">
        <v>1</v>
      </c>
      <c r="E8" s="243" t="s">
        <v>13</v>
      </c>
      <c r="F8" s="493">
        <f>175000+62500</f>
        <v>237500</v>
      </c>
      <c r="G8" s="399">
        <f t="shared" ref="G8:G11" si="0">F8*D8</f>
        <v>237500</v>
      </c>
      <c r="H8" s="494">
        <f>10000+3750</f>
        <v>13750</v>
      </c>
      <c r="I8" s="413">
        <f t="shared" ref="I8:I11" si="1">H8*D8</f>
        <v>13750</v>
      </c>
      <c r="J8" s="413">
        <f t="shared" ref="J8:J11" si="2">I8+G8</f>
        <v>251250</v>
      </c>
      <c r="K8" s="484"/>
      <c r="L8" s="415"/>
      <c r="M8" s="485"/>
      <c r="N8" s="415"/>
      <c r="O8" s="485"/>
    </row>
    <row r="9" spans="1:29" s="414" customFormat="1" ht="23.25" customHeight="1">
      <c r="A9" s="398" t="s">
        <v>10</v>
      </c>
      <c r="B9" s="398"/>
      <c r="C9" s="495" t="s">
        <v>467</v>
      </c>
      <c r="D9" s="481">
        <v>1</v>
      </c>
      <c r="E9" s="243" t="s">
        <v>186</v>
      </c>
      <c r="F9" s="493">
        <f>18000+62500</f>
        <v>80500</v>
      </c>
      <c r="G9" s="399">
        <f t="shared" si="0"/>
        <v>80500</v>
      </c>
      <c r="H9" s="494">
        <f>4000+3750</f>
        <v>7750</v>
      </c>
      <c r="I9" s="413">
        <f t="shared" si="1"/>
        <v>7750</v>
      </c>
      <c r="J9" s="413">
        <f t="shared" si="2"/>
        <v>88250</v>
      </c>
      <c r="K9" s="484"/>
      <c r="L9" s="415"/>
      <c r="M9" s="485"/>
      <c r="N9" s="415"/>
      <c r="O9" s="485"/>
    </row>
    <row r="10" spans="1:29" s="414" customFormat="1" ht="23.25" customHeight="1">
      <c r="A10" s="398" t="s">
        <v>15</v>
      </c>
      <c r="B10" s="398"/>
      <c r="C10" s="492" t="s">
        <v>468</v>
      </c>
      <c r="D10" s="481">
        <v>1</v>
      </c>
      <c r="E10" s="243" t="s">
        <v>186</v>
      </c>
      <c r="F10" s="399"/>
      <c r="G10" s="399">
        <f t="shared" si="0"/>
        <v>0</v>
      </c>
      <c r="H10" s="489"/>
      <c r="I10" s="413">
        <f t="shared" si="1"/>
        <v>0</v>
      </c>
      <c r="J10" s="413">
        <f t="shared" si="2"/>
        <v>0</v>
      </c>
      <c r="K10" s="484"/>
      <c r="L10" s="415"/>
      <c r="M10" s="485"/>
      <c r="N10" s="415"/>
      <c r="O10" s="485"/>
    </row>
    <row r="11" spans="1:29" s="414" customFormat="1" ht="23.25" customHeight="1">
      <c r="A11" s="398" t="s">
        <v>31</v>
      </c>
      <c r="B11" s="398"/>
      <c r="C11" s="492" t="s">
        <v>469</v>
      </c>
      <c r="D11" s="481">
        <v>2</v>
      </c>
      <c r="E11" s="243" t="s">
        <v>1</v>
      </c>
      <c r="F11" s="493">
        <f>24000+62500</f>
        <v>86500</v>
      </c>
      <c r="G11" s="399">
        <f t="shared" si="0"/>
        <v>173000</v>
      </c>
      <c r="H11" s="494">
        <f>3000+3750</f>
        <v>6750</v>
      </c>
      <c r="I11" s="413">
        <f t="shared" si="1"/>
        <v>13500</v>
      </c>
      <c r="J11" s="413">
        <f t="shared" si="2"/>
        <v>186500</v>
      </c>
      <c r="K11" s="484"/>
      <c r="L11" s="415"/>
      <c r="M11" s="485"/>
      <c r="N11" s="415"/>
      <c r="O11" s="485"/>
    </row>
    <row r="12" spans="1:29" s="402" customFormat="1" ht="23.25" customHeight="1">
      <c r="A12" s="395"/>
      <c r="B12" s="395"/>
      <c r="C12" s="396" t="s">
        <v>432</v>
      </c>
      <c r="D12" s="397"/>
      <c r="E12" s="398"/>
      <c r="F12" s="399"/>
      <c r="G12" s="399"/>
      <c r="H12" s="496"/>
      <c r="I12" s="497"/>
      <c r="J12" s="497"/>
      <c r="K12" s="498"/>
      <c r="L12" s="403"/>
      <c r="M12" s="499"/>
      <c r="N12" s="403"/>
      <c r="O12" s="499"/>
    </row>
    <row r="13" spans="1:29" s="407" customFormat="1" ht="39" customHeight="1">
      <c r="A13" s="398"/>
      <c r="B13" s="398"/>
      <c r="C13" s="404" t="s">
        <v>433</v>
      </c>
      <c r="D13" s="398"/>
      <c r="E13" s="243"/>
      <c r="F13" s="399"/>
      <c r="G13" s="399"/>
      <c r="H13" s="405"/>
      <c r="I13" s="406"/>
      <c r="J13" s="406"/>
      <c r="K13" s="500"/>
      <c r="L13" s="408"/>
      <c r="M13" s="501"/>
      <c r="N13" s="408"/>
      <c r="O13" s="501"/>
    </row>
    <row r="14" spans="1:29" s="414" customFormat="1" ht="23.25" customHeight="1">
      <c r="A14" s="398" t="s">
        <v>34</v>
      </c>
      <c r="B14" s="398"/>
      <c r="C14" s="409" t="s">
        <v>434</v>
      </c>
      <c r="D14" s="410">
        <v>2</v>
      </c>
      <c r="E14" s="411" t="s">
        <v>1</v>
      </c>
      <c r="F14" s="399">
        <v>130000</v>
      </c>
      <c r="G14" s="399">
        <f t="shared" ref="G14:G15" si="3">F14*D14</f>
        <v>260000</v>
      </c>
      <c r="H14" s="412">
        <v>15000</v>
      </c>
      <c r="I14" s="413">
        <f t="shared" ref="I14:I15" si="4">H14*D14</f>
        <v>30000</v>
      </c>
      <c r="J14" s="413">
        <f t="shared" ref="J14:J15" si="5">I14+G14</f>
        <v>290000</v>
      </c>
      <c r="K14" s="484"/>
      <c r="L14" s="415"/>
      <c r="M14" s="485"/>
      <c r="N14" s="415"/>
      <c r="O14" s="485"/>
    </row>
    <row r="15" spans="1:29" s="414" customFormat="1" ht="23.25" customHeight="1">
      <c r="A15" s="398" t="s">
        <v>37</v>
      </c>
      <c r="B15" s="398"/>
      <c r="C15" s="409" t="s">
        <v>435</v>
      </c>
      <c r="D15" s="410">
        <v>2</v>
      </c>
      <c r="E15" s="411" t="s">
        <v>1</v>
      </c>
      <c r="F15" s="399">
        <v>130000</v>
      </c>
      <c r="G15" s="399">
        <f t="shared" si="3"/>
        <v>260000</v>
      </c>
      <c r="H15" s="412">
        <v>15000</v>
      </c>
      <c r="I15" s="413">
        <f t="shared" si="4"/>
        <v>30000</v>
      </c>
      <c r="J15" s="413">
        <f t="shared" si="5"/>
        <v>290000</v>
      </c>
      <c r="K15" s="484"/>
      <c r="L15" s="415"/>
      <c r="M15" s="485"/>
      <c r="N15" s="415"/>
      <c r="O15" s="485"/>
    </row>
    <row r="16" spans="1:29" s="421" customFormat="1" ht="23.25" customHeight="1">
      <c r="A16" s="416"/>
      <c r="B16" s="416"/>
      <c r="C16" s="417" t="s">
        <v>436</v>
      </c>
      <c r="D16" s="418"/>
      <c r="E16" s="410"/>
      <c r="F16" s="399"/>
      <c r="G16" s="399"/>
      <c r="H16" s="419"/>
      <c r="I16" s="420"/>
      <c r="J16" s="420"/>
      <c r="K16" s="502"/>
      <c r="L16" s="422"/>
      <c r="M16" s="503"/>
      <c r="N16" s="422"/>
      <c r="O16" s="503"/>
    </row>
    <row r="17" spans="1:15" s="425" customFormat="1" ht="54.75" customHeight="1">
      <c r="A17" s="416"/>
      <c r="B17" s="416"/>
      <c r="C17" s="404" t="s">
        <v>437</v>
      </c>
      <c r="D17" s="416"/>
      <c r="E17" s="416"/>
      <c r="F17" s="399"/>
      <c r="G17" s="399"/>
      <c r="H17" s="423"/>
      <c r="I17" s="424"/>
      <c r="J17" s="424"/>
      <c r="K17" s="504"/>
      <c r="L17" s="426"/>
      <c r="M17" s="505"/>
      <c r="N17" s="426"/>
      <c r="O17" s="505"/>
    </row>
    <row r="18" spans="1:15" ht="23.25" customHeight="1">
      <c r="A18" s="416" t="s">
        <v>38</v>
      </c>
      <c r="B18" s="416"/>
      <c r="C18" s="427" t="s">
        <v>4</v>
      </c>
      <c r="D18" s="416">
        <v>1</v>
      </c>
      <c r="E18" s="416" t="s">
        <v>13</v>
      </c>
      <c r="F18" s="399"/>
      <c r="G18" s="399">
        <f t="shared" ref="G18:G22" si="6">F18*D18</f>
        <v>0</v>
      </c>
      <c r="H18" s="423"/>
      <c r="I18" s="413">
        <f t="shared" ref="I18:I22" si="7">H18*D18</f>
        <v>0</v>
      </c>
      <c r="J18" s="413">
        <f t="shared" ref="J18:J22" si="8">I18+G18</f>
        <v>0</v>
      </c>
    </row>
    <row r="19" spans="1:15" ht="23.25" customHeight="1">
      <c r="A19" s="416" t="s">
        <v>51</v>
      </c>
      <c r="B19" s="416"/>
      <c r="C19" s="427" t="s">
        <v>438</v>
      </c>
      <c r="D19" s="416">
        <v>1</v>
      </c>
      <c r="E19" s="416" t="s">
        <v>13</v>
      </c>
      <c r="F19" s="399">
        <v>350000</v>
      </c>
      <c r="G19" s="399">
        <f t="shared" si="6"/>
        <v>350000</v>
      </c>
      <c r="H19" s="423">
        <v>75000</v>
      </c>
      <c r="I19" s="413">
        <f t="shared" si="7"/>
        <v>75000</v>
      </c>
      <c r="J19" s="413">
        <f t="shared" si="8"/>
        <v>425000</v>
      </c>
      <c r="M19" s="450"/>
      <c r="O19" s="450"/>
    </row>
    <row r="20" spans="1:15" ht="23.25" customHeight="1">
      <c r="A20" s="416" t="s">
        <v>52</v>
      </c>
      <c r="B20" s="416"/>
      <c r="C20" s="427" t="s">
        <v>439</v>
      </c>
      <c r="D20" s="416">
        <v>1</v>
      </c>
      <c r="E20" s="416" t="s">
        <v>13</v>
      </c>
      <c r="F20" s="399">
        <v>200000</v>
      </c>
      <c r="G20" s="399">
        <f t="shared" si="6"/>
        <v>200000</v>
      </c>
      <c r="H20" s="423">
        <v>25000</v>
      </c>
      <c r="I20" s="413">
        <f t="shared" si="7"/>
        <v>25000</v>
      </c>
      <c r="J20" s="413">
        <f t="shared" si="8"/>
        <v>225000</v>
      </c>
    </row>
    <row r="21" spans="1:15" ht="23.25" customHeight="1">
      <c r="A21" s="416" t="s">
        <v>53</v>
      </c>
      <c r="B21" s="416"/>
      <c r="C21" s="427" t="s">
        <v>440</v>
      </c>
      <c r="D21" s="416">
        <v>1</v>
      </c>
      <c r="E21" s="416" t="s">
        <v>13</v>
      </c>
      <c r="F21" s="430"/>
      <c r="G21" s="399">
        <f t="shared" si="6"/>
        <v>0</v>
      </c>
      <c r="H21" s="431"/>
      <c r="I21" s="413">
        <f t="shared" si="7"/>
        <v>0</v>
      </c>
      <c r="J21" s="413">
        <f t="shared" si="8"/>
        <v>0</v>
      </c>
    </row>
    <row r="22" spans="1:15" ht="23.25" customHeight="1">
      <c r="A22" s="416" t="s">
        <v>54</v>
      </c>
      <c r="B22" s="416"/>
      <c r="C22" s="432" t="s">
        <v>445</v>
      </c>
      <c r="D22" s="416">
        <v>1</v>
      </c>
      <c r="E22" s="416" t="s">
        <v>186</v>
      </c>
      <c r="F22" s="399">
        <v>0</v>
      </c>
      <c r="G22" s="399">
        <f t="shared" si="6"/>
        <v>0</v>
      </c>
      <c r="H22" s="423">
        <v>8000</v>
      </c>
      <c r="I22" s="413">
        <f t="shared" si="7"/>
        <v>8000</v>
      </c>
      <c r="J22" s="413">
        <f t="shared" si="8"/>
        <v>8000</v>
      </c>
    </row>
    <row r="23" spans="1:15" s="414" customFormat="1" ht="30" customHeight="1">
      <c r="A23" s="507"/>
      <c r="B23" s="507"/>
      <c r="C23" s="232" t="s">
        <v>470</v>
      </c>
      <c r="D23" s="233"/>
      <c r="E23" s="233"/>
      <c r="F23" s="508"/>
      <c r="G23" s="509">
        <f>SUM(G7:G22)</f>
        <v>1561000</v>
      </c>
      <c r="H23" s="508"/>
      <c r="I23" s="509">
        <f>SUM(I7:I22)</f>
        <v>203000</v>
      </c>
      <c r="J23" s="509">
        <f>SUM(J7:J22)</f>
        <v>1764000</v>
      </c>
      <c r="K23" s="484"/>
      <c r="L23" s="415"/>
      <c r="M23" s="485"/>
      <c r="N23" s="415"/>
      <c r="O23" s="485"/>
    </row>
    <row r="24" spans="1:15" s="421" customFormat="1" ht="25.5" customHeight="1">
      <c r="A24" s="416"/>
      <c r="B24" s="416"/>
      <c r="C24" s="417" t="s">
        <v>441</v>
      </c>
      <c r="D24" s="418"/>
      <c r="E24" s="410"/>
      <c r="F24" s="399"/>
      <c r="G24" s="399"/>
      <c r="H24" s="419"/>
      <c r="I24" s="420"/>
      <c r="J24" s="420"/>
      <c r="K24" s="502"/>
      <c r="L24" s="422"/>
      <c r="M24" s="503"/>
      <c r="N24" s="422"/>
      <c r="O24" s="503"/>
    </row>
    <row r="25" spans="1:15" ht="25.5" customHeight="1">
      <c r="A25" s="416" t="s">
        <v>50</v>
      </c>
      <c r="B25" s="416"/>
      <c r="C25" s="427" t="s">
        <v>442</v>
      </c>
      <c r="D25" s="416">
        <v>1</v>
      </c>
      <c r="E25" s="416" t="s">
        <v>186</v>
      </c>
      <c r="F25" s="399">
        <v>165000</v>
      </c>
      <c r="G25" s="399">
        <f>F25*D25</f>
        <v>165000</v>
      </c>
      <c r="H25" s="423">
        <v>10000</v>
      </c>
      <c r="I25" s="413">
        <f t="shared" ref="I25:I27" si="9">H25*D25</f>
        <v>10000</v>
      </c>
      <c r="J25" s="413">
        <f t="shared" ref="J25:J27" si="10">I25+G25</f>
        <v>175000</v>
      </c>
    </row>
    <row r="26" spans="1:15" ht="25.5" customHeight="1">
      <c r="A26" s="416" t="s">
        <v>42</v>
      </c>
      <c r="B26" s="416"/>
      <c r="C26" s="427" t="s">
        <v>443</v>
      </c>
      <c r="D26" s="416">
        <v>1</v>
      </c>
      <c r="E26" s="416" t="s">
        <v>186</v>
      </c>
      <c r="F26" s="399">
        <v>9500</v>
      </c>
      <c r="G26" s="399">
        <f t="shared" ref="G26:G27" si="11">F26*D26</f>
        <v>9500</v>
      </c>
      <c r="H26" s="423">
        <v>3000</v>
      </c>
      <c r="I26" s="413">
        <f t="shared" si="9"/>
        <v>3000</v>
      </c>
      <c r="J26" s="413">
        <f t="shared" si="10"/>
        <v>12500</v>
      </c>
    </row>
    <row r="27" spans="1:15" ht="25.5" customHeight="1">
      <c r="A27" s="416" t="s">
        <v>10</v>
      </c>
      <c r="B27" s="416"/>
      <c r="C27" s="427" t="s">
        <v>444</v>
      </c>
      <c r="D27" s="416">
        <v>1</v>
      </c>
      <c r="E27" s="416" t="s">
        <v>186</v>
      </c>
      <c r="F27" s="399">
        <v>10800</v>
      </c>
      <c r="G27" s="399">
        <f t="shared" si="11"/>
        <v>10800</v>
      </c>
      <c r="H27" s="423">
        <v>4500</v>
      </c>
      <c r="I27" s="413">
        <f t="shared" si="9"/>
        <v>4500</v>
      </c>
      <c r="J27" s="413">
        <f t="shared" si="10"/>
        <v>15300</v>
      </c>
    </row>
    <row r="28" spans="1:15" s="414" customFormat="1" ht="30" customHeight="1">
      <c r="A28" s="507"/>
      <c r="B28" s="507"/>
      <c r="C28" s="232" t="s">
        <v>471</v>
      </c>
      <c r="D28" s="233"/>
      <c r="E28" s="233"/>
      <c r="F28" s="508"/>
      <c r="G28" s="509">
        <f>SUM(G25:G27)</f>
        <v>185300</v>
      </c>
      <c r="H28" s="508"/>
      <c r="I28" s="509">
        <f>SUM(I25:I27)</f>
        <v>17500</v>
      </c>
      <c r="J28" s="509">
        <f>SUM(J25:J27)</f>
        <v>202800</v>
      </c>
      <c r="K28" s="484"/>
      <c r="L28" s="415"/>
      <c r="M28" s="485"/>
      <c r="N28" s="415"/>
      <c r="O28" s="485"/>
    </row>
    <row r="29" spans="1:15" s="451" customFormat="1" ht="11.25" customHeight="1">
      <c r="A29" s="562"/>
      <c r="B29" s="562"/>
      <c r="C29" s="562"/>
      <c r="D29" s="562"/>
      <c r="E29" s="562"/>
      <c r="F29" s="562"/>
      <c r="G29" s="562"/>
      <c r="H29" s="510"/>
      <c r="I29" s="511"/>
      <c r="J29" s="511"/>
      <c r="K29" s="512"/>
      <c r="L29" s="452"/>
      <c r="M29" s="513"/>
      <c r="N29" s="452"/>
      <c r="O29" s="513"/>
    </row>
    <row r="30" spans="1:15" s="438" customFormat="1" ht="35.25" customHeight="1">
      <c r="A30" s="433"/>
      <c r="B30" s="433"/>
      <c r="C30" s="434" t="s">
        <v>472</v>
      </c>
      <c r="D30" s="434"/>
      <c r="E30" s="435"/>
      <c r="F30" s="436"/>
      <c r="G30" s="437"/>
      <c r="H30" s="437"/>
      <c r="I30" s="437"/>
      <c r="J30" s="437"/>
      <c r="K30" s="514"/>
      <c r="L30" s="439"/>
      <c r="M30" s="515"/>
      <c r="N30" s="439"/>
      <c r="O30" s="515"/>
    </row>
    <row r="31" spans="1:15" s="440" customFormat="1" ht="27.75" customHeight="1">
      <c r="A31" s="561" t="s">
        <v>447</v>
      </c>
      <c r="B31" s="561"/>
      <c r="C31" s="561"/>
      <c r="D31" s="561"/>
      <c r="E31" s="561"/>
      <c r="F31" s="561"/>
      <c r="G31" s="561"/>
      <c r="H31" s="559"/>
      <c r="I31" s="559"/>
      <c r="J31" s="559"/>
      <c r="K31" s="516"/>
      <c r="L31" s="441"/>
      <c r="M31" s="517"/>
      <c r="N31" s="441"/>
      <c r="O31" s="517"/>
    </row>
    <row r="32" spans="1:15" s="443" customFormat="1" ht="39" customHeight="1">
      <c r="A32" s="410" t="s">
        <v>50</v>
      </c>
      <c r="B32" s="410"/>
      <c r="C32" s="409" t="s">
        <v>448</v>
      </c>
      <c r="D32" s="416">
        <v>2</v>
      </c>
      <c r="E32" s="416" t="s">
        <v>1</v>
      </c>
      <c r="F32" s="442"/>
      <c r="G32" s="399">
        <f t="shared" ref="G32:G33" si="12">F32*D32</f>
        <v>0</v>
      </c>
      <c r="H32" s="446"/>
      <c r="I32" s="413">
        <f t="shared" ref="I32:I33" si="13">H32*D32</f>
        <v>0</v>
      </c>
      <c r="J32" s="413">
        <f t="shared" ref="J32:J33" si="14">I32+G32</f>
        <v>0</v>
      </c>
      <c r="K32" s="518"/>
      <c r="L32" s="444"/>
      <c r="M32" s="519"/>
      <c r="N32" s="444"/>
      <c r="O32" s="520"/>
    </row>
    <row r="33" spans="1:15" s="447" customFormat="1" ht="25.5" customHeight="1">
      <c r="A33" s="410" t="s">
        <v>42</v>
      </c>
      <c r="B33" s="410"/>
      <c r="C33" s="445" t="s">
        <v>442</v>
      </c>
      <c r="D33" s="416">
        <v>1</v>
      </c>
      <c r="E33" s="416" t="s">
        <v>186</v>
      </c>
      <c r="F33" s="399"/>
      <c r="G33" s="399">
        <f t="shared" si="12"/>
        <v>0</v>
      </c>
      <c r="H33" s="431"/>
      <c r="I33" s="413">
        <f t="shared" si="13"/>
        <v>0</v>
      </c>
      <c r="J33" s="413">
        <f t="shared" si="14"/>
        <v>0</v>
      </c>
      <c r="K33" s="521"/>
      <c r="L33" s="448"/>
      <c r="M33" s="522"/>
      <c r="N33" s="448"/>
      <c r="O33" s="522"/>
    </row>
    <row r="34" spans="1:15" s="438" customFormat="1" ht="35.25" customHeight="1">
      <c r="A34" s="433"/>
      <c r="B34" s="433"/>
      <c r="C34" s="434" t="s">
        <v>449</v>
      </c>
      <c r="D34" s="434"/>
      <c r="E34" s="435"/>
      <c r="F34" s="437"/>
      <c r="G34" s="437"/>
      <c r="H34" s="437"/>
      <c r="I34" s="437"/>
      <c r="J34" s="437">
        <f>SUM(J32:J33)</f>
        <v>0</v>
      </c>
      <c r="K34" s="514"/>
      <c r="L34" s="439"/>
      <c r="M34" s="515"/>
      <c r="N34" s="439"/>
      <c r="O34" s="515"/>
    </row>
    <row r="35" spans="1:15" s="393" customFormat="1" ht="27.75" customHeight="1">
      <c r="A35" s="558" t="s">
        <v>450</v>
      </c>
      <c r="B35" s="558"/>
      <c r="C35" s="558"/>
      <c r="D35" s="558"/>
      <c r="E35" s="558"/>
      <c r="F35" s="558"/>
      <c r="G35" s="558"/>
      <c r="H35" s="559"/>
      <c r="I35" s="559"/>
      <c r="J35" s="559"/>
      <c r="K35" s="477"/>
      <c r="L35" s="394"/>
      <c r="M35" s="478"/>
      <c r="N35" s="394"/>
      <c r="O35" s="478"/>
    </row>
    <row r="36" spans="1:15" ht="39" customHeight="1">
      <c r="A36" s="410" t="s">
        <v>50</v>
      </c>
      <c r="B36" s="410" t="s">
        <v>451</v>
      </c>
      <c r="C36" s="409" t="s">
        <v>452</v>
      </c>
      <c r="D36" s="410">
        <v>1</v>
      </c>
      <c r="E36" s="410" t="s">
        <v>13</v>
      </c>
      <c r="F36" s="449">
        <v>575000</v>
      </c>
      <c r="G36" s="399">
        <f>F36*D36</f>
        <v>575000</v>
      </c>
      <c r="H36" s="423">
        <v>50000</v>
      </c>
      <c r="I36" s="413">
        <f>H36*D36</f>
        <v>50000</v>
      </c>
      <c r="J36" s="413">
        <f>I36+G36</f>
        <v>625000</v>
      </c>
      <c r="M36" s="450"/>
    </row>
    <row r="37" spans="1:15" s="438" customFormat="1" ht="35.25" customHeight="1">
      <c r="A37" s="433"/>
      <c r="B37" s="433"/>
      <c r="C37" s="434" t="s">
        <v>453</v>
      </c>
      <c r="D37" s="434"/>
      <c r="E37" s="435"/>
      <c r="F37" s="436"/>
      <c r="G37" s="437">
        <f>SUM(G36)</f>
        <v>575000</v>
      </c>
      <c r="H37" s="437"/>
      <c r="I37" s="437">
        <f>SUM(I36)</f>
        <v>50000</v>
      </c>
      <c r="J37" s="437">
        <f>SUM(J36)</f>
        <v>625000</v>
      </c>
      <c r="K37" s="514"/>
      <c r="L37" s="439"/>
      <c r="M37" s="515"/>
      <c r="N37" s="439"/>
      <c r="O37" s="515"/>
    </row>
    <row r="38" spans="1:15" s="393" customFormat="1" ht="27.75" customHeight="1">
      <c r="A38" s="558" t="s">
        <v>391</v>
      </c>
      <c r="B38" s="558"/>
      <c r="C38" s="558"/>
      <c r="D38" s="558"/>
      <c r="E38" s="558"/>
      <c r="F38" s="558"/>
      <c r="G38" s="558"/>
      <c r="H38" s="559"/>
      <c r="I38" s="559"/>
      <c r="J38" s="559"/>
      <c r="K38" s="477"/>
      <c r="L38" s="394"/>
      <c r="M38" s="478"/>
      <c r="N38" s="394"/>
      <c r="O38" s="478"/>
    </row>
    <row r="39" spans="1:15" ht="25.5" customHeight="1">
      <c r="A39" s="410" t="s">
        <v>50</v>
      </c>
      <c r="B39" s="410"/>
      <c r="C39" s="409" t="s">
        <v>454</v>
      </c>
      <c r="D39" s="410">
        <v>1</v>
      </c>
      <c r="E39" s="410" t="s">
        <v>13</v>
      </c>
      <c r="F39" s="449">
        <v>150000</v>
      </c>
      <c r="G39" s="399">
        <f>F39*D39</f>
        <v>150000</v>
      </c>
      <c r="H39" s="423">
        <v>50000</v>
      </c>
      <c r="I39" s="413">
        <f>H39*D39</f>
        <v>50000</v>
      </c>
      <c r="J39" s="413">
        <f>I39+G39</f>
        <v>200000</v>
      </c>
      <c r="M39" s="450"/>
      <c r="O39" s="450"/>
    </row>
    <row r="40" spans="1:15" s="438" customFormat="1" ht="35.25" customHeight="1">
      <c r="A40" s="433"/>
      <c r="B40" s="433"/>
      <c r="C40" s="434" t="s">
        <v>455</v>
      </c>
      <c r="D40" s="434"/>
      <c r="E40" s="435"/>
      <c r="F40" s="436"/>
      <c r="G40" s="437">
        <f>SUM(G39)</f>
        <v>150000</v>
      </c>
      <c r="H40" s="437"/>
      <c r="I40" s="437">
        <f>SUM(I39)</f>
        <v>50000</v>
      </c>
      <c r="J40" s="437">
        <f>SUM(J39)</f>
        <v>200000</v>
      </c>
      <c r="K40" s="514"/>
      <c r="L40" s="439"/>
      <c r="M40" s="515"/>
      <c r="N40" s="439"/>
      <c r="O40" s="515"/>
    </row>
    <row r="41" spans="1:15" s="451" customFormat="1" ht="27.75" customHeight="1">
      <c r="A41" s="558" t="s">
        <v>456</v>
      </c>
      <c r="B41" s="558"/>
      <c r="C41" s="558"/>
      <c r="D41" s="558"/>
      <c r="E41" s="558"/>
      <c r="F41" s="558"/>
      <c r="G41" s="558"/>
      <c r="H41" s="559"/>
      <c r="I41" s="559"/>
      <c r="J41" s="559"/>
      <c r="K41" s="512"/>
      <c r="L41" s="452"/>
      <c r="M41" s="513"/>
      <c r="N41" s="452"/>
      <c r="O41" s="513"/>
    </row>
    <row r="42" spans="1:15" s="451" customFormat="1" ht="25.5" customHeight="1">
      <c r="A42" s="410" t="s">
        <v>50</v>
      </c>
      <c r="B42" s="410"/>
      <c r="C42" s="409" t="s">
        <v>457</v>
      </c>
      <c r="D42" s="410">
        <v>1</v>
      </c>
      <c r="E42" s="410" t="s">
        <v>13</v>
      </c>
      <c r="F42" s="449"/>
      <c r="G42" s="399">
        <f>F42*D42</f>
        <v>0</v>
      </c>
      <c r="H42" s="453"/>
      <c r="I42" s="413">
        <f>H42*D42</f>
        <v>0</v>
      </c>
      <c r="J42" s="413">
        <f>I42+G42</f>
        <v>0</v>
      </c>
      <c r="K42" s="512"/>
      <c r="L42" s="452"/>
      <c r="M42" s="513"/>
      <c r="N42" s="452"/>
      <c r="O42" s="513"/>
    </row>
    <row r="43" spans="1:15" s="438" customFormat="1" ht="35.25" customHeight="1">
      <c r="A43" s="433"/>
      <c r="B43" s="433"/>
      <c r="C43" s="434" t="s">
        <v>458</v>
      </c>
      <c r="D43" s="434"/>
      <c r="E43" s="435"/>
      <c r="F43" s="436"/>
      <c r="G43" s="437"/>
      <c r="H43" s="437"/>
      <c r="I43" s="437"/>
      <c r="J43" s="437">
        <f>SUM(J42)</f>
        <v>0</v>
      </c>
      <c r="K43" s="514"/>
      <c r="L43" s="439"/>
      <c r="M43" s="515"/>
      <c r="N43" s="439"/>
      <c r="O43" s="515"/>
    </row>
    <row r="44" spans="1:15" s="393" customFormat="1" ht="27.75" customHeight="1">
      <c r="A44" s="558" t="s">
        <v>459</v>
      </c>
      <c r="B44" s="558"/>
      <c r="C44" s="558"/>
      <c r="D44" s="558"/>
      <c r="E44" s="558"/>
      <c r="F44" s="558"/>
      <c r="G44" s="558"/>
      <c r="H44" s="559"/>
      <c r="I44" s="559"/>
      <c r="J44" s="559"/>
      <c r="K44" s="477"/>
      <c r="L44" s="394"/>
      <c r="M44" s="478"/>
      <c r="N44" s="394"/>
      <c r="O44" s="478"/>
    </row>
    <row r="45" spans="1:15" ht="39" customHeight="1">
      <c r="A45" s="410" t="s">
        <v>50</v>
      </c>
      <c r="B45" s="410"/>
      <c r="C45" s="409" t="s">
        <v>460</v>
      </c>
      <c r="D45" s="410">
        <v>1</v>
      </c>
      <c r="E45" s="410" t="s">
        <v>13</v>
      </c>
      <c r="F45" s="449"/>
      <c r="G45" s="399">
        <f>F45*D45</f>
        <v>0</v>
      </c>
      <c r="H45" s="423"/>
      <c r="I45" s="413">
        <f>H45*D45</f>
        <v>0</v>
      </c>
      <c r="J45" s="413">
        <f>I45+G45</f>
        <v>0</v>
      </c>
    </row>
    <row r="46" spans="1:15" s="438" customFormat="1" ht="35.25" customHeight="1">
      <c r="A46" s="433"/>
      <c r="B46" s="433"/>
      <c r="C46" s="434" t="s">
        <v>461</v>
      </c>
      <c r="D46" s="434"/>
      <c r="E46" s="435"/>
      <c r="F46" s="436"/>
      <c r="G46" s="437"/>
      <c r="H46" s="437"/>
      <c r="I46" s="437"/>
      <c r="J46" s="437">
        <f>SUM(J45)</f>
        <v>0</v>
      </c>
      <c r="K46" s="514"/>
      <c r="L46" s="439"/>
      <c r="M46" s="515"/>
      <c r="N46" s="439"/>
      <c r="O46" s="515"/>
    </row>
    <row r="47" spans="1:15" s="459" customFormat="1" ht="10.5" customHeight="1">
      <c r="A47" s="454"/>
      <c r="B47" s="454"/>
      <c r="C47" s="455"/>
      <c r="D47" s="456"/>
      <c r="E47" s="456"/>
      <c r="F47" s="449"/>
      <c r="G47" s="449"/>
      <c r="H47" s="523"/>
      <c r="I47" s="524"/>
      <c r="J47" s="524"/>
      <c r="K47" s="525"/>
      <c r="L47" s="460"/>
      <c r="M47" s="526"/>
      <c r="N47" s="460"/>
      <c r="O47" s="526"/>
    </row>
    <row r="48" spans="1:15" s="438" customFormat="1" ht="35.25" customHeight="1">
      <c r="A48" s="433"/>
      <c r="B48" s="433"/>
      <c r="C48" s="434" t="s">
        <v>473</v>
      </c>
      <c r="D48" s="434"/>
      <c r="E48" s="435"/>
      <c r="F48" s="436"/>
      <c r="G48" s="527">
        <f>G46+G43+G40+G37+G34+G28+G23</f>
        <v>2471300</v>
      </c>
      <c r="H48" s="436"/>
      <c r="I48" s="527">
        <f>I46+I43+I40+I37+I34+I28+I23</f>
        <v>320500</v>
      </c>
      <c r="J48" s="527">
        <f>J46+J43+J40+J37+J34+J28+J23</f>
        <v>2791800</v>
      </c>
      <c r="K48" s="514"/>
      <c r="L48" s="461"/>
      <c r="M48" s="515"/>
      <c r="N48" s="439"/>
      <c r="O48" s="515"/>
    </row>
  </sheetData>
  <sheetProtection formatCells="0" formatColumns="0"/>
  <mergeCells count="8">
    <mergeCell ref="A41:J41"/>
    <mergeCell ref="A44:J44"/>
    <mergeCell ref="A1:J1"/>
    <mergeCell ref="A5:J5"/>
    <mergeCell ref="A29:G29"/>
    <mergeCell ref="A31:J31"/>
    <mergeCell ref="A35:J35"/>
    <mergeCell ref="A38:J38"/>
  </mergeCells>
  <printOptions horizontalCentered="1"/>
  <pageMargins left="0.74" right="0.73" top="1.07" bottom="0.96" header="0.42" footer="0.45"/>
  <pageSetup paperSize="9" scale="76"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COMPANY&amp;R&amp;"Calibri,Regular"&amp;12Sec-III/D (Level-07) - Page - &amp;P of &amp;N&amp;8
&amp;5&amp;Z
&amp;F</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6F5E-1029-4779-9BAE-8BF8FD9EFB80}">
  <sheetPr>
    <pageSetUpPr fitToPage="1"/>
  </sheetPr>
  <dimension ref="A1:AC48"/>
  <sheetViews>
    <sheetView view="pageBreakPreview" topLeftCell="A28" zoomScale="85" zoomScaleNormal="70" zoomScaleSheetLayoutView="85" workbookViewId="0">
      <selection activeCell="M32" sqref="M32"/>
    </sheetView>
  </sheetViews>
  <sheetFormatPr defaultColWidth="9.140625" defaultRowHeight="15"/>
  <cols>
    <col min="1" max="1" width="9.140625" style="462"/>
    <col min="2" max="2" width="12.5703125" style="462" customWidth="1"/>
    <col min="3" max="3" width="59.140625" style="463" customWidth="1"/>
    <col min="4" max="4" width="6.140625" style="462" customWidth="1"/>
    <col min="5" max="5" width="4.85546875" style="462" bestFit="1" customWidth="1"/>
    <col min="6" max="6" width="14.140625" style="464" customWidth="1"/>
    <col min="7" max="7" width="15.7109375" style="464" customWidth="1"/>
    <col min="8" max="8" width="14.140625" style="534" customWidth="1"/>
    <col min="9" max="9" width="15.7109375" style="534" customWidth="1"/>
    <col min="10" max="10" width="18.140625" style="534" customWidth="1"/>
    <col min="11" max="11" width="9.140625" style="429"/>
    <col min="12" max="12" width="13.7109375" style="429" bestFit="1" customWidth="1"/>
    <col min="13" max="13" width="14.28515625" style="506" bestFit="1" customWidth="1"/>
    <col min="14" max="14" width="11.42578125" style="429" bestFit="1" customWidth="1"/>
    <col min="15" max="15" width="10.42578125" style="428" bestFit="1" customWidth="1"/>
    <col min="16" max="16" width="10.5703125" style="428" bestFit="1" customWidth="1"/>
    <col min="17" max="16384" width="9.140625" style="428"/>
  </cols>
  <sheetData>
    <row r="1" spans="1:29" s="383" customFormat="1" ht="35.25" customHeight="1">
      <c r="A1" s="560" t="s">
        <v>474</v>
      </c>
      <c r="B1" s="560"/>
      <c r="C1" s="560"/>
      <c r="D1" s="560"/>
      <c r="E1" s="560"/>
      <c r="F1" s="560"/>
      <c r="G1" s="560"/>
      <c r="H1" s="560"/>
      <c r="I1" s="560"/>
      <c r="J1" s="560"/>
      <c r="M1" s="470"/>
    </row>
    <row r="2" spans="1:29" s="386" customFormat="1" ht="12.6" customHeight="1">
      <c r="A2" s="384">
        <v>1</v>
      </c>
      <c r="B2" s="384">
        <v>2</v>
      </c>
      <c r="C2" s="384">
        <v>3</v>
      </c>
      <c r="D2" s="384">
        <v>4</v>
      </c>
      <c r="E2" s="384">
        <v>5</v>
      </c>
      <c r="F2" s="385">
        <v>6</v>
      </c>
      <c r="G2" s="385">
        <v>7</v>
      </c>
      <c r="H2" s="385">
        <v>8</v>
      </c>
      <c r="I2" s="385">
        <v>9</v>
      </c>
      <c r="J2" s="385">
        <v>10</v>
      </c>
      <c r="M2" s="472"/>
    </row>
    <row r="3" spans="1:29" s="389" customFormat="1" ht="30" customHeight="1">
      <c r="A3" s="387" t="s">
        <v>17</v>
      </c>
      <c r="B3" s="387" t="s">
        <v>18</v>
      </c>
      <c r="C3" s="387" t="s">
        <v>19</v>
      </c>
      <c r="D3" s="387" t="s">
        <v>20</v>
      </c>
      <c r="E3" s="387" t="s">
        <v>0</v>
      </c>
      <c r="F3" s="388" t="s">
        <v>21</v>
      </c>
      <c r="G3" s="388" t="s">
        <v>22</v>
      </c>
      <c r="H3" s="388" t="s">
        <v>23</v>
      </c>
      <c r="I3" s="388" t="s">
        <v>24</v>
      </c>
      <c r="J3" s="388" t="s">
        <v>25</v>
      </c>
      <c r="M3" s="474"/>
    </row>
    <row r="4" spans="1:29" s="391" customFormat="1" ht="12.6" customHeight="1">
      <c r="A4" s="384">
        <v>1</v>
      </c>
      <c r="B4" s="384">
        <v>2</v>
      </c>
      <c r="C4" s="384">
        <v>3</v>
      </c>
      <c r="D4" s="384">
        <v>4</v>
      </c>
      <c r="E4" s="384">
        <v>5</v>
      </c>
      <c r="F4" s="385">
        <v>6</v>
      </c>
      <c r="G4" s="390" t="s">
        <v>26</v>
      </c>
      <c r="H4" s="390">
        <v>8</v>
      </c>
      <c r="I4" s="390" t="s">
        <v>27</v>
      </c>
      <c r="J4" s="390" t="s">
        <v>40</v>
      </c>
      <c r="M4" s="476"/>
      <c r="W4" s="392"/>
      <c r="X4" s="392"/>
      <c r="Y4" s="392"/>
      <c r="Z4" s="392"/>
      <c r="AA4" s="392"/>
      <c r="AB4" s="392"/>
      <c r="AC4" s="392"/>
    </row>
    <row r="5" spans="1:29" s="440" customFormat="1" ht="27.75" customHeight="1">
      <c r="A5" s="561" t="s">
        <v>268</v>
      </c>
      <c r="B5" s="561"/>
      <c r="C5" s="561"/>
      <c r="D5" s="561"/>
      <c r="E5" s="561"/>
      <c r="F5" s="561"/>
      <c r="G5" s="561"/>
      <c r="H5" s="561"/>
      <c r="I5" s="561"/>
      <c r="J5" s="561"/>
      <c r="K5" s="441"/>
      <c r="L5" s="441"/>
      <c r="M5" s="517"/>
      <c r="N5" s="441"/>
    </row>
    <row r="6" spans="1:29" s="414" customFormat="1" ht="22.5" customHeight="1">
      <c r="A6" s="398"/>
      <c r="B6" s="398"/>
      <c r="C6" s="479" t="s">
        <v>464</v>
      </c>
      <c r="D6" s="480"/>
      <c r="E6" s="481"/>
      <c r="F6" s="399"/>
      <c r="G6" s="399"/>
      <c r="H6" s="412"/>
      <c r="I6" s="413"/>
      <c r="J6" s="413"/>
      <c r="K6" s="415"/>
      <c r="L6" s="415"/>
      <c r="M6" s="485"/>
      <c r="N6" s="415"/>
    </row>
    <row r="7" spans="1:29" s="414" customFormat="1" ht="49.9" customHeight="1">
      <c r="A7" s="398" t="s">
        <v>50</v>
      </c>
      <c r="B7" s="398"/>
      <c r="C7" s="486" t="s">
        <v>465</v>
      </c>
      <c r="D7" s="487">
        <v>1</v>
      </c>
      <c r="E7" s="488" t="s">
        <v>186</v>
      </c>
      <c r="F7" s="430"/>
      <c r="G7" s="430"/>
      <c r="H7" s="489"/>
      <c r="I7" s="490"/>
      <c r="J7" s="490"/>
      <c r="K7" s="415"/>
      <c r="L7" s="491">
        <f>62500*4</f>
        <v>250000</v>
      </c>
      <c r="M7" s="485">
        <f>11250*4</f>
        <v>45000</v>
      </c>
      <c r="N7" s="491">
        <f>SUM(L7:M7)</f>
        <v>295000</v>
      </c>
    </row>
    <row r="8" spans="1:29" s="414" customFormat="1" ht="22.5" customHeight="1">
      <c r="A8" s="398" t="s">
        <v>42</v>
      </c>
      <c r="B8" s="398"/>
      <c r="C8" s="492" t="s">
        <v>466</v>
      </c>
      <c r="D8" s="481">
        <v>1</v>
      </c>
      <c r="E8" s="243" t="s">
        <v>13</v>
      </c>
      <c r="F8" s="493">
        <f>175000+62500</f>
        <v>237500</v>
      </c>
      <c r="G8" s="399">
        <f t="shared" ref="G8:G11" si="0">F8*D8</f>
        <v>237500</v>
      </c>
      <c r="H8" s="494">
        <f>6000+11250</f>
        <v>17250</v>
      </c>
      <c r="I8" s="413">
        <f t="shared" ref="I8:I11" si="1">H8*D8</f>
        <v>17250</v>
      </c>
      <c r="J8" s="413">
        <f t="shared" ref="J8:J11" si="2">I8+G8</f>
        <v>254750</v>
      </c>
      <c r="K8" s="415"/>
      <c r="L8" s="415"/>
      <c r="M8" s="485"/>
      <c r="N8" s="415"/>
    </row>
    <row r="9" spans="1:29" s="414" customFormat="1" ht="22.5" customHeight="1">
      <c r="A9" s="398" t="s">
        <v>10</v>
      </c>
      <c r="B9" s="398"/>
      <c r="C9" s="495" t="s">
        <v>467</v>
      </c>
      <c r="D9" s="481">
        <v>1</v>
      </c>
      <c r="E9" s="243" t="s">
        <v>186</v>
      </c>
      <c r="F9" s="493">
        <f>18500+62500</f>
        <v>81000</v>
      </c>
      <c r="G9" s="399">
        <f t="shared" si="0"/>
        <v>81000</v>
      </c>
      <c r="H9" s="494">
        <f>3000+11250</f>
        <v>14250</v>
      </c>
      <c r="I9" s="413">
        <f t="shared" si="1"/>
        <v>14250</v>
      </c>
      <c r="J9" s="413">
        <f t="shared" si="2"/>
        <v>95250</v>
      </c>
      <c r="K9" s="415"/>
      <c r="L9" s="415"/>
      <c r="M9" s="485"/>
      <c r="N9" s="415"/>
    </row>
    <row r="10" spans="1:29" s="414" customFormat="1" ht="22.5" customHeight="1">
      <c r="A10" s="398" t="s">
        <v>15</v>
      </c>
      <c r="B10" s="398"/>
      <c r="C10" s="492" t="s">
        <v>468</v>
      </c>
      <c r="D10" s="481">
        <v>1</v>
      </c>
      <c r="E10" s="243" t="s">
        <v>186</v>
      </c>
      <c r="F10" s="399"/>
      <c r="G10" s="399">
        <f t="shared" si="0"/>
        <v>0</v>
      </c>
      <c r="H10" s="489">
        <v>0</v>
      </c>
      <c r="I10" s="413">
        <f t="shared" si="1"/>
        <v>0</v>
      </c>
      <c r="J10" s="413">
        <f t="shared" si="2"/>
        <v>0</v>
      </c>
      <c r="K10" s="415"/>
      <c r="L10" s="415"/>
      <c r="M10" s="485"/>
      <c r="N10" s="415"/>
    </row>
    <row r="11" spans="1:29" s="414" customFormat="1" ht="22.5" customHeight="1">
      <c r="A11" s="398" t="s">
        <v>31</v>
      </c>
      <c r="B11" s="398"/>
      <c r="C11" s="492" t="s">
        <v>469</v>
      </c>
      <c r="D11" s="481">
        <v>2</v>
      </c>
      <c r="E11" s="243" t="s">
        <v>1</v>
      </c>
      <c r="F11" s="493">
        <f>22000+62500</f>
        <v>84500</v>
      </c>
      <c r="G11" s="399">
        <f t="shared" si="0"/>
        <v>169000</v>
      </c>
      <c r="H11" s="494">
        <f>2500+11250</f>
        <v>13750</v>
      </c>
      <c r="I11" s="413">
        <f t="shared" si="1"/>
        <v>27500</v>
      </c>
      <c r="J11" s="413">
        <f t="shared" si="2"/>
        <v>196500</v>
      </c>
      <c r="K11" s="415"/>
      <c r="L11" s="415"/>
      <c r="M11" s="485"/>
      <c r="N11" s="415"/>
    </row>
    <row r="12" spans="1:29" s="402" customFormat="1" ht="22.5" customHeight="1">
      <c r="A12" s="395"/>
      <c r="B12" s="395"/>
      <c r="C12" s="396" t="s">
        <v>432</v>
      </c>
      <c r="D12" s="397"/>
      <c r="E12" s="398"/>
      <c r="F12" s="399"/>
      <c r="G12" s="399"/>
      <c r="H12" s="496"/>
      <c r="I12" s="497"/>
      <c r="J12" s="497"/>
      <c r="K12" s="403"/>
      <c r="L12" s="403"/>
      <c r="M12" s="499"/>
      <c r="N12" s="403"/>
    </row>
    <row r="13" spans="1:29" s="407" customFormat="1" ht="39" customHeight="1">
      <c r="A13" s="398"/>
      <c r="B13" s="398"/>
      <c r="C13" s="404" t="s">
        <v>433</v>
      </c>
      <c r="D13" s="398"/>
      <c r="E13" s="243"/>
      <c r="F13" s="399"/>
      <c r="G13" s="399"/>
      <c r="H13" s="405"/>
      <c r="I13" s="406"/>
      <c r="J13" s="406"/>
      <c r="K13" s="408"/>
      <c r="L13" s="408"/>
      <c r="M13" s="501"/>
      <c r="N13" s="408"/>
    </row>
    <row r="14" spans="1:29" s="414" customFormat="1" ht="22.5" customHeight="1">
      <c r="A14" s="398" t="s">
        <v>34</v>
      </c>
      <c r="B14" s="398"/>
      <c r="C14" s="409" t="s">
        <v>434</v>
      </c>
      <c r="D14" s="410">
        <v>2</v>
      </c>
      <c r="E14" s="411" t="s">
        <v>1</v>
      </c>
      <c r="F14" s="399">
        <v>140000</v>
      </c>
      <c r="G14" s="399">
        <f t="shared" ref="G14:G15" si="3">F14*D14</f>
        <v>280000</v>
      </c>
      <c r="H14" s="412">
        <v>7000</v>
      </c>
      <c r="I14" s="413">
        <f t="shared" ref="I14:I15" si="4">H14*D14</f>
        <v>14000</v>
      </c>
      <c r="J14" s="413">
        <f t="shared" ref="J14:J15" si="5">I14+G14</f>
        <v>294000</v>
      </c>
      <c r="K14" s="415"/>
      <c r="L14" s="415"/>
      <c r="M14" s="485"/>
      <c r="N14" s="415"/>
    </row>
    <row r="15" spans="1:29" s="414" customFormat="1" ht="22.5" customHeight="1">
      <c r="A15" s="398" t="s">
        <v>37</v>
      </c>
      <c r="B15" s="398"/>
      <c r="C15" s="409" t="s">
        <v>435</v>
      </c>
      <c r="D15" s="410">
        <v>2</v>
      </c>
      <c r="E15" s="411" t="s">
        <v>1</v>
      </c>
      <c r="F15" s="399">
        <v>140000</v>
      </c>
      <c r="G15" s="399">
        <f t="shared" si="3"/>
        <v>280000</v>
      </c>
      <c r="H15" s="412">
        <v>7000</v>
      </c>
      <c r="I15" s="413">
        <f t="shared" si="4"/>
        <v>14000</v>
      </c>
      <c r="J15" s="413">
        <f t="shared" si="5"/>
        <v>294000</v>
      </c>
      <c r="K15" s="415"/>
      <c r="L15" s="415"/>
      <c r="M15" s="485"/>
      <c r="N15" s="415"/>
    </row>
    <row r="16" spans="1:29" s="421" customFormat="1" ht="22.5" customHeight="1">
      <c r="A16" s="416"/>
      <c r="B16" s="416"/>
      <c r="C16" s="417" t="s">
        <v>436</v>
      </c>
      <c r="D16" s="418"/>
      <c r="E16" s="410"/>
      <c r="F16" s="399"/>
      <c r="G16" s="399"/>
      <c r="H16" s="419"/>
      <c r="I16" s="420"/>
      <c r="J16" s="420"/>
      <c r="K16" s="422"/>
      <c r="L16" s="422"/>
      <c r="M16" s="503"/>
      <c r="N16" s="422"/>
    </row>
    <row r="17" spans="1:16" s="425" customFormat="1" ht="54.75" customHeight="1">
      <c r="A17" s="416"/>
      <c r="B17" s="416"/>
      <c r="C17" s="404" t="s">
        <v>437</v>
      </c>
      <c r="D17" s="416"/>
      <c r="E17" s="416"/>
      <c r="F17" s="399"/>
      <c r="G17" s="399"/>
      <c r="H17" s="423"/>
      <c r="I17" s="424"/>
      <c r="J17" s="424"/>
      <c r="K17" s="426"/>
      <c r="L17" s="426"/>
      <c r="M17" s="505"/>
      <c r="N17" s="426"/>
    </row>
    <row r="18" spans="1:16" ht="22.5" customHeight="1">
      <c r="A18" s="416" t="s">
        <v>38</v>
      </c>
      <c r="B18" s="416"/>
      <c r="C18" s="427" t="s">
        <v>4</v>
      </c>
      <c r="D18" s="416">
        <v>1</v>
      </c>
      <c r="E18" s="416" t="s">
        <v>13</v>
      </c>
      <c r="F18" s="399"/>
      <c r="G18" s="399">
        <f t="shared" ref="G18:G22" si="6">F18*D18</f>
        <v>0</v>
      </c>
      <c r="H18" s="423"/>
      <c r="I18" s="413">
        <f t="shared" ref="I18:I22" si="7">H18*D18</f>
        <v>0</v>
      </c>
      <c r="J18" s="413">
        <f t="shared" ref="J18:J22" si="8">I18+G18</f>
        <v>0</v>
      </c>
    </row>
    <row r="19" spans="1:16" ht="22.5" customHeight="1">
      <c r="A19" s="416" t="s">
        <v>51</v>
      </c>
      <c r="B19" s="416"/>
      <c r="C19" s="427" t="s">
        <v>438</v>
      </c>
      <c r="D19" s="416">
        <v>1</v>
      </c>
      <c r="E19" s="416" t="s">
        <v>13</v>
      </c>
      <c r="F19" s="399"/>
      <c r="G19" s="399">
        <f t="shared" si="6"/>
        <v>0</v>
      </c>
      <c r="H19" s="423"/>
      <c r="I19" s="413">
        <f t="shared" si="7"/>
        <v>0</v>
      </c>
      <c r="J19" s="413">
        <f t="shared" si="8"/>
        <v>0</v>
      </c>
    </row>
    <row r="20" spans="1:16" ht="22.5" customHeight="1">
      <c r="A20" s="416" t="s">
        <v>52</v>
      </c>
      <c r="B20" s="416"/>
      <c r="C20" s="427" t="s">
        <v>439</v>
      </c>
      <c r="D20" s="416">
        <v>1</v>
      </c>
      <c r="E20" s="416" t="s">
        <v>13</v>
      </c>
      <c r="F20" s="493">
        <v>375000</v>
      </c>
      <c r="G20" s="399">
        <f t="shared" si="6"/>
        <v>375000</v>
      </c>
      <c r="H20" s="528">
        <v>35000</v>
      </c>
      <c r="I20" s="413">
        <f t="shared" si="7"/>
        <v>35000</v>
      </c>
      <c r="J20" s="413">
        <f t="shared" si="8"/>
        <v>410000</v>
      </c>
      <c r="M20" s="450"/>
      <c r="N20" s="529"/>
      <c r="O20" s="450"/>
      <c r="P20" s="529"/>
    </row>
    <row r="21" spans="1:16" ht="22.5" customHeight="1">
      <c r="A21" s="416" t="s">
        <v>53</v>
      </c>
      <c r="B21" s="416"/>
      <c r="C21" s="427" t="s">
        <v>440</v>
      </c>
      <c r="D21" s="416">
        <v>1</v>
      </c>
      <c r="E21" s="416" t="s">
        <v>13</v>
      </c>
      <c r="F21" s="399"/>
      <c r="G21" s="399">
        <f t="shared" si="6"/>
        <v>0</v>
      </c>
      <c r="H21" s="431"/>
      <c r="I21" s="413">
        <f t="shared" si="7"/>
        <v>0</v>
      </c>
      <c r="J21" s="413">
        <f t="shared" si="8"/>
        <v>0</v>
      </c>
    </row>
    <row r="22" spans="1:16" ht="22.5" customHeight="1">
      <c r="A22" s="416" t="s">
        <v>54</v>
      </c>
      <c r="B22" s="416"/>
      <c r="C22" s="432" t="s">
        <v>445</v>
      </c>
      <c r="D22" s="416">
        <v>1</v>
      </c>
      <c r="E22" s="416" t="s">
        <v>186</v>
      </c>
      <c r="F22" s="399">
        <v>175000</v>
      </c>
      <c r="G22" s="399">
        <f t="shared" si="6"/>
        <v>175000</v>
      </c>
      <c r="H22" s="423">
        <v>7000</v>
      </c>
      <c r="I22" s="413">
        <f t="shared" si="7"/>
        <v>7000</v>
      </c>
      <c r="J22" s="413">
        <f t="shared" si="8"/>
        <v>182000</v>
      </c>
    </row>
    <row r="23" spans="1:16" s="414" customFormat="1" ht="30" customHeight="1">
      <c r="A23" s="507"/>
      <c r="B23" s="507"/>
      <c r="C23" s="232" t="s">
        <v>470</v>
      </c>
      <c r="D23" s="233"/>
      <c r="E23" s="233"/>
      <c r="F23" s="508"/>
      <c r="G23" s="509">
        <f>SUM(G7:G22)</f>
        <v>1597500</v>
      </c>
      <c r="H23" s="508"/>
      <c r="I23" s="509">
        <f>SUM(I7:I22)</f>
        <v>129000</v>
      </c>
      <c r="J23" s="509">
        <f>SUM(J7:J22)</f>
        <v>1726500</v>
      </c>
      <c r="K23" s="415"/>
      <c r="L23" s="415"/>
      <c r="M23" s="485"/>
      <c r="N23" s="415"/>
    </row>
    <row r="24" spans="1:16" s="421" customFormat="1" ht="25.5" customHeight="1">
      <c r="A24" s="416"/>
      <c r="B24" s="416"/>
      <c r="C24" s="417" t="s">
        <v>441</v>
      </c>
      <c r="D24" s="418"/>
      <c r="E24" s="410"/>
      <c r="F24" s="399"/>
      <c r="G24" s="399"/>
      <c r="H24" s="419"/>
      <c r="I24" s="420"/>
      <c r="J24" s="420"/>
      <c r="K24" s="422"/>
      <c r="L24" s="422"/>
      <c r="M24" s="503"/>
      <c r="N24" s="422"/>
    </row>
    <row r="25" spans="1:16" ht="25.5" customHeight="1">
      <c r="A25" s="416" t="s">
        <v>50</v>
      </c>
      <c r="B25" s="416"/>
      <c r="C25" s="427" t="s">
        <v>442</v>
      </c>
      <c r="D25" s="416">
        <v>1</v>
      </c>
      <c r="E25" s="416" t="s">
        <v>186</v>
      </c>
      <c r="F25" s="399">
        <v>150000</v>
      </c>
      <c r="G25" s="399">
        <f t="shared" ref="G25:G27" si="9">F25*D25</f>
        <v>150000</v>
      </c>
      <c r="H25" s="423">
        <v>7000</v>
      </c>
      <c r="I25" s="413">
        <f t="shared" ref="I25:I27" si="10">H25*D25</f>
        <v>7000</v>
      </c>
      <c r="J25" s="413">
        <f>I25+G25</f>
        <v>157000</v>
      </c>
    </row>
    <row r="26" spans="1:16" ht="25.5" customHeight="1">
      <c r="A26" s="416" t="s">
        <v>42</v>
      </c>
      <c r="B26" s="416"/>
      <c r="C26" s="427" t="s">
        <v>443</v>
      </c>
      <c r="D26" s="416">
        <v>1</v>
      </c>
      <c r="E26" s="416" t="s">
        <v>186</v>
      </c>
      <c r="F26" s="399">
        <v>8900</v>
      </c>
      <c r="G26" s="399">
        <f t="shared" si="9"/>
        <v>8900</v>
      </c>
      <c r="H26" s="423">
        <v>3500</v>
      </c>
      <c r="I26" s="413">
        <f t="shared" si="10"/>
        <v>3500</v>
      </c>
      <c r="J26" s="413">
        <f t="shared" ref="J26:J27" si="11">I26+G26</f>
        <v>12400</v>
      </c>
    </row>
    <row r="27" spans="1:16" ht="25.5" customHeight="1">
      <c r="A27" s="416" t="s">
        <v>10</v>
      </c>
      <c r="B27" s="416"/>
      <c r="C27" s="427" t="s">
        <v>444</v>
      </c>
      <c r="D27" s="416">
        <v>1</v>
      </c>
      <c r="E27" s="416" t="s">
        <v>186</v>
      </c>
      <c r="F27" s="399">
        <v>9500</v>
      </c>
      <c r="G27" s="399">
        <f t="shared" si="9"/>
        <v>9500</v>
      </c>
      <c r="H27" s="423">
        <v>3500</v>
      </c>
      <c r="I27" s="413">
        <f t="shared" si="10"/>
        <v>3500</v>
      </c>
      <c r="J27" s="413">
        <f t="shared" si="11"/>
        <v>13000</v>
      </c>
    </row>
    <row r="28" spans="1:16" s="414" customFormat="1" ht="30" customHeight="1">
      <c r="A28" s="507"/>
      <c r="B28" s="507"/>
      <c r="C28" s="232" t="s">
        <v>471</v>
      </c>
      <c r="D28" s="233"/>
      <c r="E28" s="233"/>
      <c r="F28" s="508"/>
      <c r="G28" s="509">
        <f>SUM(G25:G27)</f>
        <v>168400</v>
      </c>
      <c r="H28" s="508"/>
      <c r="I28" s="509">
        <f>SUM(I25:I27)</f>
        <v>14000</v>
      </c>
      <c r="J28" s="509">
        <f>SUM(J25:J27)</f>
        <v>182400</v>
      </c>
      <c r="K28" s="415"/>
      <c r="L28" s="415"/>
      <c r="M28" s="485"/>
      <c r="N28" s="415"/>
    </row>
    <row r="29" spans="1:16" s="451" customFormat="1" ht="11.25" customHeight="1">
      <c r="A29" s="562"/>
      <c r="B29" s="562"/>
      <c r="C29" s="562"/>
      <c r="D29" s="562"/>
      <c r="E29" s="562"/>
      <c r="F29" s="562"/>
      <c r="G29" s="562"/>
      <c r="H29" s="453"/>
      <c r="I29" s="530"/>
      <c r="J29" s="530"/>
      <c r="K29" s="452"/>
      <c r="L29" s="452"/>
      <c r="M29" s="513"/>
      <c r="N29" s="452"/>
    </row>
    <row r="30" spans="1:16" s="438" customFormat="1" ht="35.25" customHeight="1">
      <c r="A30" s="433"/>
      <c r="B30" s="433"/>
      <c r="C30" s="434" t="s">
        <v>472</v>
      </c>
      <c r="D30" s="434"/>
      <c r="E30" s="435"/>
      <c r="F30" s="436"/>
      <c r="G30" s="437"/>
      <c r="H30" s="437"/>
      <c r="I30" s="437"/>
      <c r="J30" s="437"/>
      <c r="K30" s="439"/>
      <c r="L30" s="439"/>
      <c r="M30" s="515"/>
      <c r="N30" s="439"/>
    </row>
    <row r="31" spans="1:16" s="440" customFormat="1" ht="27.75" customHeight="1">
      <c r="A31" s="561" t="s">
        <v>447</v>
      </c>
      <c r="B31" s="561"/>
      <c r="C31" s="561"/>
      <c r="D31" s="561"/>
      <c r="E31" s="561"/>
      <c r="F31" s="561"/>
      <c r="G31" s="561"/>
      <c r="H31" s="561"/>
      <c r="I31" s="561"/>
      <c r="J31" s="561"/>
      <c r="K31" s="441"/>
      <c r="L31" s="441"/>
      <c r="M31" s="517"/>
      <c r="N31" s="441"/>
    </row>
    <row r="32" spans="1:16" s="443" customFormat="1" ht="39" customHeight="1">
      <c r="A32" s="410" t="s">
        <v>50</v>
      </c>
      <c r="B32" s="410"/>
      <c r="C32" s="409" t="s">
        <v>448</v>
      </c>
      <c r="D32" s="416">
        <v>2</v>
      </c>
      <c r="E32" s="416" t="s">
        <v>1</v>
      </c>
      <c r="F32" s="442"/>
      <c r="G32" s="399">
        <f t="shared" ref="G32:G33" si="12">F32*D32</f>
        <v>0</v>
      </c>
      <c r="H32" s="442"/>
      <c r="I32" s="413">
        <f t="shared" ref="I32:I33" si="13">H32*D32</f>
        <v>0</v>
      </c>
      <c r="J32" s="413">
        <f t="shared" ref="J32:J33" si="14">I32+G32</f>
        <v>0</v>
      </c>
      <c r="K32" s="444"/>
      <c r="L32" s="444"/>
      <c r="M32" s="520"/>
      <c r="N32" s="444"/>
    </row>
    <row r="33" spans="1:15" s="447" customFormat="1" ht="25.5" customHeight="1">
      <c r="A33" s="410" t="s">
        <v>42</v>
      </c>
      <c r="B33" s="410"/>
      <c r="C33" s="445" t="s">
        <v>442</v>
      </c>
      <c r="D33" s="416">
        <v>1</v>
      </c>
      <c r="E33" s="416" t="s">
        <v>186</v>
      </c>
      <c r="F33" s="442"/>
      <c r="G33" s="399">
        <f t="shared" si="12"/>
        <v>0</v>
      </c>
      <c r="H33" s="446"/>
      <c r="I33" s="413">
        <f t="shared" si="13"/>
        <v>0</v>
      </c>
      <c r="J33" s="413">
        <f t="shared" si="14"/>
        <v>0</v>
      </c>
      <c r="K33" s="448"/>
      <c r="L33" s="448"/>
      <c r="M33" s="522"/>
      <c r="N33" s="448"/>
    </row>
    <row r="34" spans="1:15" s="438" customFormat="1" ht="35.25" customHeight="1">
      <c r="A34" s="433"/>
      <c r="B34" s="433"/>
      <c r="C34" s="434" t="s">
        <v>449</v>
      </c>
      <c r="D34" s="434"/>
      <c r="E34" s="435"/>
      <c r="F34" s="437"/>
      <c r="G34" s="437"/>
      <c r="H34" s="437"/>
      <c r="I34" s="437"/>
      <c r="J34" s="437">
        <f>SUM(J32:J33)</f>
        <v>0</v>
      </c>
      <c r="K34" s="439"/>
      <c r="L34" s="439"/>
      <c r="M34" s="515"/>
      <c r="N34" s="439"/>
    </row>
    <row r="35" spans="1:15" s="393" customFormat="1" ht="27.75" customHeight="1">
      <c r="A35" s="558" t="s">
        <v>450</v>
      </c>
      <c r="B35" s="558"/>
      <c r="C35" s="558"/>
      <c r="D35" s="558"/>
      <c r="E35" s="558"/>
      <c r="F35" s="558"/>
      <c r="G35" s="558"/>
      <c r="H35" s="558"/>
      <c r="I35" s="558"/>
      <c r="J35" s="558"/>
      <c r="K35" s="394"/>
      <c r="L35" s="394"/>
      <c r="M35" s="478"/>
      <c r="N35" s="394"/>
    </row>
    <row r="36" spans="1:15" ht="39" customHeight="1">
      <c r="A36" s="410" t="s">
        <v>50</v>
      </c>
      <c r="B36" s="410" t="s">
        <v>451</v>
      </c>
      <c r="C36" s="409" t="s">
        <v>452</v>
      </c>
      <c r="D36" s="410">
        <v>1</v>
      </c>
      <c r="E36" s="410" t="s">
        <v>13</v>
      </c>
      <c r="F36" s="531">
        <v>0</v>
      </c>
      <c r="G36" s="399">
        <f>F36*D36</f>
        <v>0</v>
      </c>
      <c r="H36" s="532">
        <v>0</v>
      </c>
      <c r="I36" s="413">
        <f>H36*D36</f>
        <v>0</v>
      </c>
      <c r="J36" s="413">
        <f>I36+G36</f>
        <v>0</v>
      </c>
      <c r="M36" s="450">
        <f>F36*1.22</f>
        <v>0</v>
      </c>
      <c r="O36" s="450">
        <f>H36*1.22</f>
        <v>0</v>
      </c>
    </row>
    <row r="37" spans="1:15" s="438" customFormat="1" ht="35.25" customHeight="1">
      <c r="A37" s="433"/>
      <c r="B37" s="433"/>
      <c r="C37" s="434" t="s">
        <v>453</v>
      </c>
      <c r="D37" s="434"/>
      <c r="E37" s="435"/>
      <c r="F37" s="436"/>
      <c r="G37" s="437"/>
      <c r="H37" s="437"/>
      <c r="I37" s="437"/>
      <c r="J37" s="437">
        <f>SUM(J36)</f>
        <v>0</v>
      </c>
      <c r="K37" s="439"/>
      <c r="L37" s="439"/>
      <c r="M37" s="515"/>
      <c r="N37" s="439"/>
    </row>
    <row r="38" spans="1:15" s="393" customFormat="1" ht="27.75" customHeight="1">
      <c r="A38" s="558" t="s">
        <v>391</v>
      </c>
      <c r="B38" s="558"/>
      <c r="C38" s="558"/>
      <c r="D38" s="558"/>
      <c r="E38" s="558"/>
      <c r="F38" s="558"/>
      <c r="G38" s="558"/>
      <c r="H38" s="558"/>
      <c r="I38" s="558"/>
      <c r="J38" s="558"/>
      <c r="K38" s="394"/>
      <c r="L38" s="394"/>
      <c r="M38" s="478"/>
      <c r="N38" s="394"/>
    </row>
    <row r="39" spans="1:15" ht="25.5" customHeight="1">
      <c r="A39" s="410" t="s">
        <v>50</v>
      </c>
      <c r="B39" s="410"/>
      <c r="C39" s="409" t="s">
        <v>454</v>
      </c>
      <c r="D39" s="410">
        <v>1</v>
      </c>
      <c r="E39" s="410" t="s">
        <v>13</v>
      </c>
      <c r="F39" s="449"/>
      <c r="G39" s="399">
        <f>F39*D39</f>
        <v>0</v>
      </c>
      <c r="H39" s="423">
        <v>200000</v>
      </c>
      <c r="I39" s="413">
        <f>H39*D39</f>
        <v>200000</v>
      </c>
      <c r="J39" s="413">
        <f>I39+G39</f>
        <v>200000</v>
      </c>
    </row>
    <row r="40" spans="1:15" s="438" customFormat="1" ht="35.25" customHeight="1">
      <c r="A40" s="433"/>
      <c r="B40" s="433"/>
      <c r="C40" s="434" t="s">
        <v>455</v>
      </c>
      <c r="D40" s="434"/>
      <c r="E40" s="435"/>
      <c r="F40" s="436"/>
      <c r="G40" s="437">
        <f>SUM(G39)</f>
        <v>0</v>
      </c>
      <c r="H40" s="437"/>
      <c r="I40" s="437">
        <f>SUM(I39)</f>
        <v>200000</v>
      </c>
      <c r="J40" s="437">
        <f>SUM(J39)</f>
        <v>200000</v>
      </c>
      <c r="K40" s="439"/>
      <c r="L40" s="439"/>
      <c r="M40" s="515"/>
      <c r="N40" s="439"/>
    </row>
    <row r="41" spans="1:15" s="451" customFormat="1" ht="27.75" customHeight="1">
      <c r="A41" s="558" t="s">
        <v>456</v>
      </c>
      <c r="B41" s="558"/>
      <c r="C41" s="558"/>
      <c r="D41" s="558"/>
      <c r="E41" s="558"/>
      <c r="F41" s="558"/>
      <c r="G41" s="558"/>
      <c r="H41" s="558"/>
      <c r="I41" s="558"/>
      <c r="J41" s="558"/>
      <c r="K41" s="452"/>
      <c r="L41" s="452"/>
      <c r="M41" s="513"/>
      <c r="N41" s="452"/>
    </row>
    <row r="42" spans="1:15" s="451" customFormat="1" ht="25.5" customHeight="1">
      <c r="A42" s="410" t="s">
        <v>50</v>
      </c>
      <c r="B42" s="410"/>
      <c r="C42" s="409" t="s">
        <v>457</v>
      </c>
      <c r="D42" s="410">
        <v>1</v>
      </c>
      <c r="E42" s="410" t="s">
        <v>13</v>
      </c>
      <c r="F42" s="453"/>
      <c r="G42" s="399">
        <f>F42*D42</f>
        <v>0</v>
      </c>
      <c r="H42" s="453">
        <v>75000</v>
      </c>
      <c r="I42" s="413">
        <f>H42*D42</f>
        <v>75000</v>
      </c>
      <c r="J42" s="413">
        <f>I42+G42</f>
        <v>75000</v>
      </c>
      <c r="K42" s="452"/>
      <c r="L42" s="452"/>
      <c r="M42" s="513"/>
      <c r="N42" s="452"/>
    </row>
    <row r="43" spans="1:15" s="438" customFormat="1" ht="35.25" customHeight="1">
      <c r="A43" s="433"/>
      <c r="B43" s="433"/>
      <c r="C43" s="434" t="s">
        <v>458</v>
      </c>
      <c r="D43" s="434"/>
      <c r="E43" s="435"/>
      <c r="F43" s="436"/>
      <c r="G43" s="437">
        <f>SUM(G42)</f>
        <v>0</v>
      </c>
      <c r="H43" s="437"/>
      <c r="I43" s="437">
        <f>SUM(I42)</f>
        <v>75000</v>
      </c>
      <c r="J43" s="437">
        <f>SUM(J42)</f>
        <v>75000</v>
      </c>
      <c r="K43" s="439"/>
      <c r="L43" s="439"/>
      <c r="M43" s="515"/>
      <c r="N43" s="439"/>
    </row>
    <row r="44" spans="1:15" s="393" customFormat="1" ht="27.75" customHeight="1">
      <c r="A44" s="558" t="s">
        <v>459</v>
      </c>
      <c r="B44" s="558"/>
      <c r="C44" s="558"/>
      <c r="D44" s="558"/>
      <c r="E44" s="558"/>
      <c r="F44" s="558"/>
      <c r="G44" s="558"/>
      <c r="H44" s="558"/>
      <c r="I44" s="558"/>
      <c r="J44" s="558"/>
      <c r="K44" s="394"/>
      <c r="L44" s="394"/>
      <c r="M44" s="478"/>
      <c r="N44" s="394"/>
    </row>
    <row r="45" spans="1:15" ht="39" customHeight="1">
      <c r="A45" s="410" t="s">
        <v>50</v>
      </c>
      <c r="B45" s="410"/>
      <c r="C45" s="409" t="s">
        <v>460</v>
      </c>
      <c r="D45" s="410">
        <v>1</v>
      </c>
      <c r="E45" s="410" t="s">
        <v>13</v>
      </c>
      <c r="F45" s="449"/>
      <c r="G45" s="399">
        <f>F45*D45</f>
        <v>0</v>
      </c>
      <c r="H45" s="423"/>
      <c r="I45" s="413">
        <f>H45*D45</f>
        <v>0</v>
      </c>
      <c r="J45" s="413">
        <f>I45+G45</f>
        <v>0</v>
      </c>
    </row>
    <row r="46" spans="1:15" s="438" customFormat="1" ht="35.25" customHeight="1">
      <c r="A46" s="433"/>
      <c r="B46" s="433"/>
      <c r="C46" s="434" t="s">
        <v>461</v>
      </c>
      <c r="D46" s="434"/>
      <c r="E46" s="435"/>
      <c r="F46" s="436"/>
      <c r="G46" s="437"/>
      <c r="H46" s="437"/>
      <c r="I46" s="437"/>
      <c r="J46" s="437">
        <f>SUM(J45)</f>
        <v>0</v>
      </c>
      <c r="K46" s="439"/>
      <c r="L46" s="439"/>
      <c r="M46" s="515"/>
      <c r="N46" s="439"/>
    </row>
    <row r="47" spans="1:15" s="459" customFormat="1" ht="10.5" customHeight="1">
      <c r="A47" s="454"/>
      <c r="B47" s="454"/>
      <c r="C47" s="455"/>
      <c r="D47" s="456"/>
      <c r="E47" s="456"/>
      <c r="F47" s="449"/>
      <c r="G47" s="449"/>
      <c r="H47" s="457"/>
      <c r="I47" s="458"/>
      <c r="J47" s="458"/>
      <c r="K47" s="460"/>
      <c r="L47" s="460"/>
      <c r="M47" s="526"/>
      <c r="N47" s="460"/>
    </row>
    <row r="48" spans="1:15" s="438" customFormat="1" ht="35.25" customHeight="1">
      <c r="A48" s="433"/>
      <c r="B48" s="433"/>
      <c r="C48" s="434" t="s">
        <v>475</v>
      </c>
      <c r="D48" s="434"/>
      <c r="E48" s="435"/>
      <c r="F48" s="436"/>
      <c r="G48" s="437">
        <f>G46+G43+G40+G37+G34+G28+G23</f>
        <v>1765900</v>
      </c>
      <c r="H48" s="437"/>
      <c r="I48" s="437">
        <f>I46+I43+I40+I37+I34+I28+I23</f>
        <v>418000</v>
      </c>
      <c r="J48" s="437">
        <f>J46+J43+J40+J37+J34+J28+J23</f>
        <v>2183900</v>
      </c>
      <c r="K48" s="439"/>
      <c r="L48" s="461"/>
      <c r="M48" s="533"/>
      <c r="N48" s="439"/>
    </row>
  </sheetData>
  <sheetProtection formatCells="0" formatColumns="0"/>
  <mergeCells count="8">
    <mergeCell ref="A41:J41"/>
    <mergeCell ref="A44:J44"/>
    <mergeCell ref="A1:J1"/>
    <mergeCell ref="A5:J5"/>
    <mergeCell ref="A29:G29"/>
    <mergeCell ref="A31:J31"/>
    <mergeCell ref="A35:J35"/>
    <mergeCell ref="A38:J38"/>
  </mergeCells>
  <printOptions horizontalCentered="1"/>
  <pageMargins left="0.74" right="0.73" top="1.07" bottom="0.96" header="0.42" footer="0.45"/>
  <pageSetup paperSize="9" scale="76"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COMPANY&amp;R&amp;"Calibri,Regular"&amp;12Sec-III/D (Level-08) - Page - &amp;P of &amp;N&amp;8
&amp;5&amp;Z
&amp;F</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25</vt:i4>
      </vt:variant>
    </vt:vector>
  </HeadingPairs>
  <TitlesOfParts>
    <vt:vector size="39" baseType="lpstr">
      <vt:lpstr>SUMMARY</vt:lpstr>
      <vt:lpstr>HVAC 3F</vt:lpstr>
      <vt:lpstr>HVAC 7F</vt:lpstr>
      <vt:lpstr>HVAC 8F</vt:lpstr>
      <vt:lpstr>FF 3F </vt:lpstr>
      <vt:lpstr>FF 7F</vt:lpstr>
      <vt:lpstr>FF 8F</vt:lpstr>
      <vt:lpstr>Sheet1</vt:lpstr>
      <vt:lpstr>Plumb 3rd</vt:lpstr>
      <vt:lpstr>Plum 7th</vt:lpstr>
      <vt:lpstr>Plumb 8F</vt:lpstr>
      <vt:lpstr>BMS 3F</vt:lpstr>
      <vt:lpstr>BMS 7F</vt:lpstr>
      <vt:lpstr>BMS 8F</vt:lpstr>
      <vt:lpstr>'BMS 3F'!Print_Area</vt:lpstr>
      <vt:lpstr>'BMS 7F'!Print_Area</vt:lpstr>
      <vt:lpstr>'BMS 8F'!Print_Area</vt:lpstr>
      <vt:lpstr>'FF 3F '!Print_Area</vt:lpstr>
      <vt:lpstr>'FF 7F'!Print_Area</vt:lpstr>
      <vt:lpstr>'FF 8F'!Print_Area</vt:lpstr>
      <vt:lpstr>'HVAC 3F'!Print_Area</vt:lpstr>
      <vt:lpstr>'HVAC 7F'!Print_Area</vt:lpstr>
      <vt:lpstr>'HVAC 8F'!Print_Area</vt:lpstr>
      <vt:lpstr>'Plum 7th'!Print_Area</vt:lpstr>
      <vt:lpstr>'Plumb 3rd'!Print_Area</vt:lpstr>
      <vt:lpstr>'Plumb 8F'!Print_Area</vt:lpstr>
      <vt:lpstr>Sheet1!Print_Area</vt:lpstr>
      <vt:lpstr>'BMS 3F'!Print_Titles</vt:lpstr>
      <vt:lpstr>'BMS 7F'!Print_Titles</vt:lpstr>
      <vt:lpstr>'BMS 8F'!Print_Titles</vt:lpstr>
      <vt:lpstr>'FF 3F '!Print_Titles</vt:lpstr>
      <vt:lpstr>'FF 7F'!Print_Titles</vt:lpstr>
      <vt:lpstr>'FF 8F'!Print_Titles</vt:lpstr>
      <vt:lpstr>'HVAC 3F'!Print_Titles</vt:lpstr>
      <vt:lpstr>'HVAC 7F'!Print_Titles</vt:lpstr>
      <vt:lpstr>'HVAC 8F'!Print_Titles</vt:lpstr>
      <vt:lpstr>'Plum 7th'!Print_Titles</vt:lpstr>
      <vt:lpstr>'Plumb 3rd'!Print_Titles</vt:lpstr>
      <vt:lpstr>'Plumb 8F'!Print_Titles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2024-07-18T13:04:31Z</dcterms:modified>
</cp:coreProperties>
</file>