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A073126F-6CB4-4178-A3F8-EC07E4DACDA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madina'!$A$2:$O$568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569" i="12" l="1"/>
  <c r="O563" i="12"/>
  <c r="O562" i="12"/>
  <c r="P14" i="12" l="1"/>
  <c r="P13" i="12"/>
  <c r="M526" i="12"/>
  <c r="P15" i="12" l="1"/>
  <c r="K525" i="3"/>
  <c r="K526" i="3" s="1"/>
  <c r="F512" i="3" l="1"/>
  <c r="K512" i="3"/>
  <c r="K511" i="3"/>
  <c r="H511" i="3" l="1"/>
  <c r="C510" i="3"/>
  <c r="E504" i="3"/>
  <c r="F504" i="3" s="1"/>
  <c r="E503" i="3" l="1"/>
  <c r="F503" i="3" s="1"/>
  <c r="F502" i="3" l="1"/>
  <c r="E502" i="3"/>
  <c r="F532" i="3" l="1"/>
  <c r="F533" i="3" s="1"/>
  <c r="H534" i="3" s="1"/>
  <c r="C530" i="3"/>
  <c r="C531" i="3" s="1"/>
  <c r="C534" i="3" s="1"/>
  <c r="C535" i="3" s="1"/>
  <c r="C536" i="3" s="1"/>
  <c r="E527" i="3"/>
  <c r="F527" i="3" s="1"/>
  <c r="E526" i="3"/>
  <c r="F526" i="3" s="1"/>
  <c r="E525" i="3"/>
  <c r="F525" i="3" s="1"/>
  <c r="E524" i="3"/>
  <c r="F524" i="3" s="1"/>
  <c r="E523" i="3"/>
  <c r="E522" i="3"/>
  <c r="F522" i="3" s="1"/>
  <c r="E521" i="3"/>
  <c r="F521" i="3" s="1"/>
  <c r="H531" i="3" l="1"/>
  <c r="H532" i="3" s="1"/>
  <c r="H535" i="3" s="1"/>
  <c r="F523" i="3"/>
  <c r="C532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F505" i="3" l="1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G567" i="12" s="1"/>
  <c r="G568" i="12" s="1"/>
  <c r="N9" i="6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E308" i="3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<sst xmlns="http://schemas.openxmlformats.org/spreadsheetml/2006/main" count="10825" uniqueCount="8424">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</sst>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38" workbookViewId="0">
      <selection activeCell="A2660" sqref="A266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76"/>
  <sheetViews>
    <sheetView tabSelected="1" zoomScaleNormal="100" workbookViewId="0">
      <pane ySplit="2" topLeftCell="A555" activePane="bottomLeft" state="frozen"/>
      <selection pane="bottomLeft" activeCell="J567" sqref="J567"/>
    </sheetView>
  </sheetViews>
  <sheetFormatPr defaultRowHeight="18.75" x14ac:dyDescent="0.3"/>
  <cols>
    <col min="1" max="1" width="9" style="702" bestFit="1" customWidth="1"/>
    <col min="2" max="2" width="11.42578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SUM(E288:E1147)</f>
        <v>80806991.849999994</v>
      </c>
      <c r="Q4" s="373">
        <f>P4+P5</f>
        <v>168646892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SUM(M93:M1909)</f>
        <v>87839900.149999991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127738609.84999999</v>
      </c>
      <c r="Q8" s="9">
        <f>SUM(M:M)</f>
        <v>111526904.47999999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130838593</v>
      </c>
      <c r="Q9" s="9">
        <f>SUM(N:N)</f>
        <v>114797199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3099983.150000006</v>
      </c>
      <c r="Q11" s="373">
        <f>Q9-Q8</f>
        <v>3270294.5200000107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SUM(F374:F35000)</f>
        <v>46503754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SUM(N262:N26500)</f>
        <v>52338623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98842377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36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8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45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45600</v>
      </c>
      <c r="J545" s="739" t="s">
        <v>8391</v>
      </c>
      <c r="K545" s="739" t="s">
        <v>7985</v>
      </c>
      <c r="L545" s="719" t="s">
        <v>8392</v>
      </c>
      <c r="M545" s="709">
        <v>50000</v>
      </c>
      <c r="N545" s="737"/>
      <c r="O545" s="711">
        <f t="shared" si="27"/>
        <v>3745151.5199999996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8394</v>
      </c>
      <c r="K546" s="739" t="s">
        <v>7985</v>
      </c>
      <c r="L546" s="719" t="s">
        <v>8393</v>
      </c>
      <c r="M546" s="709">
        <v>50000</v>
      </c>
      <c r="N546" s="737"/>
      <c r="O546" s="711">
        <f t="shared" ref="O546" si="28">N546+O545-M546</f>
        <v>3695151.5199999996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45601</v>
      </c>
      <c r="J547" s="739" t="s">
        <v>7976</v>
      </c>
      <c r="K547" s="739" t="s">
        <v>7985</v>
      </c>
      <c r="L547" s="719" t="s">
        <v>8395</v>
      </c>
      <c r="M547" s="709">
        <v>123000</v>
      </c>
      <c r="N547" s="737"/>
      <c r="O547" s="711">
        <f t="shared" ref="O547:O548" si="29">N547+O546-M547</f>
        <v>3572151.5199999996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8005</v>
      </c>
      <c r="K548" s="739" t="s">
        <v>8396</v>
      </c>
      <c r="L548" s="719" t="s">
        <v>8397</v>
      </c>
      <c r="M548" s="709">
        <v>50000</v>
      </c>
      <c r="N548" s="737"/>
      <c r="O548" s="711">
        <f t="shared" si="29"/>
        <v>3522151.5199999996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45602</v>
      </c>
      <c r="J549" s="739" t="s">
        <v>8005</v>
      </c>
      <c r="K549" s="739" t="s">
        <v>8398</v>
      </c>
      <c r="L549" s="719" t="s">
        <v>8399</v>
      </c>
      <c r="M549" s="709">
        <v>500000</v>
      </c>
      <c r="N549" s="737"/>
      <c r="O549" s="711">
        <f t="shared" ref="O549:O555" si="30">N549+O548-M549</f>
        <v>3022151.5199999996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45603</v>
      </c>
      <c r="J550" s="739" t="s">
        <v>8005</v>
      </c>
      <c r="K550" s="739"/>
      <c r="L550" s="719" t="s">
        <v>7903</v>
      </c>
      <c r="M550" s="709">
        <v>1500000</v>
      </c>
      <c r="N550" s="737"/>
      <c r="O550" s="711">
        <f t="shared" si="30"/>
        <v>1522151.5199999996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/>
      <c r="K551" s="739"/>
      <c r="L551" s="719" t="s">
        <v>8400</v>
      </c>
      <c r="M551" s="709"/>
      <c r="N551" s="709">
        <v>3202203</v>
      </c>
      <c r="O551" s="711">
        <f t="shared" si="30"/>
        <v>4724354.5199999996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8401</v>
      </c>
      <c r="M552" s="709"/>
      <c r="N552" s="709">
        <v>2004811</v>
      </c>
      <c r="O552" s="711">
        <f t="shared" si="30"/>
        <v>6729165.5199999996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8402</v>
      </c>
      <c r="M553" s="709"/>
      <c r="N553" s="709">
        <v>1001189</v>
      </c>
      <c r="O553" s="711">
        <f t="shared" si="30"/>
        <v>7730354.5199999996</v>
      </c>
    </row>
    <row r="554" spans="1:15" ht="24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 t="s">
        <v>7976</v>
      </c>
      <c r="K554" s="739" t="s">
        <v>7985</v>
      </c>
      <c r="L554" s="719" t="s">
        <v>8404</v>
      </c>
      <c r="M554" s="709">
        <v>45000</v>
      </c>
      <c r="N554" s="737"/>
      <c r="O554" s="711">
        <f t="shared" si="30"/>
        <v>7685354.5199999996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 t="s">
        <v>8405</v>
      </c>
      <c r="K555" s="739" t="s">
        <v>8021</v>
      </c>
      <c r="L555" s="719" t="s">
        <v>8406</v>
      </c>
      <c r="M555" s="709">
        <v>121060</v>
      </c>
      <c r="N555" s="737"/>
      <c r="O555" s="711">
        <f t="shared" si="30"/>
        <v>7564294.5199999996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8056</v>
      </c>
      <c r="K556" s="739" t="s">
        <v>8021</v>
      </c>
      <c r="L556" s="719" t="s">
        <v>8407</v>
      </c>
      <c r="M556" s="709">
        <v>110000</v>
      </c>
      <c r="N556" s="737"/>
      <c r="O556" s="711">
        <f t="shared" ref="O556" si="31">N556+O555-M556</f>
        <v>7454294.5199999996</v>
      </c>
    </row>
    <row r="557" spans="1:15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45604</v>
      </c>
      <c r="J557" s="739" t="s">
        <v>8409</v>
      </c>
      <c r="K557" s="739" t="s">
        <v>8182</v>
      </c>
      <c r="L557" s="719" t="s">
        <v>8408</v>
      </c>
      <c r="M557" s="709">
        <v>200000</v>
      </c>
      <c r="N557" s="737"/>
      <c r="O557" s="711">
        <f t="shared" ref="O557" si="32">N557+O556-M557</f>
        <v>7254294.5199999996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45604</v>
      </c>
      <c r="J558" s="739" t="s">
        <v>8411</v>
      </c>
      <c r="K558" s="739" t="s">
        <v>8417</v>
      </c>
      <c r="L558" s="719" t="s">
        <v>8410</v>
      </c>
      <c r="M558" s="709">
        <v>300000</v>
      </c>
      <c r="N558" s="737"/>
      <c r="O558" s="711">
        <f t="shared" ref="O558" si="33">N558+O557-M558</f>
        <v>6954294.5199999996</v>
      </c>
    </row>
    <row r="559" spans="1:15" ht="24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/>
      <c r="K559" s="739"/>
      <c r="L559" s="719" t="s">
        <v>8414</v>
      </c>
      <c r="M559" s="709">
        <v>3200000</v>
      </c>
      <c r="N559" s="737"/>
      <c r="O559" s="711">
        <f t="shared" ref="O559" si="34">N559+O558-M559</f>
        <v>3754294.5199999996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45605</v>
      </c>
      <c r="J560" s="739" t="s">
        <v>8418</v>
      </c>
      <c r="K560" s="739" t="s">
        <v>8175</v>
      </c>
      <c r="L560" s="719" t="s">
        <v>8176</v>
      </c>
      <c r="M560" s="709">
        <v>100000</v>
      </c>
      <c r="N560" s="737"/>
      <c r="O560" s="711">
        <f t="shared" ref="O560" si="35">N560+O559-M560</f>
        <v>3654294.5199999996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45607</v>
      </c>
      <c r="J561" s="739" t="s">
        <v>8031</v>
      </c>
      <c r="K561" s="739" t="s">
        <v>8158</v>
      </c>
      <c r="L561" s="719" t="s">
        <v>8419</v>
      </c>
      <c r="M561" s="709">
        <v>140000</v>
      </c>
      <c r="N561" s="737"/>
      <c r="O561" s="711">
        <f t="shared" ref="O561" si="36">N561+O560-M561</f>
        <v>3514294.5199999996</v>
      </c>
    </row>
    <row r="562" spans="1:15" ht="48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45607</v>
      </c>
      <c r="J562" s="740" t="s">
        <v>8030</v>
      </c>
      <c r="K562" s="740" t="s">
        <v>8207</v>
      </c>
      <c r="L562" s="719" t="s">
        <v>8420</v>
      </c>
      <c r="M562" s="709">
        <v>160000</v>
      </c>
      <c r="N562" s="737"/>
      <c r="O562" s="711">
        <f t="shared" ref="O562" si="37">N562+O561-M562</f>
        <v>3354294.5199999996</v>
      </c>
    </row>
    <row r="563" spans="1:15" ht="48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40" t="s">
        <v>8298</v>
      </c>
      <c r="K563" s="740" t="s">
        <v>8207</v>
      </c>
      <c r="L563" s="719" t="s">
        <v>8421</v>
      </c>
      <c r="M563" s="709">
        <v>84000</v>
      </c>
      <c r="N563" s="737"/>
      <c r="O563" s="711">
        <f t="shared" ref="O563" si="38">N563+O562-M563</f>
        <v>3270294.5199999996</v>
      </c>
    </row>
    <row r="564" spans="1:15" ht="36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</row>
    <row r="565" spans="1:15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</row>
    <row r="566" spans="1:15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</row>
    <row r="567" spans="1:15" ht="24" x14ac:dyDescent="0.3">
      <c r="A567" s="707">
        <v>45603</v>
      </c>
      <c r="B567" s="745" t="s">
        <v>8189</v>
      </c>
      <c r="C567" s="745" t="s">
        <v>8413</v>
      </c>
      <c r="D567" s="719" t="s">
        <v>8412</v>
      </c>
      <c r="E567" s="709">
        <v>500000</v>
      </c>
      <c r="F567" s="709"/>
      <c r="G567" s="711">
        <f t="shared" si="24"/>
        <v>4019992.1500000004</v>
      </c>
    </row>
    <row r="568" spans="1:15" x14ac:dyDescent="0.3">
      <c r="A568" s="707">
        <v>45604</v>
      </c>
      <c r="B568" s="745" t="s">
        <v>8352</v>
      </c>
      <c r="C568" s="745" t="s">
        <v>8416</v>
      </c>
      <c r="D568" s="717" t="s">
        <v>8415</v>
      </c>
      <c r="E568" s="709">
        <v>850000</v>
      </c>
      <c r="F568" s="709"/>
      <c r="G568" s="711">
        <f t="shared" si="24"/>
        <v>3169992.1500000004</v>
      </c>
    </row>
    <row r="569" spans="1:15" ht="25.5" x14ac:dyDescent="0.3">
      <c r="A569" s="707">
        <v>45607</v>
      </c>
      <c r="B569" s="745" t="s">
        <v>8271</v>
      </c>
      <c r="C569" s="745" t="s">
        <v>8422</v>
      </c>
      <c r="D569" s="717" t="s">
        <v>8423</v>
      </c>
      <c r="E569" s="709">
        <v>70000</v>
      </c>
      <c r="F569" s="709"/>
      <c r="G569" s="711">
        <f t="shared" ref="G569" si="39">G568-E569+F569</f>
        <v>3099992.1500000004</v>
      </c>
    </row>
    <row r="570" spans="1:15" x14ac:dyDescent="0.3">
      <c r="A570" s="737"/>
      <c r="B570" s="745"/>
      <c r="C570" s="745"/>
      <c r="D570" s="717"/>
      <c r="E570" s="709"/>
      <c r="F570" s="709"/>
      <c r="G570" s="711"/>
    </row>
    <row r="571" spans="1:15" x14ac:dyDescent="0.3">
      <c r="A571" s="737"/>
      <c r="B571" s="745"/>
      <c r="C571" s="745"/>
      <c r="D571" s="717"/>
      <c r="E571" s="709"/>
      <c r="F571" s="709"/>
      <c r="G571" s="711"/>
    </row>
    <row r="572" spans="1:15" x14ac:dyDescent="0.3">
      <c r="A572" s="720"/>
      <c r="B572" s="739"/>
      <c r="C572" s="739"/>
      <c r="D572" s="719"/>
      <c r="E572" s="709"/>
      <c r="F572" s="709"/>
      <c r="G572" s="711"/>
    </row>
    <row r="573" spans="1:15" x14ac:dyDescent="0.3">
      <c r="A573" s="737"/>
      <c r="B573" s="745"/>
      <c r="C573" s="745"/>
      <c r="D573" s="717"/>
      <c r="E573" s="709"/>
      <c r="F573" s="709"/>
      <c r="G573" s="711"/>
    </row>
    <row r="574" spans="1:15" x14ac:dyDescent="0.3">
      <c r="A574" s="737"/>
      <c r="B574" s="745"/>
      <c r="C574" s="745"/>
      <c r="D574" s="717"/>
      <c r="E574" s="709"/>
      <c r="F574" s="709"/>
      <c r="G574" s="711"/>
    </row>
    <row r="575" spans="1:15" x14ac:dyDescent="0.3">
      <c r="A575" s="737"/>
      <c r="B575" s="745"/>
      <c r="C575" s="745"/>
      <c r="D575" s="717"/>
      <c r="E575" s="709"/>
      <c r="F575" s="709"/>
      <c r="G575" s="711"/>
    </row>
    <row r="576" spans="1:15" x14ac:dyDescent="0.3">
      <c r="A576" s="737"/>
      <c r="B576" s="745"/>
      <c r="C576" s="745"/>
      <c r="D576" s="717"/>
      <c r="E576" s="709"/>
      <c r="F576" s="709"/>
      <c r="G576" s="711"/>
    </row>
  </sheetData>
  <autoFilter ref="A2:O56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05" activePane="bottomLeft" state="frozen"/>
      <selection pane="bottomLeft" activeCell="I515" sqref="I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9" t="s">
        <v>7792</v>
      </c>
      <c r="B399" s="800"/>
      <c r="C399" s="800"/>
      <c r="D399" s="800"/>
      <c r="E399" s="800"/>
      <c r="F399" s="800"/>
      <c r="G399" s="800"/>
      <c r="H399" s="801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9" t="s">
        <v>7870</v>
      </c>
      <c r="B424" s="800"/>
      <c r="C424" s="800"/>
      <c r="D424" s="800"/>
      <c r="E424" s="800"/>
      <c r="F424" s="800"/>
      <c r="G424" s="800"/>
      <c r="H424" s="801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2" t="s">
        <v>7920</v>
      </c>
      <c r="K425" s="80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2" t="s">
        <v>7920</v>
      </c>
      <c r="K442" s="80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799" t="s">
        <v>7946</v>
      </c>
      <c r="B451" s="800"/>
      <c r="C451" s="800"/>
      <c r="D451" s="800"/>
      <c r="E451" s="800"/>
      <c r="F451" s="800"/>
      <c r="G451" s="800"/>
      <c r="H451" s="801"/>
      <c r="J451" s="802" t="s">
        <v>7920</v>
      </c>
      <c r="K451" s="80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2"/>
      <c r="K464" s="80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799" t="s">
        <v>7955</v>
      </c>
      <c r="B472" s="800"/>
      <c r="C472" s="800"/>
      <c r="D472" s="800"/>
      <c r="E472" s="800"/>
      <c r="F472" s="800"/>
      <c r="G472" s="800"/>
      <c r="H472" s="801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2"/>
      <c r="K477" s="80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799" t="s">
        <v>8263</v>
      </c>
      <c r="B490" s="800"/>
      <c r="C490" s="800"/>
      <c r="D490" s="800"/>
      <c r="E490" s="800"/>
      <c r="F490" s="800"/>
      <c r="G490" s="800"/>
      <c r="H490" s="801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2"/>
      <c r="K495" s="80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799" t="s">
        <v>8277</v>
      </c>
      <c r="B509" s="800"/>
      <c r="C509" s="800"/>
      <c r="D509" s="800"/>
      <c r="E509" s="800"/>
      <c r="F509" s="800"/>
      <c r="G509" s="800"/>
      <c r="H509" s="801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2"/>
      <c r="K514" s="80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3" t="s">
        <v>8367</v>
      </c>
      <c r="B519" s="804"/>
      <c r="C519" s="804"/>
      <c r="D519" s="804"/>
      <c r="E519" s="804"/>
      <c r="F519" s="804"/>
      <c r="G519" s="804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.75" x14ac:dyDescent="0.25">
      <c r="A525" s="489"/>
      <c r="B525" s="751" t="s">
        <v>8094</v>
      </c>
      <c r="C525" s="410">
        <v>275000</v>
      </c>
      <c r="D525" s="25">
        <v>0.15</v>
      </c>
      <c r="E525" s="10">
        <f>D525*C525</f>
        <v>41250</v>
      </c>
      <c r="F525" s="10">
        <f>E525+C525</f>
        <v>316250</v>
      </c>
      <c r="G525" s="450" t="s">
        <v>7168</v>
      </c>
      <c r="H525" s="31"/>
      <c r="J525" s="615">
        <v>0.18</v>
      </c>
      <c r="K525" s="632">
        <f>K524*18%</f>
        <v>133144.56</v>
      </c>
    </row>
    <row r="526" spans="1:11" s="7" customFormat="1" ht="15" customHeight="1" x14ac:dyDescent="0.25">
      <c r="A526" s="489"/>
      <c r="B526" s="673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627">
        <v>45505</v>
      </c>
      <c r="I526" s="7" t="s">
        <v>8095</v>
      </c>
      <c r="K526" s="590">
        <f>K525+K524</f>
        <v>872836.56</v>
      </c>
    </row>
    <row r="527" spans="1:11" s="7" customFormat="1" ht="15.75" x14ac:dyDescent="0.25">
      <c r="A527" s="696"/>
      <c r="B527" s="673" t="s">
        <v>7637</v>
      </c>
      <c r="C527" s="674">
        <v>1960000</v>
      </c>
      <c r="D527" s="675">
        <v>0.15</v>
      </c>
      <c r="E527" s="674">
        <f t="shared" ref="E527" si="84">D527*C527</f>
        <v>294000</v>
      </c>
      <c r="F527" s="674">
        <f t="shared" ref="F527" si="85">E527+C527</f>
        <v>2254000</v>
      </c>
      <c r="G527" s="450" t="s">
        <v>7168</v>
      </c>
      <c r="H527" s="627">
        <v>45505</v>
      </c>
      <c r="I527" s="7" t="s">
        <v>8261</v>
      </c>
      <c r="K527" s="590"/>
    </row>
    <row r="528" spans="1:11" s="7" customFormat="1" ht="15.75" x14ac:dyDescent="0.25">
      <c r="A528" s="31"/>
      <c r="G528" s="31"/>
      <c r="H528" s="31"/>
    </row>
    <row r="529" spans="1:11" s="7" customFormat="1" ht="23.25" x14ac:dyDescent="0.25">
      <c r="A529" s="799" t="s">
        <v>8277</v>
      </c>
      <c r="B529" s="800"/>
      <c r="C529" s="800"/>
      <c r="D529" s="800"/>
      <c r="E529" s="800"/>
      <c r="F529" s="800"/>
      <c r="G529" s="800"/>
      <c r="H529" s="801"/>
    </row>
    <row r="530" spans="1:11" s="7" customFormat="1" ht="15.75" x14ac:dyDescent="0.25">
      <c r="A530" s="645"/>
      <c r="B530" s="646"/>
      <c r="C530" s="647">
        <f>SUM(C525:C527)</f>
        <v>2510000</v>
      </c>
      <c r="D530" s="648"/>
      <c r="E530" s="657" t="s">
        <v>7620</v>
      </c>
      <c r="F530" s="657"/>
      <c r="G530" s="650"/>
      <c r="H530" s="651"/>
      <c r="K530" s="632"/>
    </row>
    <row r="531" spans="1:11" s="7" customFormat="1" ht="15.75" x14ac:dyDescent="0.25">
      <c r="A531" s="645"/>
      <c r="B531" s="658" t="s">
        <v>7754</v>
      </c>
      <c r="C531" s="647">
        <f>C530*60%</f>
        <v>1506000</v>
      </c>
      <c r="D531" s="648"/>
      <c r="E531" s="647"/>
      <c r="F531" s="647"/>
      <c r="G531" s="650" t="s">
        <v>7663</v>
      </c>
      <c r="H531" s="659">
        <f>SUM(E523:E527)</f>
        <v>410662.5</v>
      </c>
      <c r="K531" s="632"/>
    </row>
    <row r="532" spans="1:11" s="7" customFormat="1" ht="15.75" x14ac:dyDescent="0.25">
      <c r="A532" s="645"/>
      <c r="B532" s="658" t="s">
        <v>7753</v>
      </c>
      <c r="C532" s="647">
        <f>C530*40%</f>
        <v>1004000</v>
      </c>
      <c r="D532" s="648"/>
      <c r="E532" s="660"/>
      <c r="F532" s="660">
        <f>K530</f>
        <v>0</v>
      </c>
      <c r="G532" s="661">
        <v>0.8</v>
      </c>
      <c r="H532" s="662">
        <f>H531*80%</f>
        <v>328530</v>
      </c>
      <c r="K532" s="590"/>
    </row>
    <row r="533" spans="1:11" s="7" customFormat="1" ht="15.75" x14ac:dyDescent="0.25">
      <c r="A533" s="645"/>
      <c r="B533" s="658"/>
      <c r="C533" s="647"/>
      <c r="D533" s="648"/>
      <c r="E533" s="663">
        <v>0.15</v>
      </c>
      <c r="F533" s="660">
        <f>F532*15%</f>
        <v>0</v>
      </c>
      <c r="G533" s="650"/>
      <c r="H533" s="651"/>
      <c r="I533" s="633"/>
      <c r="K533" s="632"/>
    </row>
    <row r="534" spans="1:11" s="7" customFormat="1" ht="15.75" x14ac:dyDescent="0.25">
      <c r="A534" s="645"/>
      <c r="B534" s="658" t="s">
        <v>7665</v>
      </c>
      <c r="C534" s="647">
        <f>C531</f>
        <v>1506000</v>
      </c>
      <c r="D534" s="648"/>
      <c r="E534" s="660"/>
      <c r="F534" s="660"/>
      <c r="G534" s="650" t="s">
        <v>7881</v>
      </c>
      <c r="H534" s="659">
        <f>F533</f>
        <v>0</v>
      </c>
      <c r="J534" s="802"/>
      <c r="K534" s="802"/>
    </row>
    <row r="535" spans="1:11" s="7" customFormat="1" ht="15.75" x14ac:dyDescent="0.25">
      <c r="A535" s="645"/>
      <c r="B535" s="658" t="s">
        <v>7623</v>
      </c>
      <c r="C535" s="647">
        <f>C534</f>
        <v>1506000</v>
      </c>
      <c r="D535" s="648"/>
      <c r="E535" s="663"/>
      <c r="F535" s="660"/>
      <c r="G535" s="650" t="s">
        <v>7882</v>
      </c>
      <c r="H535" s="659">
        <f>H532-H534</f>
        <v>328530</v>
      </c>
      <c r="K535" s="9"/>
    </row>
    <row r="536" spans="1:11" s="7" customFormat="1" ht="15.75" x14ac:dyDescent="0.25">
      <c r="A536" s="645"/>
      <c r="B536" s="664">
        <v>0.22</v>
      </c>
      <c r="C536" s="647">
        <f>C535*22%</f>
        <v>331320</v>
      </c>
      <c r="D536" s="648"/>
      <c r="E536" s="663"/>
      <c r="F536" s="660"/>
      <c r="G536" s="650"/>
      <c r="H536" s="651"/>
      <c r="K536" s="632"/>
    </row>
    <row r="537" spans="1:11" s="7" customFormat="1" ht="16.5" thickBot="1" x14ac:dyDescent="0.3">
      <c r="A537" s="618"/>
      <c r="B537" s="698"/>
      <c r="C537" s="698"/>
      <c r="D537" s="698"/>
      <c r="E537" s="698"/>
      <c r="F537" s="698"/>
      <c r="G537" s="699"/>
      <c r="H537" s="700"/>
      <c r="K537" s="590"/>
    </row>
    <row r="538" spans="1:11" s="7" customFormat="1" ht="15.75" x14ac:dyDescent="0.25">
      <c r="A538" s="31"/>
      <c r="G538" s="31"/>
      <c r="H538" s="31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46">
    <mergeCell ref="A519:G519"/>
    <mergeCell ref="A529:H529"/>
    <mergeCell ref="J534:K534"/>
    <mergeCell ref="A500:G500"/>
    <mergeCell ref="A509:H509"/>
    <mergeCell ref="J514:K514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8 G510:G518 G520:G528 G53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2024-11-11T13:42:16Z</dcterms:modified>
</cp:coreProperties>
</file>