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:\Projects 2022\Burhani Mehal Majlis Area\"/>
    </mc:Choice>
  </mc:AlternateContent>
  <bookViews>
    <workbookView xWindow="0" yWindow="315" windowWidth="15300" windowHeight="8550"/>
  </bookViews>
  <sheets>
    <sheet name="Sheet1" sheetId="1" r:id="rId1"/>
  </sheets>
  <definedNames>
    <definedName name="_xlnm.Print_Area" localSheetId="0">Sheet1!$A$9:$H$42</definedName>
  </definedNames>
  <calcPr calcId="152511"/>
</workbook>
</file>

<file path=xl/calcChain.xml><?xml version="1.0" encoding="utf-8"?>
<calcChain xmlns="http://schemas.openxmlformats.org/spreadsheetml/2006/main">
  <c r="H35" i="1" l="1"/>
  <c r="G35" i="1"/>
  <c r="K45" i="1" l="1"/>
  <c r="K46" i="1"/>
  <c r="J45" i="1"/>
  <c r="J46" i="1"/>
  <c r="G21" i="1" l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E20" i="1" l="1"/>
  <c r="G20" i="1" s="1"/>
  <c r="H20" i="1"/>
  <c r="G36" i="1" l="1"/>
  <c r="G38" i="1" s="1"/>
  <c r="H36" i="1"/>
  <c r="H37" i="1" s="1"/>
  <c r="K47" i="1" s="1"/>
  <c r="K48" i="1" s="1"/>
  <c r="J27" i="1"/>
  <c r="J28" i="1" s="1"/>
  <c r="H38" i="1" l="1"/>
  <c r="G39" i="1" s="1"/>
</calcChain>
</file>

<file path=xl/sharedStrings.xml><?xml version="1.0" encoding="utf-8"?>
<sst xmlns="http://schemas.openxmlformats.org/spreadsheetml/2006/main" count="59" uniqueCount="49">
  <si>
    <t>S. #</t>
  </si>
  <si>
    <t>Description</t>
  </si>
  <si>
    <t>Qty</t>
  </si>
  <si>
    <t>Unit</t>
  </si>
  <si>
    <t>Job</t>
  </si>
  <si>
    <t>M/S Dawat-e-Hadiyah,</t>
  </si>
  <si>
    <t>Rft</t>
  </si>
  <si>
    <r>
      <t xml:space="preserve">For </t>
    </r>
    <r>
      <rPr>
        <b/>
        <sz val="14"/>
        <rFont val="Calibri"/>
        <family val="2"/>
        <scheme val="minor"/>
      </rPr>
      <t>PIONEER SERVICES.</t>
    </r>
  </si>
  <si>
    <t>Attn: Mr. Hussain Bharmal</t>
  </si>
  <si>
    <t>Supply and installation of return air grill.</t>
  </si>
  <si>
    <t>Supply and installation of VCD for supply and return air.</t>
  </si>
  <si>
    <t>Nos</t>
  </si>
  <si>
    <t>Supply and installation of G.I sheet metal duct for supply and return air ducts.</t>
  </si>
  <si>
    <t>Providing and installation of cotton rope 1/2" dia for covering the round duct.</t>
  </si>
  <si>
    <t>Installation of onwer supplied jet diffuser for supply air.</t>
  </si>
  <si>
    <t>Sqin</t>
  </si>
  <si>
    <t>Supply and installation of flexible duct connector for supply and return air connection of package units</t>
  </si>
  <si>
    <t>Supply and installation of control wiring and installation of thermostat.</t>
  </si>
  <si>
    <t>Supply and installation of hangers and supports.</t>
  </si>
  <si>
    <t>Units</t>
  </si>
  <si>
    <t>Providing and installation of UPVC pipe 12" dia</t>
  </si>
  <si>
    <t>Providing and installation of UPVC welded tee 12" dia for jet diffuser</t>
  </si>
  <si>
    <t>Providing and installation of 24 kg 25mm thick glass wool &amp; XLPE aluminum faced insulation for supply and return air.</t>
  </si>
  <si>
    <t>Supply and installation of 26 SWG cladding over supply and return air ducts complete in all respect.</t>
  </si>
  <si>
    <t>Sqft</t>
  </si>
  <si>
    <t>Material Rate</t>
  </si>
  <si>
    <t>Labour Rate</t>
  </si>
  <si>
    <t>Material Amount</t>
  </si>
  <si>
    <t>Labour Amount</t>
  </si>
  <si>
    <t>Total Amount Rs</t>
  </si>
  <si>
    <t>SST Tax 13%</t>
  </si>
  <si>
    <t>Burhani Mahal, McIver Rd, Karachi</t>
  </si>
  <si>
    <t>NTN # 4312149-7</t>
  </si>
  <si>
    <t>Total Amount after SST</t>
  </si>
  <si>
    <t>SST invoice #</t>
  </si>
  <si>
    <t>Providing &amp; installation of UPVC endcap 12" dia</t>
  </si>
  <si>
    <t xml:space="preserve">Providing &amp; installation of UPVC elbow 12" dia </t>
  </si>
  <si>
    <t>Supply &amp; installation of drain pipe with p-trap.</t>
  </si>
  <si>
    <t>Gross amount</t>
  </si>
  <si>
    <t>net</t>
  </si>
  <si>
    <t>Material</t>
  </si>
  <si>
    <t>SRB 20% on SST</t>
  </si>
  <si>
    <t>Labour</t>
  </si>
  <si>
    <t>Tax 4.5% on material &amp; 3% on labour</t>
  </si>
  <si>
    <t>CHQ amunt</t>
  </si>
  <si>
    <t>Invoice for installation of Packaged unit at Majlis Area Burhani Mehal</t>
  </si>
  <si>
    <t>Removal of wall and rebuilt of wall including deberages cleaning.</t>
  </si>
  <si>
    <t>PS/BM/012/09/22</t>
  </si>
  <si>
    <t>03 Sept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</si>
</sst>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-&quot;??_);_(@_)"/>
    <numFmt numFmtId="165" formatCode="[$-409]d\-mmm\-yy;@"/>
    <numFmt numFmtId="166" formatCode="_(* #,##0.000_);_(* \(#,##0.000\);_(* &quot;-&quot;??_);_(@_)"/>
  </numFmts>
  <fonts count="1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indexed="10"/>
      <name val="Calibri"/>
      <family val="2"/>
      <scheme val="minor"/>
    </font>
    <font>
      <b/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2"/>
      <name val="Calibri"/>
      <family val="2"/>
      <scheme val="minor"/>
    </font>
    <font>
      <b/>
      <u/>
      <sz val="15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b/>
      <sz val="11.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41">
    <xf numFmtId="0" fontId="0" fillId="0" borderId="0" xfId="0"/>
    <xf numFmtId="0" fontId="0" fillId="0" borderId="0" xfId="0" applyFont="1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1" fillId="0" borderId="0" xfId="0" applyFont="1"/>
    <xf numFmtId="14" fontId="0" fillId="0" borderId="0" xfId="0" applyNumberFormat="1" applyFont="1"/>
    <xf numFmtId="0" fontId="3" fillId="0" borderId="0" xfId="0" applyFont="1"/>
    <xf numFmtId="164" fontId="0" fillId="0" borderId="0" xfId="1" applyNumberFormat="1" applyFont="1"/>
    <xf numFmtId="165" fontId="0" fillId="0" borderId="0" xfId="0" quotePrefix="1" applyNumberFormat="1" applyFont="1" applyAlignment="1">
      <alignment horizontal="right"/>
    </xf>
    <xf numFmtId="0" fontId="4" fillId="0" borderId="0" xfId="0" applyFont="1"/>
    <xf numFmtId="0" fontId="5" fillId="0" borderId="0" xfId="0" applyFont="1"/>
    <xf numFmtId="164" fontId="4" fillId="0" borderId="0" xfId="1" applyNumberFormat="1" applyFont="1"/>
    <xf numFmtId="164" fontId="3" fillId="0" borderId="0" xfId="1" applyNumberFormat="1" applyFont="1"/>
    <xf numFmtId="164" fontId="3" fillId="0" borderId="0" xfId="0" applyNumberFormat="1" applyFont="1"/>
    <xf numFmtId="0" fontId="0" fillId="0" borderId="0" xfId="0" applyFont="1" applyAlignment="1">
      <alignment vertical="center"/>
    </xf>
    <xf numFmtId="164" fontId="0" fillId="0" borderId="0" xfId="1" applyNumberFormat="1" applyFont="1" applyAlignment="1">
      <alignment vertical="center"/>
    </xf>
    <xf numFmtId="0" fontId="6" fillId="0" borderId="0" xfId="0" applyFont="1" applyAlignment="1">
      <alignment horizontal="left" vertical="center"/>
    </xf>
    <xf numFmtId="166" fontId="3" fillId="0" borderId="0" xfId="1" applyNumberFormat="1" applyFont="1"/>
    <xf numFmtId="0" fontId="11" fillId="0" borderId="0" xfId="0" applyFont="1"/>
    <xf numFmtId="164" fontId="12" fillId="0" borderId="1" xfId="1" applyNumberFormat="1" applyFont="1" applyBorder="1" applyAlignment="1">
      <alignment vertical="center"/>
    </xf>
    <xf numFmtId="0" fontId="12" fillId="0" borderId="0" xfId="0" applyFont="1" applyBorder="1" applyAlignment="1">
      <alignment horizontal="right" vertical="center"/>
    </xf>
    <xf numFmtId="0" fontId="8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/>
    </xf>
    <xf numFmtId="164" fontId="0" fillId="0" borderId="0" xfId="0" applyNumberFormat="1" applyFont="1" applyAlignment="1">
      <alignment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left" vertical="center" wrapText="1"/>
    </xf>
    <xf numFmtId="164" fontId="0" fillId="0" borderId="1" xfId="1" applyNumberFormat="1" applyFont="1" applyBorder="1" applyAlignment="1">
      <alignment horizontal="center" vertical="center"/>
    </xf>
    <xf numFmtId="164" fontId="0" fillId="0" borderId="1" xfId="1" applyNumberFormat="1" applyFont="1" applyBorder="1" applyAlignment="1">
      <alignment vertical="center"/>
    </xf>
    <xf numFmtId="43" fontId="0" fillId="0" borderId="0" xfId="0" applyNumberFormat="1" applyFont="1"/>
    <xf numFmtId="0" fontId="0" fillId="0" borderId="1" xfId="0" applyFont="1" applyBorder="1"/>
    <xf numFmtId="164" fontId="0" fillId="0" borderId="1" xfId="1" applyNumberFormat="1" applyFont="1" applyBorder="1"/>
    <xf numFmtId="0" fontId="0" fillId="0" borderId="1" xfId="0" applyFont="1" applyBorder="1" applyAlignment="1">
      <alignment wrapText="1"/>
    </xf>
    <xf numFmtId="164" fontId="0" fillId="0" borderId="1" xfId="0" applyNumberFormat="1" applyFont="1" applyBorder="1"/>
    <xf numFmtId="0" fontId="8" fillId="0" borderId="1" xfId="0" applyFont="1" applyBorder="1" applyAlignment="1">
      <alignment horizontal="center"/>
    </xf>
    <xf numFmtId="164" fontId="8" fillId="0" borderId="1" xfId="1" applyNumberFormat="1" applyFont="1" applyBorder="1" applyAlignment="1">
      <alignment horizontal="center"/>
    </xf>
    <xf numFmtId="0" fontId="12" fillId="0" borderId="0" xfId="0" applyFont="1" applyBorder="1" applyAlignment="1">
      <alignment horizontal="right" vertical="center"/>
    </xf>
    <xf numFmtId="164" fontId="13" fillId="0" borderId="3" xfId="1" applyNumberFormat="1" applyFont="1" applyBorder="1" applyAlignment="1">
      <alignment horizontal="center" vertical="center"/>
    </xf>
    <xf numFmtId="0" fontId="9" fillId="0" borderId="0" xfId="0" applyFont="1" applyAlignment="1">
      <alignment horizontal="right"/>
    </xf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2032552</xdr:colOff>
      <xdr:row>53</xdr:row>
      <xdr:rowOff>54665</xdr:rowOff>
    </xdr:from>
    <xdr:to>
      <xdr:col>1</xdr:col>
      <xdr:colOff>2658717</xdr:colOff>
      <xdr:row>55</xdr:row>
      <xdr:rowOff>183531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05878" y="13298556"/>
          <a:ext cx="626165" cy="509866"/>
        </a:xfrm>
        <a:prstGeom prst="rect">
          <a:avLst/>
        </a:prstGeom>
      </xdr:spPr>
    </xdr:pic>
    <xdr:clientData/>
  </xdr:twoCellAnchor>
  <xdr:twoCellAnchor>
    <xdr:from>
      <xdr:col>9</xdr:col>
      <xdr:colOff>371335</xdr:colOff>
      <xdr:row>6</xdr:row>
      <xdr:rowOff>56921</xdr:rowOff>
    </xdr:from>
    <xdr:to>
      <xdr:col>16</xdr:col>
      <xdr:colOff>273326</xdr:colOff>
      <xdr:row>8</xdr:row>
      <xdr:rowOff>190270</xdr:rowOff>
    </xdr:to>
    <xdr:sp macro="" textlink="">
      <xdr:nvSpPr>
        <xdr:cNvPr id="5" name="Text Box 69"/>
        <xdr:cNvSpPr txBox="1">
          <a:spLocks noChangeArrowheads="1"/>
        </xdr:cNvSpPr>
      </xdr:nvSpPr>
      <xdr:spPr bwMode="auto">
        <a:xfrm>
          <a:off x="7933357" y="1199921"/>
          <a:ext cx="4573382" cy="51434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36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3200" b="0" i="0" strike="noStrike">
              <a:solidFill>
                <a:srgbClr val="000000"/>
              </a:solidFill>
              <a:latin typeface="Book Antiqua"/>
            </a:rPr>
            <a:t>IONEER </a:t>
          </a:r>
          <a:r>
            <a:rPr lang="en-US" sz="36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32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8</xdr:col>
      <xdr:colOff>472106</xdr:colOff>
      <xdr:row>5</xdr:row>
      <xdr:rowOff>16565</xdr:rowOff>
    </xdr:from>
    <xdr:to>
      <xdr:col>9</xdr:col>
      <xdr:colOff>427340</xdr:colOff>
      <xdr:row>9</xdr:row>
      <xdr:rowOff>35615</xdr:rowOff>
    </xdr:to>
    <xdr:pic>
      <xdr:nvPicPr>
        <xdr:cNvPr id="6" name="Picture 68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040215" y="969065"/>
          <a:ext cx="949147" cy="781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L50"/>
  <sheetViews>
    <sheetView tabSelected="1" zoomScale="115" zoomScaleNormal="115" workbookViewId="0">
      <selection activeCell="H10" sqref="H10"/>
    </sheetView>
  </sheetViews>
  <sheetFormatPr defaultColWidth="9.140625" defaultRowHeight="15" x14ac:dyDescent="0.25"/>
  <cols>
    <col min="1" max="1" width="4.140625" style="1" customWidth="1"/>
    <col min="2" max="2" width="45.85546875" style="1" customWidth="1"/>
    <col min="3" max="3" width="6.7109375" style="1" customWidth="1"/>
    <col min="4" max="4" width="5.140625" style="1" customWidth="1"/>
    <col min="5" max="5" width="8.7109375" style="1" customWidth="1"/>
    <col min="6" max="6" width="8.5703125" style="1" customWidth="1"/>
    <col min="7" max="7" width="11.42578125" style="1" customWidth="1"/>
    <col min="8" max="8" width="9.7109375" style="1" customWidth="1"/>
    <col min="9" max="9" width="33.28515625" style="1" customWidth="1"/>
    <col min="10" max="10" width="14.85546875" style="7" customWidth="1"/>
    <col min="11" max="11" width="14" style="1" bestFit="1" customWidth="1"/>
    <col min="12" max="12" width="10.140625" style="1" bestFit="1" customWidth="1"/>
    <col min="13" max="16384" width="9.140625" style="1"/>
  </cols>
  <sheetData>
    <row r="9" spans="1:10" x14ac:dyDescent="0.25">
      <c r="A9" s="1" t="s">
        <v>47</v>
      </c>
      <c r="H9" s="8" t="s">
        <v>48</v>
      </c>
    </row>
    <row r="10" spans="1:10" ht="8.25" customHeight="1" x14ac:dyDescent="0.25">
      <c r="H10" s="5"/>
    </row>
    <row r="11" spans="1:10" s="9" customFormat="1" ht="15.75" x14ac:dyDescent="0.25">
      <c r="A11" s="9" t="s">
        <v>5</v>
      </c>
      <c r="B11" s="10"/>
      <c r="C11" s="10"/>
      <c r="J11" s="11"/>
    </row>
    <row r="12" spans="1:10" s="9" customFormat="1" ht="15.75" x14ac:dyDescent="0.25">
      <c r="A12" s="9" t="s">
        <v>31</v>
      </c>
      <c r="B12" s="10"/>
      <c r="C12" s="10"/>
      <c r="G12" s="38" t="s">
        <v>32</v>
      </c>
      <c r="H12" s="38"/>
      <c r="J12" s="11"/>
    </row>
    <row r="13" spans="1:10" s="9" customFormat="1" ht="3.75" customHeight="1" x14ac:dyDescent="0.25">
      <c r="B13" s="10"/>
      <c r="C13" s="10"/>
      <c r="J13" s="11"/>
    </row>
    <row r="14" spans="1:10" ht="19.5" x14ac:dyDescent="0.3">
      <c r="A14" s="39" t="s">
        <v>8</v>
      </c>
      <c r="B14" s="39"/>
      <c r="C14" s="39"/>
      <c r="D14" s="39"/>
      <c r="E14" s="39"/>
      <c r="F14" s="39"/>
      <c r="G14" s="39"/>
      <c r="H14" s="39"/>
    </row>
    <row r="15" spans="1:10" ht="1.5" customHeight="1" x14ac:dyDescent="0.3">
      <c r="A15" s="18"/>
      <c r="B15" s="18"/>
      <c r="C15" s="18"/>
      <c r="D15" s="18"/>
      <c r="E15" s="18"/>
      <c r="F15" s="18"/>
      <c r="G15" s="18"/>
      <c r="H15" s="18"/>
    </row>
    <row r="16" spans="1:10" ht="27.75" customHeight="1" x14ac:dyDescent="0.25">
      <c r="A16" s="40" t="s">
        <v>45</v>
      </c>
      <c r="B16" s="40"/>
      <c r="C16" s="40"/>
      <c r="D16" s="40"/>
      <c r="E16" s="40"/>
      <c r="F16" s="40"/>
      <c r="G16" s="40"/>
      <c r="H16" s="40"/>
    </row>
    <row r="17" spans="1:11" ht="15" hidden="1" customHeight="1" x14ac:dyDescent="0.25">
      <c r="A17" s="40"/>
      <c r="B17" s="40"/>
      <c r="C17" s="40"/>
      <c r="D17" s="40"/>
      <c r="E17" s="40"/>
      <c r="F17" s="40"/>
      <c r="G17" s="40"/>
      <c r="H17" s="40"/>
    </row>
    <row r="18" spans="1:11" ht="4.5" customHeight="1" x14ac:dyDescent="0.25"/>
    <row r="19" spans="1:11" s="6" customFormat="1" ht="30" x14ac:dyDescent="0.25">
      <c r="A19" s="21" t="s">
        <v>0</v>
      </c>
      <c r="B19" s="21" t="s">
        <v>1</v>
      </c>
      <c r="C19" s="21" t="s">
        <v>3</v>
      </c>
      <c r="D19" s="21" t="s">
        <v>2</v>
      </c>
      <c r="E19" s="22" t="s">
        <v>25</v>
      </c>
      <c r="F19" s="22" t="s">
        <v>26</v>
      </c>
      <c r="G19" s="22" t="s">
        <v>27</v>
      </c>
      <c r="H19" s="22" t="s">
        <v>28</v>
      </c>
      <c r="J19" s="12"/>
    </row>
    <row r="20" spans="1:11" s="6" customFormat="1" ht="21" customHeight="1" x14ac:dyDescent="0.25">
      <c r="A20" s="24">
        <v>1</v>
      </c>
      <c r="B20" s="26" t="s">
        <v>20</v>
      </c>
      <c r="C20" s="24">
        <v>70</v>
      </c>
      <c r="D20" s="24" t="s">
        <v>6</v>
      </c>
      <c r="E20" s="27">
        <f>2250-300</f>
        <v>1950</v>
      </c>
      <c r="F20" s="27">
        <v>450</v>
      </c>
      <c r="G20" s="28">
        <f>E20*C20</f>
        <v>136500</v>
      </c>
      <c r="H20" s="28">
        <f>F20*C20</f>
        <v>31500</v>
      </c>
      <c r="J20" s="12"/>
    </row>
    <row r="21" spans="1:11" s="6" customFormat="1" ht="30" x14ac:dyDescent="0.25">
      <c r="A21" s="24">
        <v>2</v>
      </c>
      <c r="B21" s="26" t="s">
        <v>21</v>
      </c>
      <c r="C21" s="24">
        <v>10</v>
      </c>
      <c r="D21" s="24" t="s">
        <v>11</v>
      </c>
      <c r="E21" s="27">
        <v>4200</v>
      </c>
      <c r="F21" s="27">
        <v>1000</v>
      </c>
      <c r="G21" s="28">
        <f t="shared" ref="G21:G35" si="0">E21*C21</f>
        <v>42000</v>
      </c>
      <c r="H21" s="28">
        <f t="shared" ref="H21:H35" si="1">F21*C21</f>
        <v>10000</v>
      </c>
      <c r="J21" s="12"/>
    </row>
    <row r="22" spans="1:11" s="6" customFormat="1" ht="18" customHeight="1" x14ac:dyDescent="0.25">
      <c r="A22" s="24">
        <v>3</v>
      </c>
      <c r="B22" s="26" t="s">
        <v>36</v>
      </c>
      <c r="C22" s="24">
        <v>5</v>
      </c>
      <c r="D22" s="24" t="s">
        <v>11</v>
      </c>
      <c r="E22" s="27">
        <v>8000</v>
      </c>
      <c r="F22" s="27">
        <v>1000</v>
      </c>
      <c r="G22" s="28">
        <f t="shared" si="0"/>
        <v>40000</v>
      </c>
      <c r="H22" s="28">
        <f t="shared" si="1"/>
        <v>5000</v>
      </c>
      <c r="J22" s="12" t="s">
        <v>34</v>
      </c>
      <c r="K22" s="6">
        <v>586</v>
      </c>
    </row>
    <row r="23" spans="1:11" s="6" customFormat="1" ht="21" customHeight="1" x14ac:dyDescent="0.25">
      <c r="A23" s="24">
        <v>4</v>
      </c>
      <c r="B23" s="26" t="s">
        <v>35</v>
      </c>
      <c r="C23" s="24">
        <v>3</v>
      </c>
      <c r="D23" s="24" t="s">
        <v>11</v>
      </c>
      <c r="E23" s="27">
        <v>3500</v>
      </c>
      <c r="F23" s="27">
        <v>500</v>
      </c>
      <c r="G23" s="28">
        <f t="shared" si="0"/>
        <v>10500</v>
      </c>
      <c r="H23" s="28">
        <f t="shared" si="1"/>
        <v>1500</v>
      </c>
      <c r="J23" s="12"/>
    </row>
    <row r="24" spans="1:11" s="6" customFormat="1" ht="30" x14ac:dyDescent="0.25">
      <c r="A24" s="24">
        <v>5</v>
      </c>
      <c r="B24" s="26" t="s">
        <v>12</v>
      </c>
      <c r="C24" s="24">
        <v>890</v>
      </c>
      <c r="D24" s="24" t="s">
        <v>6</v>
      </c>
      <c r="E24" s="27">
        <v>240</v>
      </c>
      <c r="F24" s="27">
        <v>60</v>
      </c>
      <c r="G24" s="28">
        <f t="shared" si="0"/>
        <v>213600</v>
      </c>
      <c r="H24" s="28">
        <f t="shared" si="1"/>
        <v>53400</v>
      </c>
      <c r="J24" s="12"/>
    </row>
    <row r="25" spans="1:11" s="6" customFormat="1" ht="45" x14ac:dyDescent="0.25">
      <c r="A25" s="24">
        <v>6</v>
      </c>
      <c r="B25" s="26" t="s">
        <v>22</v>
      </c>
      <c r="C25" s="24">
        <v>1230</v>
      </c>
      <c r="D25" s="24" t="s">
        <v>6</v>
      </c>
      <c r="E25" s="27">
        <v>120</v>
      </c>
      <c r="F25" s="27">
        <v>30</v>
      </c>
      <c r="G25" s="28">
        <f t="shared" si="0"/>
        <v>147600</v>
      </c>
      <c r="H25" s="28">
        <f t="shared" si="1"/>
        <v>36900</v>
      </c>
      <c r="J25" s="12"/>
    </row>
    <row r="26" spans="1:11" s="6" customFormat="1" ht="30" customHeight="1" x14ac:dyDescent="0.25">
      <c r="A26" s="24">
        <v>7</v>
      </c>
      <c r="B26" s="26" t="s">
        <v>23</v>
      </c>
      <c r="C26" s="25">
        <v>1204</v>
      </c>
      <c r="D26" s="24" t="s">
        <v>24</v>
      </c>
      <c r="E26" s="27">
        <v>230</v>
      </c>
      <c r="F26" s="27">
        <v>50</v>
      </c>
      <c r="G26" s="28">
        <f t="shared" si="0"/>
        <v>276920</v>
      </c>
      <c r="H26" s="28">
        <f t="shared" si="1"/>
        <v>60200</v>
      </c>
      <c r="J26" s="12"/>
    </row>
    <row r="27" spans="1:11" s="6" customFormat="1" ht="33.75" customHeight="1" x14ac:dyDescent="0.25">
      <c r="A27" s="24">
        <v>8</v>
      </c>
      <c r="B27" s="26" t="s">
        <v>13</v>
      </c>
      <c r="C27" s="24">
        <v>21500</v>
      </c>
      <c r="D27" s="24" t="s">
        <v>6</v>
      </c>
      <c r="E27" s="27">
        <v>4</v>
      </c>
      <c r="F27" s="27">
        <v>1</v>
      </c>
      <c r="G27" s="28">
        <f t="shared" si="0"/>
        <v>86000</v>
      </c>
      <c r="H27" s="28">
        <f t="shared" si="1"/>
        <v>21500</v>
      </c>
      <c r="J27" s="12">
        <f>260*200</f>
        <v>52000</v>
      </c>
    </row>
    <row r="28" spans="1:11" s="6" customFormat="1" ht="30" x14ac:dyDescent="0.25">
      <c r="A28" s="24">
        <v>9</v>
      </c>
      <c r="B28" s="26" t="s">
        <v>14</v>
      </c>
      <c r="C28" s="24">
        <v>10</v>
      </c>
      <c r="D28" s="24" t="s">
        <v>11</v>
      </c>
      <c r="E28" s="27">
        <v>0</v>
      </c>
      <c r="F28" s="27">
        <v>1000</v>
      </c>
      <c r="G28" s="28">
        <f t="shared" si="0"/>
        <v>0</v>
      </c>
      <c r="H28" s="28">
        <f t="shared" si="1"/>
        <v>10000</v>
      </c>
      <c r="J28" s="17">
        <f>J27/15000</f>
        <v>3.4666666666666668</v>
      </c>
    </row>
    <row r="29" spans="1:11" s="6" customFormat="1" ht="19.5" customHeight="1" x14ac:dyDescent="0.25">
      <c r="A29" s="24">
        <v>10</v>
      </c>
      <c r="B29" s="26" t="s">
        <v>9</v>
      </c>
      <c r="C29" s="24">
        <v>1210</v>
      </c>
      <c r="D29" s="24" t="s">
        <v>15</v>
      </c>
      <c r="E29" s="27">
        <v>18</v>
      </c>
      <c r="F29" s="27">
        <v>4</v>
      </c>
      <c r="G29" s="28">
        <f t="shared" si="0"/>
        <v>21780</v>
      </c>
      <c r="H29" s="28">
        <f t="shared" si="1"/>
        <v>4840</v>
      </c>
      <c r="J29" s="12"/>
    </row>
    <row r="30" spans="1:11" s="6" customFormat="1" ht="45" x14ac:dyDescent="0.25">
      <c r="A30" s="24">
        <v>11</v>
      </c>
      <c r="B30" s="26" t="s">
        <v>16</v>
      </c>
      <c r="C30" s="24">
        <v>32</v>
      </c>
      <c r="D30" s="24" t="s">
        <v>6</v>
      </c>
      <c r="E30" s="27">
        <v>600</v>
      </c>
      <c r="F30" s="27">
        <v>200</v>
      </c>
      <c r="G30" s="28">
        <f t="shared" si="0"/>
        <v>19200</v>
      </c>
      <c r="H30" s="28">
        <f t="shared" si="1"/>
        <v>6400</v>
      </c>
      <c r="I30" s="13"/>
      <c r="J30" s="12"/>
    </row>
    <row r="31" spans="1:11" s="6" customFormat="1" ht="30" x14ac:dyDescent="0.25">
      <c r="A31" s="24">
        <v>12</v>
      </c>
      <c r="B31" s="26" t="s">
        <v>10</v>
      </c>
      <c r="C31" s="24">
        <v>820</v>
      </c>
      <c r="D31" s="24" t="s">
        <v>15</v>
      </c>
      <c r="E31" s="27">
        <v>16</v>
      </c>
      <c r="F31" s="27">
        <v>4</v>
      </c>
      <c r="G31" s="28">
        <f t="shared" si="0"/>
        <v>13120</v>
      </c>
      <c r="H31" s="28">
        <f t="shared" si="1"/>
        <v>3280</v>
      </c>
      <c r="J31" s="12"/>
    </row>
    <row r="32" spans="1:11" s="6" customFormat="1" ht="15.75" x14ac:dyDescent="0.25">
      <c r="A32" s="24">
        <v>13</v>
      </c>
      <c r="B32" s="26" t="s">
        <v>18</v>
      </c>
      <c r="C32" s="24">
        <v>1</v>
      </c>
      <c r="D32" s="24" t="s">
        <v>4</v>
      </c>
      <c r="E32" s="27">
        <v>30000</v>
      </c>
      <c r="F32" s="27">
        <v>15000</v>
      </c>
      <c r="G32" s="28">
        <f t="shared" si="0"/>
        <v>30000</v>
      </c>
      <c r="H32" s="28">
        <f t="shared" si="1"/>
        <v>15000</v>
      </c>
      <c r="J32" s="12"/>
    </row>
    <row r="33" spans="1:12" s="6" customFormat="1" ht="18" customHeight="1" x14ac:dyDescent="0.25">
      <c r="A33" s="24">
        <v>14</v>
      </c>
      <c r="B33" s="26" t="s">
        <v>37</v>
      </c>
      <c r="C33" s="24">
        <v>1</v>
      </c>
      <c r="D33" s="24" t="s">
        <v>19</v>
      </c>
      <c r="E33" s="27">
        <v>5000</v>
      </c>
      <c r="F33" s="27">
        <v>2000</v>
      </c>
      <c r="G33" s="28">
        <f t="shared" si="0"/>
        <v>5000</v>
      </c>
      <c r="H33" s="28">
        <f t="shared" si="1"/>
        <v>2000</v>
      </c>
      <c r="J33" s="12"/>
    </row>
    <row r="34" spans="1:12" s="6" customFormat="1" ht="32.25" customHeight="1" x14ac:dyDescent="0.25">
      <c r="A34" s="24">
        <v>15</v>
      </c>
      <c r="B34" s="26" t="s">
        <v>17</v>
      </c>
      <c r="C34" s="24">
        <v>1</v>
      </c>
      <c r="D34" s="24" t="s">
        <v>4</v>
      </c>
      <c r="E34" s="27">
        <v>8000</v>
      </c>
      <c r="F34" s="27">
        <v>2000</v>
      </c>
      <c r="G34" s="28">
        <f t="shared" si="0"/>
        <v>8000</v>
      </c>
      <c r="H34" s="28">
        <f t="shared" si="1"/>
        <v>2000</v>
      </c>
      <c r="J34" s="12"/>
    </row>
    <row r="35" spans="1:12" s="6" customFormat="1" ht="30" x14ac:dyDescent="0.25">
      <c r="A35" s="24">
        <v>16</v>
      </c>
      <c r="B35" s="26" t="s">
        <v>46</v>
      </c>
      <c r="C35" s="24">
        <v>1</v>
      </c>
      <c r="D35" s="24" t="s">
        <v>4</v>
      </c>
      <c r="E35" s="27">
        <v>0</v>
      </c>
      <c r="F35" s="27">
        <v>33000</v>
      </c>
      <c r="G35" s="28">
        <f t="shared" si="0"/>
        <v>0</v>
      </c>
      <c r="H35" s="28">
        <f t="shared" si="1"/>
        <v>33000</v>
      </c>
      <c r="J35" s="12"/>
    </row>
    <row r="36" spans="1:12" s="14" customFormat="1" x14ac:dyDescent="0.25">
      <c r="A36" s="36" t="s">
        <v>29</v>
      </c>
      <c r="B36" s="36"/>
      <c r="C36" s="36"/>
      <c r="D36" s="36"/>
      <c r="E36" s="36"/>
      <c r="F36" s="36"/>
      <c r="G36" s="19">
        <f>SUM(G20:G35)</f>
        <v>1050220</v>
      </c>
      <c r="H36" s="19">
        <f>SUM(H20:H35)</f>
        <v>296520</v>
      </c>
      <c r="J36" s="15"/>
    </row>
    <row r="37" spans="1:12" s="14" customFormat="1" x14ac:dyDescent="0.25">
      <c r="A37" s="36" t="s">
        <v>30</v>
      </c>
      <c r="B37" s="36"/>
      <c r="C37" s="36"/>
      <c r="D37" s="36"/>
      <c r="E37" s="36"/>
      <c r="F37" s="36"/>
      <c r="G37" s="19">
        <v>0</v>
      </c>
      <c r="H37" s="19">
        <f>H36*13%</f>
        <v>38547.599999999999</v>
      </c>
      <c r="I37" s="23"/>
      <c r="J37" s="15"/>
    </row>
    <row r="38" spans="1:12" s="14" customFormat="1" x14ac:dyDescent="0.25">
      <c r="A38" s="36" t="s">
        <v>33</v>
      </c>
      <c r="B38" s="36"/>
      <c r="C38" s="36"/>
      <c r="D38" s="36"/>
      <c r="E38" s="36"/>
      <c r="F38" s="36"/>
      <c r="G38" s="19">
        <f>G37+G36</f>
        <v>1050220</v>
      </c>
      <c r="H38" s="19">
        <f>H37+H36</f>
        <v>335067.59999999998</v>
      </c>
      <c r="I38" s="23"/>
      <c r="J38" s="15"/>
    </row>
    <row r="39" spans="1:12" s="14" customFormat="1" ht="17.25" customHeight="1" thickBot="1" x14ac:dyDescent="0.3">
      <c r="A39" s="20"/>
      <c r="B39" s="36"/>
      <c r="C39" s="36"/>
      <c r="D39" s="36"/>
      <c r="E39" s="36"/>
      <c r="F39" s="36"/>
      <c r="G39" s="37">
        <f>G38+H38</f>
        <v>1385287.6</v>
      </c>
      <c r="H39" s="37"/>
      <c r="J39" s="15"/>
    </row>
    <row r="40" spans="1:12" ht="19.5" thickTop="1" x14ac:dyDescent="0.25">
      <c r="A40" s="16" t="s">
        <v>7</v>
      </c>
      <c r="B40" s="3"/>
      <c r="C40" s="3"/>
      <c r="D40" s="3"/>
      <c r="E40" s="3"/>
      <c r="F40" s="3"/>
      <c r="G40" s="3"/>
      <c r="I40" s="7"/>
    </row>
    <row r="41" spans="1:12" x14ac:dyDescent="0.25">
      <c r="A41" s="2"/>
      <c r="B41" s="2"/>
      <c r="C41" s="2"/>
      <c r="D41" s="2"/>
      <c r="E41" s="2"/>
      <c r="F41" s="2"/>
      <c r="G41" s="2"/>
    </row>
    <row r="42" spans="1:12" x14ac:dyDescent="0.25">
      <c r="A42" s="2"/>
      <c r="B42" s="2"/>
      <c r="C42" s="2"/>
      <c r="D42" s="2"/>
      <c r="E42" s="2"/>
      <c r="F42" s="2"/>
      <c r="G42" s="2"/>
    </row>
    <row r="43" spans="1:12" x14ac:dyDescent="0.25">
      <c r="A43" s="4"/>
      <c r="B43" s="4"/>
      <c r="C43" s="4"/>
      <c r="D43" s="4"/>
      <c r="E43" s="4"/>
      <c r="F43" s="4"/>
      <c r="G43" s="4"/>
      <c r="I43" s="34"/>
      <c r="J43" s="35" t="s">
        <v>40</v>
      </c>
      <c r="K43" s="34" t="s">
        <v>42</v>
      </c>
    </row>
    <row r="44" spans="1:12" x14ac:dyDescent="0.25">
      <c r="I44" s="30" t="s">
        <v>38</v>
      </c>
      <c r="J44" s="31">
        <v>1050220</v>
      </c>
      <c r="K44" s="31">
        <v>320378</v>
      </c>
    </row>
    <row r="45" spans="1:12" ht="15" customHeight="1" x14ac:dyDescent="0.25">
      <c r="I45" s="32" t="s">
        <v>43</v>
      </c>
      <c r="J45" s="31">
        <f>J44*4.5%</f>
        <v>47259.9</v>
      </c>
      <c r="K45" s="31">
        <f>K44*3%</f>
        <v>9611.34</v>
      </c>
    </row>
    <row r="46" spans="1:12" x14ac:dyDescent="0.25">
      <c r="I46" s="30" t="s">
        <v>39</v>
      </c>
      <c r="J46" s="31">
        <f>J44-J45</f>
        <v>1002960.1</v>
      </c>
      <c r="K46" s="31">
        <f>K44-K45</f>
        <v>310766.65999999997</v>
      </c>
    </row>
    <row r="47" spans="1:12" x14ac:dyDescent="0.25">
      <c r="I47" s="30" t="s">
        <v>41</v>
      </c>
      <c r="J47" s="31"/>
      <c r="K47" s="31">
        <f>H37*20%</f>
        <v>7709.52</v>
      </c>
    </row>
    <row r="48" spans="1:12" x14ac:dyDescent="0.25">
      <c r="I48" s="30" t="s">
        <v>44</v>
      </c>
      <c r="J48" s="31"/>
      <c r="K48" s="33">
        <f>J46+K46-K47</f>
        <v>1306017.24</v>
      </c>
      <c r="L48" s="29"/>
    </row>
    <row r="50" spans="11:11" x14ac:dyDescent="0.25">
      <c r="K50" s="29"/>
    </row>
  </sheetData>
  <mergeCells count="8">
    <mergeCell ref="B39:F39"/>
    <mergeCell ref="G39:H39"/>
    <mergeCell ref="A38:F38"/>
    <mergeCell ref="G12:H12"/>
    <mergeCell ref="A14:H14"/>
    <mergeCell ref="A16:H17"/>
    <mergeCell ref="A36:F36"/>
    <mergeCell ref="A37:F37"/>
  </mergeCells>
  <printOptions horizontalCentered="1"/>
  <pageMargins left="0" right="0" top="1.85" bottom="0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kk</dc:creator>
  <cp:lastModifiedBy>Rehan Aslam</cp:lastModifiedBy>
  <cp:lastPrinted>2022-09-02T14:21:05Z</cp:lastPrinted>
  <dcterms:created xsi:type="dcterms:W3CDTF">2016-01-20T08:33:14Z</dcterms:created>
  <dcterms:modified xsi:type="dcterms:W3CDTF">2022-09-02T14:21:10Z</dcterms:modified>
</cp:coreProperties>
</file>