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updateLinks="never" defaultThemeVersion="124226"/>
  <xr:revisionPtr revIDLastSave="0" documentId="13_ncr:1_{688B18D7-A892-4F2A-89F4-7E5ECB9C705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invoices'!$A$338:$H$345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212" i="12" l="1"/>
  <c r="K211" i="12" l="1"/>
  <c r="K205" i="12" l="1"/>
  <c r="K206" i="12" s="1"/>
  <c r="K207" i="12" s="1"/>
  <c r="K208" i="12" s="1"/>
  <c r="K209" i="12" s="1"/>
  <c r="K210" i="12" s="1"/>
  <c r="L6" i="12" l="1"/>
  <c r="L5" i="12"/>
  <c r="L4" i="12"/>
  <c r="M4" i="12" l="1"/>
  <c r="C338" i="3" l="1"/>
  <c r="C339" i="3" s="1"/>
  <c r="E333" i="3"/>
  <c r="F332" i="3"/>
  <c r="C341" i="3" l="1"/>
  <c r="C340" i="3"/>
  <c r="E334" i="3"/>
  <c r="F334" i="3" s="1"/>
  <c r="E321" i="3"/>
  <c r="F321" i="3" s="1"/>
  <c r="C342" i="3" l="1"/>
  <c r="C343" i="3" s="1"/>
  <c r="C344" i="3" s="1"/>
  <c r="C345" i="3" s="1"/>
  <c r="F340" i="3"/>
  <c r="F341" i="3" s="1"/>
  <c r="F344" i="3" s="1"/>
  <c r="F345" i="3" s="1"/>
  <c r="H334" i="3"/>
  <c r="H336" i="3" s="1"/>
  <c r="F336" i="3"/>
  <c r="X18" i="6" l="1"/>
  <c r="E327" i="3" l="1"/>
  <c r="F327" i="3" s="1"/>
  <c r="E326" i="3"/>
  <c r="F326" i="3" s="1"/>
  <c r="E322" i="3" l="1"/>
  <c r="E323" i="3"/>
  <c r="E325" i="3"/>
  <c r="F325" i="3" s="1"/>
  <c r="E328" i="3"/>
  <c r="F328" i="3" l="1"/>
  <c r="F337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K266" i="12"/>
  <c r="K267" i="12" s="1"/>
  <c r="K268" i="12" s="1"/>
  <c r="K269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E314" i="3"/>
  <c r="F314" i="3" s="1"/>
  <c r="E353" i="3" l="1"/>
  <c r="F353" i="3" s="1"/>
  <c r="E324" i="3" l="1"/>
  <c r="F324" i="3" s="1"/>
  <c r="E313" i="3" l="1"/>
  <c r="F313" i="3" s="1"/>
  <c r="E351" i="3"/>
  <c r="F35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58" i="3"/>
  <c r="F358" i="3" s="1"/>
  <c r="E19" i="11" l="1"/>
  <c r="E28" i="11" s="1"/>
  <c r="F283" i="3" l="1"/>
  <c r="E320" i="3"/>
  <c r="F320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<sst xmlns="http://schemas.openxmlformats.org/spreadsheetml/2006/main" count="10126" uniqueCount="7893">
  <si>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</si>
  <si>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</si>
  <si>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</si>
  <si>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</si>
  <si>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</si>
  <si>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</si>
  <si>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</si>
  <si>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</si>
  <si>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</si>
  <si>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</si>
  <si>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</si>
  <si>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</si>
  <si>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</si>
  <si>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</si>
  <si>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</si>
  <si>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</si>
  <si>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</si>
  <si>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</si>
  <si>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</si>
  <si>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</si>
  <si>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</si>
  <si>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</si>
  <si>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</si>
  <si>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</si>
  <si>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</si>
  <si>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</si>
  <si>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</si>
  <si>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</si>
  <si>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</si>
  <si>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</si>
  <si>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</si>
  <si>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</si>
  <si>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</si>
  <si>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</si>
  <si>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</si>
  <si>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</si>
  <si>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</si>
  <si>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</si>
  <si>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</si>
  <si>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</si>
  <si>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</si>
  <si>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</si>
  <si>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</si>
  <si>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</si>
  <si>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</si>
  <si>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</si>
  <si>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</si>
  <si>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</si>
  <si>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</si>
  <si>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</si>
  <si>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</si>
  <si>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</si>
  <si>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</si>
  <si>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</si>
  <si>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</si>
  <si>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</si>
  <si>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</si>
  <si>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</si>
  <si>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</si>
  <si>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</si>
  <si>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</si>
  <si>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</si>
  <si>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</si>
  <si>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</si>
  <si>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</si>
  <si>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</si>
  <si>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</si>
  <si>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</si>
  <si>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</si>
  <si>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</si>
  <si>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</si>
  <si>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</si>
  <si>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</si>
  <si>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</si>
  <si>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</si>
  <si>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</si>
  <si>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</si>
  <si>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</si>
  <si>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</si>
  <si>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</si>
  <si>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</si>
  <si>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</si>
  <si>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</si>
  <si>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</si>
  <si>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</si>
  <si>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</si>
  <si>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</si>
  <si>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</si>
  <si>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</si>
  <si>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</si>
  <si>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</si>
  <si>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</si>
  <si>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</si>
  <si>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</si>
  <si>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</si>
  <si>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</si>
  <si>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</si>
  <si>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</si>
  <si>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</si>
  <si>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</si>
  <si>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</si>
  <si>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</si>
  <si>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</si>
  <si>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</si>
  <si>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</si>
  <si>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</si>
  <si>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</si>
  <si>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</si>
  <si>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</si>
  <si>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</si>
  <si>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</si>
  <si>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</si>
  <si>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</si>
  <si>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</si>
  <si>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</si>
  <si>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</si>
  <si>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</si>
  <si>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</si>
  <si>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</si>
  <si>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</si>
  <si>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</si>
  <si>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</si>
  <si>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</si>
  <si>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</si>
  <si>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</si>
  <si>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</si>
  <si>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</si>
  <si>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</si>
  <si>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</si>
  <si>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</si>
  <si>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</si>
  <si>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</si>
  <si>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</si>
  <si>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</si>
  <si>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</si>
  <si>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</si>
  <si>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</si>
  <si>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</si>
  <si>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</si>
  <si>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</si>
  <si>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</si>
  <si>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</si>
  <si>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</si>
  <si>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</si>
  <si>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</si>
  <si>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</si>
  <si>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</si>
  <si>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</si>
  <si>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</si>
  <si>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</si>
  <si>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</si>
  <si>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</si>
  <si>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</si>
  <si>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</si>
  <si>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</si>
  <si>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</si>
  <si>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</si>
  <si>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</si>
  <si>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</si>
  <si>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</si>
  <si>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</si>
  <si>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</si>
  <si>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</si>
  <si>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</si>
  <si>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</si>
  <si>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</si>
  <si>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</si>
  <si>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</si>
  <si>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</si>
  <si>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</si>
  <si>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</si>
  <si>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</si>
  <si>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</si>
  <si>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</si>
  <si>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</si>
  <si>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</si>
  <si>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</si>
  <si>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</si>
  <si>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</si>
  <si>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</si>
  <si>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</si>
  <si>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</si>
  <si>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</si>
  <si>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</si>
  <si>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</si>
  <si>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</si>
  <si>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</si>
  <si>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</si>
  <si>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</si>
  <si>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</si>
  <si>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</si>
  <si>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</si>
  <si>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</si>
  <si>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</si>
  <si>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</si>
  <si>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</si>
  <si>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</si>
  <si>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</si>
  <si>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</si>
  <si>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</si>
  <si>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</si>
  <si>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</si>
  <si>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</si>
  <si>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</si>
  <si>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</si>
  <si>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</si>
  <si>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</si>
  <si>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</si>
  <si>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</si>
  <si>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</si>
  <si>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</si>
  <si>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</si>
  <si>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</si>
  <si>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</si>
  <si>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</si>
  <si>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</si>
  <si>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</si>
  <si>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</si>
  <si>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</si>
  <si>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</si>
  <si>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</si>
  <si>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</si>
  <si>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</si>
  <si>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</si>
  <si>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</si>
  <si>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</si>
  <si>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</si>
  <si>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</si>
  <si>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</si>
  <si>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</si>
  <si>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</si>
  <si>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</si>
  <si>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</si>
  <si>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</si>
  <si>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</si>
  <si>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</si>
  <si>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</si>
  <si>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</si>
  <si>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</si>
  <si>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</si>
  <si>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</si>
  <si>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</si>
  <si>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</si>
  <si>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</si>
  <si>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</si>
  <si>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</si>
  <si>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</si>
  <si>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</si>
  <si>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</si>
  <si>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</si>
  <si>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</si>
  <si>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</si>
  <si>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</si>
  <si>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</si>
  <si>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</si>
  <si>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</si>
  <si>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</si>
  <si>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</si>
  <si>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</si>
  <si>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</si>
  <si>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</si>
  <si>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</si>
  <si>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</si>
  <si>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</si>
  <si>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</si>
  <si>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</si>
  <si>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</si>
  <si>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</si>
  <si>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</si>
  <si>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</si>
  <si>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</si>
  <si>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</si>
  <si>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</si>
  <si>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</si>
  <si>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</si>
  <si>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</si>
  <si>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</si>
  <si>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</si>
  <si>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</si>
  <si>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</si>
  <si>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</si>
  <si>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</si>
  <si>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</si>
  <si>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</si>
  <si>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</si>
  <si>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</si>
  <si>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</si>
  <si>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</si>
  <si>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</si>
  <si>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</si>
  <si>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</si>
  <si>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</si>
  <si>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</si>
  <si>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</si>
  <si>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</si>
  <si>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</si>
  <si>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</si>
  <si>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</si>
  <si>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</si>
  <si>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</si>
  <si>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</si>
  <si>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</si>
  <si>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</si>
  <si>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</si>
  <si>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</si>
  <si>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</si>
  <si>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</si>
  <si>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</si>
  <si>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</si>
  <si>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</si>
  <si>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</si>
  <si>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</si>
  <si>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</si>
  <si>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</si>
  <si>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</si>
  <si>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</si>
  <si>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</si>
  <si>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</si>
  <si>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</si>
  <si>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</si>
  <si>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</si>
  <si>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</si>
  <si>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</si>
  <si>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</si>
  <si>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</si>
  <si>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</si>
  <si>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</si>
  <si>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</si>
  <si>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</si>
  <si>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</si>
  <si>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</si>
  <si>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</si>
  <si>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</si>
  <si>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</si>
  <si>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</si>
  <si>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</si>
  <si>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</si>
  <si>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</si>
  <si>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</si>
  <si>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</si>
  <si>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</si>
  <si>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</si>
  <si>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</si>
  <si>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</si>
  <si>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</si>
  <si>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</si>
  <si>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</si>
  <si>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</si>
  <si>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</si>
  <si>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</si>
  <si>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</si>
  <si>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</si>
  <si>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</si>
  <si>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</si>
  <si>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</si>
  <si>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</si>
  <si>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</si>
  <si>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</si>
  <si>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</si>
  <si>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</si>
  <si>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</si>
  <si>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</si>
  <si>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</si>
  <si>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</si>
  <si>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</si>
  <si>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</si>
  <si>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</si>
  <si>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</si>
  <si>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</si>
  <si>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</si>
  <si>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</si>
  <si>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</si>
  <si>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</si>
  <si>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</si>
  <si>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</si>
  <si>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</si>
  <si>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</si>
  <si>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</si>
  <si>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</si>
  <si>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</si>
  <si>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</si>
  <si>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</si>
  <si>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</si>
  <si>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</si>
  <si>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</si>
  <si>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</si>
  <si>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</si>
  <si>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</si>
  <si>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</si>
  <si>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</si>
  <si>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</si>
  <si>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</si>
  <si>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</si>
  <si>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</si>
  <si>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</si>
  <si>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</si>
  <si>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</si>
  <si>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</si>
  <si>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</si>
  <si>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</si>
  <si>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</si>
  <si>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</si>
  <si>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</si>
  <si>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</si>
  <si>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</si>
  <si>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</si>
  <si>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</si>
  <si>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</si>
  <si>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</si>
  <si>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</si>
  <si>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</si>
  <si>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</si>
  <si>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</si>
  <si>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</si>
  <si>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</si>
  <si>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</si>
  <si>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</si>
  <si>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</si>
  <si>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</si>
  <si>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</si>
  <si>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</si>
  <si>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</si>
  <si>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</si>
  <si>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</si>
  <si>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</si>
  <si>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</si>
  <si>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</si>
  <si>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</si>
  <si>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</si>
  <si>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</si>
  <si>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</si>
  <si>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</si>
  <si>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</si>
  <si>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</si>
  <si>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</si>
  <si>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</si>
  <si>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</si>
  <si>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</si>
  <si>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</si>
  <si>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</si>
  <si>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</si>
  <si>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</si>
  <si>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</si>
  <si>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</si>
  <si>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</si>
  <si>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</si>
  <si>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</si>
  <si>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</si>
  <si>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</si>
  <si>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</si>
  <si>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</si>
  <si>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</si>
  <si>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</si>
  <si>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</si>
  <si>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</si>
  <si>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</si>
  <si>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</si>
  <si>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</si>
  <si>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</si>
  <si>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</si>
  <si>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</si>
  <si>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</si>
  <si>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</si>
  <si>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</si>
  <si>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</si>
  <si>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</si>
  <si>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</si>
  <si>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</si>
  <si>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</si>
  <si>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</si>
  <si>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</si>
  <si>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</si>
  <si>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</si>
  <si>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</si>
  <si>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</si>
  <si>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</si>
  <si>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</si>
  <si>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</si>
  <si>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</si>
  <si>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</si>
  <si>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</si>
  <si>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</si>
  <si>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</si>
  <si>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</si>
  <si>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</si>
  <si>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</si>
  <si>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</si>
  <si>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</si>
  <si>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</si>
  <si>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</si>
  <si>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</si>
  <si>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</si>
  <si>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</si>
  <si>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</si>
  <si>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</si>
  <si>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</si>
  <si>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</si>
  <si>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</si>
  <si>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</si>
  <si>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</si>
  <si>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</si>
  <si>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</si>
  <si>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</si>
  <si>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</si>
  <si>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</si>
  <si>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</si>
  <si>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</si>
  <si>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</si>
  <si>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</si>
  <si>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</si>
  <si>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</si>
  <si>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</si>
  <si>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</si>
  <si>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</si>
  <si>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</si>
  <si>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</si>
  <si>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</si>
  <si>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</si>
  <si>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</si>
  <si>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</si>
  <si>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</si>
  <si>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</si>
  <si>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</si>
  <si>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</si>
  <si>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</si>
  <si>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</si>
  <si>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</si>
  <si>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</si>
  <si>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</si>
  <si>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</si>
  <si>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</si>
  <si>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</si>
  <si>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</si>
  <si>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</si>
  <si>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</si>
  <si>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</si>
  <si>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</si>
  <si>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</si>
  <si>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</si>
  <si>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</si>
  <si>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</si>
  <si>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</si>
  <si>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</si>
  <si>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</si>
  <si>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</si>
  <si>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</si>
  <si>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</si>
  <si>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</si>
  <si>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</si>
  <si>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</si>
  <si>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</si>
  <si>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</si>
  <si>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</si>
  <si>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</si>
  <si>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</si>
  <si>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</si>
  <si>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</si>
  <si>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</si>
  <si>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</si>
  <si>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</si>
  <si>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</si>
  <si>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</si>
  <si>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</si>
  <si>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</si>
  <si>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</si>
  <si>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</si>
  <si>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</si>
  <si>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</si>
  <si>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</si>
  <si>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</si>
  <si>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</si>
  <si>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</si>
  <si>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</si>
  <si>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</si>
  <si>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</si>
  <si>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</si>
  <si>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</si>
  <si>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</si>
  <si>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</si>
  <si>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</si>
  <si>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</si>
  <si>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</si>
  <si>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</si>
  <si>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</si>
  <si>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</si>
  <si>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</si>
  <si>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</si>
  <si>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</si>
  <si>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</si>
  <si>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</si>
  <si>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</si>
  <si>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</si>
  <si>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</si>
  <si>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</si>
  <si>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</si>
  <si>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</si>
  <si>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</si>
  <si>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</si>
  <si>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</si>
  <si>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</si>
  <si>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</si>
  <si>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</si>
  <si>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</si>
  <si>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</si>
  <si>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</si>
  <si>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</si>
  <si>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</si>
  <si>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</si>
  <si>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</si>
  <si>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</si>
  <si>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</si>
  <si>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</si>
  <si>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</si>
  <si>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</si>
  <si>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</si>
  <si>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</si>
  <si>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</si>
  <si>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</si>
  <si>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</si>
  <si>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</si>
  <si>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</si>
  <si>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</si>
  <si>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</si>
  <si>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</si>
  <si>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</si>
  <si>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</si>
  <si>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</si>
  <si>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</si>
  <si>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</si>
  <si>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</si>
  <si>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</si>
  <si>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</si>
  <si>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</si>
  <si>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</si>
  <si>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</si>
  <si>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</si>
  <si>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</si>
  <si>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</si>
  <si>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</si>
  <si>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</si>
  <si>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</si>
  <si>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</si>
  <si>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</si>
  <si>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</si>
  <si>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</si>
  <si>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</si>
  <si>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</si>
  <si>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</si>
  <si>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</si>
  <si>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</si>
  <si>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</si>
  <si>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</si>
  <si>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</si>
  <si>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</si>
  <si>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</si>
  <si>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</si>
  <si>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</si>
  <si>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</si>
  <si>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</si>
  <si>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</si>
  <si>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</si>
  <si>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</si>
  <si>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</si>
  <si>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</si>
  <si>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</si>
  <si>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</si>
  <si>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</si>
  <si>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</si>
  <si>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</si>
  <si>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</si>
  <si>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</si>
  <si>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</si>
  <si>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</si>
  <si>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</si>
  <si>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</si>
  <si>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</si>
  <si>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</si>
  <si>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</si>
  <si>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</si>
  <si>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</si>
  <si>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</si>
  <si>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</si>
  <si>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</si>
  <si>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</si>
  <si>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</si>
  <si>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</si>
  <si>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</si>
  <si>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</si>
  <si>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</si>
  <si>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</si>
  <si>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</si>
  <si>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</si>
  <si>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</si>
  <si>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</si>
  <si>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</si>
  <si>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</si>
  <si>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</si>
  <si>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</si>
  <si>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</si>
  <si>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</si>
  <si>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</si>
  <si>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</si>
  <si>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</si>
  <si>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</si>
  <si>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</si>
  <si>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</si>
  <si>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</si>
  <si>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</si>
  <si>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</si>
  <si>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</si>
  <si>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</si>
  <si>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</si>
  <si>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</si>
  <si>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</si>
  <si>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</si>
  <si>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</si>
  <si>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</si>
  <si>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</si>
  <si>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</si>
  <si>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</si>
  <si>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</si>
  <si>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</si>
  <si>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</si>
  <si>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</si>
  <si>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</si>
  <si>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</si>
  <si>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</si>
  <si>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</si>
  <si>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</si>
  <si>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</si>
  <si>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</si>
  <si>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</si>
  <si>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</si>
  <si>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</si>
  <si>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</si>
  <si>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</si>
  <si>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</si>
  <si>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</si>
  <si>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</si>
  <si>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</si>
  <si>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</si>
  <si>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</si>
  <si>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</si>
  <si>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</si>
  <si>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</si>
  <si>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</si>
  <si>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</si>
  <si>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</si>
  <si>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</si>
  <si>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</si>
  <si>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</si>
  <si>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</si>
  <si>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</si>
  <si>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</si>
  <si>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</si>
  <si>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</si>
  <si>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</si>
  <si>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</si>
  <si>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</si>
  <si>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</si>
  <si>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</si>
  <si>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</si>
  <si>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</si>
  <si>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</si>
  <si>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</si>
  <si>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</si>
  <si>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</si>
  <si>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</si>
  <si>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</si>
  <si>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</si>
  <si>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</si>
  <si>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</si>
  <si>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</si>
  <si>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</si>
  <si>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</si>
  <si>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</si>
  <si>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</si>
  <si>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</si>
  <si>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</si>
  <si>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</si>
  <si>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</si>
  <si>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</si>
  <si>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</si>
  <si>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</si>
  <si>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</si>
  <si>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</si>
  <si>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</si>
  <si>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</si>
  <si>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</si>
  <si>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</si>
  <si>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</si>
  <si>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</si>
  <si>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</si>
  <si>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</si>
  <si>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</si>
  <si>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</si>
  <si>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</si>
  <si>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</si>
  <si>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</si>
  <si>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</si>
  <si>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</si>
  <si>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</si>
  <si>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</si>
  <si>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</si>
  <si>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</si>
  <si>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</si>
  <si>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</si>
  <si>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</si>
  <si>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</si>
  <si>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</si>
  <si>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</si>
  <si>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</si>
  <si>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</si>
  <si>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</si>
  <si>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</si>
  <si>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</si>
  <si>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</si>
  <si>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</si>
  <si>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</si>
  <si>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</si>
  <si>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</si>
  <si>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</si>
  <si>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</si>
  <si>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</si>
  <si>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</si>
  <si>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</si>
  <si>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</si>
  <si>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</si>
  <si>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</si>
  <si>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</si>
  <si>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</si>
  <si>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</si>
  <si>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</si>
  <si>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</si>
  <si>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</si>
  <si>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</si>
  <si>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</si>
  <si>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</si>
  <si>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</si>
  <si>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</si>
  <si>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</si>
  <si>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</si>
  <si>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</si>
  <si>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</si>
  <si>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</si>
  <si>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</si>
  <si>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</si>
  <si>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</si>
  <si>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</si>
  <si>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</si>
  <si>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</si>
  <si>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</si>
  <si>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</si>
  <si>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</si>
  <si>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</si>
  <si>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</si>
  <si>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</si>
  <si>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</si>
  <si>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</si>
  <si>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</si>
  <si>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</si>
  <si>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</si>
  <si>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</si>
  <si>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</si>
  <si>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</si>
  <si>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</si>
  <si>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</si>
  <si>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</si>
  <si>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</si>
  <si>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</si>
  <si>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</si>
  <si>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</si>
  <si>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</si>
  <si>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</si>
  <si>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</si>
  <si>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</si>
  <si>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</si>
  <si>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</si>
  <si>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</si>
  <si>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</si>
  <si>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</si>
  <si>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</si>
  <si>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</si>
  <si>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</si>
  <si>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</si>
  <si>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</si>
  <si>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</si>
  <si>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</si>
  <si>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</si>
  <si>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</si>
  <si>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</si>
  <si>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</si>
  <si>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</si>
  <si>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</si>
  <si>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</si>
  <si>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</si>
  <si>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</si>
  <si>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</si>
  <si>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</si>
  <si>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</si>
  <si>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</si>
  <si>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</si>
  <si>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</si>
  <si>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</si>
  <si>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</si>
  <si>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</si>
  <si>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</si>
  <si>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</si>
  <si>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</si>
  <si>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</si>
  <si>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</si>
  <si>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</si>
  <si>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</si>
  <si>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</si>
  <si>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</si>
  <si>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</si>
  <si>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</si>
  <si>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</si>
  <si>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</si>
  <si>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</si>
  <si>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</si>
  <si>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</si>
  <si>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</si>
  <si>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</si>
  <si>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</si>
  <si>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</si>
  <si>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</si>
  <si>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</si>
  <si>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</si>
  <si>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</si>
  <si>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</si>
  <si>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</si>
  <si>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</si>
  <si>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</si>
  <si>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</si>
  <si>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</si>
  <si>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</si>
  <si>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</si>
  <si>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</si>
  <si>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</si>
  <si>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</si>
  <si>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</si>
  <si>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</si>
  <si>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</si>
  <si>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</si>
  <si>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</si>
  <si>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</si>
  <si>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</si>
  <si>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</si>
  <si>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</si>
  <si>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</si>
  <si>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</si>
  <si>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</si>
  <si>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</si>
  <si>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</si>
  <si>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</si>
  <si>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</si>
  <si>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</si>
  <si>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</si>
  <si>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</si>
  <si>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</si>
  <si>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</si>
  <si>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</si>
  <si>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</si>
  <si>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</si>
  <si>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</si>
  <si>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</si>
  <si>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</si>
  <si>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</si>
  <si>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</si>
  <si>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</si>
  <si>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</si>
  <si>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</si>
  <si>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</si>
  <si>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</si>
  <si>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</si>
  <si>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</si>
  <si>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</si>
  <si>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</si>
  <si>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</si>
  <si>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</si>
  <si>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</si>
  <si>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</si>
  <si>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</si>
  <si>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</si>
  <si>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</si>
  <si>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</si>
  <si>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</si>
  <si>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</si>
  <si>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</si>
  <si>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</si>
  <si>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</si>
  <si>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</si>
  <si>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</si>
  <si>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</si>
  <si>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</si>
  <si>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</si>
  <si>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</si>
  <si>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</si>
  <si>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</si>
  <si>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</si>
  <si>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</si>
  <si>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</si>
  <si>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</si>
  <si>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</si>
  <si>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</si>
  <si>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</si>
  <si>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</si>
  <si>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</si>
  <si>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</si>
  <si>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</si>
  <si>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</si>
  <si>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</si>
  <si>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</si>
  <si>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</si>
  <si>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</si>
  <si>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</si>
  <si>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</si>
  <si>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</si>
  <si>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</si>
  <si>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</si>
  <si>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</si>
  <si>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</si>
  <si>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</si>
  <si>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</si>
  <si>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</si>
  <si>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</si>
  <si>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</si>
  <si>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</si>
  <si>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</si>
  <si>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</si>
  <si>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</si>
  <si>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</si>
  <si>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</si>
  <si>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</si>
  <si>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</si>
  <si>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</si>
  <si>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</si>
  <si>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</si>
  <si>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</si>
  <si>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</si>
  <si>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</si>
  <si>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</si>
  <si>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</si>
  <si>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</si>
  <si>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</si>
  <si>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</si>
  <si>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</si>
  <si>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</si>
  <si>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</si>
  <si>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</si>
  <si>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</si>
  <si>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</si>
  <si>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</si>
  <si>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</si>
  <si>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</si>
  <si>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</si>
  <si>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</si>
  <si>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</si>
  <si>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</si>
  <si>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</si>
  <si>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</si>
  <si>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</si>
  <si>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</si>
  <si>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</si>
  <si>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</si>
  <si>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</si>
  <si>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</si>
  <si>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</si>
  <si>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</si>
  <si>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</si>
  <si>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</si>
  <si>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</si>
  <si>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</si>
  <si>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</si>
  <si>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</si>
  <si>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</si>
  <si>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</si>
  <si>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</si>
  <si>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</si>
  <si>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</si>
  <si>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</si>
  <si>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</si>
  <si>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</si>
  <si>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</si>
  <si>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</si>
  <si>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</si>
  <si>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</si>
  <si>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</si>
  <si>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</si>
  <si>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</si>
  <si>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</si>
  <si>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</si>
  <si>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</si>
  <si>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</si>
  <si>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</si>
  <si>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</si>
  <si>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</si>
  <si>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</si>
  <si>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</si>
  <si>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</si>
  <si>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</si>
  <si>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</si>
  <si>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</si>
  <si>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</si>
  <si>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</si>
  <si>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</si>
  <si>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</si>
  <si>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</si>
  <si>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</si>
  <si>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</si>
  <si>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</si>
  <si>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</si>
  <si>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</si>
  <si>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</si>
  <si>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</si>
  <si>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</si>
  <si>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</si>
  <si>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</si>
  <si>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</si>
  <si>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</si>
  <si>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</si>
  <si>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</si>
  <si>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</si>
  <si>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</si>
  <si>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</si>
  <si>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</si>
  <si>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</si>
  <si>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</si>
  <si>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</si>
  <si>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</si>
  <si>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</si>
  <si>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</si>
  <si>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</si>
  <si>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</si>
  <si>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</si>
  <si>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</si>
  <si>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</si>
  <si>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</si>
  <si>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</si>
  <si>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</si>
  <si>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</si>
  <si>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</si>
  <si>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</si>
  <si>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</si>
  <si>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</si>
  <si>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</si>
  <si>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</si>
  <si>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</si>
  <si>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</si>
  <si>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</si>
  <si>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</si>
  <si>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</si>
  <si>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</si>
  <si>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</si>
  <si>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</si>
  <si>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</si>
  <si>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</si>
  <si>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</si>
  <si>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</si>
  <si>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</si>
  <si>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</si>
  <si>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</si>
  <si>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</si>
  <si>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</si>
  <si>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</si>
  <si>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</si>
  <si>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</si>
  <si>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</si>
  <si>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</si>
  <si>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</si>
  <si>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</si>
  <si>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</si>
  <si>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</si>
  <si>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</si>
  <si>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</si>
  <si>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</si>
  <si>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</si>
  <si>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</si>
  <si>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</si>
  <si>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</si>
  <si>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</si>
  <si>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</si>
  <si>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</si>
  <si>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</si>
  <si>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</si>
  <si>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</si>
  <si>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</si>
  <si>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</si>
  <si>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</si>
  <si>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</si>
  <si>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</si>
  <si>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</si>
  <si>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</si>
  <si>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</si>
  <si>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</si>
  <si>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</si>
  <si>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</si>
  <si>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</si>
  <si>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</si>
  <si>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</si>
  <si>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</si>
  <si>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</si>
  <si>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</si>
  <si>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</si>
  <si>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</si>
  <si>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</si>
  <si>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</si>
  <si>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</si>
  <si>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</si>
  <si>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</si>
  <si>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</si>
  <si>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</si>
  <si>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</si>
  <si>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</si>
  <si>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</si>
  <si>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</si>
  <si>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</si>
  <si>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</si>
  <si>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</si>
  <si>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</si>
  <si>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</si>
  <si>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</si>
  <si>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</si>
  <si>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</si>
  <si>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</si>
  <si>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</si>
  <si>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</si>
  <si>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</si>
  <si>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</si>
  <si>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</si>
  <si>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</si>
  <si>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</si>
  <si>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</si>
  <si>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</si>
  <si>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</si>
  <si>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</si>
  <si>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</si>
  <si>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</si>
  <si>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</si>
  <si>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</si>
  <si>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</si>
  <si>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</si>
  <si>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</si>
  <si>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</si>
  <si>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</si>
  <si>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</si>
  <si>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</si>
  <si>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</si>
  <si>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</si>
  <si>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</si>
  <si>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</si>
  <si>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</si>
  <si>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</si>
  <si>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</si>
  <si>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</si>
  <si>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</si>
  <si>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</si>
  <si>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</si>
  <si>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</si>
  <si>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</si>
  <si>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</si>
  <si>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</si>
  <si>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</si>
  <si>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</si>
  <si>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</si>
  <si>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</si>
  <si>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</si>
  <si>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</si>
  <si>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</si>
  <si>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</si>
  <si>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</si>
  <si>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</si>
  <si>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</si>
  <si>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</si>
  <si>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</si>
  <si>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</si>
  <si>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</si>
  <si>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</si>
  <si>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</si>
  <si>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</si>
  <si>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</si>
  <si>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</si>
  <si>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</si>
  <si>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</si>
  <si>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</si>
  <si>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</si>
  <si>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</si>
  <si>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</si>
  <si>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</si>
  <si>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</si>
  <si>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</si>
  <si>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</si>
  <si>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</si>
  <si>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</si>
  <si>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</si>
  <si>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</si>
  <si>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</si>
  <si>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</si>
  <si>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</si>
  <si>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</si>
  <si>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</si>
  <si>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</si>
  <si>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</si>
  <si>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</si>
  <si>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</si>
  <si>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</si>
  <si>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</si>
  <si>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</si>
  <si>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</si>
  <si>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</si>
  <si>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</si>
  <si>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</si>
  <si>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</si>
  <si>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</si>
  <si>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</si>
  <si>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</si>
  <si>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</si>
  <si>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</si>
  <si>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</si>
  <si>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</si>
  <si>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</si>
  <si>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</si>
  <si>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</si>
  <si>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</si>
  <si>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</si>
  <si>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</si>
  <si>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</si>
  <si>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</si>
  <si>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</si>
  <si>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</si>
  <si>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</si>
  <si>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</si>
  <si>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</si>
  <si>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</si>
  <si>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</si>
  <si>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</si>
  <si>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</si>
  <si>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</si>
  <si>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</si>
  <si>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</si>
  <si>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</si>
  <si>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</si>
  <si>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</si>
  <si>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</si>
  <si>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</si>
  <si>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</si>
  <si>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</si>
  <si>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</si>
  <si>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</si>
  <si>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</si>
  <si>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</si>
  <si>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</si>
  <si>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</si>
  <si>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</si>
  <si>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</si>
  <si>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</si>
  <si>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</si>
  <si>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</si>
  <si>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</si>
  <si>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</si>
  <si>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</si>
  <si>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</si>
  <si>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</si>
  <si>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</si>
  <si>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</si>
  <si>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</si>
  <si>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</si>
  <si>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</si>
  <si>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</si>
  <si>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</si>
  <si>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</si>
  <si>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</si>
  <si>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</si>
  <si>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</si>
  <si>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</si>
  <si>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</si>
  <si>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</si>
  <si>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</si>
  <si>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</si>
  <si>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</si>
  <si>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</si>
  <si>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</si>
  <si>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</si>
  <si>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</si>
  <si>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</si>
  <si>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</si>
  <si>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</si>
  <si>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</si>
  <si>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</si>
  <si>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</si>
  <si>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</si>
  <si>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</si>
  <si>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</si>
  <si>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</si>
  <si>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</si>
  <si>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</si>
  <si>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</si>
  <si>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</si>
  <si>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</si>
  <si>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</si>
  <si>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</si>
  <si>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</si>
  <si>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</si>
  <si>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</si>
  <si>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</si>
  <si>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</si>
  <si>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</si>
  <si>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</si>
  <si>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</si>
  <si>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</si>
  <si>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</si>
  <si>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</si>
  <si>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</si>
  <si>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</si>
  <si>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</si>
  <si>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</si>
  <si>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</si>
  <si>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</si>
  <si>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</si>
  <si>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</si>
  <si>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</si>
  <si>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</si>
  <si>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</si>
  <si>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</si>
  <si>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</si>
  <si>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</si>
  <si>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</si>
  <si>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</si>
  <si>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</si>
  <si>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</si>
  <si>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</si>
  <si>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</si>
  <si>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</si>
  <si>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</si>
  <si>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</si>
  <si>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</si>
  <si>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</si>
  <si>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</si>
  <si>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</si>
  <si>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</si>
  <si>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</si>
  <si>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</si>
  <si>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</si>
  <si>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</si>
  <si>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</si>
  <si>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</si>
  <si>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</si>
  <si>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</si>
  <si>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</si>
  <si>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</si>
  <si>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</si>
  <si>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</si>
  <si>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</si>
  <si>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</si>
  <si>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</si>
  <si>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</si>
  <si>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</si>
  <si>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</si>
  <si>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</si>
  <si>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</si>
  <si>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</si>
  <si>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</si>
  <si>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</si>
  <si>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</si>
  <si>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</si>
  <si>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</si>
  <si>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</si>
  <si>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</si>
  <si>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</si>
  <si>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</si>
  <si>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</si>
  <si>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</si>
  <si>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</si>
  <si>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</si>
  <si>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</si>
  <si>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</si>
  <si>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</si>
  <si>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</si>
  <si>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</si>
  <si>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</si>
  <si>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</si>
  <si>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</si>
  <si>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</si>
  <si>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</si>
  <si>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</si>
  <si>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</si>
  <si>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</si>
  <si>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</si>
  <si>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</si>
  <si>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</si>
  <si>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</si>
  <si>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</si>
  <si>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</si>
  <si>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</si>
  <si>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</si>
  <si>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</si>
  <si>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</si>
  <si>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</si>
  <si>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</si>
  <si>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</si>
  <si>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</si>
  <si>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</si>
  <si>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</si>
  <si>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</si>
  <si>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</si>
  <si>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</si>
  <si>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</si>
  <si>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</si>
  <si>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</si>
  <si>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</si>
  <si>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</si>
  <si>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</si>
  <si>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</si>
  <si>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</si>
  <si>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</si>
  <si>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</si>
  <si>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</si>
  <si>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</si>
  <si>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</si>
  <si>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</si>
  <si>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</si>
  <si>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</si>
  <si>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</si>
  <si>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</si>
  <si>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</si>
  <si>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</si>
  <si>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</si>
  <si>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</si>
  <si>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</si>
  <si>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</si>
  <si>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</si>
  <si>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</si>
  <si>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</si>
  <si>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</si>
  <si>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</si>
  <si>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</si>
  <si>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</si>
  <si>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</si>
  <si>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</si>
  <si>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</si>
  <si>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</si>
  <si>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</si>
  <si>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</si>
  <si>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</si>
  <si>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</si>
  <si>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</si>
  <si>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</si>
  <si>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</si>
  <si>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</si>
  <si>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</si>
  <si>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</si>
  <si>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</si>
  <si>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</si>
  <si>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</si>
  <si>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</si>
  <si>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</si>
  <si>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</si>
  <si>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</si>
  <si>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</si>
  <si>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</si>
  <si>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</si>
  <si>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</si>
  <si>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</si>
  <si>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</si>
  <si>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</si>
  <si>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</si>
  <si>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</si>
  <si>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</si>
  <si>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</si>
  <si>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</si>
  <si>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</si>
  <si>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</si>
  <si>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</si>
  <si>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</si>
  <si>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</si>
  <si>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</si>
  <si>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</si>
  <si>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</si>
  <si>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</si>
  <si>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</si>
  <si>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</si>
  <si>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</si>
  <si>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</si>
  <si>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</si>
  <si>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</si>
  <si>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</si>
  <si>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</si>
  <si>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</si>
  <si>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</si>
  <si>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</si>
  <si>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</si>
  <si>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</si>
  <si>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</si>
  <si>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</si>
  <si>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</si>
  <si>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</si>
  <si>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</si>
  <si>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</si>
  <si>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</si>
  <si>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</si>
  <si>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</si>
  <si>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</si>
  <si>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</si>
  <si>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</si>
  <si>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</si>
  <si>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</si>
  <si>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</si>
  <si>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</si>
  <si>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</si>
  <si>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</si>
  <si>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</si>
  <si>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</si>
  <si>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</si>
  <si>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</si>
  <si>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</si>
  <si>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</si>
  <si>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</si>
  <si>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</si>
  <si>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</si>
  <si>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</si>
  <si>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</si>
  <si>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</si>
  <si>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</si>
  <si>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</si>
  <si>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</si>
  <si>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</si>
  <si>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</si>
  <si>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</si>
  <si>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</si>
  <si>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</si>
  <si>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</si>
  <si>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</si>
  <si>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</si>
  <si>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</si>
  <si>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</si>
  <si>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</si>
  <si>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</si>
  <si>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</si>
  <si>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</si>
  <si>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</si>
  <si>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</si>
  <si>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</si>
  <si>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</si>
  <si>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</si>
  <si>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</si>
  <si>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</si>
  <si>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</si>
  <si>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</si>
  <si>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</si>
  <si>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</si>
  <si>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</si>
  <si>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</si>
  <si>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</si>
  <si>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</si>
  <si>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</si>
  <si>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</si>
  <si>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</si>
  <si>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</si>
  <si>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</si>
  <si>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</si>
  <si>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</si>
  <si>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</si>
  <si>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</si>
  <si>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</si>
  <si>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</si>
  <si>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</si>
  <si>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</si>
  <si>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</si>
  <si>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</si>
  <si>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</si>
  <si>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</si>
  <si>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</si>
  <si>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</si>
  <si>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</si>
  <si>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</si>
  <si>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</si>
  <si>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</si>
  <si>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</si>
  <si>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</si>
  <si>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</si>
  <si>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</si>
  <si>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</si>
  <si>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</si>
  <si>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</si>
  <si>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</si>
  <si>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</si>
  <si>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</si>
  <si>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</si>
  <si>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</si>
  <si>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</si>
  <si>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</si>
  <si>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</si>
  <si>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</si>
  <si>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</si>
  <si>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</si>
  <si>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</si>
  <si>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</si>
  <si>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</si>
  <si>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</si>
  <si>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</si>
  <si>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</si>
  <si>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</si>
  <si>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</si>
  <si>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</si>
  <si>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</si>
  <si>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</si>
  <si>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</si>
  <si>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</si>
  <si>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</si>
  <si>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</si>
  <si>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</si>
  <si>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</si>
  <si>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</si>
  <si>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</si>
  <si>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</si>
  <si>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</si>
  <si>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</si>
  <si>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</si>
  <si>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</si>
  <si>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</si>
  <si>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</si>
  <si>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</si>
  <si>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</si>
  <si>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</si>
  <si>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</si>
  <si>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</si>
  <si>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</si>
  <si>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</si>
  <si>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</si>
  <si>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</si>
  <si>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</si>
  <si>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</si>
  <si>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</si>
  <si>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</si>
  <si>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</si>
  <si>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</si>
  <si>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</si>
  <si>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</si>
  <si>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</si>
  <si>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</si>
  <si>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</si>
  <si>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</si>
  <si>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</si>
  <si>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</si>
  <si>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</si>
  <si>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</si>
  <si>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</si>
  <si>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</si>
  <si>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</si>
  <si>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</si>
  <si>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</si>
  <si>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</si>
  <si>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</si>
  <si>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</si>
  <si>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</si>
  <si>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</si>
  <si>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</si>
  <si>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</si>
  <si>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</si>
  <si>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</si>
  <si>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</si>
  <si>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</si>
  <si>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</si>
  <si>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</si>
  <si>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</si>
  <si>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</si>
  <si>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</si>
  <si>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</si>
  <si>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</si>
  <si>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</si>
  <si>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</si>
  <si>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</si>
  <si>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</si>
  <si>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</si>
  <si>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</si>
  <si>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</si>
  <si>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</si>
  <si>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</si>
  <si>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</si>
  <si>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</si>
  <si>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</si>
  <si>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</si>
  <si>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</si>
  <si>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</si>
  <si>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</si>
  <si>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</si>
  <si>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</si>
  <si>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</si>
  <si>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</si>
  <si>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</si>
  <si>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</si>
  <si>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</si>
  <si>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</si>
  <si>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</si>
  <si>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</si>
  <si>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</si>
  <si>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</si>
  <si>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</si>
  <si>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</si>
  <si>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</si>
  <si>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</si>
  <si>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</si>
  <si>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</si>
  <si>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</si>
  <si>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</si>
  <si>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</si>
  <si>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</si>
  <si>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</si>
  <si>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</si>
  <si>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</si>
  <si>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</si>
  <si>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</si>
  <si>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</si>
  <si>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</si>
  <si>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</si>
  <si>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</si>
  <si>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</si>
  <si>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</si>
  <si>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</si>
  <si>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</si>
  <si>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</si>
  <si>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</si>
  <si>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</si>
  <si>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</si>
  <si>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</si>
  <si>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</si>
  <si>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</si>
  <si>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</si>
  <si>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</si>
  <si>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</si>
  <si>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</si>
  <si>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</si>
  <si>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</si>
  <si>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</si>
  <si>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</si>
  <si>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</si>
  <si>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</si>
  <si>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</si>
  <si>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</si>
  <si>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</si>
  <si>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</si>
  <si>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</si>
  <si>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</si>
  <si>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</si>
  <si>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</si>
  <si>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</si>
  <si>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</si>
  <si>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</si>
  <si>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</si>
  <si>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</si>
  <si>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</si>
  <si>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</si>
  <si>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</si>
  <si>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</si>
  <si>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</si>
  <si>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</si>
  <si>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</si>
  <si>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</si>
  <si>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</si>
  <si>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</si>
  <si>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</si>
  <si>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</si>
  <si>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</si>
  <si>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</si>
  <si>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</si>
  <si>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</si>
  <si>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</si>
  <si>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</si>
  <si>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</si>
  <si>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</si>
  <si>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</si>
  <si>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</si>
  <si>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</si>
  <si>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</si>
  <si>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</si>
  <si>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</si>
  <si>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</si>
  <si>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</si>
  <si>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</si>
  <si>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</si>
  <si>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</si>
  <si>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</si>
  <si>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</si>
  <si>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</si>
  <si>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</si>
  <si>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</si>
  <si>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</si>
  <si>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</si>
  <si>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</si>
  <si>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</si>
  <si>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</si>
  <si>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</si>
  <si>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</si>
  <si>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</si>
  <si>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</si>
  <si>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</si>
  <si>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</si>
  <si>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</si>
  <si>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</si>
  <si>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</si>
  <si>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</si>
  <si>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</si>
  <si>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</si>
  <si>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</si>
  <si>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</si>
  <si>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</si>
  <si>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</si>
  <si>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</si>
  <si>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</si>
  <si>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</si>
  <si>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</si>
  <si>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</si>
  <si>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</si>
  <si>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</si>
  <si>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</si>
  <si>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</si>
  <si>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</si>
  <si>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</si>
  <si>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</si>
  <si>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</si>
  <si>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</si>
  <si>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</si>
  <si>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</si>
  <si>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</si>
  <si>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</si>
  <si>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</si>
  <si>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</si>
  <si>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</si>
  <si>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</si>
  <si>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</si>
  <si>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</si>
  <si>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</si>
  <si>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</si>
  <si>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</si>
  <si>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</si>
  <si>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</si>
  <si>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</si>
  <si>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</si>
  <si>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</si>
  <si>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</si>
  <si>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</si>
  <si>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</si>
  <si>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</si>
  <si>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</si>
  <si>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</si>
  <si>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</si>
  <si>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</si>
  <si>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</si>
  <si>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</si>
  <si>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</si>
  <si>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</si>
  <si>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</si>
  <si>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</si>
  <si>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</si>
  <si>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</si>
  <si>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</si>
  <si>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</si>
  <si>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</si>
  <si>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</si>
  <si>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</si>
  <si>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</si>
  <si>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</si>
  <si>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</si>
  <si>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</si>
  <si>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</si>
  <si>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</si>
  <si>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</si>
  <si>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</si>
  <si>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</si>
  <si>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</si>
  <si>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</si>
  <si>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</si>
  <si>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</si>
  <si>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</si>
  <si>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</si>
  <si>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</si>
  <si>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</si>
  <si>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</si>
  <si>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</si>
  <si>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</si>
  <si>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</si>
  <si>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</si>
  <si>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</si>
  <si>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</si>
  <si>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</si>
  <si>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</si>
  <si>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</si>
  <si>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</si>
  <si>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</si>
  <si>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</si>
  <si>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</si>
  <si>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</si>
  <si>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</si>
  <si>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</si>
  <si>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</si>
  <si>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</si>
  <si>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</si>
  <si>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</si>
  <si>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</si>
  <si>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</si>
  <si>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</si>
  <si>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</si>
  <si>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</si>
  <si>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</si>
  <si>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</si>
  <si>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</si>
  <si>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</si>
  <si>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</si>
  <si>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</si>
  <si>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</si>
  <si>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</si>
  <si>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</si>
  <si>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</si>
  <si>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</si>
  <si>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</si>
  <si>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</si>
  <si>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</si>
  <si>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</si>
  <si>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</si>
  <si>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</si>
  <si>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</si>
  <si>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</si>
  <si>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</si>
  <si>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</si>
  <si>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</si>
  <si>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</si>
  <si>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</si>
  <si>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</si>
  <si>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</si>
  <si>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</si>
  <si>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</si>
  <si>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</si>
  <si>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</si>
  <si>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</si>
  <si>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</si>
  <si>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</si>
  <si>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</si>
  <si>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</si>
  <si>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</si>
  <si>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</si>
  <si>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</si>
  <si>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</si>
  <si>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</si>
  <si>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</si>
  <si>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</si>
  <si>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</si>
  <si>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</si>
  <si>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</si>
  <si>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</si>
  <si>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</si>
  <si>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</si>
  <si>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</si>
  <si>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</si>
  <si>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</si>
  <si>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</si>
  <si>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</si>
  <si>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</si>
  <si>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</si>
  <si>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</si>
  <si>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</si>
  <si>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</si>
  <si>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</si>
  <si>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</si>
  <si>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</si>
  <si>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</si>
  <si>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</si>
  <si>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</si>
  <si>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</si>
  <si>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</si>
  <si>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</si>
  <si>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</si>
  <si>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</si>
  <si>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</si>
  <si>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</si>
  <si>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</si>
  <si>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</si>
  <si>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</si>
  <si>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</si>
  <si>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</si>
  <si>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</si>
  <si>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</si>
  <si>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</si>
  <si>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</si>
  <si>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</si>
  <si>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</si>
  <si>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</si>
  <si>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</si>
  <si>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</si>
  <si>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</si>
  <si>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</si>
  <si>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</si>
  <si>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</si>
  <si>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</si>
  <si>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</si>
  <si>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</si>
  <si>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</si>
  <si>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</si>
  <si>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</si>
  <si>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</si>
  <si>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</si>
  <si>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</si>
  <si>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</si>
  <si>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</si>
  <si>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</si>
  <si>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</si>
  <si>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</si>
  <si>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</si>
  <si>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</si>
  <si>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</si>
  <si>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</si>
  <si>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</si>
  <si>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</si>
  <si>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</si>
  <si>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</si>
  <si>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</si>
  <si>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</si>
  <si>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</si>
  <si>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</si>
  <si>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</si>
  <si>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</si>
  <si>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</si>
  <si>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</si>
  <si>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</si>
  <si>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</si>
  <si>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</si>
  <si>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</si>
  <si>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</si>
  <si>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</si>
  <si>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</si>
  <si>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</si>
  <si>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</si>
  <si>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</si>
  <si>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</si>
  <si>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</si>
  <si>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</si>
  <si>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</si>
  <si>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</si>
  <si>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</si>
  <si>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</si>
  <si>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</si>
  <si>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</si>
  <si>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</si>
  <si>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</si>
  <si>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</si>
  <si>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</si>
  <si>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</si>
  <si>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</si>
  <si>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</si>
  <si>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</si>
  <si>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</si>
  <si>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</si>
  <si>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</si>
  <si>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</si>
  <si>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</si>
  <si>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</si>
  <si>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</si>
  <si>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</si>
  <si>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</si>
  <si>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</si>
  <si>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</si>
  <si>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</si>
  <si>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</si>
  <si>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</si>
  <si>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</si>
  <si>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</si>
  <si>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</si>
  <si>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</si>
  <si>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</si>
  <si>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</si>
  <si>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</si>
  <si>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</si>
  <si>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</si>
  <si>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</si>
  <si>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</si>
  <si>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</si>
  <si>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</si>
  <si>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</si>
  <si>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</si>
  <si>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</si>
  <si>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</si>
  <si>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</si>
  <si>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</si>
  <si>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</si>
  <si>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</si>
  <si>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</si>
  <si>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</si>
  <si>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</si>
  <si>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</si>
  <si>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</si>
  <si>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</si>
  <si>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</si>
  <si>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</si>
  <si>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</si>
  <si>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</si>
  <si>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</si>
  <si>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</si>
  <si>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</si>
  <si>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</si>
  <si>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</si>
  <si>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</si>
  <si>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</si>
  <si>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</si>
  <si>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</si>
  <si>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</si>
  <si>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</si>
  <si>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</si>
  <si>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</si>
  <si>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</si>
  <si>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</si>
  <si>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</si>
  <si>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</si>
  <si>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</si>
  <si>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</si>
  <si>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</si>
  <si>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</si>
  <si>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</si>
  <si>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</si>
  <si>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</si>
  <si>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</si>
  <si>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</si>
  <si>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</si>
  <si>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</si>
  <si>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</si>
  <si>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</si>
  <si>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</si>
  <si>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</si>
  <si>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</si>
  <si>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</si>
  <si>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</si>
  <si>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</si>
  <si>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</si>
  <si>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</si>
  <si>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</si>
  <si>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</si>
  <si>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</si>
  <si>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</si>
  <si>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</si>
  <si>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</si>
  <si>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</si>
  <si>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</si>
  <si>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</si>
  <si>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</si>
  <si>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</si>
  <si>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</si>
  <si>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</si>
  <si>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</si>
  <si>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</si>
  <si>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</si>
  <si>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</si>
  <si>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</si>
  <si>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</si>
  <si>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</si>
  <si>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</si>
  <si>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</si>
  <si>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</si>
  <si>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</si>
  <si>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</si>
  <si>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</si>
  <si>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</si>
  <si>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</si>
  <si>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</si>
  <si>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</si>
  <si>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</si>
  <si>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</si>
  <si>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</si>
  <si>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</si>
  <si>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</si>
  <si>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</si>
  <si>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</si>
  <si>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</si>
  <si>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</si>
  <si>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</si>
  <si>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</si>
  <si>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</si>
  <si>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</si>
  <si>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</si>
  <si>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</si>
  <si>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</si>
  <si>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</si>
  <si>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</si>
  <si>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</si>
  <si>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</si>
  <si>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</si>
  <si>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</si>
  <si>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</si>
  <si>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</si>
  <si>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</si>
  <si>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</si>
  <si>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</si>
  <si>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</si>
  <si>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</si>
  <si>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</si>
  <si>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</si>
  <si>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</si>
  <si>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</si>
  <si>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</si>
  <si>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</si>
  <si>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</si>
  <si>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</si>
  <si>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</si>
  <si>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</si>
  <si>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</si>
  <si>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</si>
  <si>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</si>
  <si>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</si>
  <si>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</si>
  <si>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</si>
  <si>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</si>
  <si>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</si>
  <si>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</si>
  <si>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</si>
  <si>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</si>
  <si>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</si>
  <si>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</si>
  <si>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</si>
  <si>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</si>
  <si>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</si>
  <si>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</si>
  <si>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</si>
  <si>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</si>
  <si>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</si>
  <si>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</si>
  <si>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</si>
  <si>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</si>
  <si>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</si>
  <si>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</si>
  <si>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</si>
  <si>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</si>
  <si>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</si>
  <si>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</si>
  <si>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</si>
  <si>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</si>
  <si>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</si>
  <si>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</si>
  <si>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</si>
  <si>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</si>
  <si>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</si>
  <si>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</si>
  <si>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</si>
  <si>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</si>
  <si>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</si>
  <si>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</si>
  <si>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</si>
  <si>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</si>
  <si>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</si>
  <si>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</si>
  <si>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</si>
  <si>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</si>
  <si>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</si>
  <si>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</si>
  <si>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</si>
  <si>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</si>
  <si>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</si>
  <si>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</si>
  <si>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</si>
  <si>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</si>
  <si>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</si>
  <si>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</si>
  <si>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</si>
  <si>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</si>
  <si>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</si>
  <si>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</si>
  <si>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</si>
  <si>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</si>
  <si>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</si>
  <si>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</si>
  <si>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</si>
  <si>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</si>
  <si>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</si>
  <si>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</si>
  <si>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</si>
  <si>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</si>
  <si>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</si>
  <si>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</si>
  <si>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</si>
  <si>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</si>
  <si>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</si>
  <si>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</si>
  <si>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</si>
  <si>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</si>
  <si>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</si>
  <si>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</si>
  <si>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</si>
  <si>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</si>
  <si>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</si>
  <si>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</si>
  <si>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</si>
  <si>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</si>
  <si>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</si>
  <si>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</si>
  <si>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</si>
  <si>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</si>
  <si>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</si>
  <si>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</si>
  <si>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</si>
  <si>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</si>
  <si>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</si>
  <si>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</si>
  <si>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</si>
  <si>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</si>
  <si>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</si>
  <si>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</si>
  <si>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</si>
  <si>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</si>
  <si>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</si>
  <si>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</si>
  <si>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</si>
  <si>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</si>
  <si>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</si>
  <si>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</si>
  <si>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</si>
  <si>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</si>
  <si>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</si>
  <si>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</si>
  <si>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</si>
  <si>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</si>
  <si>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</si>
  <si>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</si>
  <si>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</si>
  <si>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</si>
  <si>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</si>
  <si>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</si>
  <si>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</si>
  <si>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</si>
  <si>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</si>
  <si>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</si>
  <si>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</si>
  <si>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</si>
  <si>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</si>
  <si>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</si>
  <si>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</si>
  <si>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</si>
  <si>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</si>
  <si>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</si>
  <si>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</si>
  <si>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</si>
  <si>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</si>
  <si>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</si>
  <si>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</si>
  <si>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</si>
  <si>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</si>
  <si>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</si>
  <si>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</si>
  <si>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</si>
  <si>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</si>
  <si>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</si>
  <si>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</si>
  <si>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</si>
  <si>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</si>
  <si>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</si>
  <si>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</si>
  <si>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</si>
  <si>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</si>
  <si>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</si>
  <si>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</si>
  <si>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</si>
  <si>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</si>
  <si>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</si>
  <si>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</si>
  <si>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</si>
  <si>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</si>
  <si>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</si>
  <si>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</si>
  <si>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</si>
  <si>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</si>
  <si>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</si>
  <si>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</si>
  <si>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</si>
  <si>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</si>
  <si>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</si>
  <si>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</si>
  <si>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</si>
  <si>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</si>
  <si>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</si>
  <si>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</si>
  <si>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</si>
  <si>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</si>
  <si>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</si>
  <si>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</si>
  <si>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</si>
  <si>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</si>
  <si>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</si>
  <si>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</si>
  <si>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</si>
  <si>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</si>
  <si>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</si>
  <si>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</si>
  <si>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</si>
  <si>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</si>
  <si>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</si>
  <si>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</si>
  <si>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</si>
  <si>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</si>
  <si>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</si>
  <si>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</si>
  <si>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</si>
  <si>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</si>
  <si>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</si>
  <si>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</si>
  <si>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</si>
  <si>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</si>
  <si>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</si>
  <si>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</si>
  <si>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</si>
  <si>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</si>
  <si>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</si>
  <si>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</si>
  <si>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</si>
  <si>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</si>
  <si>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</si>
  <si>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</si>
  <si>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</si>
  <si>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</si>
  <si>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</si>
  <si>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</si>
  <si>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</si>
  <si>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</si>
  <si>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</si>
  <si>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</si>
  <si>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</si>
  <si>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</si>
  <si>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</si>
  <si>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</si>
  <si>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</si>
  <si>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</si>
  <si>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</si>
  <si>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</si>
  <si>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</si>
  <si>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</si>
  <si>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</si>
  <si>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</si>
  <si>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</si>
  <si>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</si>
  <si>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</si>
  <si>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</si>
  <si>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</si>
  <si>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</si>
  <si>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</si>
  <si>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</si>
  <si>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</si>
  <si>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</si>
  <si>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</si>
  <si>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</si>
  <si>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</si>
  <si>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</si>
  <si>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</si>
  <si>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</si>
  <si>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</si>
  <si>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</si>
  <si>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</si>
  <si>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</si>
  <si>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</si>
  <si>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</si>
  <si>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</si>
  <si>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</si>
  <si>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</si>
  <si>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</si>
  <si>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</si>
  <si>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</si>
  <si>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</si>
  <si>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</si>
  <si>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</si>
  <si>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</si>
  <si>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</si>
  <si>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</si>
  <si>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</si>
  <si>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</si>
  <si>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</si>
  <si>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</si>
  <si>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</si>
  <si>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</si>
  <si>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</si>
  <si>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</si>
  <si>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</si>
  <si>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</si>
  <si>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</si>
  <si>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</si>
  <si>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</si>
  <si>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</si>
  <si>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</si>
  <si>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</si>
  <si>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</si>
  <si>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</si>
  <si>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</si>
  <si>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</si>
  <si>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</si>
  <si>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</si>
  <si>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</si>
  <si>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</si>
  <si>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</si>
  <si>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</si>
  <si>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</si>
  <si>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</si>
  <si>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</si>
  <si>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</si>
  <si>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</si>
  <si>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</si>
  <si>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</si>
  <si>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</si>
  <si>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</si>
  <si>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</si>
  <si>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</si>
  <si>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</si>
  <si>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</si>
  <si>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</si>
  <si>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</si>
  <si>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</si>
  <si>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</si>
  <si>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</si>
  <si>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</si>
  <si>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</si>
  <si>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</si>
  <si>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</si>
  <si>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</si>
  <si>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</si>
  <si>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</si>
  <si>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</si>
  <si>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</si>
  <si>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</si>
  <si>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</si>
  <si>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</si>
  <si>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</si>
  <si>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</si>
  <si>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</si>
  <si>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</si>
  <si>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</si>
  <si>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</si>
  <si>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</si>
  <si>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</si>
  <si>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</si>
  <si>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</si>
  <si>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</si>
  <si>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</si>
  <si>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</si>
  <si>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</si>
  <si>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</si>
  <si>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</si>
  <si>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</si>
  <si>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</si>
  <si>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</si>
  <si>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</si>
  <si>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</si>
  <si>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</si>
  <si>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</si>
  <si>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</si>
  <si>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</si>
  <si>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</si>
  <si>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</si>
  <si>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</si>
  <si>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</si>
  <si>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</si>
  <si>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</si>
  <si>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</si>
  <si>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</si>
  <si>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</si>
  <si>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</si>
  <si>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</si>
  <si>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</si>
  <si>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</si>
  <si>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</si>
  <si>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</si>
  <si>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</si>
  <si>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</si>
  <si>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</si>
  <si>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</si>
  <si>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</si>
  <si>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</si>
  <si>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</si>
  <si>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</si>
  <si>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</si>
  <si>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</si>
  <si>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</si>
  <si>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</si>
  <si>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</si>
  <si>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</si>
  <si>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</si>
  <si>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</si>
  <si>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</si>
  <si>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</si>
  <si>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</si>
  <si>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</si>
  <si>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</si>
  <si>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</si>
  <si>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</si>
  <si>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</si>
  <si>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</si>
  <si>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</si>
  <si>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</si>
  <si>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</si>
  <si>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</si>
  <si>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</si>
  <si>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</si>
  <si>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</si>
  <si>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</si>
  <si>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</si>
  <si>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</si>
  <si>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</si>
  <si>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</si>
  <si>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</si>
  <si>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</si>
  <si>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</si>
  <si>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</si>
  <si>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</si>
  <si>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</si>
  <si>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</si>
  <si>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</si>
  <si>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</si>
  <si>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</si>
  <si>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</si>
  <si>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</si>
  <si>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</si>
  <si>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</si>
  <si>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</si>
  <si>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</si>
  <si>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</si>
  <si>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</si>
  <si>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</si>
  <si>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</si>
  <si>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</si>
  <si>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</si>
  <si>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</si>
  <si>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</si>
  <si>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</si>
  <si>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</si>
  <si>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</si>
  <si>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</si>
  <si>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</si>
  <si>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</si>
  <si>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</si>
  <si>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</si>
  <si>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</si>
  <si>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</si>
  <si>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</si>
  <si>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</si>
  <si>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</si>
  <si>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</si>
  <si>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</si>
  <si>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</si>
  <si>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</si>
  <si>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</si>
  <si>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</si>
  <si>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</si>
  <si>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</si>
  <si>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</si>
  <si>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</si>
  <si>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</si>
  <si>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</si>
  <si>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</si>
  <si>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</si>
  <si>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</si>
  <si>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</si>
  <si>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</si>
  <si>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</si>
  <si>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</si>
  <si>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</si>
  <si>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</si>
  <si>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</si>
  <si>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</si>
  <si>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</si>
  <si>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</si>
  <si>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</si>
  <si>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</si>
  <si>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</si>
  <si>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</si>
  <si>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</si>
  <si>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</si>
  <si>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</si>
  <si>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</si>
  <si>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</si>
  <si>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</si>
  <si>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</si>
  <si>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</si>
  <si>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</si>
  <si>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</si>
  <si>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</si>
  <si>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</si>
  <si>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</si>
  <si>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</si>
  <si>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</si>
  <si>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</si>
  <si>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</si>
  <si>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</si>
  <si>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</si>
  <si>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</si>
  <si>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</si>
  <si>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</si>
  <si>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</si>
  <si>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</si>
  <si>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</si>
  <si>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</si>
  <si>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</si>
  <si>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</si>
  <si>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</si>
  <si>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</si>
  <si>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</si>
  <si>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</si>
  <si>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</si>
  <si>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</si>
  <si>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</si>
  <si>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</si>
  <si>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</si>
  <si>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</si>
  <si>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</si>
  <si>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</si>
  <si>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</si>
  <si>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</si>
  <si>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</si>
  <si>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</si>
  <si>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</si>
  <si>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</si>
  <si>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</si>
  <si>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</si>
  <si>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</si>
  <si>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</si>
  <si>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</si>
  <si>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</si>
  <si>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</si>
  <si>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</si>
  <si>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</si>
  <si>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</si>
  <si>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</si>
  <si>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</si>
  <si>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</si>
  <si>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</si>
  <si>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</si>
  <si>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</si>
  <si>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</si>
  <si>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</si>
  <si>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</si>
  <si>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</si>
  <si>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</si>
  <si>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</si>
  <si>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</si>
  <si>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</si>
  <si>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</si>
  <si>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</si>
  <si>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</si>
  <si>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</si>
  <si>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</si>
  <si>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</si>
  <si>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</si>
  <si>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</si>
  <si>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</si>
  <si>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</si>
  <si>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</si>
  <si>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</si>
  <si>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</si>
  <si>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</si>
  <si>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</si>
  <si>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</si>
  <si>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</si>
  <si>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</si>
  <si>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</si>
  <si>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</si>
  <si>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</si>
  <si>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</si>
  <si>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</si>
  <si>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</si>
  <si>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</si>
  <si>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</si>
  <si>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</si>
  <si>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</si>
  <si>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</si>
  <si>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</si>
  <si>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</si>
  <si>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</si>
  <si>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</si>
  <si>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</si>
  <si>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</si>
  <si>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</si>
  <si>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</si>
  <si>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</si>
  <si>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</si>
  <si>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</si>
  <si>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</si>
  <si>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</si>
  <si>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</si>
  <si>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</si>
  <si>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</si>
  <si>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</si>
  <si>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</si>
  <si>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</si>
  <si>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</si>
  <si>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</si>
  <si>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</si>
  <si>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</si>
  <si>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</si>
  <si>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</si>
  <si>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</si>
  <si>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</si>
  <si>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</si>
  <si>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</si>
  <si>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</si>
  <si>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</si>
  <si>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</si>
  <si>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</si>
  <si>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</si>
  <si>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</si>
  <si>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</si>
  <si>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</si>
  <si>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</si>
  <si>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</si>
  <si>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</si>
  <si>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</si>
  <si>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</si>
  <si>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</si>
  <si>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</si>
  <si>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</si>
  <si>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</si>
  <si>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</si>
  <si>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</si>
  <si>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</si>
  <si>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</si>
  <si>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</si>
  <si>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</si>
  <si>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</si>
  <si>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</si>
  <si>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</si>
  <si>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</si>
  <si>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</si>
  <si>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</si>
  <si>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</si>
  <si>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</si>
  <si>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</si>
  <si>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</si>
  <si>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</si>
  <si>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</si>
  <si>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</si>
  <si>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</si>
  <si>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</si>
  <si>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</si>
  <si>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</si>
  <si>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</si>
  <si>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</si>
  <si>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</si>
  <si>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</si>
  <si>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</si>
  <si>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</si>
  <si>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</si>
  <si>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</si>
  <si>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</si>
  <si>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</si>
  <si>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</si>
  <si>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</si>
  <si>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</si>
  <si>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</si>
  <si>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</si>
  <si>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</si>
  <si>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</si>
  <si>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</si>
  <si>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</si>
  <si>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</si>
  <si>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</si>
  <si>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</si>
  <si>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</si>
  <si>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</si>
  <si>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</si>
  <si>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</si>
  <si>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</si>
  <si>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</si>
  <si>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</si>
  <si>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</si>
  <si>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</si>
  <si>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</si>
  <si>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</si>
  <si>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</si>
  <si>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</si>
  <si>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</si>
  <si>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</si>
  <si>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</si>
  <si>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</si>
  <si>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</si>
  <si>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</si>
  <si>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</si>
  <si>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</si>
  <si>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</si>
  <si>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</si>
  <si>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</si>
  <si>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</si>
  <si>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</si>
  <si>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</si>
  <si>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</si>
  <si>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</si>
  <si>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</si>
  <si>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</si>
  <si>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</si>
  <si>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</si>
  <si>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</si>
  <si>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</si>
  <si>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</si>
  <si>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</si>
  <si>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</si>
  <si>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</si>
  <si>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</si>
  <si>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</si>
  <si>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</si>
  <si>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</si>
  <si>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</si>
  <si>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</si>
  <si>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</si>
  <si>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</si>
  <si>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</si>
  <si>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</si>
  <si>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</si>
  <si>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</si>
  <si>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</si>
  <si>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</si>
  <si>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</si>
  <si>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</si>
  <si>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</si>
  <si>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</si>
  <si>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</si>
  <si>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</si>
  <si>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</si>
  <si>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</si>
  <si>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</si>
  <si>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</si>
  <si>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</si>
  <si>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</si>
  <si>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</si>
  <si>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</si>
  <si>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</si>
  <si>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</si>
  <si>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</si>
  <si>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</si>
  <si>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</si>
  <si>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</si>
  <si>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</si>
  <si>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</si>
  <si>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</si>
  <si>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</si>
  <si>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</si>
  <si>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</si>
  <si>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</si>
  <si>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</si>
  <si>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</si>
  <si>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</si>
  <si>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</si>
  <si>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</si>
  <si>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</si>
  <si>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</si>
  <si>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</si>
  <si>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</si>
  <si>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</si>
  <si>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</si>
  <si>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</si>
  <si>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</si>
  <si>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</si>
  <si>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</si>
  <si>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</si>
  <si>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</si>
  <si>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</si>
  <si>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</si>
  <si>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</si>
  <si>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</si>
  <si>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</si>
  <si>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</si>
  <si>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</si>
  <si>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</si>
  <si>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</si>
  <si>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</si>
  <si>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</si>
  <si>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</si>
  <si>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</si>
  <si>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</si>
  <si>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</si>
  <si>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</si>
  <si>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</si>
  <si>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</si>
  <si>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</si>
  <si>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</si>
  <si>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</si>
  <si>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</si>
  <si>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</si>
  <si>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</si>
  <si>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</si>
  <si>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</si>
  <si>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</si>
  <si>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</si>
  <si>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</si>
  <si>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</si>
  <si>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</si>
  <si>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</si>
  <si>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</si>
  <si>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</si>
  <si>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</si>
  <si>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</si>
  <si>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</si>
  <si>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</si>
  <si>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</si>
  <si>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</si>
  <si>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</si>
  <si>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</si>
  <si>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</si>
  <si>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</si>
  <si>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</si>
  <si>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</si>
  <si>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</si>
  <si>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</si>
  <si>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</si>
  <si>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</si>
  <si>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</si>
  <si>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</si>
  <si>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</si>
  <si>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</si>
  <si>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</si>
  <si>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</si>
  <si>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</si>
  <si>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</si>
  <si>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</si>
  <si>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</si>
  <si>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</si>
  <si>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</si>
  <si>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</si>
  <si>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</si>
  <si>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</si>
  <si>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</si>
  <si>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</si>
  <si>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</si>
  <si>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</si>
  <si>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</si>
  <si>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</si>
  <si>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</si>
  <si>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</si>
  <si>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</si>
  <si>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</si>
  <si>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</si>
  <si>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</si>
  <si>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</si>
  <si>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</si>
  <si>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</si>
  <si>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</si>
  <si>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</si>
  <si>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</si>
  <si>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</si>
  <si>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</si>
  <si>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</si>
  <si>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</si>
  <si>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</si>
  <si>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</si>
  <si>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</si>
  <si>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</si>
  <si>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</si>
  <si>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</si>
  <si>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</si>
  <si>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</si>
  <si>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</si>
  <si>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</si>
  <si>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</si>
  <si>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</si>
  <si>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</si>
  <si>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</si>
  <si>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</si>
  <si>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</si>
  <si>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</si>
  <si>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</si>
  <si>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</si>
  <si>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</si>
  <si>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</si>
  <si>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</si>
  <si>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</si>
  <si>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</si>
  <si>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</si>
  <si>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</si>
  <si>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</si>
  <si>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</si>
  <si>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</si>
  <si>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</si>
  <si>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</si>
  <si>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</si>
  <si>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</si>
  <si>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</si>
  <si>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</si>
  <si>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</si>
  <si>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</si>
  <si>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</si>
  <si>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</si>
  <si>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</si>
  <si>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</si>
  <si>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</si>
  <si>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</si>
  <si>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</si>
  <si>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</si>
  <si>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</si>
  <si>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</si>
  <si>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</si>
  <si>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</si>
  <si>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</si>
  <si>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</si>
  <si>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</si>
  <si>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</si>
  <si>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</si>
  <si>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</si>
  <si>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</si>
  <si>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</si>
  <si>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</si>
  <si>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</si>
  <si>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</si>
  <si>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</si>
  <si>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</si>
  <si>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</si>
  <si>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</si>
  <si>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</si>
  <si>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</si>
  <si>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</si>
  <si>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</si>
  <si>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</si>
  <si>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</si>
  <si>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</si>
  <si>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</si>
  <si>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</si>
  <si>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</si>
  <si>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</si>
  <si>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</si>
  <si>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</si>
  <si>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</si>
  <si>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</si>
  <si>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</si>
  <si>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</si>
  <si>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</si>
  <si>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</si>
  <si>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</si>
  <si>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</si>
  <si>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</si>
  <si>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</si>
  <si>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</si>
  <si>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</si>
  <si>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</si>
  <si>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</si>
  <si>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</si>
  <si>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</si>
  <si>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</si>
  <si>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</si>
  <si>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</si>
  <si>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</si>
  <si>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</si>
  <si>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</si>
  <si>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</si>
  <si>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</si>
  <si>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</si>
  <si>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</si>
  <si>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</si>
  <si>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</si>
  <si>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</si>
  <si>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</si>
  <si>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</si>
  <si>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</si>
  <si>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</si>
  <si>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</si>
  <si>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</si>
  <si>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</si>
  <si>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</si>
  <si>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</si>
  <si>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</si>
  <si>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</si>
  <si>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</si>
  <si>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</si>
  <si>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</si>
  <si>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</si>
  <si>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</si>
  <si>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</si>
  <si>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</si>
  <si>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</si>
  <si>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</si>
  <si>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</si>
  <si>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</si>
  <si>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</si>
  <si>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</si>
  <si>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</si>
  <si>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</si>
  <si>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</si>
  <si>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</si>
  <si>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</si>
  <si>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</si>
  <si>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</si>
  <si>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</si>
  <si>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</si>
  <si>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</si>
  <si>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</si>
  <si>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</si>
  <si>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</si>
  <si>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</si>
  <si>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</si>
  <si>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</si>
  <si>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</si>
  <si>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</si>
  <si>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</si>
  <si>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</si>
  <si>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</si>
  <si>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</si>
  <si>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</si>
  <si>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</si>
  <si>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</si>
  <si>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</si>
  <si>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</si>
  <si>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</si>
  <si>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</si>
  <si>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</si>
  <si>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</si>
  <si>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</si>
  <si>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</si>
  <si>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</si>
  <si>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</si>
  <si>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</si>
  <si>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</si>
  <si>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</si>
  <si>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</si>
  <si>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</si>
  <si>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</si>
  <si>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</si>
  <si>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</si>
  <si>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</si>
  <si>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</si>
  <si>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</si>
  <si>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</si>
  <si>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</si>
  <si>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</si>
  <si>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</si>
  <si>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</si>
  <si>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</si>
  <si>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</si>
  <si>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</si>
  <si>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</si>
  <si>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</si>
  <si>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</si>
  <si>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</si>
  <si>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</si>
  <si>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</si>
  <si>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</si>
  <si>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</si>
  <si>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</si>
  <si>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</si>
  <si>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</si>
  <si>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</si>
  <si>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</si>
  <si>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</si>
  <si>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</si>
  <si>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</si>
  <si>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</si>
  <si>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</si>
  <si>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</si>
  <si>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</si>
  <si>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</si>
  <si>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</si>
  <si>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</si>
  <si>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</si>
  <si>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</si>
  <si>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</si>
  <si>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</si>
  <si>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</si>
  <si>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</si>
  <si>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</si>
  <si>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</si>
  <si>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</si>
  <si>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</si>
  <si>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</si>
  <si>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</si>
  <si>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</si>
  <si>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</si>
  <si>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</si>
  <si>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</si>
  <si>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</si>
  <si>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</si>
  <si>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</si>
  <si>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</si>
  <si>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</si>
  <si>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</si>
  <si>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</si>
  <si>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</si>
  <si>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</si>
  <si>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</si>
  <si>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</si>
  <si>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</si>
  <si>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</si>
  <si>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</si>
  <si>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</si>
  <si>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</si>
  <si>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</si>
  <si>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</si>
  <si>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</si>
  <si>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</si>
  <si>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</si>
  <si>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</si>
  <si>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</si>
  <si>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</si>
  <si>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</si>
  <si>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</si>
  <si>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</si>
  <si>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</si>
  <si>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</si>
  <si>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</si>
  <si>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</si>
  <si>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</si>
  <si>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</si>
  <si>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</si>
  <si>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</si>
  <si>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</si>
  <si>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</si>
  <si>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</si>
  <si>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</si>
  <si>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</si>
  <si>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</si>
  <si>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</si>
  <si>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</si>
  <si>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</si>
  <si>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</si>
  <si>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</si>
  <si>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</si>
  <si>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</si>
  <si>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</si>
  <si>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</si>
  <si>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</si>
  <si>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</si>
  <si>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</si>
  <si>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</si>
  <si>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</si>
  <si>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</si>
  <si>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</si>
  <si>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</si>
  <si>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</si>
  <si>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</si>
  <si>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</si>
  <si>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</si>
  <si>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</si>
  <si>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</si>
  <si>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</si>
  <si>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</si>
  <si>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</si>
  <si>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</si>
  <si>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</si>
  <si>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</si>
  <si>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</si>
  <si>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</si>
  <si>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</si>
  <si>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</si>
  <si>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</si>
  <si>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</si>
  <si>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</si>
  <si>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</si>
  <si>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</si>
  <si>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</si>
  <si>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</si>
  <si>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</si>
  <si>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</si>
  <si>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</si>
  <si>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</si>
  <si>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</si>
  <si>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</si>
  <si>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</si>
  <si>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</si>
  <si>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</si>
  <si>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</si>
  <si>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</si>
  <si>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</si>
  <si>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</si>
  <si>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</si>
  <si>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</si>
  <si>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</si>
  <si>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</si>
  <si>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</si>
  <si>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</si>
  <si>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</si>
  <si>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</si>
  <si>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</si>
  <si>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</si>
  <si>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</si>
  <si>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</si>
  <si>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</si>
  <si>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</si>
  <si>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</si>
  <si>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</si>
  <si>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</si>
  <si>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</si>
  <si>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</si>
  <si>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</si>
  <si>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</si>
  <si>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</si>
  <si>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</si>
  <si>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</si>
  <si>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</si>
  <si>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</si>
  <si>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</si>
  <si>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</si>
  <si>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</si>
  <si>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</si>
  <si>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</si>
  <si>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</si>
  <si>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</si>
  <si>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</si>
  <si>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</si>
  <si>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</si>
  <si>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</si>
  <si>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</si>
  <si>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</si>
  <si>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</si>
  <si>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</si>
  <si>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</si>
  <si>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</si>
  <si>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</si>
  <si>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</si>
  <si>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</si>
  <si>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</si>
  <si>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</si>
  <si>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</si>
  <si>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</si>
  <si>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</si>
  <si>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</si>
  <si>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</si>
  <si>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</si>
  <si>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</si>
  <si>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</si>
  <si>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</si>
  <si>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</si>
  <si>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</si>
  <si>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</si>
  <si>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</si>
  <si>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</si>
  <si>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</si>
  <si>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</si>
  <si>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</si>
  <si>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</si>
  <si>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</si>
  <si>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</si>
  <si>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</si>
  <si>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</si>
  <si>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</si>
  <si>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</si>
  <si>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</si>
  <si>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</si>
  <si>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</si>
  <si>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</si>
  <si>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</si>
  <si>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</si>
  <si>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</si>
  <si>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</si>
  <si>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</si>
  <si>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</si>
  <si>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</si>
  <si>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</si>
  <si>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</si>
  <si>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</si>
  <si>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</si>
  <si>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</si>
  <si>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</si>
  <si>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</si>
  <si>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</si>
  <si>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</si>
  <si>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</si>
  <si>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</si>
  <si>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</si>
  <si>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</si>
  <si>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</si>
  <si>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</si>
  <si>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</si>
  <si>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</si>
  <si>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</si>
  <si>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</si>
  <si>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</si>
  <si>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</si>
  <si>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</si>
  <si>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</si>
  <si>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</si>
  <si>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</si>
  <si>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</si>
  <si>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</si>
  <si>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</si>
  <si>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</si>
  <si>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</si>
  <si>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</si>
  <si>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</si>
  <si>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</si>
  <si>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</si>
  <si>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</si>
  <si>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</si>
  <si>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</si>
  <si>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</si>
  <si>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</si>
  <si>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</si>
  <si>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</si>
  <si>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</si>
  <si>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</si>
  <si>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</si>
  <si>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</si>
  <si>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</si>
  <si>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</si>
  <si>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</si>
  <si>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</si>
  <si>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</si>
  <si>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</si>
  <si>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</si>
  <si>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</si>
  <si>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</si>
  <si>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</si>
  <si>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</si>
  <si>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</si>
  <si>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</si>
  <si>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</si>
  <si>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</si>
  <si>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</si>
  <si>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</si>
  <si>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</si>
  <si>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</si>
  <si>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</si>
  <si>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</si>
  <si>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</si>
  <si>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</si>
  <si>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</si>
  <si>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</si>
  <si>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</si>
  <si>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</si>
  <si>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</si>
  <si>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</si>
  <si>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</si>
  <si>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</si>
  <si>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</si>
  <si>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</si>
  <si>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</si>
  <si>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</si>
  <si>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</si>
  <si>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</si>
  <si>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</si>
  <si>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</si>
  <si>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</si>
  <si>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</si>
  <si>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</si>
  <si>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</si>
  <si>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</si>
  <si>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</si>
  <si>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</si>
  <si>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</si>
  <si>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</si>
  <si>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</si>
  <si>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</si>
  <si>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</si>
  <si>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</si>
  <si>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</si>
  <si>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</si>
  <si>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</si>
  <si>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</si>
  <si>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</si>
  <si>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</si>
  <si>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</si>
  <si>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</si>
  <si>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</si>
  <si>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</si>
  <si>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</si>
  <si>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</si>
  <si>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</si>
  <si>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</si>
  <si>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</si>
  <si>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</si>
  <si>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</si>
  <si>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</si>
  <si>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</si>
  <si>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</si>
  <si>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</si>
  <si>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</si>
  <si>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</si>
  <si>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</si>
  <si>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</si>
  <si>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</si>
  <si>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</si>
  <si>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</si>
  <si>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</si>
  <si>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</si>
  <si>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</si>
  <si>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</si>
  <si>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</si>
  <si>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</si>
  <si>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</si>
  <si>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</si>
  <si>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</si>
  <si>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</si>
  <si>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</si>
  <si>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</si>
  <si>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</si>
  <si>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</si>
  <si>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</si>
  <si>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</si>
  <si>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</si>
  <si>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</si>
  <si>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</si>
  <si>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</si>
  <si>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</si>
  <si>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</si>
  <si>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</si>
  <si>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</si>
  <si>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</si>
  <si>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</si>
  <si>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</si>
  <si>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</si>
  <si>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</si>
  <si>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</si>
  <si>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</si>
  <si>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</si>
  <si>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</si>
  <si>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</si>
  <si>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</si>
  <si>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</si>
  <si>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</si>
  <si>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</si>
  <si>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</si>
  <si>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</si>
  <si>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</si>
  <si>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</si>
  <si>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</si>
  <si>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</si>
  <si>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</si>
  <si>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</si>
  <si>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</si>
  <si>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</si>
  <si>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</si>
  <si>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</si>
  <si>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</si>
  <si>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</si>
  <si>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</si>
  <si>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</si>
  <si>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</si>
  <si>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</si>
  <si>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</si>
  <si>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</si>
  <si>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</si>
  <si>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</si>
  <si>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</si>
  <si>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</si>
  <si>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</si>
  <si>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</si>
  <si>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</si>
  <si>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</si>
  <si>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</si>
  <si>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</si>
  <si>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</si>
  <si>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</si>
  <si>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</si>
  <si>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</si>
  <si>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</si>
  <si>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</si>
  <si>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</si>
  <si>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</si>
  <si>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</si>
  <si>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</si>
  <si>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</si>
  <si>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</si>
  <si>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</si>
  <si>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</si>
  <si>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</si>
  <si>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</si>
  <si>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</si>
  <si>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</si>
  <si>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</si>
  <si>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</si>
  <si>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</si>
  <si>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</si>
  <si>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</si>
  <si>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</si>
  <si>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</si>
  <si>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</si>
  <si>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</si>
  <si>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</si>
  <si>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</si>
  <si>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</si>
  <si>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</si>
  <si>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</si>
  <si>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</si>
  <si>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</si>
  <si>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</si>
  <si>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</si>
  <si>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</si>
  <si>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</si>
  <si>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</si>
  <si>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</si>
  <si>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</si>
  <si>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</si>
  <si>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</si>
  <si>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</si>
  <si>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</si>
  <si>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</si>
  <si>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</si>
  <si>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</si>
  <si>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</si>
  <si>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</si>
  <si>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</si>
  <si>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</si>
  <si>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</si>
  <si>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</si>
  <si>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</si>
  <si>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</si>
  <si>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</si>
  <si>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</si>
  <si>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</si>
  <si>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</si>
  <si>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</si>
  <si>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</si>
  <si>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</si>
  <si>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</si>
  <si>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</si>
  <si>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</si>
  <si>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</si>
  <si>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</si>
  <si>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</si>
  <si>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</si>
  <si>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</si>
  <si>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</si>
  <si>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</si>
  <si>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</si>
  <si>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</si>
  <si>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</si>
  <si>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</si>
  <si>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</si>
  <si>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</si>
  <si>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</si>
  <si>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</si>
  <si>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</si>
  <si>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</si>
  <si>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</si>
  <si>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</si>
  <si>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</si>
  <si>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</si>
  <si>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</si>
  <si>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</si>
  <si>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</si>
  <si>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</si>
  <si>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</si>
  <si>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</si>
  <si>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</si>
  <si>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</si>
  <si>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</si>
  <si>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</si>
  <si>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</si>
  <si>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</si>
  <si>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</si>
  <si>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</si>
  <si>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</si>
  <si>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</si>
  <si>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</si>
  <si>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</si>
  <si>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</si>
  <si>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</si>
  <si>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</si>
  <si>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</si>
  <si>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</si>
  <si>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</si>
  <si>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</si>
  <si>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</si>
  <si>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</si>
  <si>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</si>
  <si>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</si>
  <si>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</si>
  <si>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</si>
  <si>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</si>
  <si>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</si>
  <si>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</si>
  <si>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</si>
  <si>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</si>
  <si>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</si>
  <si>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</si>
  <si>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</si>
  <si>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</si>
  <si>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</si>
  <si>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</si>
  <si>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</si>
  <si>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</si>
  <si>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</si>
  <si>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</si>
  <si>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</si>
  <si>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</si>
  <si>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</si>
  <si>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</si>
  <si>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</si>
  <si>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</si>
  <si>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</si>
  <si>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</si>
  <si>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</si>
  <si>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</si>
  <si>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</si>
  <si>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</si>
  <si>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</si>
  <si>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</si>
  <si>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</si>
  <si>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</si>
  <si>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</si>
  <si>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</si>
  <si>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</si>
  <si>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</si>
  <si>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</si>
  <si>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</si>
  <si>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</si>
  <si>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</si>
  <si>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</si>
  <si>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</si>
  <si>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</si>
  <si>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</si>
  <si>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</si>
  <si>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</si>
  <si>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</si>
  <si>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</si>
  <si>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</si>
  <si>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</si>
  <si>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</si>
  <si>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</si>
  <si>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</si>
  <si>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</si>
  <si>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</si>
  <si>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</si>
  <si>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</si>
  <si>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</si>
  <si>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</si>
  <si>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</si>
  <si>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</si>
  <si>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</si>
  <si>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</si>
  <si>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</si>
  <si>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</si>
  <si>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</si>
  <si>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</si>
  <si>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</si>
  <si>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</si>
  <si>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</si>
  <si>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</si>
  <si>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</si>
  <si>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</si>
  <si>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</si>
  <si>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</si>
  <si>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</si>
  <si>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</si>
  <si>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</si>
  <si>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</si>
  <si>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</si>
  <si>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</si>
  <si>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</si>
  <si>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</si>
  <si>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</si>
  <si>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</si>
  <si>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</si>
  <si>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</si>
  <si>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</si>
  <si>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</si>
  <si>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</si>
  <si>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</si>
  <si>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</si>
  <si>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</si>
  <si>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</si>
  <si>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</si>
  <si>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</si>
  <si>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</si>
  <si>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</si>
  <si>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</si>
  <si>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</si>
  <si>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</si>
  <si>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</si>
  <si>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</si>
  <si>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</si>
  <si>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</si>
  <si>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</si>
  <si>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</si>
  <si>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</si>
  <si>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</si>
  <si>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</si>
  <si>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</si>
  <si>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</si>
  <si>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</si>
  <si>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</si>
  <si>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</si>
  <si>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</si>
  <si>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</si>
  <si>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</si>
  <si>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</si>
  <si>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</si>
  <si>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</si>
  <si>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</si>
  <si>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</si>
  <si>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</si>
  <si>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</si>
  <si>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</si>
  <si>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</si>
  <si>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</si>
  <si>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</si>
  <si>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</si>
  <si>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</si>
  <si>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</si>
  <si>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</si>
  <si>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</si>
  <si>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</si>
  <si>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</si>
  <si>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</si>
  <si>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</si>
  <si>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</si>
  <si>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</si>
  <si>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</si>
  <si>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</si>
  <si>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</si>
  <si>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</si>
  <si>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</si>
  <si>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</si>
  <si>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</si>
  <si>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</si>
  <si>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</si>
  <si>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</si>
  <si>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</si>
  <si>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</si>
  <si>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</si>
  <si>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</si>
  <si>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</si>
  <si>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</si>
  <si>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</si>
  <si>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</si>
  <si>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</si>
  <si>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</si>
  <si>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</si>
  <si>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</si>
  <si>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</si>
  <si>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</si>
  <si>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</si>
  <si>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</si>
  <si>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</si>
  <si>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</si>
  <si>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</si>
  <si>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</si>
  <si>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</si>
  <si>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</si>
  <si>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</si>
  <si>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</si>
  <si>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</si>
  <si>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</si>
  <si>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</si>
  <si>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</si>
  <si>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</si>
  <si>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</si>
  <si>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</si>
  <si>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</si>
  <si>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</si>
  <si>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</si>
  <si>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</si>
  <si>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</si>
  <si>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</si>
  <si>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</si>
  <si>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</si>
  <si>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</si>
  <si>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</si>
  <si>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</si>
  <si>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</si>
  <si>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</si>
  <si>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</si>
  <si>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</si>
  <si>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</si>
  <si>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</si>
  <si>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</si>
  <si>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</si>
  <si>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</si>
  <si>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</si>
  <si>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</si>
  <si>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</si>
  <si>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</si>
  <si>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</si>
  <si>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</si>
  <si>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</si>
  <si>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</si>
  <si>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</si>
  <si>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</si>
  <si>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</si>
  <si>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</si>
  <si>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</si>
  <si>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</si>
  <si>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</si>
  <si>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</si>
  <si>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</si>
  <si>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</si>
  <si>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</si>
  <si>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</si>
  <si>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</si>
  <si>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</si>
  <si>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</si>
  <si>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</si>
  <si>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</si>
  <si>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</si>
  <si>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</si>
  <si>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</si>
  <si>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</si>
  <si>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</si>
  <si>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</si>
  <si>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</si>
  <si>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</si>
  <si>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</si>
  <si>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</si>
  <si>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</si>
  <si>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</si>
  <si>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</si>
  <si>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</si>
  <si>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</si>
  <si>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</si>
  <si>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</si>
  <si>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</si>
  <si>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</si>
  <si>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</si>
  <si>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</si>
  <si>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</si>
  <si>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</si>
  <si>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</si>
  <si>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</si>
  <si>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</si>
  <si>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</si>
  <si>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</si>
  <si>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</si>
  <si>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</si>
  <si>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</si>
  <si>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</si>
  <si>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</si>
  <si>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</si>
  <si>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</si>
  <si>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</si>
  <si>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</si>
  <si>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</si>
  <si>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</si>
  <si>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</si>
  <si>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</si>
  <si>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</si>
  <si>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</si>
  <si>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</si>
  <si>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</si>
  <si>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</si>
  <si>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</si>
  <si>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</si>
  <si>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</si>
  <si>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</si>
  <si>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</si>
  <si>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</si>
  <si>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</si>
  <si>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</si>
  <si>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</si>
  <si>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</si>
  <si>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</si>
  <si>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</si>
  <si>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</si>
  <si>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</si>
  <si>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</si>
  <si>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</si>
  <si>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</si>
  <si>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</si>
  <si>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</si>
  <si>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</si>
  <si>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</si>
  <si>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</si>
  <si>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</si>
  <si>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</si>
  <si>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</si>
  <si>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</si>
  <si>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</si>
  <si>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</si>
  <si>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</si>
  <si>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</si>
  <si>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</si>
  <si>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</si>
  <si>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</si>
  <si>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</si>
  <si>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</si>
  <si>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</si>
  <si>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</si>
  <si>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</si>
  <si>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</si>
  <si>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</si>
  <si>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</si>
  <si>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</si>
  <si>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</si>
  <si>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</si>
  <si>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</si>
  <si>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</si>
  <si>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</si>
  <si>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</si>
  <si>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</si>
  <si>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</si>
  <si>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</si>
  <si>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</si>
  <si>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</si>
  <si>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</si>
  <si>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</si>
  <si>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</si>
  <si>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</si>
  <si>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</si>
  <si>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</si>
  <si>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</si>
  <si>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</si>
  <si>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</si>
  <si>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</si>
  <si>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</si>
  <si>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</si>
  <si>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</si>
  <si>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</si>
  <si>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</si>
  <si>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</si>
  <si>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</si>
  <si>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</si>
  <si>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</si>
  <si>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</si>
  <si>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</si>
  <si>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</si>
  <si>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</si>
  <si>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</si>
  <si>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</si>
  <si>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</si>
  <si>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</si>
  <si>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</si>
  <si>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</si>
  <si>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</si>
  <si>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</si>
  <si>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</si>
  <si>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</si>
  <si>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</si>
  <si>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</si>
  <si>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</si>
  <si>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</si>
  <si>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</si>
  <si>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</si>
  <si>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</si>
  <si>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</si>
  <si>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</si>
  <si>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</si>
  <si>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</si>
  <si>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</si>
  <si>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</si>
  <si>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</si>
  <si>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</si>
  <si>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</si>
  <si>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</si>
  <si>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</si>
  <si>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</si>
  <si>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</si>
  <si>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</si>
  <si>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</si>
  <si>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</si>
  <si>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</si>
  <si>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</si>
  <si>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</si>
  <si>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</si>
  <si>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</si>
  <si>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</si>
  <si>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</si>
  <si>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</si>
  <si>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</si>
  <si>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</si>
  <si>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</si>
  <si>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</si>
  <si>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</si>
  <si>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</si>
  <si>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</si>
  <si>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</si>
  <si>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</si>
  <si>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</si>
  <si>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</si>
  <si>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</si>
  <si>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</si>
  <si>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</si>
  <si>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</si>
  <si>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</si>
  <si>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</si>
  <si>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</si>
  <si>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</si>
  <si>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</si>
  <si>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</si>
  <si>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</si>
  <si>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</si>
  <si>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</si>
  <si>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</si>
  <si>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</si>
  <si>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</si>
  <si>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</si>
  <si>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</si>
  <si>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</si>
  <si>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</si>
  <si>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</si>
  <si>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</si>
  <si>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</si>
  <si>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</si>
  <si>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</si>
  <si>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</si>
  <si>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</si>
  <si>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</si>
  <si>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</si>
  <si>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</si>
  <si>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</si>
  <si>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</si>
  <si>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</si>
  <si>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</si>
  <si>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</si>
  <si>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</si>
  <si>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</si>
  <si>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</si>
  <si>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</si>
  <si>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</si>
  <si>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</si>
  <si>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</si>
  <si>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</si>
  <si>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</si>
  <si>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</si>
  <si>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</si>
  <si>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</si>
  <si>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</si>
  <si>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</si>
  <si>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</si>
  <si>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</si>
  <si>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</si>
  <si>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</si>
  <si>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</si>
  <si>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</si>
  <si>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</si>
  <si>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</si>
  <si>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</si>
  <si>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</si>
  <si>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</si>
  <si>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</si>
  <si>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</si>
  <si>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</si>
  <si>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</si>
  <si>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</si>
  <si>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</si>
  <si>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</si>
  <si>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</si>
  <si>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</si>
  <si>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</si>
  <si>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</si>
  <si>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</si>
  <si>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</si>
  <si>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</si>
  <si>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</si>
  <si>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</si>
  <si>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</si>
  <si>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</si>
  <si>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</si>
  <si>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</si>
  <si>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</si>
  <si>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</si>
  <si>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</si>
  <si>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</si>
  <si>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</si>
  <si>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</si>
  <si>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</si>
  <si>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</si>
  <si>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</si>
  <si>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</si>
  <si>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</si>
  <si>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</si>
  <si>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</si>
  <si>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</si>
  <si>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</si>
  <si>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</si>
  <si>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</si>
  <si>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</si>
  <si>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</si>
  <si>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</si>
  <si>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</si>
  <si>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</si>
  <si>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</si>
  <si>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</si>
  <si>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</si>
  <si>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</si>
  <si>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</si>
  <si>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</si>
  <si>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</si>
  <si>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</si>
  <si>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</si>
  <si>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</si>
  <si>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</si>
  <si>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</si>
  <si>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</si>
  <si>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</si>
  <si>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</si>
  <si>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</si>
  <si>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</si>
  <si>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</si>
  <si>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</si>
  <si>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</si>
  <si>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</si>
  <si>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</si>
  <si>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</si>
  <si>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</si>
  <si>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</si>
  <si>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</si>
  <si>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</si>
  <si>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</si>
  <si>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</si>
  <si>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</si>
  <si>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</si>
  <si>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</si>
  <si>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</si>
  <si>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</si>
  <si>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</si>
  <si>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</si>
  <si>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</si>
  <si>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</si>
  <si>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</si>
  <si>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</si>
  <si>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</si>
  <si>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</si>
  <si>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</si>
  <si>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</si>
  <si>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</si>
  <si>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</si>
  <si>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</si>
  <si>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</si>
  <si>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</si>
  <si>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</si>
  <si>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</si>
  <si>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</si>
  <si>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</si>
  <si>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</si>
  <si>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</si>
  <si>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</si>
  <si>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</si>
  <si>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</si>
  <si>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</si>
  <si>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</si>
  <si>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</si>
  <si>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</si>
  <si>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</si>
  <si>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</si>
  <si>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</si>
  <si>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</si>
  <si>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</si>
  <si>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</si>
  <si>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</si>
  <si>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</si>
  <si>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</si>
  <si>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</si>
  <si>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</si>
  <si>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</si>
  <si>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</si>
  <si>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</si>
  <si>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</si>
  <si>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</si>
  <si>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</si>
  <si>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</si>
  <si>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</si>
  <si>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</si>
  <si>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</si>
  <si>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</si>
  <si>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</si>
  <si>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</si>
  <si>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</si>
  <si>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</si>
  <si>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</si>
  <si>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</si>
  <si>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</si>
  <si>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</si>
  <si>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</si>
  <si>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</si>
  <si>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</si>
  <si>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</si>
  <si>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</si>
  <si>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</si>
  <si>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</si>
  <si>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</si>
  <si>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</si>
  <si>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</si>
  <si>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</si>
  <si>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</si>
  <si>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</si>
  <si>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</si>
  <si>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</si>
  <si>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</si>
  <si>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</si>
  <si>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</si>
  <si>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</si>
  <si>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</si>
  <si>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</si>
  <si>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</si>
  <si>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</si>
  <si>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</si>
  <si>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</si>
  <si>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</si>
  <si>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</si>
  <si>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</si>
  <si>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</si>
  <si>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</si>
  <si>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</si>
  <si>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</si>
  <si>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</si>
  <si>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</si>
  <si>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</si>
  <si>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</si>
  <si>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</si>
  <si>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</si>
  <si>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</si>
  <si>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</si>
  <si>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</si>
  <si>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</si>
  <si>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</si>
  <si>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</si>
  <si>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</si>
  <si>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</si>
  <si>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</si>
  <si>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</si>
  <si>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</si>
  <si>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</si>
  <si>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</si>
  <si>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</si>
  <si>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</si>
  <si>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</si>
  <si>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</si>
  <si>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</si>
  <si>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</si>
  <si>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</si>
  <si>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</si>
  <si>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</si>
  <si>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</si>
  <si>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</si>
  <si>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</si>
  <si>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</si>
  <si>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</si>
  <si>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</si>
  <si>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</si>
  <si>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</si>
  <si>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</si>
  <si>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</si>
  <si>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</si>
  <si>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</si>
  <si>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</si>
  <si>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</si>
  <si>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</si>
  <si>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</si>
  <si>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</si>
  <si>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</si>
  <si>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</si>
  <si>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</si>
  <si>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</si>
  <si>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</si>
  <si>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</si>
  <si>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</si>
  <si>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</si>
  <si>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</si>
  <si>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</si>
  <si>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</si>
  <si>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</si>
  <si>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</si>
  <si>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</si>
  <si>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</si>
  <si>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</si>
  <si>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</si>
  <si>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</si>
  <si>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</si>
  <si>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</si>
  <si>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</si>
  <si>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</si>
  <si>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</si>
  <si>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</si>
  <si>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</si>
  <si>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</si>
  <si>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</si>
  <si>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</si>
  <si>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</si>
  <si>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</si>
  <si>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</si>
  <si>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</si>
  <si>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</si>
  <si>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</si>
  <si>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</si>
  <si>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</si>
  <si>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</si>
  <si>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</si>
  <si>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</si>
  <si>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</si>
  <si>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</si>
  <si>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</si>
  <si>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</si>
  <si>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</si>
  <si>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</si>
  <si>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</si>
  <si>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</si>
  <si>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</si>
  <si>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</si>
  <si>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</si>
  <si>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</si>
  <si>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</si>
  <si>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</si>
  <si>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</si>
  <si>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</si>
  <si>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</si>
  <si>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</si>
  <si>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</si>
  <si>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</si>
  <si>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</si>
  <si>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</si>
  <si>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</si>
  <si>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</si>
  <si>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</si>
  <si>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</si>
  <si>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</si>
  <si>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</si>
  <si>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</si>
  <si>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</si>
  <si>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</si>
  <si>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</si>
  <si>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</si>
  <si>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</si>
  <si>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</si>
  <si>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</si>
  <si>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</si>
  <si>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</si>
  <si>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</si>
  <si>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</si>
  <si>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</si>
  <si>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</si>
  <si>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</si>
  <si>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</si>
  <si>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</si>
  <si>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</si>
  <si>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</si>
  <si>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</si>
  <si>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</si>
  <si>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</si>
  <si>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</si>
  <si>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</si>
  <si>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</si>
  <si>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</si>
  <si>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</si>
  <si>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</si>
  <si>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</si>
  <si>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</si>
  <si>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</si>
  <si>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</si>
  <si>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</si>
  <si>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</si>
  <si>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</si>
  <si>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</si>
  <si>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</si>
  <si>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</si>
  <si>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</si>
  <si>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</si>
  <si>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</si>
  <si>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</si>
  <si>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</si>
  <si>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</si>
  <si>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</si>
  <si>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</si>
  <si>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</si>
  <si>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</si>
  <si>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</si>
  <si>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</si>
  <si>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</si>
  <si>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</si>
  <si>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</si>
  <si>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</si>
  <si>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</si>
  <si>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</si>
  <si>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</si>
  <si>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</si>
  <si>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</si>
  <si>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</si>
  <si>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</si>
  <si>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</si>
  <si>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</si>
  <si>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</si>
  <si>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</si>
  <si>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</si>
  <si>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</si>
  <si>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</si>
  <si>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</si>
  <si>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</si>
  <si>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</si>
  <si>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</si>
  <si>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</si>
  <si>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</si>
  <si>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</si>
  <si>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</si>
  <si>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</si>
  <si>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</si>
  <si>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</si>
  <si>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</si>
  <si>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</si>
  <si>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</si>
  <si>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</si>
  <si>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</si>
  <si>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</si>
  <si>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</si>
  <si>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</si>
  <si>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</si>
  <si>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</si>
  <si>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</si>
  <si>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</si>
  <si>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</si>
  <si>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</si>
  <si>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</si>
  <si>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</si>
  <si>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</si>
  <si>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</si>
  <si>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</si>
  <si>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</si>
  <si>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</si>
  <si>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</si>
  <si>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</si>
  <si>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</si>
  <si>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</si>
  <si>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</si>
  <si>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</si>
  <si>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</si>
  <si>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</si>
  <si>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</si>
  <si>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</si>
  <si>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</si>
  <si>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</si>
  <si>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</si>
  <si>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</si>
  <si>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</si>
  <si>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</si>
  <si>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</si>
  <si>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</si>
  <si>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</si>
  <si>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</si>
  <si>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</si>
  <si>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</si>
  <si>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</si>
  <si>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</si>
  <si>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</si>
  <si>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</si>
  <si>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</si>
  <si>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</si>
  <si>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</si>
  <si>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</si>
  <si>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</si>
  <si>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</si>
  <si>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</si>
  <si>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</si>
  <si>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</si>
  <si>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</si>
  <si>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</si>
  <si>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</si>
  <si>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</si>
  <si>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</si>
  <si>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</si>
  <si>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</si>
  <si>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</si>
  <si>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</si>
  <si>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</si>
  <si>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</si>
  <si>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</si>
  <si>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</si>
  <si>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</si>
  <si>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</si>
  <si>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</si>
  <si>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</si>
  <si>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</si>
  <si>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</si>
  <si>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</si>
  <si>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</si>
  <si>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</si>
  <si>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</si>
  <si>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</si>
  <si>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</si>
  <si>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</si>
  <si>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</si>
  <si>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</si>
  <si>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</si>
  <si>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</si>
  <si>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</si>
  <si>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</si>
  <si>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</si>
  <si>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</si>
  <si>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</si>
  <si>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</si>
  <si>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</si>
  <si>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</si>
  <si>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</si>
  <si>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</si>
  <si>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</si>
  <si>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</si>
  <si>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</si>
  <si>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</si>
  <si>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</si>
  <si>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</si>
  <si>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</si>
  <si>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</si>
  <si>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</si>
  <si>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</si>
  <si>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</si>
  <si>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</si>
  <si>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</si>
  <si>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</si>
  <si>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</si>
  <si>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</si>
  <si>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</si>
  <si>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</si>
  <si>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</si>
  <si>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</si>
  <si>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</si>
  <si>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</si>
  <si>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</si>
  <si>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</si>
  <si>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</si>
  <si>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</si>
  <si>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</si>
  <si>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</si>
  <si>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</si>
  <si>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</si>
  <si>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</si>
  <si>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</si>
  <si>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</si>
  <si>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</si>
  <si>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</si>
  <si>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</si>
  <si>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</si>
  <si>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</si>
  <si>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</si>
  <si>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</si>
  <si>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</si>
  <si>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</si>
  <si>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</si>
  <si>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</si>
  <si>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</si>
  <si>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</si>
  <si>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</si>
  <si>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</si>
  <si>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</si>
  <si>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</si>
  <si>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</si>
  <si>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</si>
  <si>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</si>
  <si>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</si>
  <si>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</si>
  <si>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</si>
  <si>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</si>
  <si>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</si>
  <si>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</si>
  <si>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</si>
  <si>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</si>
  <si>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</si>
  <si>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</si>
  <si>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</si>
  <si>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</si>
  <si>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</si>
  <si>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</si>
  <si>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</si>
  <si>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</si>
  <si>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</si>
  <si>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</si>
  <si>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</si>
  <si>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</si>
  <si>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</si>
  <si>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</si>
  <si>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</si>
  <si>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</si>
  <si>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</si>
  <si>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</si>
  <si>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</si>
  <si>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</si>
  <si>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</si>
  <si>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</si>
  <si>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</si>
  <si>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</si>
  <si>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</si>
  <si>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</si>
  <si>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</si>
  <si>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</si>
  <si>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</si>
  <si>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</si>
  <si>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</si>
  <si>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</si>
  <si>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</si>
  <si>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</si>
  <si>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</si>
  <si>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</si>
  <si>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</si>
  <si>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</si>
  <si>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</si>
  <si>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</si>
  <si>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</si>
  <si>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</si>
  <si>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</si>
  <si>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</si>
  <si>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</si>
  <si>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</si>
  <si>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</si>
  <si>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</si>
  <si>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</si>
  <si>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</si>
  <si>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</si>
  <si>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</si>
  <si>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</si>
  <si>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</si>
  <si>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</si>
  <si>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</si>
  <si>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</si>
  <si>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</si>
  <si>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</si>
  <si>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</si>
  <si>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</si>
  <si>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</si>
  <si>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</si>
  <si>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</si>
  <si>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</si>
  <si>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</si>
  <si>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</si>
  <si>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</si>
  <si>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</si>
  <si>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</si>
  <si>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</si>
  <si>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</si>
  <si>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</si>
  <si>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</si>
  <si>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</si>
  <si>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</si>
  <si>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</si>
  <si>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</si>
  <si>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</si>
  <si>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</si>
  <si>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</si>
  <si>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</si>
  <si>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</si>
  <si>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</si>
  <si>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</si>
  <si>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</si>
  <si>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</si>
  <si>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</si>
  <si>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</si>
  <si>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</si>
  <si>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</si>
  <si>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</si>
  <si>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</si>
  <si>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</si>
  <si>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</si>
  <si>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</si>
  <si>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</si>
  <si>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</si>
  <si>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</si>
  <si>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</si>
  <si>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</si>
  <si>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</si>
  <si>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</si>
  <si>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</si>
  <si>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</si>
  <si>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</si>
  <si>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</si>
  <si>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</si>
  <si>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</si>
  <si>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</si>
  <si>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</si>
  <si>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</si>
  <si>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</si>
  <si>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</si>
  <si>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</si>
  <si>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</si>
  <si>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</si>
  <si>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</si>
  <si>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</si>
  <si>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</si>
  <si>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</si>
  <si>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</si>
  <si>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</si>
  <si>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</si>
  <si>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</si>
  <si>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</si>
  <si>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</si>
  <si>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</si>
  <si>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</si>
  <si>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</si>
  <si>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</si>
  <si>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</si>
  <si>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</si>
  <si>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</si>
  <si>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</si>
  <si>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</si>
  <si>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</si>
  <si>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</si>
  <si>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</si>
  <si>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</si>
  <si>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</si>
  <si>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</si>
  <si>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</si>
  <si>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</si>
  <si>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</si>
  <si>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</si>
  <si>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</si>
  <si>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</si>
  <si>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</si>
  <si>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</si>
  <si>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</si>
  <si>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</si>
  <si>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</si>
  <si>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</si>
  <si>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</si>
  <si>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</si>
  <si>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</si>
  <si>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</si>
  <si>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</si>
  <si>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</si>
  <si>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</si>
  <si>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</si>
  <si>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</si>
  <si>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</si>
  <si>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</si>
  <si>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</si>
  <si>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</si>
  <si>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</si>
  <si>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</si>
  <si>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</si>
  <si>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</si>
  <si>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</si>
  <si>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</si>
  <si>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</si>
  <si>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</si>
  <si>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</si>
  <si>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</si>
  <si>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</si>
  <si>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</si>
  <si>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</si>
  <si>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</si>
  <si>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</si>
  <si>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</si>
  <si>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</si>
  <si>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</si>
  <si>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</si>
  <si>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</si>
  <si>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</si>
  <si>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</si>
  <si>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</si>
  <si>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</si>
  <si>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</si>
  <si>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</si>
  <si>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</si>
  <si>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</si>
  <si>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</si>
  <si>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</si>
  <si>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</si>
  <si>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</si>
  <si>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</si>
  <si>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</si>
  <si>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</si>
  <si>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</si>
  <si>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</si>
  <si>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</si>
  <si>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</si>
  <si>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</si>
  <si>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</si>
  <si>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</si>
  <si>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</si>
  <si>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</si>
  <si>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</si>
  <si>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</si>
  <si>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</si>
  <si>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</si>
  <si>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</si>
  <si>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</si>
  <si>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</si>
  <si>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</si>
  <si>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</si>
  <si>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</si>
  <si>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</si>
  <si>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</si>
  <si>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</si>
  <si>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</si>
  <si>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</si>
  <si>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</si>
  <si>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</si>
  <si>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</si>
  <si>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</si>
  <si>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</si>
  <si>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</si>
  <si>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</si>
  <si>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</si>
  <si>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</si>
  <si>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</si>
  <si>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</si>
  <si>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</si>
  <si>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</si>
  <si>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</si>
  <si>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</si>
  <si>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</si>
  <si>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</si>
  <si>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</si>
  <si>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</si>
  <si>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</si>
  <si>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</si>
  <si>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</si>
  <si>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</si>
  <si>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</si>
  <si>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</si>
  <si>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</si>
  <si>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</si>
  <si>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</si>
  <si>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</si>
  <si>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</si>
  <si>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</si>
  <si>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</si>
  <si>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</si>
  <si>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</si>
  <si>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</si>
  <si>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</si>
  <si>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</si>
  <si>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</si>
  <si>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</si>
  <si>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</si>
  <si>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</si>
  <si>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</si>
  <si>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</si>
  <si>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</si>
  <si>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</si>
  <si>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</si>
  <si>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</si>
  <si>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</si>
  <si>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</si>
  <si>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</si>
  <si>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</si>
  <si>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</si>
  <si>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</si>
  <si>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</si>
  <si>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</si>
  <si>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</si>
  <si>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</si>
  <si>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</si>
  <si>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</si>
  <si>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</si>
  <si>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</si>
  <si>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</si>
  <si>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</si>
  <si>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</si>
  <si>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</si>
  <si>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</si>
  <si>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</si>
  <si>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</si>
  <si>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</si>
  <si>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</si>
  <si>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</si>
  <si>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</si>
  <si>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</si>
  <si>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</si>
  <si>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</si>
  <si>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</si>
  <si>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</si>
  <si>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</si>
  <si>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</si>
  <si>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</si>
  <si>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</si>
  <si>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</si>
  <si>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</si>
  <si>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</si>
  <si>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</si>
  <si>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</si>
  <si>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</si>
  <si>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</si>
  <si>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</si>
  <si>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</si>
  <si>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</si>
  <si>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</si>
  <si>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</si>
  <si>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</si>
  <si>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</si>
  <si>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</si>
  <si>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</si>
  <si>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</si>
  <si>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</si>
  <si>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</si>
  <si>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</si>
  <si>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</si>
  <si>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</si>
  <si>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</si>
  <si>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</si>
  <si>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</si>
  <si>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</si>
  <si>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</si>
  <si>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</si>
  <si>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</si>
  <si>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</si>
  <si>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</si>
  <si>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</si>
  <si>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</si>
  <si>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</si>
  <si>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</si>
  <si>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</si>
  <si>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</si>
  <si>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</si>
  <si>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</si>
  <si>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</si>
  <si>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</si>
  <si>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</si>
  <si>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</si>
  <si>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</si>
  <si>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</si>
  <si>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</si>
  <si>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</si>
  <si>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</si>
  <si>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</si>
  <si>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</si>
  <si>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</si>
  <si>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</si>
  <si>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</si>
  <si>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</si>
  <si>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</si>
  <si>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</si>
  <si>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</si>
  <si>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</si>
  <si>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</si>
  <si>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</si>
  <si>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</si>
  <si>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</si>
  <si>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</si>
  <si>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</si>
  <si>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</si>
  <si>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</si>
  <si>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</si>
  <si>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</si>
  <si>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</si>
  <si>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</si>
  <si>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</si>
  <si>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</si>
  <si>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</si>
  <si>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</si>
  <si>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</si>
  <si>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</si>
  <si>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</si>
  <si>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</si>
  <si>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</si>
  <si>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</si>
  <si>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</si>
  <si>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</si>
  <si>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</si>
  <si>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</si>
  <si>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</si>
  <si>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</si>
  <si>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</si>
  <si>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</si>
  <si>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</si>
  <si>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</si>
  <si>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</si>
  <si>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</si>
  <si>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</si>
  <si>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</si>
  <si>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</si>
  <si>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</si>
  <si>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</si>
  <si>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</si>
  <si>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</si>
  <si>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</si>
  <si>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</si>
  <si>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</si>
  <si>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</si>
  <si>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</si>
  <si>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</si>
  <si>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</si>
  <si>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</si>
  <si>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</si>
  <si>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</si>
  <si>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</si>
  <si>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</si>
  <si>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</si>
  <si>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</si>
  <si>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</si>
  <si>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</si>
  <si>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</si>
  <si>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</si>
  <si>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</si>
  <si>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</si>
  <si>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</si>
  <si>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</si>
  <si>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</si>
  <si>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</si>
  <si>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</si>
  <si>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</si>
  <si>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</si>
  <si>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</si>
  <si>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</si>
  <si>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</si>
  <si>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</si>
  <si>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</si>
  <si>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</si>
  <si>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</si>
  <si>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</si>
  <si>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</si>
  <si>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</si>
  <si>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</si>
  <si>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</si>
  <si>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</si>
  <si>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</si>
  <si>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</si>
  <si>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</si>
  <si>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</si>
  <si>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</si>
  <si>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</si>
  <si>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</si>
  <si>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</si>
  <si>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</si>
  <si>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</si>
  <si>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</si>
  <si>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</si>
  <si>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</si>
  <si>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</si>
  <si>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</si>
  <si>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</si>
  <si>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</si>
  <si>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</si>
  <si>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</si>
  <si>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</si>
  <si>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</si>
  <si>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</si>
  <si>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</si>
  <si>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</si>
  <si>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</si>
  <si>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</si>
  <si>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</si>
  <si>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</si>
  <si>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</si>
  <si>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</si>
  <si>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</si>
  <si>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</si>
  <si>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</si>
  <si>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</si>
  <si>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</si>
  <si>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</si>
  <si>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</si>
  <si>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</si>
  <si>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</si>
  <si>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</si>
  <si>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</si>
  <si>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</si>
  <si>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</si>
  <si>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</si>
  <si>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</si>
  <si>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</si>
  <si>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</si>
  <si>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</si>
  <si>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</si>
  <si>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</si>
  <si>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</si>
  <si>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</si>
  <si>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</si>
  <si>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</si>
  <si>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</si>
  <si>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</si>
  <si>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</si>
  <si>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</si>
  <si>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</si>
  <si>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</si>
  <si>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</si>
  <si>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</si>
  <si>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</si>
  <si>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</si>
  <si>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</si>
  <si>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</si>
  <si>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</si>
  <si>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</si>
  <si>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</si>
  <si>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</si>
  <si>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</si>
  <si>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</si>
  <si>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</si>
  <si>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</si>
  <si>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</si>
  <si>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</si>
  <si>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</si>
  <si>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</si>
  <si>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</si>
  <si>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</si>
  <si>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</si>
  <si>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</si>
  <si>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</si>
  <si>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</si>
  <si>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</si>
  <si>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</si>
  <si>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</si>
  <si>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</si>
  <si>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</si>
  <si>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</si>
  <si>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</si>
  <si>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</si>
  <si>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</si>
  <si>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</si>
  <si>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</si>
  <si>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</si>
  <si>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</si>
  <si>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</si>
  <si>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</si>
  <si>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</si>
  <si>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</si>
  <si>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</si>
  <si>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</si>
  <si>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</si>
  <si>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</si>
  <si>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</si>
  <si>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</si>
  <si>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</si>
  <si>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</si>
  <si>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</si>
  <si>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</si>
  <si>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</si>
  <si>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</si>
  <si>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</si>
  <si>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</si>
  <si>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</si>
  <si>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</si>
  <si>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</si>
  <si>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</si>
  <si>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</si>
  <si>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</si>
  <si>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</si>
  <si>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</si>
  <si>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</si>
  <si>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</si>
  <si>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</si>
  <si>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</si>
  <si>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</si>
  <si>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</si>
  <si>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</si>
  <si>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</si>
  <si>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</si>
  <si>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</si>
  <si>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</si>
  <si>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</si>
  <si>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</si>
  <si>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</si>
  <si>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</si>
  <si>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</si>
  <si>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</si>
  <si>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</si>
  <si>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</si>
  <si>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</si>
  <si>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</si>
  <si>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</si>
  <si>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</si>
  <si>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</si>
  <si>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</si>
  <si>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</si>
  <si>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</si>
  <si>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</si>
  <si>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</si>
  <si>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</si>
  <si>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</si>
  <si>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</si>
  <si>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</si>
  <si>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</si>
  <si>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</si>
  <si>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</si>
  <si>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</si>
  <si>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</si>
  <si>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</si>
  <si>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</si>
  <si>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</si>
  <si>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</si>
  <si>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</si>
  <si>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</si>
  <si>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</si>
  <si>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</si>
  <si>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</si>
  <si>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</si>
  <si>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</si>
  <si>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</si>
  <si>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</si>
  <si>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</si>
  <si>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</si>
  <si>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</si>
  <si>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</si>
  <si>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</si>
  <si>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</si>
  <si>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</si>
  <si>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</si>
  <si>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</si>
  <si>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</si>
  <si>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</si>
  <si>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</si>
  <si>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</si>
  <si>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</si>
  <si>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</si>
  <si>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</si>
  <si>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</si>
  <si>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</si>
  <si>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</si>
  <si>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</si>
  <si>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</si>
  <si>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</si>
  <si>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</si>
  <si>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</si>
  <si>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</si>
  <si>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</si>
  <si>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</si>
  <si>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</si>
  <si>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</si>
  <si>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</si>
  <si>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</si>
  <si>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</si>
  <si>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</si>
  <si>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</si>
  <si>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</si>
  <si>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</si>
  <si>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</si>
  <si>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</si>
  <si>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</si>
  <si>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</si>
  <si>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</si>
  <si>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</si>
  <si>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</si>
  <si>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</si>
  <si>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</si>
  <si>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</si>
  <si>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</si>
  <si>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</si>
  <si>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</si>
  <si>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</si>
  <si>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</si>
  <si>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</si>
  <si>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</si>
  <si>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</si>
  <si>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</si>
  <si>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</si>
  <si>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</si>
  <si>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</si>
  <si>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</si>
  <si>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</si>
  <si>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</si>
  <si>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</si>
  <si>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</si>
  <si>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</si>
  <si>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</si>
  <si>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</si>
  <si>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</si>
  <si>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</si>
  <si>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</si>
  <si>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</si>
  <si>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</si>
  <si>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</si>
  <si>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</si>
  <si>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</si>
  <si>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</si>
  <si>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</si>
  <si>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</si>
  <si>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</si>
  <si>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</si>
  <si>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</si>
  <si>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</si>
  <si>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</si>
  <si>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</si>
  <si>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</si>
  <si>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</si>
  <si>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</si>
  <si>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</si>
  <si>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</si>
  <si>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</si>
  <si>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</si>
  <si>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</si>
  <si>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</si>
  <si>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</si>
  <si>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</si>
  <si>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</si>
  <si>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</si>
  <si>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</si>
  <si>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</si>
  <si>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</si>
  <si>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</si>
  <si>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</si>
  <si>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</si>
  <si>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</si>
  <si>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</si>
  <si>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</si>
  <si>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</si>
  <si>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</si>
  <si>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</si>
  <si>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</si>
  <si>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</si>
  <si>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</si>
  <si>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</si>
  <si>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</si>
  <si>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</si>
  <si>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</si>
  <si>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</si>
  <si>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</si>
  <si>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</si>
  <si>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</si>
  <si>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</si>
  <si>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</si>
  <si>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</si>
  <si>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</si>
  <si>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</si>
  <si>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</si>
  <si>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</si>
  <si>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</si>
  <si>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</si>
  <si>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</si>
  <si>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</si>
  <si>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</si>
  <si>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</si>
  <si>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</si>
  <si>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</si>
  <si>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</si>
  <si>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</si>
  <si>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</si>
  <si>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</si>
  <si>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</si>
  <si>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</si>
  <si>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</si>
  <si>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</si>
  <si>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</si>
  <si>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</si>
  <si>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</si>
  <si>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</si>
  <si>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</si>
  <si>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</si>
  <si>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</si>
  <si>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</si>
  <si>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</si>
  <si>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</si>
  <si>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</si>
  <si>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</si>
  <si>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</si>
  <si>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</si>
  <si>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</si>
  <si>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</si>
  <si>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</si>
  <si>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</si>
  <si>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</si>
  <si>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</si>
  <si>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</si>
  <si>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</si>
  <si>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</si>
  <si>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</si>
  <si>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</si>
  <si>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</si>
  <si>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</si>
  <si>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</si>
  <si>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</si>
  <si>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</si>
  <si>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</si>
  <si>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</si>
  <si>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</si>
  <si>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</si>
  <si>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</si>
  <si>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</si>
  <si>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</si>
  <si>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</si>
  <si>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</si>
  <si>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</si>
  <si>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</si>
  <si>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</si>
  <si>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</si>
  <si>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</si>
  <si>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</si>
  <si>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</si>
  <si>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</si>
  <si>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</si>
  <si>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</si>
  <si>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</si>
  <si>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</si>
  <si>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</si>
  <si>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</si>
  <si>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</si>
  <si>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</si>
  <si>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</si>
  <si>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</si>
  <si>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</si>
  <si>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</si>
  <si>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</si>
  <si>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</si>
  <si>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</si>
  <si>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</si>
  <si>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</si>
  <si>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</si>
  <si>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</si>
  <si>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</si>
  <si>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</si>
  <si>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</si>
  <si>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</si>
  <si>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</si>
  <si>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</si>
  <si>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</si>
  <si>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</si>
  <si>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</si>
  <si>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</si>
  <si>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</si>
  <si>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</si>
  <si>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</si>
  <si>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</si>
  <si>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</si>
  <si>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</si>
  <si>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</si>
  <si>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</si>
  <si>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</si>
  <si>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</si>
  <si>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</si>
  <si>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</si>
  <si>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</si>
  <si>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</si>
  <si>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</si>
  <si>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</si>
  <si>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</si>
  <si>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</si>
  <si>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</si>
  <si>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</si>
  <si>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</si>
  <si>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</si>
  <si>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</si>
  <si>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</si>
  <si>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</si>
  <si>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</si>
  <si>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</si>
  <si>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</si>
  <si>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</si>
  <si>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</si>
  <si>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</si>
  <si>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</si>
  <si>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</si>
  <si>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</si>
  <si>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</si>
  <si>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</si>
  <si>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</si>
  <si>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</si>
  <si>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</si>
  <si>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</si>
  <si>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</si>
  <si>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</si>
  <si>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</si>
  <si>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</si>
  <si>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</si>
  <si>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</si>
  <si>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</si>
  <si>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</si>
  <si>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</si>
  <si>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</si>
  <si>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</si>
  <si>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</si>
  <si>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</si>
  <si>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</si>
  <si>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</si>
  <si>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</si>
  <si>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</si>
  <si>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</si>
  <si>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</si>
  <si>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</si>
  <si>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</si>
  <si>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</si>
  <si>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</si>
  <si>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</si>
  <si>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</si>
  <si>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</si>
  <si>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</si>
  <si>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</si>
  <si>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</si>
  <si>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</si>
  <si>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</si>
  <si>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</si>
  <si>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</si>
  <si>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</si>
  <si>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</si>
  <si>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</si>
  <si>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</si>
  <si>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</si>
  <si>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</si>
  <si>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</si>
  <si>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</si>
  <si>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</si>
  <si>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</si>
  <si>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</si>
  <si>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</si>
  <si>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</si>
  <si>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</si>
  <si>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</si>
  <si>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</si>
  <si>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</si>
  <si>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</si>
  <si>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</si>
  <si>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</si>
  <si>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</si>
  <si>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</si>
  <si>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</si>
  <si>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</si>
  <si>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</si>
  <si>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</si>
  <si>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</si>
  <si>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</si>
  <si>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</si>
  <si>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</si>
  <si>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</si>
  <si>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</si>
  <si>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</si>
  <si>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</si>
  <si>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</si>
  <si>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</si>
  <si>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</si>
  <si>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</si>
  <si>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</si>
  <si>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</si>
  <si>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</si>
  <si>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</si>
  <si>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</si>
  <si>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</si>
  <si>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</si>
  <si>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</si>
  <si>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</si>
  <si>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</si>
  <si>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</si>
  <si>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</si>
  <si>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</si>
  <si>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</si>
  <si>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</si>
  <si>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</si>
  <si>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</si>
  <si>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</si>
  <si>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</si>
  <si>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</si>
  <si>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</si>
  <si>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</si>
  <si>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</si>
  <si>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</si>
  <si>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</si>
  <si>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</si>
  <si>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</si>
  <si>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</si>
  <si>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</si>
  <si>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</si>
  <si>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</si>
  <si>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</si>
  <si>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</si>
  <si>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</si>
  <si>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</si>
  <si>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</si>
  <si>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</si>
  <si>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</si>
  <si>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</si>
  <si>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</si>
  <si>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</si>
  <si>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</si>
  <si>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</si>
  <si>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</si>
  <si>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</si>
  <si>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</si>
  <si>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</si>
  <si>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</si>
  <si>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</si>
  <si>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</si>
  <si>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</si>
  <si>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</si>
  <si>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</si>
  <si>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</si>
  <si>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</si>
  <si>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</si>
  <si>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</si>
  <si>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</si>
  <si>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</si>
  <si>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</si>
  <si>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</si>
  <si>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</si>
  <si>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</si>
  <si>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</si>
  <si>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</si>
  <si>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</si>
  <si>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</si>
  <si>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</si>
  <si>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</si>
  <si>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</si>
  <si>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</si>
  <si>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</si>
  <si>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</si>
  <si>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</si>
  <si>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</si>
  <si>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</si>
  <si>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</si>
  <si>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</si>
  <si>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</si>
  <si>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</si>
  <si>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</si>
  <si>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</si>
  <si>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</si>
  <si>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</si>
  <si>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</si>
  <si>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</si>
  <si>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</si>
  <si>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</si>
  <si>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</si>
  <si>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</si>
  <si>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</si>
  <si>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</si>
  <si>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</si>
  <si>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</si>
  <si>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</si>
  <si>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</si>
  <si>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</si>
  <si>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</si>
  <si>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</si>
  <si>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</si>
  <si>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</si>
  <si>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</si>
  <si>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</si>
  <si>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</si>
  <si>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</si>
  <si>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</si>
  <si>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</si>
  <si>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</si>
  <si>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</si>
  <si>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</si>
  <si>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</si>
  <si>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</si>
  <si>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</si>
  <si>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</si>
  <si>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</si>
  <si>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</si>
  <si>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</si>
  <si>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</si>
  <si>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</si>
  <si>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</si>
  <si>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</si>
  <si>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</si>
  <si>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</si>
  <si>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</si>
  <si>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</si>
  <si>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</si>
  <si>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</si>
  <si>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</si>
  <si>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</si>
  <si>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</si>
  <si>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</si>
  <si>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</si>
  <si>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</si>
  <si>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</si>
  <si>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</si>
  <si>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</si>
  <si>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</si>
  <si>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</si>
  <si>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</si>
  <si>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</si>
  <si>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</si>
  <si>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</si>
  <si>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</si>
  <si>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</si>
  <si>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</si>
  <si>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</si>
  <si>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</si>
  <si>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</si>
  <si>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</si>
  <si>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</si>
  <si>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</si>
  <si>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</si>
  <si>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</si>
  <si>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</si>
  <si>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</si>
  <si>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</si>
  <si>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</si>
  <si>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</si>
  <si>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</si>
  <si>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</si>
  <si>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</si>
  <si>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</si>
  <si>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</si>
  <si>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</si>
  <si>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</si>
  <si>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</si>
  <si>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</si>
  <si>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</si>
  <si>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</si>
  <si>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</si>
  <si>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</si>
  <si>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</si>
  <si>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</si>
  <si>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</si>
  <si>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</si>
  <si>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</si>
  <si>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</si>
  <si>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</si>
  <si>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</si>
  <si>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</si>
  <si>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</si>
  <si>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</si>
  <si>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</si>
  <si>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</si>
  <si>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</si>
  <si>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</si>
  <si>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</si>
  <si>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</si>
  <si>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</si>
  <si>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</si>
  <si>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</si>
  <si>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</si>
  <si>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</si>
  <si>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</si>
  <si>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</si>
  <si>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</si>
  <si>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</si>
  <si>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</si>
  <si>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</si>
  <si>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</si>
  <si>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</si>
  <si>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</si>
  <si>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</si>
  <si>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</si>
  <si>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</si>
  <si>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</si>
  <si>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</si>
  <si>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</si>
  <si>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</si>
  <si>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</si>
  <si>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</si>
  <si>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</si>
  <si>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</si>
  <si>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</si>
  <si>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</si>
  <si>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</si>
  <si>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</si>
  <si>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</si>
  <si>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</si>
  <si>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</si>
  <si>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</si>
  <si>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</si>
  <si>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</si>
  <si>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</si>
  <si>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</si>
  <si>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</si>
  <si>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</si>
  <si>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</si>
  <si>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</si>
  <si>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</si>
  <si>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</si>
  <si>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</si>
  <si>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</si>
  <si>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</si>
  <si>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</si>
  <si>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</si>
  <si>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</si>
  <si>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</si>
  <si>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</si>
  <si>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</si>
  <si>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</si>
  <si>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</si>
  <si>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</si>
  <si>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</si>
  <si>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</si>
  <si>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</si>
  <si>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</si>
  <si>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</si>
  <si>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</si>
  <si>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</si>
  <si>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</si>
  <si>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</si>
  <si>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</si>
  <si>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</si>
  <si>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</si>
  <si>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</si>
  <si>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</si>
  <si>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</si>
  <si>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</si>
  <si>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</si>
  <si>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</si>
  <si>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</si>
  <si>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</si>
  <si>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</si>
  <si>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</si>
  <si>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</si>
  <si>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</si>
  <si>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</si>
  <si>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</si>
  <si>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</si>
  <si>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</si>
  <si>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</si>
  <si>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</si>
  <si>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</si>
  <si>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</si>
  <si>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</si>
  <si>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</si>
  <si>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</si>
  <si>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</si>
  <si>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</si>
  <si>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</si>
  <si>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</si>
  <si>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</si>
  <si>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</si>
  <si>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</si>
  <si>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</si>
  <si>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</si>
  <si>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</si>
  <si>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</si>
  <si>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</si>
  <si>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</si>
  <si>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</si>
  <si>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</si>
  <si>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</si>
  <si>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</si>
  <si>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</si>
  <si>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</si>
  <si>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</si>
  <si>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</si>
  <si>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</si>
  <si>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</si>
  <si>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</si>
  <si>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</si>
  <si>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</si>
  <si>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</si>
  <si>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</si>
  <si>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</si>
  <si>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</si>
  <si>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</si>
  <si>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</si>
  <si>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</si>
  <si>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</si>
  <si>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</si>
  <si>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</si>
  <si>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</si>
  <si>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</si>
  <si>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</si>
  <si>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</si>
  <si>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</si>
  <si>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</si>
  <si>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</si>
  <si>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</si>
  <si>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</si>
  <si>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</si>
  <si>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</si>
  <si>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</si>
  <si>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</si>
  <si>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</si>
  <si>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</si>
  <si>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</si>
  <si>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</si>
  <si>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</si>
  <si>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</si>
  <si>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</si>
  <si>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</si>
  <si>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</si>
  <si>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</si>
  <si>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</si>
  <si>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</si>
  <si>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</si>
  <si>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</si>
  <si>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</si>
  <si>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</si>
  <si>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</si>
  <si>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</si>
  <si>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</si>
  <si>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</si>
  <si>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</si>
  <si>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</si>
  <si>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</si>
  <si>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</si>
  <si>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</si>
  <si>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</si>
  <si>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</si>
  <si>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</si>
  <si>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</si>
  <si>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</si>
  <si>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</si>
  <si>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</si>
  <si>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</si>
  <si>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</si>
  <si>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</si>
  <si>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</si>
  <si>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</si>
  <si>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</si>
  <si>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</si>
  <si>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</si>
  <si>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</si>
  <si>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</si>
  <si>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</si>
  <si>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</si>
  <si>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</si>
  <si>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</si>
  <si>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</si>
  <si>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</si>
  <si>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</si>
  <si>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</si>
  <si>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</si>
  <si>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</si>
  <si>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</si>
  <si>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</si>
  <si>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</si>
  <si>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</si>
  <si>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</si>
  <si>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</si>
  <si>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</si>
  <si>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</si>
  <si>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</si>
  <si>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</si>
  <si>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</si>
  <si>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</si>
  <si>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</si>
  <si>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</si>
  <si>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</si>
  <si>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</si>
  <si>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</si>
  <si>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</si>
  <si>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</si>
  <si>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</si>
  <si>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</si>
  <si>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</si>
  <si>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</si>
  <si>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</si>
  <si>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</si>
  <si>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</si>
  <si>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</si>
  <si>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</si>
  <si>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</si>
  <si>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</si>
  <si>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</si>
  <si>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</si>
  <si>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</si>
  <si>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</si>
  <si>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</si>
  <si>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</si>
  <si>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</si>
  <si>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</si>
  <si>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</si>
  <si>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</si>
  <si>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</si>
  <si>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</si>
  <si>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</si>
  <si>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</si>
  <si>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</si>
  <si>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</si>
  <si>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</si>
  <si>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</si>
  <si>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</si>
  <si>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</si>
  <si>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</si>
  <si>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</si>
  <si>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</si>
  <si>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</si>
  <si>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</si>
  <si>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</si>
  <si>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</si>
  <si>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</si>
  <si>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</si>
  <si>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</si>
  <si>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</si>
  <si>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</si>
  <si>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</si>
  <si>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</si>
  <si>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</si>
  <si>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</si>
  <si>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</si>
  <si>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</si>
  <si>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</si>
  <si>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</si>
  <si>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</si>
  <si>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</si>
  <si>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</si>
  <si>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</si>
  <si>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</si>
  <si>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</si>
  <si>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</si>
  <si>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</si>
  <si>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</si>
  <si>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</si>
  <si>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</si>
  <si>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</si>
  <si>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</si>
  <si>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</si>
  <si>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</si>
  <si>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</si>
  <si>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</si>
  <si>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</si>
  <si>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</si>
  <si>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</si>
  <si>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</si>
  <si>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</si>
  <si>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</si>
  <si>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</si>
  <si>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</si>
  <si>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</si>
  <si>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</si>
  <si>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</si>
  <si>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</si>
  <si>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</si>
  <si>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</si>
  <si>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</si>
  <si>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</si>
  <si>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</si>
  <si>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</si>
  <si>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</si>
  <si>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</si>
  <si>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</si>
  <si>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</si>
  <si>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</si>
  <si>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</si>
  <si>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</si>
  <si>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</si>
  <si>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</si>
  <si>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</si>
  <si>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</si>
  <si>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</si>
  <si>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</si>
  <si>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</si>
  <si>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</si>
  <si>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</si>
  <si>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</si>
  <si>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</si>
  <si>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</si>
  <si>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</si>
  <si>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</si>
  <si>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</si>
  <si>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</si>
  <si>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</si>
  <si>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</si>
  <si>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</si>
  <si>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</si>
  <si>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</si>
  <si>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</si>
  <si>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</si>
  <si>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</si>
  <si>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</si>
  <si>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</si>
  <si>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</si>
  <si>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</si>
  <si>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</si>
  <si>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</si>
  <si>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</si>
  <si>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</si>
  <si>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</si>
  <si>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</si>
  <si>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</si>
  <si>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</si>
  <si>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</si>
  <si>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</si>
  <si>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</si>
  <si>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</si>
  <si>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</si>
  <si>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</si>
  <si>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</si>
  <si>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</si>
  <si>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</si>
  <si>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</si>
  <si>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</si>
  <si>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</si>
  <si>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</si>
  <si>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</si>
  <si>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</si>
  <si>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</si>
  <si>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</si>
  <si>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</si>
  <si>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</si>
  <si>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</si>
  <si>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</si>
  <si>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</si>
  <si>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</si>
  <si>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</si>
  <si>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</si>
  <si>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</si>
  <si>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</si>
  <si>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</si>
  <si>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</si>
  <si>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</si>
  <si>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</si>
  <si>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</si>
  <si>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</si>
  <si>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</si>
  <si>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</si>
  <si>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</si>
  <si>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</si>
  <si>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</si>
  <si>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</si>
  <si>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</si>
  <si>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</si>
  <si>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</si>
  <si>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</si>
  <si>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</si>
  <si>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</si>
  <si>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</si>
  <si>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</si>
  <si>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</si>
  <si>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</si>
  <si>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</si>
  <si>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</si>
  <si>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</si>
  <si>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</si>
  <si>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</si>
  <si>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</si>
  <si>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</si>
  <si>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</si>
  <si>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</si>
  <si>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</si>
  <si>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</si>
  <si>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</si>
  <si>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</si>
  <si>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</si>
  <si>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</si>
  <si>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</si>
  <si>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</si>
  <si>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</si>
  <si>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</si>
  <si>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</si>
  <si>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</si>
  <si>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</si>
  <si>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</si>
  <si>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</si>
  <si>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</si>
  <si>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</si>
  <si>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</si>
  <si>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</si>
  <si>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</si>
  <si>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</si>
  <si>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</si>
  <si>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</si>
  <si>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</si>
  <si>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</si>
  <si>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</si>
  <si>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</si>
  <si>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</si>
  <si>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</si>
  <si>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</si>
  <si>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</si>
  <si>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</si>
  <si>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</si>
  <si>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</si>
  <si>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</si>
  <si>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</si>
  <si>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</si>
  <si>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</si>
  <si>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</si>
  <si>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</si>
  <si>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</si>
  <si>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</si>
  <si>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</si>
  <si>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</si>
  <si>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</si>
  <si>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</si>
  <si>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</si>
  <si>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</si>
  <si>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</si>
  <si>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</si>
  <si>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</si>
  <si>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</si>
  <si>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</si>
  <si>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</si>
  <si>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</si>
  <si>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</si>
  <si>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</si>
  <si>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</si>
  <si>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</si>
  <si>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</si>
  <si>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</si>
  <si>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</si>
  <si>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</si>
  <si>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</si>
  <si>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</si>
  <si>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</si>
  <si>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</si>
  <si>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</si>
  <si>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</si>
  <si>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</si>
  <si>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</si>
  <si>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</si>
  <si>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</si>
  <si>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</si>
  <si>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</si>
  <si>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</si>
  <si>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</si>
  <si>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</si>
  <si>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</si>
  <si>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</si>
  <si>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</si>
  <si>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</si>
  <si>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</si>
  <si>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</si>
  <si>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</si>
  <si>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</si>
  <si>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</si>
  <si>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</si>
  <si>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</si>
  <si>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</si>
  <si>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</si>
  <si>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</si>
  <si>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</si>
  <si>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</si>
  <si>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</si>
  <si>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</si>
  <si>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</si>
  <si>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</si>
  <si>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</si>
  <si>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</si>
  <si>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</si>
  <si>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</si>
  <si>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</si>
  <si>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</si>
  <si>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</si>
  <si>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</si>
  <si>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</si>
  <si>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</si>
  <si>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</si>
  <si>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</si>
  <si>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</si>
  <si>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</si>
  <si>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</si>
  <si>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</si>
  <si>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</si>
  <si>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</si>
  <si>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</si>
  <si>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</si>
  <si>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</si>
  <si>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</si>
  <si>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</si>
  <si>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</si>
  <si>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</si>
  <si>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</si>
  <si>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</si>
  <si>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</si>
  <si>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</si>
  <si>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</si>
  <si>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</si>
  <si>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</si>
  <si>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</si>
  <si>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</si>
  <si>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</si>
  <si>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</si>
  <si>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</si>
  <si>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</si>
  <si>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</si>
  <si>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</si>
  <si>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</si>
  <si>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</si>
  <si>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</si>
  <si>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</si>
  <si>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</si>
  <si>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</si>
  <si>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</si>
  <si>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</si>
  <si>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</si>
  <si>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</si>
  <si>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</si>
  <si>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</si>
  <si>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</si>
  <si>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</si>
  <si>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</si>
  <si>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</si>
  <si>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</si>
  <si>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</si>
  <si>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</si>
  <si>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</si>
  <si>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</si>
  <si>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</si>
  <si>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</si>
  <si>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</si>
  <si>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</si>
  <si>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</si>
  <si>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</si>
  <si>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</si>
  <si>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</si>
  <si>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</si>
  <si>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</si>
  <si>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</si>
  <si>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</si>
  <si>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</si>
  <si>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</si>
  <si>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</si>
  <si>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</si>
  <si>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</si>
  <si>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</si>
  <si>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</si>
  <si>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</si>
  <si>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</si>
  <si>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</si>
  <si>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</si>
  <si>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</si>
  <si>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</si>
  <si>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</si>
  <si>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</si>
  <si>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</si>
  <si>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</si>
  <si>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</si>
  <si>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</si>
  <si>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</si>
  <si>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</si>
  <si>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</si>
  <si>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</si>
  <si>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</si>
  <si>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</si>
  <si>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</si>
  <si>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</si>
  <si>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</si>
  <si>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</si>
  <si>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</si>
  <si>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</si>
  <si>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</si>
  <si>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</si>
  <si>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</si>
  <si>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</si>
  <si>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</si>
  <si>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</si>
  <si>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</si>
  <si>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</si>
  <si>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</si>
  <si>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</si>
  <si>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</si>
  <si>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</si>
  <si>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</si>
  <si>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</si>
  <si>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</si>
  <si>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</si>
  <si>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</si>
  <si>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</si>
  <si>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</si>
  <si>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</si>
  <si>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</si>
  <si>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</si>
  <si>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</si>
  <si>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</si>
  <si>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</si>
  <si>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</si>
  <si>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</si>
  <si>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</si>
  <si>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</si>
  <si>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</si>
  <si>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</si>
  <si>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</si>
  <si>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</si>
  <si>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</si>
  <si>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</si>
  <si>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</si>
  <si>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</si>
  <si>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</si>
  <si>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</si>
  <si>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</si>
  <si>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</si>
  <si>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</si>
  <si>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</si>
  <si>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</si>
  <si>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</si>
  <si>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</si>
  <si>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</si>
  <si>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</si>
  <si>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</si>
  <si>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</si>
  <si>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</si>
  <si>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</si>
  <si>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</si>
  <si>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</si>
  <si>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</si>
  <si>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</si>
  <si>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</si>
  <si>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</si>
  <si>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</si>
  <si>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</si>
  <si>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</si>
  <si>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</si>
  <si>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</si>
  <si>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</si>
  <si>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</si>
  <si>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</si>
  <si>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</si>
  <si>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</si>
  <si>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</si>
  <si>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</si>
  <si>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</si>
  <si>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</si>
  <si>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</si>
  <si>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</si>
  <si>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</si>
  <si>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</si>
  <si>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</si>
  <si>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</si>
  <si>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</si>
  <si>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</si>
  <si>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</si>
  <si>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</si>
  <si>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</si>
  <si>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</si>
  <si>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</si>
  <si>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</si>
  <si>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</si>
  <si>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</si>
  <si>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</si>
  <si>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</si>
  <si>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</si>
  <si>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</si>
  <si>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</si>
  <si>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</si>
  <si>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</si>
  <si>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</si>
  <si>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</si>
  <si>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</si>
  <si>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</si>
  <si>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</si>
  <si>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</si>
  <si>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</si>
  <si>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</si>
  <si>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</si>
  <si>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</si>
  <si>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</si>
  <si>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</si>
  <si>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</si>
  <si>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</si>
  <si>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</si>
  <si>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</si>
  <si>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</si>
  <si>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</si>
  <si>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</si>
  <si>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</si>
  <si>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</si>
  <si>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</si>
  <si>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</si>
  <si>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</si>
  <si>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</si>
  <si>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</si>
  <si>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</si>
  <si>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</si>
  <si>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</si>
  <si>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</si>
  <si>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</si>
  <si>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</si>
  <si>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</si>
  <si>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</si>
  <si>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</si>
  <si>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</si>
  <si>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</si>
  <si>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</si>
  <si>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</si>
  <si>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</si>
  <si>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</si>
  <si>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</si>
  <si>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</si>
  <si>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</si>
  <si>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</si>
  <si>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</si>
  <si>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</si>
  <si>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</si>
  <si>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</si>
  <si>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</si>
  <si>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</si>
  <si>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</si>
  <si>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</si>
  <si>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</si>
  <si>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</si>
  <si>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</si>
  <si>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</si>
  <si>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</si>
  <si>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</si>
  <si>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</si>
  <si>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</si>
  <si>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</si>
  <si>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</si>
  <si>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</si>
  <si>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</si>
  <si>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</si>
  <si>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</si>
  <si>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</si>
  <si>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</si>
  <si>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</si>
  <si>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</si>
  <si>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</si>
  <si>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</si>
  <si>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</si>
  <si>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</si>
  <si>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</si>
  <si>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</si>
  <si>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</si>
  <si>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</si>
  <si>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</si>
  <si>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</si>
  <si>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</si>
  <si>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</si>
  <si>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</si>
  <si>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</si>
  <si>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</si>
  <si>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</si>
  <si>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</si>
  <si>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</si>
  <si>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</si>
  <si>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</si>
  <si>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</si>
  <si>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</si>
  <si>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</si>
  <si>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</si>
  <si>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</si>
  <si>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</si>
  <si>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</si>
  <si>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</si>
  <si>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</si>
  <si>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</si>
  <si>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</si>
  <si>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</si>
  <si>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</si>
  <si>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</si>
  <si>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</si>
  <si>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</si>
  <si>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</si>
  <si>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</si>
  <si>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</si>
  <si>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</si>
  <si>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</si>
  <si>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</si>
  <si>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</si>
  <si>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</si>
  <si>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</si>
  <si>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</si>
  <si>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</si>
  <si>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</si>
  <si>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</si>
  <si>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</si>
  <si>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</si>
  <si>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</si>
  <si>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</si>
  <si>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</si>
  <si>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</si>
  <si>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</si>
  <si>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</si>
  <si>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</si>
  <si>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</si>
  <si>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</si>
  <si>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</si>
  <si>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</si>
  <si>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</si>
  <si>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</si>
  <si>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</si>
  <si>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</si>
  <si>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</si>
  <si>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</si>
  <si>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</si>
  <si>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</si>
  <si>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</si>
  <si>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</si>
  <si>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</si>
  <si>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</si>
  <si>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</si>
  <si>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</si>
  <si>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</si>
  <si>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</si>
  <si>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</si>
  <si>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</si>
  <si>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</si>
  <si>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</si>
  <si>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</si>
  <si>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</si>
  <si>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</si>
  <si>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</si>
  <si>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</si>
  <si>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</si>
  <si>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</si>
  <si>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</si>
  <si>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</si>
  <si>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</si>
  <si>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</si>
  <si>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</si>
  <si>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</si>
  <si>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</si>
  <si>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</si>
  <si>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</si>
  <si>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</si>
  <si>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</si>
  <si>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</si>
  <si>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</si>
  <si>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</si>
  <si>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</si>
  <si>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</si>
  <si>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</si>
  <si>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</si>
  <si>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</si>
  <si>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</si>
  <si>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</si>
  <si>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</si>
  <si>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</si>
  <si>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</si>
  <si>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</si>
  <si>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</si>
  <si>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</si>
  <si>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</si>
  <si>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</si>
  <si>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</si>
  <si>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</si>
  <si>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</si>
  <si>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</si>
  <si>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</si>
  <si>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</si>
  <si>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</si>
  <si>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</si>
  <si>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</si>
  <si>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</si>
  <si>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</si>
  <si>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</si>
  <si>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</si>
  <si>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</si>
  <si>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</si>
  <si>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</si>
  <si>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</si>
  <si>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</si>
  <si>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</si>
  <si>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</si>
  <si>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</si>
  <si>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</si>
  <si>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</si>
  <si>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</si>
  <si>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</si>
  <si>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</si>
  <si>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</si>
  <si>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</si>
  <si>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</si>
  <si>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</si>
  <si>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</si>
  <si>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</si>
  <si>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</si>
  <si>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</si>
  <si>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</si>
  <si>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</si>
  <si>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</si>
  <si>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</si>
  <si>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</si>
  <si>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</si>
  <si>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</si>
  <si>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</si>
  <si>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</si>
  <si>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</si>
  <si>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</si>
  <si>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</si>
  <si>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</si>
  <si>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</si>
  <si>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</si>
  <si>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</si>
  <si>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</si>
  <si>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</si>
  <si>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</si>
  <si>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</si>
  <si>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</si>
  <si>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</si>
  <si>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</si>
  <si>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</si>
  <si>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</si>
  <si>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</si>
  <si>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</si>
  <si>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</si>
  <si>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</si>
  <si>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</si>
  <si>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</si>
  <si>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</si>
  <si>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</si>
  <si>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</si>
  <si>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</si>
  <si>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</si>
  <si>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</si>
  <si>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</si>
  <si>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</si>
  <si>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</si>
  <si>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</si>
  <si>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</si>
  <si>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</si>
  <si>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</si>
  <si>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</si>
  <si>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</si>
  <si>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</si>
  <si>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</si>
  <si>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</si>
  <si>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</si>
  <si>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</si>
  <si>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</si>
  <si>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</si>
  <si>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</si>
  <si>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</si>
  <si>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</si>
  <si>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</si>
  <si>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</si>
  <si>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</si>
  <si>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</si>
  <si>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</si>
  <si>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</si>
  <si>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</si>
  <si>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</si>
  <si>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</si>
  <si>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</si>
  <si>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</si>
  <si>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</si>
  <si>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</si>
  <si>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</si>
  <si>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</si>
  <si>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</si>
  <si>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</si>
  <si>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</si>
  <si>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</si>
  <si>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</si>
  <si>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</si>
  <si>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</si>
  <si>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</si>
  <si>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</si>
  <si>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</si>
  <si>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</si>
  <si>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</si>
  <si>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</si>
  <si>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</si>
  <si>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</si>
  <si>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</si>
  <si>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</si>
  <si>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</si>
  <si>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</si>
  <si>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</si>
  <si>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</si>
  <si>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</si>
  <si>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</si>
  <si>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</si>
  <si>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</si>
  <si>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</si>
  <si>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</si>
  <si>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</si>
  <si>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</si>
  <si>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</si>
  <si>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</si>
  <si>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</si>
  <si>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</si>
  <si>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</si>
  <si>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</si>
  <si>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</si>
  <si>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</si>
  <si>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</si>
  <si>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</si>
  <si>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</si>
  <si>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</si>
  <si>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</si>
  <si>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</si>
  <si>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</si>
  <si>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</si>
  <si>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</si>
  <si>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</si>
  <si>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</si>
  <si>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</si>
  <si>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</si>
  <si>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</si>
  <si>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</si>
  <si>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</si>
  <si>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</si>
  <si>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</si>
  <si>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</si>
  <si>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</si>
  <si>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</si>
  <si>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</si>
  <si>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</si>
  <si>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</si>
  <si>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</si>
  <si>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</si>
  <si>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</si>
  <si>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</si>
  <si>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</si>
  <si>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</si>
  <si>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</si>
  <si>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</si>
  <si>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</si>
  <si>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</si>
  <si>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</si>
  <si>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</si>
  <si>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</si>
  <si>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</si>
  <si>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</si>
  <si>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</si>
  <si>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</si>
  <si>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</si>
  <si>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</si>
  <si>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</si>
  <si>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</si>
  <si>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</si>
  <si>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</si>
  <si>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</si>
  <si>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</si>
  <si>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</si>
  <si>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</si>
  <si>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</si>
  <si>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</si>
  <si>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</si>
  <si>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</si>
  <si>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</si>
  <si>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</si>
  <si>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</si>
  <si>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</si>
  <si>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</si>
  <si>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</si>
  <si>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</si>
  <si>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</si>
  <si>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</si>
  <si>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</si>
  <si>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</si>
  <si>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</si>
  <si>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</si>
  <si>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</si>
  <si>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</si>
  <si>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</si>
  <si>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</si>
  <si>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</si>
  <si>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</si>
  <si>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</si>
  <si>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</si>
  <si>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</si>
  <si>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</si>
  <si>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</si>
  <si>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</si>
  <si>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</si>
  <si>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</si>
  <si>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</si>
  <si>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</si>
  <si>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</si>
  <si>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</si>
  <si>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</si>
  <si>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</si>
  <si>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</si>
  <si>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</si>
  <si>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</si>
  <si>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</si>
  <si>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</si>
  <si>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</si>
  <si>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</si>
  <si>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</si>
  <si>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</si>
  <si>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</si>
  <si>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</si>
  <si>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</si>
  <si>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</si>
  <si>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</si>
  <si>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</si>
  <si>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</si>
  <si>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</si>
  <si>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</si>
  <si>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</si>
  <si>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</si>
  <si>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</si>
  <si>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</si>
  <si>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</si>
  <si>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</si>
  <si>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</si>
  <si>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</si>
  <si>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</si>
  <si>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</si>
  <si>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</si>
  <si>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</si>
  <si>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</si>
  <si>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</si>
  <si>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</si>
  <si>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</si>
  <si>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</si>
  <si>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</si>
  <si>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</si>
  <si>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</si>
  <si>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</si>
  <si>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</si>
  <si>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</si>
  <si>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</si>
  <si>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</si>
  <si>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</si>
  <si>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</si>
  <si>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</si>
  <si>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</si>
  <si>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</si>
  <si>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</si>
  <si>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</si>
  <si>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</si>
  <si>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</si>
  <si>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</si>
  <si>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</si>
  <si>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</si>
  <si>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</si>
  <si>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</si>
  <si>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</si>
  <si>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</si>
  <si>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</si>
  <si>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</si>
  <si>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</si>
  <si>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</si>
  <si>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</si>
  <si>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</si>
  <si>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</si>
  <si>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</si>
  <si>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</si>
  <si>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</si>
  <si>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</si>
  <si>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</si>
  <si>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</si>
  <si>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</si>
  <si>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</si>
  <si>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</si>
  <si>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</si>
  <si>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</si>
  <si>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</si>
  <si>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</si>
  <si>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</si>
  <si>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</si>
  <si>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</si>
  <si>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</si>
  <si>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</si>
  <si>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</si>
  <si>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</si>
  <si>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</si>
  <si>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</si>
  <si>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</si>
  <si>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</si>
  <si>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</si>
  <si>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</si>
  <si>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</si>
  <si>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</si>
  <si>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</si>
  <si>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</si>
  <si>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</si>
  <si>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</si>
  <si>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</si>
  <si>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</si>
  <si>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</si>
  <si>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</si>
  <si>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</si>
  <si>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</si>
  <si>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</si>
  <si>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</si>
  <si>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</si>
  <si>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</si>
  <si>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</si>
  <si>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</si>
  <si>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</si>
  <si>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</si>
  <si>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</si>
  <si>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</si>
  <si>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</si>
  <si>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</si>
  <si>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</si>
  <si>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</si>
  <si>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</si>
  <si>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</si>
  <si>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</si>
  <si>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</si>
  <si>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</si>
  <si>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</si>
  <si>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</si>
  <si>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</si>
  <si>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</si>
  <si>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</si>
  <si>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</si>
  <si>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</si>
  <si>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</si>
  <si>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</si>
  <si>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</si>
  <si>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</si>
  <si>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</si>
  <si>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</si>
  <si>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</si>
  <si>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</si>
  <si>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</si>
  <si>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</si>
  <si>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</si>
  <si>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</si>
  <si>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</si>
  <si>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</si>
  <si>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</si>
  <si>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</si>
  <si>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</si>
  <si>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</si>
  <si>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</si>
  <si>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</si>
  <si>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</si>
  <si>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</si>
  <si>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</si>
  <si>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</si>
  <si>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</si>
  <si>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</si>
  <si>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</si>
  <si>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</si>
  <si>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</si>
  <si>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</si>
  <si>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</si>
  <si>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</si>
  <si>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</si>
  <si>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</si>
  <si>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</si>
  <si>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</si>
  <si>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</si>
  <si>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</si>
  <si>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</si>
  <si>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</si>
  <si>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</si>
  <si>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</si>
  <si>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</si>
  <si>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</si>
  <si>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</si>
  <si>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</si>
  <si>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</si>
  <si>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</si>
  <si>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</si>
  <si>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</si>
  <si>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</si>
  <si>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</si>
  <si>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</si>
  <si>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</si>
  <si>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</si>
  <si>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</si>
  <si>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</si>
  <si>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</si>
  <si>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</si>
  <si>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</si>
  <si>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</si>
  <si>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</si>
  <si>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</si>
  <si>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</si>
  <si>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</si>
  <si>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</si>
  <si>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</si>
  <si>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</si>
  <si>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</si>
  <si>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</si>
  <si>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</si>
  <si>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</si>
  <si>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</si>
  <si>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</si>
  <si>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</si>
  <si>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</si>
  <si>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</si>
  <si>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</si>
  <si>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</si>
  <si>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</si>
  <si>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</si>
  <si>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</si>
  <si>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</si>
  <si>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</si>
  <si>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</si>
  <si>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</si>
  <si>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</si>
  <si>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</si>
  <si>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</si>
  <si>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</si>
  <si>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</si>
  <si>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</si>
  <si>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</si>
  <si>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</si>
  <si>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</si>
  <si>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</si>
  <si>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</si>
  <si>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</si>
  <si>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</si>
  <si>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</si>
  <si>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</si>
  <si>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</si>
  <si>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</si>
  <si>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</si>
  <si>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</si>
  <si>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</si>
  <si>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</si>
  <si>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</si>
  <si>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</si>
  <si>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</si>
  <si>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</si>
  <si>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</si>
  <si>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</si>
  <si>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</si>
  <si>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</si>
  <si>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</si>
  <si>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</si>
  <si>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</si>
  <si>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</si>
  <si>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</si>
  <si>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</si>
  <si>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</si>
  <si>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</si>
  <si>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</si>
  <si>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</si>
  <si>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</si>
  <si>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</si>
  <si>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</si>
  <si>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</si>
  <si>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</si>
  <si>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</si>
  <si>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</si>
  <si>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</si>
  <si>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</si>
  <si>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</si>
  <si>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</si>
  <si>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</si>
  <si>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</si>
  <si>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</si>
  <si>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</si>
  <si>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</si>
  <si>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</si>
  <si>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</si>
  <si>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</si>
  <si>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</si>
  <si>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</si>
  <si>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</si>
  <si>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</si>
  <si>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</si>
  <si>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</si>
  <si>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</si>
  <si>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</si>
  <si>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</si>
  <si>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</si>
  <si>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</si>
  <si>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</si>
  <si>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</si>
  <si>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</si>
  <si>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</si>
  <si>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</si>
  <si>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</si>
  <si>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</si>
  <si>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</si>
  <si>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</si>
  <si>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</si>
  <si>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</si>
  <si>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</si>
  <si>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</si>
  <si>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</si>
  <si>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</si>
  <si>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</si>
  <si>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</si>
  <si>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</si>
  <si>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</si>
  <si>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</si>
  <si>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</si>
  <si>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</si>
  <si>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</si>
  <si>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</si>
  <si>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</si>
  <si>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</si>
  <si>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</si>
  <si>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</si>
  <si>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</si>
  <si>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</si>
  <si>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</si>
  <si>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</si>
  <si>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</si>
  <si>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</si>
  <si>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</si>
  <si>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</si>
  <si>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</si>
  <si>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</si>
  <si>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</si>
  <si>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</si>
  <si>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</si>
  <si>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</si>
  <si>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</si>
  <si>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</si>
  <si>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</si>
  <si>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</si>
  <si>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</si>
  <si>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</si>
  <si>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</si>
  <si>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</si>
  <si>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</si>
  <si>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</si>
  <si>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</si>
  <si>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</si>
  <si>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</si>
  <si>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</si>
  <si>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</si>
  <si>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</si>
  <si>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</si>
  <si>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</si>
  <si>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</si>
  <si>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</si>
  <si>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</si>
  <si>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</si>
  <si>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</si>
  <si>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</si>
  <si>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</si>
  <si>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</si>
  <si>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</si>
  <si>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</si>
  <si>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</si>
  <si>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</si>
  <si>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</si>
  <si>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</si>
  <si>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</si>
  <si>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</si>
  <si>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</si>
  <si>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</si>
  <si>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</si>
  <si>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</si>
  <si>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</si>
  <si>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</si>
  <si>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</si>
  <si>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</si>
  <si>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</si>
  <si>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</si>
  <si>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</si>
  <si>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</si>
  <si>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</si>
  <si>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</si>
  <si>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</si>
  <si>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</si>
  <si>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</si>
  <si>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</si>
  <si>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</si>
  <si>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</si>
  <si>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</si>
  <si>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</si>
  <si>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</si>
  <si>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</si>
  <si>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</si>
  <si>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</si>
  <si>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</si>
  <si>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</si>
  <si>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</si>
  <si>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</si>
  <si>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</si>
  <si>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</si>
  <si>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</si>
  <si>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</si>
  <si>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</si>
  <si>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</si>
  <si>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</si>
  <si>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</si>
  <si>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</si>
  <si>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</si>
  <si>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</si>
  <si>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</si>
  <si>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</si>
  <si>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</si>
  <si>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</si>
  <si>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</si>
  <si>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</si>
  <si>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</si>
  <si>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</si>
  <si>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</si>
  <si>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</si>
  <si>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</si>
  <si>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</si>
  <si>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</si>
  <si>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</si>
  <si>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</si>
  <si>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</si>
  <si>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</si>
  <si>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</si>
  <si>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</si>
  <si>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</si>
  <si>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</si>
  <si>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</si>
  <si>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</si>
  <si>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</si>
  <si>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</si>
  <si>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</si>
  <si>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</si>
  <si>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</si>
  <si>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</si>
  <si>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</si>
  <si>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</si>
  <si>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</si>
  <si>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</si>
  <si>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</si>
  <si>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</si>
  <si>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</si>
  <si>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</si>
  <si>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</si>
  <si>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</si>
  <si>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</si>
  <si>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</si>
  <si>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</si>
  <si>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</si>
  <si>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</si>
  <si>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</si>
  <si>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</si>
  <si>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</si>
  <si>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</si>
  <si>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</si>
  <si>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</si>
  <si>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</si>
  <si>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</si>
  <si>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</si>
  <si>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</si>
  <si>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</si>
  <si>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</si>
  <si>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</si>
  <si>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</si>
  <si>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</si>
  <si>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</si>
  <si>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</si>
  <si>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</si>
  <si>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</si>
  <si>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</si>
  <si>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</si>
  <si>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</si>
  <si>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</si>
  <si>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</si>
  <si>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</si>
  <si>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</si>
  <si>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</si>
  <si>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</si>
  <si>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</si>
  <si>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</si>
  <si>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</si>
  <si>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</si>
  <si>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</si>
  <si>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</si>
  <si>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</si>
  <si>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</si>
  <si>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</si>
  <si>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</si>
  <si>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</si>
  <si>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</si>
  <si>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</si>
  <si>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</si>
  <si>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</si>
  <si>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</si>
  <si>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</si>
  <si>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</si>
  <si>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</si>
  <si>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</si>
  <si>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</si>
  <si>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</si>
  <si>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</si>
  <si>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</si>
  <si>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</si>
  <si>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</si>
  <si>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</si>
  <si>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</si>
  <si>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</si>
  <si>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</si>
  <si>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</si>
  <si>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</si>
  <si>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</si>
  <si>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</si>
  <si>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</si>
  <si>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</si>
  <si>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</si>
  <si>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</si>
  <si>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</si>
  <si>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</si>
  <si>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</si>
  <si>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</si>
  <si>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</si>
  <si>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</si>
  <si>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</si>
  <si>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</si>
  <si>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</si>
  <si>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</si>
  <si>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</si>
  <si>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</si>
  <si>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</si>
  <si>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</si>
  <si>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</si>
  <si>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</si>
  <si>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</si>
  <si>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</si>
  <si>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</si>
  <si>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</si>
  <si>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</si>
  <si>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</si>
  <si>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</si>
  <si>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</si>
  <si>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</si>
  <si>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</si>
  <si>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</si>
  <si>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</si>
  <si>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</si>
  <si>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</si>
  <si>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</si>
  <si>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</si>
  <si>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</si>
  <si>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</si>
  <si>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</si>
  <si>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</si>
  <si>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</si>
  <si>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</si>
  <si>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</si>
  <si>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</si>
  <si>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</si>
  <si>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</si>
  <si>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</si>
  <si>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</si>
  <si>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</si>
  <si>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</si>
  <si>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</si>
  <si>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</si>
  <si>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</si>
  <si>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</si>
  <si>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</si>
  <si>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</si>
  <si>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</si>
  <si>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</si>
  <si>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</si>
  <si>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</si>
  <si>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</si>
  <si>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</si>
  <si>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</si>
  <si>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</si>
  <si>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</si>
  <si>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</si>
  <si>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</si>
  <si>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</si>
  <si>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</si>
  <si>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</si>
  <si>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</si>
  <si>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</si>
  <si>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</si>
  <si>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</si>
  <si>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</si>
  <si>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</si>
  <si>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</si>
  <si>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</si>
  <si>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</si>
  <si>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</si>
  <si>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</si>
  <si>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</si>
  <si>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</si>
  <si>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</si>
  <si>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</si>
  <si>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</si>
  <si>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</si>
  <si>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</si>
  <si>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</si>
  <si>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</si>
  <si>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</si>
  <si>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</si>
  <si>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</si>
  <si>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</si>
  <si>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</si>
  <si>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</si>
  <si>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</si>
  <si>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</si>
  <si>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</si>
  <si>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</si>
  <si>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</si>
  <si>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</si>
  <si>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</si>
  <si>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</si>
  <si>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</si>
  <si>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</si>
  <si>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</si>
  <si>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</si>
  <si>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</si>
  <si>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</si>
  <si>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</si>
  <si>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</si>
  <si>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</si>
  <si>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</si>
  <si>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</si>
  <si>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</si>
  <si>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</si>
  <si>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</si>
  <si>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</si>
  <si>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</si>
  <si>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</si>
  <si>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</si>
  <si>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</si>
  <si>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</si>
  <si>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</si>
  <si>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</si>
  <si>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</si>
  <si>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</si>
  <si>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</si>
  <si>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</si>
  <si>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</si>
  <si>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</si>
  <si>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</si>
  <si>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</si>
  <si>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</si>
  <si>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</si>
  <si>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</si>
  <si>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</si>
  <si>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</si>
  <si>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</si>
  <si>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</si>
  <si>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</si>
  <si>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</si>
  <si>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</si>
  <si>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</si>
  <si>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</si>
  <si>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</si>
  <si>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</si>
  <si>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</si>
  <si>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</si>
  <si>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</si>
  <si>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</si>
  <si>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</si>
  <si>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</si>
  <si>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</si>
  <si>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</si>
  <si>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</si>
  <si>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</si>
  <si>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</si>
  <si>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</si>
  <si>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</si>
  <si>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</si>
  <si>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</si>
  <si>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</si>
  <si>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</si>
  <si>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</si>
  <si>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</si>
  <si>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</si>
  <si>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</si>
  <si>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</si>
  <si>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</si>
  <si>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</si>
  <si>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</si>
  <si>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</si>
  <si>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</si>
  <si>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</si>
  <si>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</si>
  <si>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</si>
  <si>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</si>
  <si>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</si>
  <si>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</si>
  <si>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</si>
  <si>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</si>
  <si>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</si>
  <si>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</si>
  <si>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</si>
  <si>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</si>
  <si>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</si>
  <si>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</si>
  <si>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</si>
  <si>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</si>
  <si>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</si>
  <si>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</si>
  <si>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</si>
  <si>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</si>
  <si>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</si>
  <si>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</si>
  <si>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</si>
  <si>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</si>
  <si>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</si>
  <si>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</si>
  <si>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</si>
  <si>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</si>
  <si>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</si>
  <si>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</si>
  <si>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</si>
  <si>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</si>
  <si>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</si>
  <si>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</si>
  <si>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</si>
  <si>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</si>
  <si>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</si>
  <si>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</si>
  <si>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</si>
  <si>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</si>
  <si>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</si>
  <si>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</si>
  <si>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</si>
  <si>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</si>
  <si>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</si>
  <si>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</si>
  <si>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</si>
  <si>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</si>
  <si>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</si>
  <si>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</si>
  <si>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</si>
  <si>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</si>
  <si>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</si>
  <si>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</si>
  <si>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</si>
  <si>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</si>
  <si>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</si>
  <si>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</si>
  <si>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</si>
  <si>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</si>
  <si>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</si>
  <si>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</si>
  <si>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</si>
  <si>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</si>
  <si>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</si>
  <si>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</si>
  <si>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</si>
  <si>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</si>
  <si>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</si>
  <si>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</si>
  <si>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</si>
  <si>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</si>
  <si>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</si>
  <si>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</si>
  <si>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</si>
  <si>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</si>
  <si>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</si>
  <si>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</si>
  <si>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</si>
  <si>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</si>
  <si>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</si>
  <si>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</si>
  <si>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</si>
  <si>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</si>
  <si>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</si>
  <si>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</si>
  <si>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</si>
  <si>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</si>
  <si>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</si>
  <si>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</si>
  <si>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</si>
  <si>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</si>
  <si>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</si>
  <si>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</si>
  <si>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</si>
  <si>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</si>
  <si>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</si>
  <si>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</si>
  <si>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</si>
  <si>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</si>
  <si>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</si>
  <si>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</si>
  <si>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</si>
  <si>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</si>
  <si>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</si>
  <si>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</si>
  <si>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</si>
  <si>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</si>
  <si>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</si>
  <si>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</si>
  <si>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</si>
  <si>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</si>
  <si>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</si>
  <si>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</si>
  <si>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</si>
  <si>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</si>
  <si>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</si>
  <si>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</si>
  <si>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</si>
  <si>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</si>
  <si>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</si>
  <si>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</si>
  <si>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</si>
  <si>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</si>
  <si>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</si>
  <si>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</si>
  <si>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</si>
  <si>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</si>
  <si>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</si>
  <si>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CHQ available with Rehan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</si>
  <si>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</si>
  <si>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</si>
  <si>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</si>
  <si>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</si>
  <si>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</si>
  <si>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</si>
  <si>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Cresent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</si>
</sst>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0" fontId="0" fillId="19" borderId="1" xfId="0" applyFill="1" applyBorder="1" applyAlignment="1">
      <alignment vertical="center" wrapText="1"/>
    </xf>
    <xf numFmtId="165" fontId="0" fillId="19" borderId="1" xfId="1" applyNumberFormat="1" applyFont="1" applyFill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663" workbookViewId="0">
      <selection activeCell="B2663" sqref="B2663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6"/>
      <c r="B1" s="726"/>
      <c r="C1" s="726"/>
      <c r="D1" s="726"/>
      <c r="E1" s="727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8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9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9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9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30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31" t="s">
        <v>3255</v>
      </c>
      <c r="F1120" s="731"/>
      <c r="G1120" s="731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32" t="s">
        <v>4176</v>
      </c>
      <c r="B1490" s="734"/>
      <c r="C1490" s="736" t="s">
        <v>4177</v>
      </c>
      <c r="D1490" s="738"/>
      <c r="E1490" s="738"/>
    </row>
    <row r="1491" spans="1:5" ht="26.45" customHeight="1" x14ac:dyDescent="0.25">
      <c r="A1491" s="733"/>
      <c r="B1491" s="735"/>
      <c r="C1491" s="737"/>
      <c r="D1491" s="739"/>
      <c r="E1491" s="739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40" t="s">
        <v>4984</v>
      </c>
      <c r="D1803" s="740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41" t="s">
        <v>5223</v>
      </c>
      <c r="I1893" s="741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42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42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43" t="s">
        <v>5540</v>
      </c>
      <c r="E2010" s="744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5" t="s">
        <v>5632</v>
      </c>
      <c r="G2048" s="745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5" t="s">
        <v>5963</v>
      </c>
      <c r="D2183" s="725"/>
      <c r="E2183" s="725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18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19"/>
      <c r="B2296" s="278" t="s">
        <v>6236</v>
      </c>
      <c r="C2296" s="279" t="s">
        <v>6237</v>
      </c>
      <c r="D2296" s="292"/>
    </row>
    <row r="2297" spans="1:5" ht="23.25" customHeight="1" x14ac:dyDescent="0.35">
      <c r="A2297" s="719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20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21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21"/>
      <c r="B2303" s="72" t="s">
        <v>6252</v>
      </c>
      <c r="C2303" s="250"/>
      <c r="D2303" s="298"/>
      <c r="E2303" s="209"/>
    </row>
    <row r="2304" spans="1:5" ht="20.25" customHeight="1" x14ac:dyDescent="0.3">
      <c r="A2304" s="721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22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22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23" t="s">
        <v>6575</v>
      </c>
      <c r="E2443" s="723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24" t="s">
        <v>6583</v>
      </c>
      <c r="C2446" s="724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6" t="s">
        <v>7617</v>
      </c>
      <c r="B1" s="747"/>
      <c r="C1" s="624"/>
      <c r="D1" s="746" t="s">
        <v>7616</v>
      </c>
      <c r="E1" s="747"/>
      <c r="F1" s="624"/>
      <c r="G1" s="746" t="s">
        <v>7607</v>
      </c>
      <c r="H1" s="747"/>
      <c r="I1" s="624"/>
      <c r="J1" s="746" t="s">
        <v>7601</v>
      </c>
      <c r="K1" s="747"/>
      <c r="L1" s="624"/>
      <c r="M1" s="746" t="s">
        <v>7588</v>
      </c>
      <c r="N1" s="747"/>
      <c r="O1" s="624"/>
      <c r="P1" s="746" t="s">
        <v>7585</v>
      </c>
      <c r="Q1" s="747"/>
      <c r="R1" s="624"/>
      <c r="S1" s="746" t="s">
        <v>7569</v>
      </c>
      <c r="T1" s="747"/>
      <c r="U1" s="624"/>
      <c r="V1" s="746" t="s">
        <v>7535</v>
      </c>
      <c r="W1" s="747"/>
      <c r="X1" s="624"/>
      <c r="Y1" s="746" t="s">
        <v>7518</v>
      </c>
      <c r="Z1" s="747"/>
      <c r="AA1" s="624"/>
      <c r="AB1" s="746" t="s">
        <v>7509</v>
      </c>
      <c r="AC1" s="747"/>
      <c r="AD1" s="624"/>
      <c r="AE1" s="746" t="s">
        <v>7506</v>
      </c>
      <c r="AF1" s="747"/>
      <c r="AG1" s="624"/>
      <c r="AH1" s="746" t="s">
        <v>7470</v>
      </c>
      <c r="AI1" s="747"/>
      <c r="AJ1" s="624"/>
      <c r="AK1" s="746" t="s">
        <v>7433</v>
      </c>
      <c r="AL1" s="747"/>
      <c r="AM1" s="624"/>
      <c r="AN1" s="746" t="s">
        <v>7429</v>
      </c>
      <c r="AO1" s="747"/>
      <c r="AP1" s="624"/>
      <c r="AQ1" s="746" t="s">
        <v>7410</v>
      </c>
      <c r="AR1" s="747"/>
      <c r="AS1" s="624"/>
      <c r="AT1" s="746" t="s">
        <v>7340</v>
      </c>
      <c r="AU1" s="747"/>
      <c r="AV1" s="624"/>
      <c r="AW1" s="746" t="s">
        <v>7341</v>
      </c>
      <c r="AX1" s="747"/>
      <c r="AY1" s="625"/>
      <c r="AZ1" s="746" t="s">
        <v>7342</v>
      </c>
      <c r="BA1" s="747"/>
      <c r="BC1" s="746" t="s">
        <v>7343</v>
      </c>
      <c r="BD1" s="747"/>
      <c r="BE1" s="625"/>
      <c r="BF1" s="746" t="s">
        <v>7344</v>
      </c>
      <c r="BG1" s="747"/>
      <c r="BI1" s="746" t="s">
        <v>7345</v>
      </c>
      <c r="BJ1" s="747"/>
      <c r="BK1" s="626"/>
      <c r="BL1" s="750" t="s">
        <v>7346</v>
      </c>
      <c r="BM1" s="751"/>
      <c r="BN1" s="626"/>
      <c r="BO1" s="626"/>
      <c r="BP1" s="750" t="s">
        <v>7346</v>
      </c>
      <c r="BQ1" s="751"/>
      <c r="BS1" s="750" t="s">
        <v>7347</v>
      </c>
      <c r="BT1" s="751"/>
      <c r="BV1" s="750" t="s">
        <v>7347</v>
      </c>
      <c r="BW1" s="751"/>
      <c r="BY1" s="750" t="s">
        <v>7347</v>
      </c>
      <c r="BZ1" s="751"/>
    </row>
    <row r="2" spans="1:78" s="493" customFormat="1" ht="18" customHeight="1" x14ac:dyDescent="0.35">
      <c r="A2" s="748"/>
      <c r="B2" s="749"/>
      <c r="C2" s="627"/>
      <c r="D2" s="748"/>
      <c r="E2" s="749"/>
      <c r="F2" s="627"/>
      <c r="G2" s="748"/>
      <c r="H2" s="749"/>
      <c r="I2" s="627"/>
      <c r="J2" s="748"/>
      <c r="K2" s="749"/>
      <c r="L2" s="627"/>
      <c r="M2" s="748"/>
      <c r="N2" s="749"/>
      <c r="O2" s="627"/>
      <c r="P2" s="748"/>
      <c r="Q2" s="749"/>
      <c r="R2" s="627"/>
      <c r="S2" s="748"/>
      <c r="T2" s="749"/>
      <c r="U2" s="627"/>
      <c r="V2" s="748"/>
      <c r="W2" s="749"/>
      <c r="X2" s="627"/>
      <c r="Y2" s="748"/>
      <c r="Z2" s="749"/>
      <c r="AA2" s="627"/>
      <c r="AB2" s="748"/>
      <c r="AC2" s="749"/>
      <c r="AD2" s="627"/>
      <c r="AE2" s="748"/>
      <c r="AF2" s="749"/>
      <c r="AG2" s="627"/>
      <c r="AH2" s="748"/>
      <c r="AI2" s="749"/>
      <c r="AJ2" s="627"/>
      <c r="AK2" s="748"/>
      <c r="AL2" s="749"/>
      <c r="AM2" s="627"/>
      <c r="AN2" s="748"/>
      <c r="AO2" s="749"/>
      <c r="AP2" s="627"/>
      <c r="AQ2" s="748"/>
      <c r="AR2" s="749"/>
      <c r="AS2" s="627"/>
      <c r="AT2" s="748"/>
      <c r="AU2" s="749"/>
      <c r="AV2" s="627"/>
      <c r="AW2" s="748"/>
      <c r="AX2" s="749"/>
      <c r="AY2" s="628"/>
      <c r="AZ2" s="748"/>
      <c r="BA2" s="749"/>
      <c r="BC2" s="748"/>
      <c r="BD2" s="749"/>
      <c r="BE2" s="628"/>
      <c r="BF2" s="748"/>
      <c r="BG2" s="749"/>
      <c r="BI2" s="748"/>
      <c r="BJ2" s="749"/>
      <c r="BK2" s="629"/>
      <c r="BL2" s="752"/>
      <c r="BM2" s="753"/>
      <c r="BN2" s="629"/>
      <c r="BO2" s="629"/>
      <c r="BP2" s="752"/>
      <c r="BQ2" s="753"/>
      <c r="BS2" s="752"/>
      <c r="BT2" s="753"/>
      <c r="BV2" s="752"/>
      <c r="BW2" s="753"/>
      <c r="BY2" s="752"/>
      <c r="BZ2" s="753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4" t="s">
        <v>7782</v>
      </c>
      <c r="B1" s="754"/>
      <c r="C1" s="754"/>
      <c r="D1" s="754"/>
      <c r="E1" s="754"/>
      <c r="G1" s="754" t="s">
        <v>7788</v>
      </c>
      <c r="H1" s="754"/>
      <c r="I1" s="754"/>
      <c r="J1" s="754"/>
      <c r="K1" s="754"/>
      <c r="M1" s="754" t="s">
        <v>7790</v>
      </c>
      <c r="N1" s="754"/>
      <c r="O1" s="754"/>
      <c r="P1" s="754"/>
      <c r="Q1" s="754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0"/>
  <sheetViews>
    <sheetView tabSelected="1" zoomScale="110" zoomScaleNormal="110" workbookViewId="0">
      <pane ySplit="2" topLeftCell="A201" activePane="bottomLeft" state="frozen"/>
      <selection pane="bottomLeft" activeCell="I213" sqref="I213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8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55" t="s">
        <v>7624</v>
      </c>
      <c r="B1" s="755"/>
      <c r="C1" s="755"/>
      <c r="D1" s="755"/>
      <c r="E1" s="755"/>
      <c r="G1" s="756" t="s">
        <v>7726</v>
      </c>
      <c r="H1" s="756"/>
      <c r="I1" s="756"/>
      <c r="J1" s="756"/>
      <c r="K1" s="756"/>
      <c r="N1" s="757" t="s">
        <v>7768</v>
      </c>
      <c r="O1" s="757"/>
      <c r="P1" s="757"/>
      <c r="Q1" s="757"/>
      <c r="R1" s="757"/>
    </row>
    <row r="2" spans="1:18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4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N3" s="670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L4" s="382">
        <f>SUM(C154:C1000)</f>
        <v>2200000</v>
      </c>
      <c r="M4" s="382">
        <f>L4+L5+L6</f>
        <v>5099000</v>
      </c>
      <c r="N4" s="670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L5" s="382">
        <f>SUM(I205:I1000)</f>
        <v>2899000</v>
      </c>
      <c r="N5" s="670">
        <v>45275</v>
      </c>
      <c r="O5" s="12" t="s">
        <v>7771</v>
      </c>
      <c r="P5" s="420"/>
      <c r="Q5" s="420">
        <v>1000000</v>
      </c>
      <c r="R5" s="420">
        <f t="shared" ref="R5:R39" si="1">Q5+R4-P5</f>
        <v>3500000</v>
      </c>
    </row>
    <row r="6" spans="1:18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L6" s="382">
        <f>SUM(P40:P500)</f>
        <v>0</v>
      </c>
      <c r="N6" s="670">
        <v>45275</v>
      </c>
      <c r="O6" s="12" t="s">
        <v>7771</v>
      </c>
      <c r="P6" s="420"/>
      <c r="Q6" s="697">
        <v>1000000</v>
      </c>
      <c r="R6" s="420">
        <f t="shared" si="1"/>
        <v>4500000</v>
      </c>
    </row>
    <row r="7" spans="1:18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N7" s="670">
        <v>45275</v>
      </c>
      <c r="O7" s="12" t="s">
        <v>7771</v>
      </c>
      <c r="P7" s="420"/>
      <c r="Q7" s="697">
        <v>1000000</v>
      </c>
      <c r="R7" s="420">
        <f t="shared" si="1"/>
        <v>5500000</v>
      </c>
    </row>
    <row r="8" spans="1:18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N8" s="670">
        <v>45275</v>
      </c>
      <c r="O8" s="12" t="s">
        <v>7771</v>
      </c>
      <c r="P8" s="420"/>
      <c r="Q8" s="697">
        <v>1500000</v>
      </c>
      <c r="R8" s="420">
        <f t="shared" si="1"/>
        <v>7000000</v>
      </c>
    </row>
    <row r="9" spans="1:18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N9" s="670">
        <v>45276</v>
      </c>
      <c r="O9" s="12" t="s">
        <v>7771</v>
      </c>
      <c r="P9" s="420"/>
      <c r="Q9" s="697">
        <v>1000000</v>
      </c>
      <c r="R9" s="420">
        <f t="shared" si="1"/>
        <v>8000000</v>
      </c>
    </row>
    <row r="10" spans="1:18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N10" s="670">
        <v>45276</v>
      </c>
      <c r="O10" s="12" t="s">
        <v>7771</v>
      </c>
      <c r="P10" s="420"/>
      <c r="Q10" s="697">
        <v>1000000</v>
      </c>
      <c r="R10" s="420">
        <f t="shared" si="1"/>
        <v>9000000</v>
      </c>
    </row>
    <row r="11" spans="1:18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N11" s="670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N12" s="670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N13" s="670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N14" s="670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N15" s="670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N16" s="670">
        <v>45283</v>
      </c>
      <c r="O16" s="12" t="s">
        <v>7858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N17" s="670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N18" s="670">
        <v>45283</v>
      </c>
      <c r="O18" s="12" t="s">
        <v>7771</v>
      </c>
      <c r="P18" s="420"/>
      <c r="Q18" s="706">
        <v>650000</v>
      </c>
      <c r="R18" s="420">
        <f t="shared" si="1"/>
        <v>16220080</v>
      </c>
    </row>
    <row r="19" spans="1:20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N19" s="670">
        <v>45283</v>
      </c>
      <c r="O19" s="12" t="s">
        <v>7855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N20" s="670">
        <v>45283</v>
      </c>
      <c r="O20" s="12" t="s">
        <v>7771</v>
      </c>
      <c r="P20" s="420"/>
      <c r="Q20" s="706">
        <v>750000</v>
      </c>
      <c r="R20" s="420">
        <f t="shared" si="1"/>
        <v>17670080</v>
      </c>
    </row>
    <row r="21" spans="1:20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N21" s="670">
        <v>45283</v>
      </c>
      <c r="O21" s="12" t="s">
        <v>7771</v>
      </c>
      <c r="P21" s="420"/>
      <c r="Q21" s="706">
        <v>850000</v>
      </c>
      <c r="R21" s="420">
        <f t="shared" si="1"/>
        <v>18520080</v>
      </c>
      <c r="T21" s="382"/>
    </row>
    <row r="22" spans="1:20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N22" s="670">
        <v>45283</v>
      </c>
      <c r="O22" s="12" t="s">
        <v>7854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N23" s="670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N24" s="670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N25" s="670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N26" s="670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N27" s="670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N28" s="670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N29" s="670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N30" s="670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N31" s="670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N32" s="670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N33" s="670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N34" s="670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N35" s="670">
        <v>45296</v>
      </c>
      <c r="O35" s="5" t="s">
        <v>7833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N36" s="670">
        <v>45296</v>
      </c>
      <c r="O36" s="5" t="s">
        <v>7833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N37" s="670">
        <v>45306</v>
      </c>
      <c r="O37" s="5" t="s">
        <v>7864</v>
      </c>
      <c r="P37" s="11">
        <v>700000</v>
      </c>
      <c r="Q37" s="420"/>
      <c r="R37" s="420">
        <f t="shared" si="1"/>
        <v>3400000</v>
      </c>
    </row>
    <row r="38" spans="1:18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N38" s="670">
        <v>45306</v>
      </c>
      <c r="O38" s="5" t="s">
        <v>7865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N39" s="670">
        <v>45310</v>
      </c>
      <c r="O39" s="5" t="s">
        <v>7865</v>
      </c>
      <c r="P39" s="11">
        <v>600000</v>
      </c>
      <c r="Q39" s="420"/>
      <c r="R39" s="420">
        <f t="shared" si="1"/>
        <v>2250000</v>
      </c>
    </row>
    <row r="40" spans="1:18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N40" s="670"/>
      <c r="O40" s="5"/>
      <c r="P40" s="11"/>
      <c r="Q40" s="420"/>
      <c r="R40" s="420"/>
    </row>
    <row r="41" spans="1:18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N41" s="670"/>
      <c r="O41" s="12"/>
      <c r="P41" s="11"/>
      <c r="Q41" s="420"/>
      <c r="R41" s="420"/>
    </row>
    <row r="42" spans="1:18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N42" s="670"/>
      <c r="O42" s="5"/>
      <c r="P42" s="11"/>
      <c r="Q42" s="420"/>
      <c r="R42" s="420"/>
    </row>
    <row r="43" spans="1:18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N43" s="670"/>
      <c r="O43" s="5"/>
      <c r="P43" s="11"/>
      <c r="Q43" s="420"/>
      <c r="R43" s="420"/>
    </row>
    <row r="44" spans="1:18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N44" s="670"/>
      <c r="O44" s="5"/>
      <c r="P44" s="11"/>
      <c r="Q44" s="420"/>
      <c r="R44" s="563"/>
    </row>
    <row r="45" spans="1:18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N45" s="670"/>
      <c r="O45" s="5"/>
      <c r="P45" s="11"/>
      <c r="Q45" s="420"/>
      <c r="R45" s="563"/>
    </row>
    <row r="46" spans="1:18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N46" s="670"/>
      <c r="O46" s="5"/>
      <c r="P46" s="11"/>
      <c r="Q46" s="420"/>
      <c r="R46" s="563"/>
    </row>
    <row r="47" spans="1:18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N47" s="670"/>
      <c r="O47" s="5"/>
      <c r="P47" s="11"/>
      <c r="Q47" s="420"/>
      <c r="R47" s="563"/>
    </row>
    <row r="48" spans="1:18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N48" s="670"/>
      <c r="O48" s="657"/>
      <c r="P48" s="348"/>
      <c r="Q48" s="349"/>
      <c r="R48" s="563"/>
    </row>
    <row r="49" spans="1:18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N49" s="670"/>
      <c r="O49" s="5"/>
      <c r="P49" s="11"/>
      <c r="Q49" s="349"/>
      <c r="R49" s="563"/>
    </row>
    <row r="50" spans="1:18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N50" s="670"/>
      <c r="O50" s="657"/>
      <c r="P50" s="348"/>
      <c r="Q50" s="349"/>
      <c r="R50" s="563"/>
    </row>
    <row r="51" spans="1:18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N51" s="670"/>
      <c r="O51" s="657"/>
      <c r="P51" s="348"/>
      <c r="Q51" s="349"/>
      <c r="R51" s="563"/>
    </row>
    <row r="52" spans="1:18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N52" s="670"/>
      <c r="O52" s="657"/>
      <c r="P52" s="348"/>
      <c r="Q52" s="349"/>
      <c r="R52" s="563"/>
    </row>
    <row r="53" spans="1:18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N53" s="670"/>
      <c r="O53" s="657"/>
      <c r="P53" s="348"/>
      <c r="Q53" s="349"/>
      <c r="R53" s="563"/>
    </row>
    <row r="54" spans="1:18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N54" s="670"/>
      <c r="O54" s="657"/>
      <c r="P54" s="348"/>
      <c r="Q54" s="349"/>
      <c r="R54" s="563"/>
    </row>
    <row r="55" spans="1:18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N55" s="670"/>
      <c r="O55" s="684"/>
      <c r="P55" s="683"/>
      <c r="Q55" s="349"/>
      <c r="R55" s="563"/>
    </row>
    <row r="56" spans="1:18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N56" s="670"/>
      <c r="O56" s="685"/>
      <c r="P56" s="348"/>
      <c r="Q56" s="661"/>
      <c r="R56" s="563"/>
    </row>
    <row r="57" spans="1:18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N57" s="670"/>
      <c r="O57" s="685"/>
      <c r="P57" s="348"/>
      <c r="Q57" s="661"/>
      <c r="R57" s="563"/>
    </row>
    <row r="58" spans="1:18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N58" s="670"/>
      <c r="O58" s="684"/>
      <c r="P58" s="683"/>
      <c r="Q58" s="349"/>
      <c r="R58" s="563"/>
    </row>
    <row r="59" spans="1:18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N59" s="670"/>
      <c r="O59" s="657"/>
      <c r="P59" s="348"/>
      <c r="Q59" s="349"/>
      <c r="R59" s="563"/>
    </row>
    <row r="60" spans="1:18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N60" s="670"/>
      <c r="O60" s="657"/>
      <c r="P60" s="348"/>
      <c r="Q60" s="349"/>
      <c r="R60" s="563"/>
    </row>
    <row r="61" spans="1:18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N61" s="670"/>
      <c r="O61" s="656"/>
      <c r="P61" s="348"/>
      <c r="Q61" s="349"/>
      <c r="R61" s="563"/>
    </row>
    <row r="62" spans="1:18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N62" s="670"/>
      <c r="O62" s="656"/>
      <c r="P62" s="348"/>
      <c r="Q62" s="349"/>
      <c r="R62" s="563"/>
    </row>
    <row r="63" spans="1:18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N63" s="670"/>
      <c r="O63" s="656"/>
      <c r="P63" s="348"/>
      <c r="Q63" s="349"/>
      <c r="R63" s="563"/>
    </row>
    <row r="64" spans="1:18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N64" s="670"/>
      <c r="O64" s="656"/>
      <c r="P64" s="348"/>
      <c r="Q64" s="349"/>
      <c r="R64" s="563"/>
    </row>
    <row r="65" spans="1:18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N65" s="670"/>
      <c r="O65" s="656"/>
      <c r="P65" s="348"/>
      <c r="Q65" s="349"/>
      <c r="R65" s="563"/>
    </row>
    <row r="66" spans="1:18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N66" s="670"/>
      <c r="O66" s="656"/>
      <c r="P66" s="348"/>
      <c r="Q66" s="349"/>
      <c r="R66" s="563"/>
    </row>
    <row r="67" spans="1:18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N67" s="670"/>
      <c r="O67" s="656"/>
      <c r="P67" s="348"/>
      <c r="Q67" s="349"/>
      <c r="R67" s="563"/>
    </row>
    <row r="68" spans="1:18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N68" s="670"/>
      <c r="O68" s="656"/>
      <c r="P68" s="348"/>
      <c r="Q68" s="349"/>
      <c r="R68" s="563"/>
    </row>
    <row r="69" spans="1:18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N69" s="670"/>
      <c r="O69" s="656"/>
      <c r="P69" s="348"/>
      <c r="Q69" s="349"/>
      <c r="R69" s="563"/>
    </row>
    <row r="70" spans="1:18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N70" s="670"/>
      <c r="O70" s="656"/>
      <c r="P70" s="348"/>
      <c r="Q70" s="349"/>
      <c r="R70" s="563"/>
    </row>
    <row r="71" spans="1:18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N71" s="670"/>
      <c r="O71" s="656"/>
      <c r="P71" s="348"/>
      <c r="Q71" s="349"/>
      <c r="R71" s="563"/>
    </row>
    <row r="72" spans="1:18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N72" s="670"/>
      <c r="O72" s="656"/>
      <c r="P72" s="348"/>
      <c r="Q72" s="349"/>
      <c r="R72" s="563"/>
    </row>
    <row r="73" spans="1:18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N73" s="670"/>
      <c r="O73" s="656"/>
      <c r="P73" s="348"/>
      <c r="Q73" s="349"/>
      <c r="R73" s="563"/>
    </row>
    <row r="74" spans="1:18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N74" s="670"/>
      <c r="O74" s="656"/>
      <c r="P74" s="348"/>
      <c r="Q74" s="349"/>
      <c r="R74" s="563"/>
    </row>
    <row r="75" spans="1:18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N75" s="670"/>
      <c r="O75" s="685"/>
      <c r="P75" s="348"/>
      <c r="Q75" s="661"/>
      <c r="R75" s="563"/>
    </row>
    <row r="76" spans="1:18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N76" s="670"/>
      <c r="O76" s="685"/>
      <c r="P76" s="348"/>
      <c r="Q76" s="661"/>
      <c r="R76" s="563"/>
    </row>
    <row r="77" spans="1:18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N77" s="670"/>
      <c r="O77" s="657"/>
      <c r="P77" s="348"/>
      <c r="Q77" s="349"/>
      <c r="R77" s="563"/>
    </row>
    <row r="78" spans="1:18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N78" s="670"/>
      <c r="O78" s="689"/>
      <c r="P78" s="690"/>
      <c r="Q78" s="349"/>
      <c r="R78" s="563"/>
    </row>
    <row r="79" spans="1:18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N79" s="670"/>
      <c r="O79" s="656"/>
      <c r="P79" s="348"/>
      <c r="Q79" s="349"/>
      <c r="R79" s="563"/>
    </row>
    <row r="80" spans="1:18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N80" s="670"/>
      <c r="O80" s="657"/>
      <c r="P80" s="348"/>
      <c r="Q80" s="349"/>
      <c r="R80" s="563"/>
    </row>
    <row r="81" spans="1:18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N81" s="670"/>
      <c r="O81" s="657"/>
      <c r="P81" s="348"/>
      <c r="Q81" s="349"/>
      <c r="R81" s="563"/>
    </row>
    <row r="82" spans="1:18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N82" s="670"/>
      <c r="O82" s="685"/>
      <c r="P82" s="348"/>
      <c r="Q82" s="661"/>
      <c r="R82" s="563"/>
    </row>
    <row r="83" spans="1:18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N83" s="670"/>
      <c r="O83" s="657"/>
      <c r="P83" s="349"/>
      <c r="Q83" s="349"/>
      <c r="R83" s="563"/>
    </row>
    <row r="84" spans="1:18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N84" s="670"/>
      <c r="O84" s="656"/>
      <c r="P84" s="348"/>
      <c r="Q84" s="349"/>
      <c r="R84" s="563"/>
    </row>
    <row r="85" spans="1:18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N85" s="670"/>
      <c r="O85" s="689"/>
      <c r="P85" s="690"/>
      <c r="Q85" s="349"/>
      <c r="R85" s="563"/>
    </row>
    <row r="86" spans="1:18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N86" s="670"/>
      <c r="O86" s="657"/>
      <c r="P86" s="348"/>
      <c r="Q86" s="349"/>
      <c r="R86" s="563"/>
    </row>
    <row r="87" spans="1:18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N87" s="670"/>
      <c r="O87" s="656"/>
      <c r="P87" s="348"/>
      <c r="Q87" s="349"/>
      <c r="R87" s="563"/>
    </row>
    <row r="88" spans="1:18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N88" s="670"/>
      <c r="O88" s="657"/>
      <c r="P88" s="348"/>
      <c r="Q88" s="349"/>
      <c r="R88" s="563"/>
    </row>
    <row r="89" spans="1:18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N89" s="670"/>
      <c r="O89" s="657"/>
      <c r="P89" s="348"/>
      <c r="Q89" s="349"/>
      <c r="R89" s="563"/>
    </row>
    <row r="90" spans="1:18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N90" s="670"/>
      <c r="O90" s="657"/>
      <c r="P90" s="349"/>
      <c r="Q90" s="349"/>
      <c r="R90" s="563"/>
    </row>
    <row r="91" spans="1:18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N91" s="670"/>
      <c r="O91" s="657"/>
      <c r="P91" s="348"/>
      <c r="Q91" s="349"/>
      <c r="R91" s="563"/>
    </row>
    <row r="92" spans="1:18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N92" s="670"/>
      <c r="O92" s="657"/>
      <c r="P92" s="348"/>
      <c r="Q92" s="349"/>
      <c r="R92" s="563"/>
    </row>
    <row r="93" spans="1:18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N93" s="670"/>
      <c r="O93" s="657"/>
      <c r="P93" s="348"/>
      <c r="Q93" s="349"/>
      <c r="R93" s="563"/>
    </row>
    <row r="94" spans="1:18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N94" s="670"/>
      <c r="O94" s="685"/>
      <c r="P94" s="348"/>
      <c r="Q94" s="661"/>
      <c r="R94" s="563"/>
    </row>
    <row r="95" spans="1:18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N95" s="670"/>
      <c r="O95" s="656"/>
      <c r="P95" s="348"/>
      <c r="Q95" s="349"/>
      <c r="R95" s="563"/>
    </row>
    <row r="96" spans="1:18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N96" s="670"/>
      <c r="O96" s="657"/>
      <c r="P96" s="348"/>
      <c r="Q96" s="349"/>
      <c r="R96" s="563"/>
    </row>
    <row r="97" spans="1:18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N97" s="670"/>
      <c r="O97" s="685"/>
      <c r="P97" s="348"/>
      <c r="Q97" s="661"/>
      <c r="R97" s="563"/>
    </row>
    <row r="98" spans="1:18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N98" s="655"/>
      <c r="O98" s="656"/>
      <c r="P98" s="348"/>
      <c r="Q98" s="349"/>
      <c r="R98" s="563"/>
    </row>
    <row r="99" spans="1:18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N99" s="655"/>
      <c r="O99" s="656"/>
      <c r="P99" s="348"/>
      <c r="Q99" s="349"/>
      <c r="R99" s="563"/>
    </row>
    <row r="100" spans="1:18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N100" s="655"/>
      <c r="O100" s="656"/>
      <c r="P100" s="348"/>
      <c r="Q100" s="349"/>
      <c r="R100" s="563"/>
    </row>
    <row r="101" spans="1:18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N101" s="655"/>
      <c r="O101" s="656"/>
      <c r="P101" s="348"/>
      <c r="Q101" s="349"/>
      <c r="R101" s="563"/>
    </row>
    <row r="102" spans="1:18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N102" s="655"/>
      <c r="O102" s="656"/>
      <c r="P102" s="348"/>
      <c r="Q102" s="349"/>
      <c r="R102" s="563"/>
    </row>
    <row r="103" spans="1:18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N103" s="655"/>
      <c r="O103" s="656"/>
      <c r="P103" s="17"/>
      <c r="Q103" s="349"/>
      <c r="R103" s="563"/>
    </row>
    <row r="104" spans="1:18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N104" s="655"/>
      <c r="O104" s="656"/>
      <c r="P104" s="17"/>
      <c r="Q104" s="349"/>
      <c r="R104" s="563"/>
    </row>
    <row r="105" spans="1:18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N105" s="655"/>
      <c r="O105" s="656"/>
      <c r="P105" s="17"/>
      <c r="Q105" s="349"/>
      <c r="R105" s="563"/>
    </row>
    <row r="106" spans="1:18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N106" s="655"/>
      <c r="O106" s="656"/>
      <c r="P106" s="17"/>
      <c r="Q106" s="349"/>
      <c r="R106" s="563"/>
    </row>
    <row r="107" spans="1:18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N107" s="655"/>
      <c r="O107" s="656"/>
      <c r="P107" s="17"/>
      <c r="Q107" s="349"/>
      <c r="R107" s="563"/>
    </row>
    <row r="108" spans="1:18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N108" s="655"/>
      <c r="O108" s="656"/>
      <c r="P108" s="348"/>
      <c r="Q108" s="349"/>
      <c r="R108" s="563"/>
    </row>
    <row r="109" spans="1:18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N109" s="655"/>
      <c r="O109" s="656"/>
      <c r="P109" s="348"/>
      <c r="Q109" s="349"/>
      <c r="R109" s="563"/>
    </row>
    <row r="110" spans="1:18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N110" s="655"/>
      <c r="O110" s="656"/>
      <c r="P110" s="348"/>
      <c r="Q110" s="349"/>
      <c r="R110" s="563"/>
    </row>
    <row r="111" spans="1:18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N111" s="655"/>
      <c r="O111" s="656"/>
      <c r="P111" s="348"/>
      <c r="Q111" s="349"/>
      <c r="R111" s="563"/>
    </row>
    <row r="112" spans="1:18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N112" s="655"/>
      <c r="O112" s="656"/>
      <c r="P112" s="348"/>
      <c r="Q112" s="349"/>
      <c r="R112" s="563"/>
    </row>
    <row r="113" spans="1:18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N113" s="655"/>
      <c r="O113" s="656"/>
      <c r="P113" s="348"/>
      <c r="Q113" s="349"/>
      <c r="R113" s="563"/>
    </row>
    <row r="114" spans="1:18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N114" s="655"/>
      <c r="O114" s="656"/>
      <c r="P114" s="348"/>
      <c r="Q114" s="349"/>
      <c r="R114" s="563"/>
    </row>
    <row r="115" spans="1:18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N115" s="655"/>
      <c r="O115" s="656"/>
      <c r="P115" s="348"/>
      <c r="Q115" s="349"/>
      <c r="R115" s="563"/>
    </row>
    <row r="116" spans="1:18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N116" s="655"/>
      <c r="O116" s="656"/>
      <c r="P116" s="348"/>
      <c r="Q116" s="349"/>
      <c r="R116" s="563"/>
    </row>
    <row r="117" spans="1:18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N117" s="655"/>
      <c r="O117" s="656"/>
      <c r="P117" s="348"/>
      <c r="Q117" s="349"/>
      <c r="R117" s="563"/>
    </row>
    <row r="118" spans="1:18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81" si="6">J118+K117-I118</f>
        <v>9417729</v>
      </c>
      <c r="N118" s="655"/>
      <c r="O118" s="656"/>
      <c r="P118" s="348"/>
      <c r="Q118" s="349"/>
      <c r="R118" s="563"/>
    </row>
    <row r="119" spans="1:18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N119" s="655"/>
      <c r="O119" s="656"/>
      <c r="P119" s="348"/>
      <c r="Q119" s="349"/>
      <c r="R119" s="563"/>
    </row>
    <row r="120" spans="1:18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N120" s="655"/>
      <c r="O120" s="656"/>
      <c r="P120" s="348"/>
      <c r="Q120" s="349"/>
      <c r="R120" s="563"/>
    </row>
    <row r="121" spans="1:18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N121" s="655"/>
      <c r="O121" s="656"/>
      <c r="P121" s="348"/>
      <c r="Q121" s="349"/>
      <c r="R121" s="563"/>
    </row>
    <row r="122" spans="1:18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N122" s="655"/>
      <c r="O122" s="656"/>
      <c r="P122" s="17"/>
      <c r="Q122" s="349"/>
      <c r="R122" s="563"/>
    </row>
    <row r="123" spans="1:18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N123" s="655"/>
      <c r="O123" s="656"/>
      <c r="P123" s="348"/>
      <c r="Q123" s="349"/>
      <c r="R123" s="563"/>
    </row>
    <row r="124" spans="1:18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N124" s="655"/>
      <c r="O124" s="656"/>
      <c r="P124" s="348"/>
      <c r="Q124" s="349"/>
      <c r="R124" s="563"/>
    </row>
    <row r="125" spans="1:18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N125" s="655"/>
      <c r="O125" s="656"/>
      <c r="P125" s="348"/>
      <c r="Q125" s="349"/>
      <c r="R125" s="563"/>
    </row>
    <row r="126" spans="1:18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N126" s="655"/>
      <c r="O126" s="656"/>
      <c r="P126" s="348"/>
      <c r="Q126" s="349"/>
      <c r="R126" s="563"/>
    </row>
    <row r="127" spans="1:18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N127" s="655"/>
      <c r="O127" s="656"/>
      <c r="P127" s="17"/>
      <c r="Q127" s="349"/>
      <c r="R127" s="563"/>
    </row>
    <row r="128" spans="1:18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N128" s="655"/>
      <c r="O128" s="656"/>
      <c r="P128" s="17"/>
      <c r="Q128" s="349"/>
      <c r="R128" s="563"/>
    </row>
    <row r="129" spans="1:18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5"/>
      <c r="O129" s="656"/>
      <c r="P129" s="17"/>
      <c r="Q129" s="349"/>
      <c r="R129" s="563"/>
    </row>
    <row r="130" spans="1:18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5"/>
      <c r="O130" s="656"/>
      <c r="P130" s="17"/>
      <c r="Q130" s="349"/>
      <c r="R130" s="563"/>
    </row>
    <row r="131" spans="1:18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5"/>
      <c r="O131" s="656"/>
      <c r="P131" s="17"/>
      <c r="Q131" s="349"/>
      <c r="R131" s="563"/>
    </row>
    <row r="132" spans="1:18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5"/>
      <c r="O132" s="656"/>
      <c r="P132" s="348"/>
      <c r="Q132" s="349"/>
      <c r="R132" s="563"/>
    </row>
    <row r="133" spans="1:18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N133" s="655"/>
      <c r="O133" s="656"/>
      <c r="P133" s="348"/>
      <c r="Q133" s="349"/>
      <c r="R133" s="563"/>
    </row>
    <row r="134" spans="1:18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N134" s="655"/>
      <c r="O134" s="656"/>
      <c r="P134" s="348"/>
      <c r="Q134" s="349"/>
      <c r="R134" s="563"/>
    </row>
    <row r="135" spans="1:18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5"/>
      <c r="O135" s="656"/>
      <c r="P135" s="348"/>
      <c r="Q135" s="349"/>
      <c r="R135" s="563"/>
    </row>
    <row r="136" spans="1:18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5"/>
      <c r="O136" s="656"/>
      <c r="P136" s="348"/>
      <c r="Q136" s="349"/>
      <c r="R136" s="563"/>
    </row>
    <row r="137" spans="1:18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5"/>
      <c r="O137" s="656"/>
      <c r="P137" s="348"/>
      <c r="Q137" s="349"/>
      <c r="R137" s="563"/>
    </row>
    <row r="138" spans="1:18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8"/>
      <c r="O138" s="656"/>
      <c r="P138" s="659"/>
      <c r="Q138" s="660"/>
      <c r="R138" s="563"/>
    </row>
    <row r="139" spans="1:18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8"/>
      <c r="O139" s="656"/>
      <c r="P139" s="659"/>
      <c r="Q139" s="660"/>
      <c r="R139" s="563"/>
    </row>
    <row r="140" spans="1:18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8"/>
      <c r="O140" s="656"/>
      <c r="P140" s="659"/>
      <c r="Q140" s="660"/>
      <c r="R140" s="563"/>
    </row>
    <row r="141" spans="1:18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8"/>
      <c r="O141" s="656"/>
      <c r="P141" s="659"/>
      <c r="Q141" s="660"/>
      <c r="R141" s="563"/>
    </row>
    <row r="142" spans="1:18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8"/>
      <c r="O142" s="657"/>
      <c r="P142" s="348"/>
      <c r="Q142" s="349"/>
      <c r="R142" s="563"/>
    </row>
    <row r="143" spans="1:18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8"/>
      <c r="O143" s="656"/>
      <c r="P143" s="348"/>
      <c r="Q143" s="349"/>
      <c r="R143" s="563"/>
    </row>
    <row r="144" spans="1:18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8"/>
      <c r="O144" s="656"/>
      <c r="P144" s="348"/>
      <c r="Q144" s="349"/>
      <c r="R144" s="563"/>
    </row>
    <row r="145" spans="1:18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8"/>
      <c r="O145" s="656"/>
      <c r="P145" s="348"/>
      <c r="Q145" s="349"/>
      <c r="R145" s="563"/>
    </row>
    <row r="146" spans="1:18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8"/>
      <c r="O146" s="656"/>
      <c r="P146" s="348"/>
      <c r="Q146" s="348"/>
      <c r="R146" s="563"/>
    </row>
    <row r="147" spans="1:18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8"/>
      <c r="O147" s="656"/>
      <c r="P147" s="348"/>
      <c r="Q147" s="348"/>
      <c r="R147" s="563"/>
    </row>
    <row r="148" spans="1:18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7352</v>
      </c>
      <c r="I148" s="690">
        <f>4221233*1%</f>
        <v>42212.33</v>
      </c>
      <c r="J148" s="420"/>
      <c r="K148" s="420">
        <f t="shared" si="6"/>
        <v>688020.67</v>
      </c>
      <c r="N148" s="658"/>
      <c r="O148" s="656"/>
      <c r="P148" s="348"/>
      <c r="Q148" s="348"/>
      <c r="R148" s="563"/>
    </row>
    <row r="149" spans="1:18" s="18" customFormat="1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5"/>
      <c r="O149" s="656"/>
      <c r="P149" s="348"/>
      <c r="Q149" s="348"/>
      <c r="R149" s="563"/>
    </row>
    <row r="150" spans="1:18" s="18" customFormat="1" x14ac:dyDescent="0.25">
      <c r="A150" s="655">
        <v>45313</v>
      </c>
      <c r="B150" s="696" t="s">
        <v>7875</v>
      </c>
      <c r="C150" s="690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5"/>
      <c r="O150" s="656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5"/>
      <c r="O151" s="656"/>
      <c r="P151" s="348"/>
      <c r="Q151" s="348"/>
      <c r="R151" s="563">
        <f t="shared" si="8"/>
        <v>0</v>
      </c>
    </row>
    <row r="152" spans="1:18" s="18" customFormat="1" ht="31.5" x14ac:dyDescent="0.25">
      <c r="A152" s="655">
        <v>45315</v>
      </c>
      <c r="B152" s="656" t="s">
        <v>7882</v>
      </c>
      <c r="C152" s="348">
        <v>500000</v>
      </c>
      <c r="D152" s="349"/>
      <c r="E152" s="349">
        <f t="shared" si="7"/>
        <v>9788821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5"/>
      <c r="O152" s="656"/>
      <c r="P152" s="348"/>
      <c r="Q152" s="348"/>
      <c r="R152" s="563">
        <f t="shared" si="8"/>
        <v>0</v>
      </c>
    </row>
    <row r="153" spans="1:18" s="18" customFormat="1" ht="31.5" x14ac:dyDescent="0.25">
      <c r="A153" s="655">
        <v>45315</v>
      </c>
      <c r="B153" s="656" t="s">
        <v>7883</v>
      </c>
      <c r="C153" s="348">
        <v>150000</v>
      </c>
      <c r="D153" s="349"/>
      <c r="E153" s="349">
        <f t="shared" si="7"/>
        <v>9638821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5"/>
      <c r="O153" s="656"/>
      <c r="P153" s="348"/>
      <c r="Q153" s="348"/>
      <c r="R153" s="563">
        <f t="shared" si="8"/>
        <v>0</v>
      </c>
    </row>
    <row r="154" spans="1:18" s="18" customFormat="1" x14ac:dyDescent="0.25">
      <c r="A154" s="655">
        <v>45316</v>
      </c>
      <c r="B154" s="656" t="s">
        <v>7829</v>
      </c>
      <c r="C154" s="17">
        <v>1000000</v>
      </c>
      <c r="D154" s="349"/>
      <c r="E154" s="349">
        <f t="shared" si="7"/>
        <v>8638821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7"/>
      <c r="O154" s="656"/>
      <c r="P154" s="348"/>
      <c r="Q154" s="348"/>
      <c r="R154" s="563"/>
    </row>
    <row r="155" spans="1:18" s="18" customFormat="1" x14ac:dyDescent="0.25">
      <c r="A155" s="655">
        <v>45316</v>
      </c>
      <c r="B155" s="656" t="s">
        <v>7886</v>
      </c>
      <c r="C155" s="348">
        <v>200000</v>
      </c>
      <c r="D155" s="349"/>
      <c r="E155" s="349">
        <f t="shared" si="7"/>
        <v>8438821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7"/>
      <c r="O155" s="656"/>
      <c r="P155" s="348"/>
      <c r="Q155" s="348"/>
      <c r="R155" s="563"/>
    </row>
    <row r="156" spans="1:18" s="18" customFormat="1" x14ac:dyDescent="0.25">
      <c r="A156" s="655">
        <v>45317</v>
      </c>
      <c r="B156" s="656" t="s">
        <v>7891</v>
      </c>
      <c r="C156" s="348">
        <v>500000</v>
      </c>
      <c r="D156" s="349"/>
      <c r="E156" s="349">
        <f t="shared" si="7"/>
        <v>7938821</v>
      </c>
      <c r="G156" s="670">
        <v>45288</v>
      </c>
      <c r="H156" s="696" t="s">
        <v>7352</v>
      </c>
      <c r="I156" s="690">
        <v>45000</v>
      </c>
      <c r="J156" s="420"/>
      <c r="K156" s="420">
        <f t="shared" si="6"/>
        <v>4503020.67</v>
      </c>
      <c r="N156" s="657"/>
      <c r="O156" s="656"/>
      <c r="P156" s="348"/>
      <c r="Q156" s="348"/>
      <c r="R156" s="563"/>
    </row>
    <row r="157" spans="1:18" s="18" customFormat="1" x14ac:dyDescent="0.25">
      <c r="A157" s="655">
        <v>45317</v>
      </c>
      <c r="B157" s="656" t="s">
        <v>7890</v>
      </c>
      <c r="C157" s="348">
        <v>500000</v>
      </c>
      <c r="D157" s="349"/>
      <c r="E157" s="349">
        <f t="shared" si="7"/>
        <v>7438821</v>
      </c>
      <c r="G157" s="670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7"/>
      <c r="O157" s="656"/>
      <c r="P157" s="348"/>
      <c r="Q157" s="348"/>
      <c r="R157" s="563"/>
    </row>
    <row r="158" spans="1:18" x14ac:dyDescent="0.25">
      <c r="A158" s="658"/>
      <c r="B158" s="337"/>
      <c r="C158" s="659"/>
      <c r="D158" s="660"/>
      <c r="E158" s="349">
        <f t="shared" si="7"/>
        <v>7438821</v>
      </c>
      <c r="G158" s="670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6"/>
      <c r="P158" s="348"/>
      <c r="Q158" s="348"/>
      <c r="R158" s="563"/>
    </row>
    <row r="159" spans="1:18" x14ac:dyDescent="0.25">
      <c r="A159" s="658"/>
      <c r="B159" s="337"/>
      <c r="C159" s="348"/>
      <c r="D159" s="349"/>
      <c r="E159" s="349">
        <f t="shared" si="7"/>
        <v>7438821</v>
      </c>
      <c r="G159" s="670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6"/>
      <c r="P159" s="348"/>
      <c r="Q159" s="348"/>
      <c r="R159" s="563"/>
    </row>
    <row r="160" spans="1:18" x14ac:dyDescent="0.25">
      <c r="A160" s="658"/>
      <c r="B160" s="337"/>
      <c r="C160" s="348"/>
      <c r="D160" s="349"/>
      <c r="E160" s="349">
        <f t="shared" si="7"/>
        <v>7438821</v>
      </c>
      <c r="G160" s="670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6"/>
      <c r="P160" s="348"/>
      <c r="Q160" s="348"/>
      <c r="R160" s="563"/>
    </row>
    <row r="161" spans="1:18" ht="31.5" x14ac:dyDescent="0.25">
      <c r="A161" s="658"/>
      <c r="B161" s="337"/>
      <c r="C161" s="348"/>
      <c r="D161" s="349"/>
      <c r="E161" s="349">
        <f t="shared" si="7"/>
        <v>7438821</v>
      </c>
      <c r="G161" s="670">
        <v>45290</v>
      </c>
      <c r="H161" s="12" t="s">
        <v>7817</v>
      </c>
      <c r="I161" s="11">
        <v>47000</v>
      </c>
      <c r="J161" s="420"/>
      <c r="K161" s="420">
        <f t="shared" si="6"/>
        <v>3892720.67</v>
      </c>
      <c r="N161" s="16"/>
      <c r="O161" s="656"/>
      <c r="P161" s="348"/>
      <c r="Q161" s="348"/>
      <c r="R161" s="563"/>
    </row>
    <row r="162" spans="1:18" x14ac:dyDescent="0.25">
      <c r="A162" s="658"/>
      <c r="B162" s="337"/>
      <c r="C162" s="348"/>
      <c r="D162" s="349"/>
      <c r="E162" s="349">
        <f t="shared" si="7"/>
        <v>7438821</v>
      </c>
      <c r="G162" s="670">
        <v>45290</v>
      </c>
      <c r="H162" s="12" t="s">
        <v>7820</v>
      </c>
      <c r="I162" s="11">
        <v>250000</v>
      </c>
      <c r="J162" s="349"/>
      <c r="K162" s="420">
        <f t="shared" si="6"/>
        <v>3642720.67</v>
      </c>
      <c r="N162" s="16"/>
      <c r="O162" s="656"/>
      <c r="P162" s="348"/>
      <c r="Q162" s="348"/>
      <c r="R162" s="563"/>
    </row>
    <row r="163" spans="1:18" x14ac:dyDescent="0.25">
      <c r="A163" s="658"/>
      <c r="B163" s="337"/>
      <c r="C163" s="348"/>
      <c r="D163" s="348"/>
      <c r="E163" s="349">
        <f t="shared" si="7"/>
        <v>7438821</v>
      </c>
      <c r="G163" s="670">
        <v>45293</v>
      </c>
      <c r="H163" s="12" t="s">
        <v>7821</v>
      </c>
      <c r="I163" s="11">
        <v>357400</v>
      </c>
      <c r="J163" s="349"/>
      <c r="K163" s="420">
        <f t="shared" si="6"/>
        <v>3285320.67</v>
      </c>
      <c r="N163" s="16"/>
      <c r="O163" s="656"/>
      <c r="P163" s="348"/>
      <c r="Q163" s="348"/>
      <c r="R163" s="563"/>
    </row>
    <row r="164" spans="1:18" x14ac:dyDescent="0.25">
      <c r="A164" s="658"/>
      <c r="B164" s="337"/>
      <c r="C164" s="348"/>
      <c r="D164" s="348"/>
      <c r="E164" s="349">
        <f t="shared" si="7"/>
        <v>7438821</v>
      </c>
      <c r="G164" s="670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6"/>
      <c r="P164" s="348"/>
      <c r="Q164" s="348"/>
      <c r="R164" s="563"/>
    </row>
    <row r="165" spans="1:18" x14ac:dyDescent="0.25">
      <c r="A165" s="658"/>
      <c r="B165" s="337"/>
      <c r="C165" s="348"/>
      <c r="D165" s="348"/>
      <c r="E165" s="349">
        <f t="shared" si="7"/>
        <v>7438821</v>
      </c>
      <c r="G165" s="670">
        <v>45293</v>
      </c>
      <c r="H165" s="12" t="s">
        <v>7823</v>
      </c>
      <c r="I165" s="348">
        <v>76000</v>
      </c>
      <c r="J165" s="349"/>
      <c r="K165" s="420">
        <f t="shared" si="6"/>
        <v>2942320.67</v>
      </c>
      <c r="N165" s="16"/>
      <c r="O165" s="656"/>
      <c r="P165" s="348"/>
      <c r="Q165" s="348"/>
      <c r="R165" s="563"/>
    </row>
    <row r="166" spans="1:18" ht="31.5" x14ac:dyDescent="0.25">
      <c r="A166" s="658"/>
      <c r="B166" s="337"/>
      <c r="C166" s="348"/>
      <c r="D166" s="348"/>
      <c r="E166" s="349">
        <f t="shared" si="7"/>
        <v>7438821</v>
      </c>
      <c r="G166" s="670">
        <v>45293</v>
      </c>
      <c r="H166" s="12" t="s">
        <v>7822</v>
      </c>
      <c r="I166" s="348">
        <v>100000</v>
      </c>
      <c r="J166" s="349"/>
      <c r="K166" s="420">
        <f t="shared" si="6"/>
        <v>2842320.67</v>
      </c>
      <c r="N166" s="16"/>
      <c r="O166" s="656"/>
      <c r="P166" s="348"/>
      <c r="Q166" s="348"/>
      <c r="R166" s="563"/>
    </row>
    <row r="167" spans="1:18" x14ac:dyDescent="0.25">
      <c r="A167" s="658"/>
      <c r="B167" s="337"/>
      <c r="C167" s="348"/>
      <c r="D167" s="348"/>
      <c r="E167" s="349">
        <f t="shared" si="7"/>
        <v>7438821</v>
      </c>
      <c r="G167" s="670">
        <v>45294</v>
      </c>
      <c r="H167" s="12" t="s">
        <v>7826</v>
      </c>
      <c r="I167" s="11">
        <v>250000</v>
      </c>
      <c r="J167" s="349"/>
      <c r="K167" s="420">
        <f t="shared" si="6"/>
        <v>2592320.67</v>
      </c>
      <c r="N167" s="16"/>
      <c r="O167" s="656"/>
      <c r="P167" s="348"/>
      <c r="Q167" s="348"/>
      <c r="R167" s="563"/>
    </row>
    <row r="168" spans="1:18" x14ac:dyDescent="0.25">
      <c r="A168" s="658"/>
      <c r="B168" s="337"/>
      <c r="C168" s="348"/>
      <c r="D168" s="348"/>
      <c r="E168" s="349">
        <f t="shared" si="7"/>
        <v>7438821</v>
      </c>
      <c r="G168" s="670">
        <v>45294</v>
      </c>
      <c r="H168" s="12" t="s">
        <v>7827</v>
      </c>
      <c r="I168" s="11">
        <v>500000</v>
      </c>
      <c r="J168" s="349"/>
      <c r="K168" s="420">
        <f t="shared" si="6"/>
        <v>2092320.67</v>
      </c>
      <c r="N168" s="16"/>
      <c r="O168" s="656"/>
      <c r="P168" s="348"/>
      <c r="Q168" s="348"/>
      <c r="R168" s="563"/>
    </row>
    <row r="169" spans="1:18" ht="31.5" x14ac:dyDescent="0.25">
      <c r="A169" s="658"/>
      <c r="B169" s="656"/>
      <c r="C169" s="348"/>
      <c r="D169" s="348"/>
      <c r="E169" s="349">
        <f t="shared" si="7"/>
        <v>7438821</v>
      </c>
      <c r="G169" s="670">
        <v>45295</v>
      </c>
      <c r="H169" s="12" t="s">
        <v>7830</v>
      </c>
      <c r="I169" s="11">
        <v>85000</v>
      </c>
      <c r="J169" s="349"/>
      <c r="K169" s="420">
        <f t="shared" si="6"/>
        <v>2007320.67</v>
      </c>
      <c r="N169" s="16"/>
      <c r="O169" s="656"/>
      <c r="P169" s="348"/>
      <c r="Q169" s="348"/>
      <c r="R169" s="563"/>
    </row>
    <row r="170" spans="1:18" ht="31.5" x14ac:dyDescent="0.25">
      <c r="A170" s="658"/>
      <c r="B170" s="337"/>
      <c r="C170" s="348"/>
      <c r="D170" s="348"/>
      <c r="E170" s="349">
        <f t="shared" si="7"/>
        <v>7438821</v>
      </c>
      <c r="G170" s="670">
        <v>45295</v>
      </c>
      <c r="H170" s="12" t="s">
        <v>7831</v>
      </c>
      <c r="I170" s="11">
        <v>165988</v>
      </c>
      <c r="J170" s="349"/>
      <c r="K170" s="420">
        <f t="shared" si="6"/>
        <v>1841332.67</v>
      </c>
      <c r="N170" s="16"/>
      <c r="O170" s="656"/>
      <c r="P170" s="348"/>
      <c r="Q170" s="348"/>
      <c r="R170" s="563"/>
    </row>
    <row r="171" spans="1:18" x14ac:dyDescent="0.25">
      <c r="A171" s="16"/>
      <c r="B171" s="337"/>
      <c r="C171" s="348"/>
      <c r="D171" s="348"/>
      <c r="E171" s="349"/>
      <c r="G171" s="670">
        <v>45295</v>
      </c>
      <c r="H171" s="12" t="s">
        <v>7832</v>
      </c>
      <c r="I171" s="11">
        <v>60000</v>
      </c>
      <c r="J171" s="349"/>
      <c r="K171" s="420">
        <f t="shared" si="6"/>
        <v>1781332.67</v>
      </c>
      <c r="N171" s="16"/>
      <c r="O171" s="656"/>
      <c r="P171" s="348"/>
      <c r="Q171" s="348"/>
      <c r="R171" s="563"/>
    </row>
    <row r="172" spans="1:18" ht="30" x14ac:dyDescent="0.25">
      <c r="A172" s="16"/>
      <c r="B172" s="337"/>
      <c r="C172" s="348"/>
      <c r="D172" s="348"/>
      <c r="E172" s="349"/>
      <c r="G172" s="670">
        <v>45296</v>
      </c>
      <c r="H172" s="663" t="s">
        <v>7834</v>
      </c>
      <c r="I172" s="683">
        <v>75000</v>
      </c>
      <c r="J172" s="349"/>
      <c r="K172" s="420">
        <f t="shared" si="6"/>
        <v>1706332.67</v>
      </c>
      <c r="N172" s="16"/>
      <c r="O172" s="656"/>
      <c r="P172" s="348"/>
      <c r="Q172" s="348"/>
      <c r="R172" s="563"/>
    </row>
    <row r="173" spans="1:18" x14ac:dyDescent="0.25">
      <c r="A173" s="16"/>
      <c r="B173" s="337"/>
      <c r="C173" s="348"/>
      <c r="D173" s="348"/>
      <c r="E173" s="349"/>
      <c r="G173" s="670">
        <v>45297</v>
      </c>
      <c r="H173" s="656" t="s">
        <v>7835</v>
      </c>
      <c r="I173" s="348">
        <v>50000</v>
      </c>
      <c r="J173" s="349"/>
      <c r="K173" s="420">
        <f t="shared" si="6"/>
        <v>1656332.67</v>
      </c>
      <c r="N173" s="16"/>
      <c r="O173" s="656"/>
      <c r="P173" s="348"/>
      <c r="Q173" s="348"/>
      <c r="R173" s="563"/>
    </row>
    <row r="174" spans="1:18" ht="30" x14ac:dyDescent="0.25">
      <c r="A174" s="16"/>
      <c r="B174" s="337"/>
      <c r="C174" s="348"/>
      <c r="D174" s="348"/>
      <c r="E174" s="349"/>
      <c r="G174" s="670">
        <v>45297</v>
      </c>
      <c r="H174" s="656" t="s">
        <v>7836</v>
      </c>
      <c r="I174" s="348">
        <v>200000</v>
      </c>
      <c r="J174" s="349"/>
      <c r="K174" s="420">
        <f t="shared" si="6"/>
        <v>1456332.67</v>
      </c>
      <c r="N174" s="16"/>
      <c r="O174" s="656"/>
      <c r="P174" s="348"/>
      <c r="Q174" s="348"/>
      <c r="R174" s="563"/>
    </row>
    <row r="175" spans="1:18" x14ac:dyDescent="0.25">
      <c r="A175" s="16"/>
      <c r="B175" s="337"/>
      <c r="C175" s="348"/>
      <c r="D175" s="348"/>
      <c r="E175" s="349"/>
      <c r="G175" s="670">
        <v>45300</v>
      </c>
      <c r="H175" s="656" t="s">
        <v>7844</v>
      </c>
      <c r="I175" s="348">
        <v>275000</v>
      </c>
      <c r="J175" s="349"/>
      <c r="K175" s="420">
        <f t="shared" si="6"/>
        <v>1181332.67</v>
      </c>
      <c r="N175" s="16"/>
      <c r="O175" s="656"/>
      <c r="P175" s="348"/>
      <c r="Q175" s="348"/>
      <c r="R175" s="563"/>
    </row>
    <row r="176" spans="1:18" x14ac:dyDescent="0.25">
      <c r="A176" s="16"/>
      <c r="B176" s="337"/>
      <c r="C176" s="348"/>
      <c r="D176" s="348"/>
      <c r="E176" s="349"/>
      <c r="G176" s="670">
        <v>45306</v>
      </c>
      <c r="H176" s="12" t="s">
        <v>7846</v>
      </c>
      <c r="I176" s="348"/>
      <c r="J176" s="349">
        <v>4096986</v>
      </c>
      <c r="K176" s="420">
        <f t="shared" si="6"/>
        <v>5278318.67</v>
      </c>
      <c r="N176" s="16"/>
      <c r="O176" s="656"/>
      <c r="P176" s="348"/>
      <c r="Q176" s="348"/>
      <c r="R176" s="563"/>
    </row>
    <row r="177" spans="1:18" x14ac:dyDescent="0.25">
      <c r="A177" s="16"/>
      <c r="B177" s="337"/>
      <c r="C177" s="348"/>
      <c r="D177" s="348"/>
      <c r="E177" s="349"/>
      <c r="G177" s="670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6"/>
      <c r="P177" s="348"/>
      <c r="Q177" s="348"/>
      <c r="R177" s="563"/>
    </row>
    <row r="178" spans="1:18" x14ac:dyDescent="0.25">
      <c r="A178" s="16"/>
      <c r="B178" s="337"/>
      <c r="C178" s="348"/>
      <c r="D178" s="348"/>
      <c r="E178" s="349"/>
      <c r="G178" s="670">
        <v>45306</v>
      </c>
      <c r="H178" s="696" t="s">
        <v>7352</v>
      </c>
      <c r="I178" s="690">
        <v>80000</v>
      </c>
      <c r="J178" s="349"/>
      <c r="K178" s="420">
        <f t="shared" si="6"/>
        <v>13198318.67</v>
      </c>
      <c r="N178" s="16"/>
      <c r="O178" s="656"/>
      <c r="P178" s="348"/>
      <c r="Q178" s="348"/>
      <c r="R178" s="563"/>
    </row>
    <row r="179" spans="1:18" x14ac:dyDescent="0.25">
      <c r="A179" s="16"/>
      <c r="B179" s="337"/>
      <c r="C179" s="348"/>
      <c r="D179" s="348"/>
      <c r="E179" s="349"/>
      <c r="G179" s="670">
        <v>45306</v>
      </c>
      <c r="H179" s="696" t="s">
        <v>7352</v>
      </c>
      <c r="I179" s="690">
        <v>41000</v>
      </c>
      <c r="J179" s="349"/>
      <c r="K179" s="420">
        <f t="shared" si="6"/>
        <v>13157318.67</v>
      </c>
      <c r="N179" s="16"/>
      <c r="O179" s="656"/>
      <c r="P179" s="348"/>
      <c r="Q179" s="348"/>
      <c r="R179" s="563"/>
    </row>
    <row r="180" spans="1:18" ht="30" x14ac:dyDescent="0.25">
      <c r="A180" s="16"/>
      <c r="B180" s="337"/>
      <c r="C180" s="348"/>
      <c r="D180" s="348"/>
      <c r="E180" s="349"/>
      <c r="G180" s="670">
        <v>45302</v>
      </c>
      <c r="H180" s="656" t="s">
        <v>7861</v>
      </c>
      <c r="I180" s="348">
        <v>85000</v>
      </c>
      <c r="J180" s="349"/>
      <c r="K180" s="420">
        <f t="shared" si="6"/>
        <v>13072318.67</v>
      </c>
      <c r="N180" s="16"/>
      <c r="O180" s="656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70">
        <v>45302</v>
      </c>
      <c r="H181" s="656" t="s">
        <v>7847</v>
      </c>
      <c r="I181" s="348">
        <v>306300</v>
      </c>
      <c r="J181" s="349"/>
      <c r="K181" s="420">
        <f t="shared" si="6"/>
        <v>12766018.67</v>
      </c>
      <c r="N181" s="16"/>
      <c r="O181" s="656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70">
        <v>45304</v>
      </c>
      <c r="H182" s="656" t="s">
        <v>7848</v>
      </c>
      <c r="I182" s="348">
        <v>207180</v>
      </c>
      <c r="J182" s="349"/>
      <c r="K182" s="420">
        <f t="shared" ref="K182:K212" si="9">J182+K181-I182</f>
        <v>12558838.67</v>
      </c>
      <c r="N182" s="16"/>
      <c r="O182" s="656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70">
        <v>45304</v>
      </c>
      <c r="H183" s="656" t="s">
        <v>7797</v>
      </c>
      <c r="I183" s="348">
        <v>125000</v>
      </c>
      <c r="J183" s="349"/>
      <c r="K183" s="420">
        <f t="shared" si="9"/>
        <v>12433838.67</v>
      </c>
      <c r="N183" s="16"/>
      <c r="O183" s="656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70">
        <v>45304</v>
      </c>
      <c r="H184" s="656" t="s">
        <v>7851</v>
      </c>
      <c r="I184" s="349">
        <v>300000</v>
      </c>
      <c r="J184" s="349"/>
      <c r="K184" s="420">
        <f t="shared" si="9"/>
        <v>12133838.67</v>
      </c>
      <c r="N184" s="16"/>
      <c r="O184" s="656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70">
        <v>45304</v>
      </c>
      <c r="H185" s="656" t="s">
        <v>7862</v>
      </c>
      <c r="I185" s="349">
        <v>700000</v>
      </c>
      <c r="J185" s="349"/>
      <c r="K185" s="420">
        <f t="shared" si="9"/>
        <v>11433838.67</v>
      </c>
      <c r="N185" s="16"/>
      <c r="O185" s="656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70">
        <v>45304</v>
      </c>
      <c r="H186" s="656" t="s">
        <v>7862</v>
      </c>
      <c r="I186" s="349">
        <v>700000</v>
      </c>
      <c r="J186" s="349"/>
      <c r="K186" s="420">
        <f t="shared" si="9"/>
        <v>10733838.67</v>
      </c>
      <c r="N186" s="16"/>
      <c r="O186" s="656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70">
        <v>45304</v>
      </c>
      <c r="H187" s="656" t="s">
        <v>7863</v>
      </c>
      <c r="I187" s="349">
        <v>400000</v>
      </c>
      <c r="J187" s="349"/>
      <c r="K187" s="420">
        <f t="shared" si="9"/>
        <v>10333838.67</v>
      </c>
      <c r="N187" s="16"/>
      <c r="O187" s="656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9"/>
        <v>10308838.67</v>
      </c>
      <c r="N188" s="16"/>
      <c r="O188" s="656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70">
        <v>45306</v>
      </c>
      <c r="H189" s="656" t="s">
        <v>7850</v>
      </c>
      <c r="I189" s="348">
        <v>25000</v>
      </c>
      <c r="J189" s="349"/>
      <c r="K189" s="420">
        <f t="shared" si="9"/>
        <v>10283838.67</v>
      </c>
      <c r="N189" s="16"/>
      <c r="O189" s="656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70">
        <v>45306</v>
      </c>
      <c r="H190" s="656" t="s">
        <v>7850</v>
      </c>
      <c r="I190" s="348">
        <v>25000</v>
      </c>
      <c r="J190" s="349"/>
      <c r="K190" s="420">
        <f t="shared" si="9"/>
        <v>10258838.67</v>
      </c>
      <c r="N190" s="16"/>
      <c r="O190" s="656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70">
        <v>45306</v>
      </c>
      <c r="H191" s="656" t="s">
        <v>7850</v>
      </c>
      <c r="I191" s="348">
        <v>25000</v>
      </c>
      <c r="J191" s="349"/>
      <c r="K191" s="420">
        <f t="shared" si="9"/>
        <v>10233838.67</v>
      </c>
      <c r="N191" s="16"/>
      <c r="O191" s="656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70">
        <v>45306</v>
      </c>
      <c r="H192" s="656" t="s">
        <v>7849</v>
      </c>
      <c r="I192" s="348">
        <v>240000</v>
      </c>
      <c r="J192" s="349"/>
      <c r="K192" s="420">
        <f t="shared" si="9"/>
        <v>9993838.6699999999</v>
      </c>
      <c r="N192" s="16"/>
      <c r="O192" s="656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70">
        <v>45307</v>
      </c>
      <c r="H193" s="656" t="s">
        <v>7853</v>
      </c>
      <c r="I193" s="348">
        <v>100000</v>
      </c>
      <c r="J193" s="349"/>
      <c r="K193" s="420">
        <f t="shared" si="9"/>
        <v>9893838.6699999999</v>
      </c>
      <c r="N193" s="16"/>
      <c r="O193" s="656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70">
        <v>45308</v>
      </c>
      <c r="H194" s="656" t="s">
        <v>7852</v>
      </c>
      <c r="I194" s="348">
        <v>520000</v>
      </c>
      <c r="J194" s="349"/>
      <c r="K194" s="420">
        <f t="shared" si="9"/>
        <v>9373838.6699999999</v>
      </c>
      <c r="N194" s="16"/>
      <c r="O194" s="656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70">
        <v>45309</v>
      </c>
      <c r="H195" s="656" t="s">
        <v>7856</v>
      </c>
      <c r="I195" s="348">
        <v>75000</v>
      </c>
      <c r="J195" s="349"/>
      <c r="K195" s="420">
        <f t="shared" si="9"/>
        <v>9298838.6699999999</v>
      </c>
      <c r="N195" s="16"/>
      <c r="O195" s="656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70">
        <v>45310</v>
      </c>
      <c r="H196" s="656" t="s">
        <v>7857</v>
      </c>
      <c r="I196" s="348">
        <v>150000</v>
      </c>
      <c r="J196" s="349"/>
      <c r="K196" s="420">
        <f t="shared" si="9"/>
        <v>9148838.6699999999</v>
      </c>
      <c r="N196" s="16"/>
      <c r="O196" s="656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70">
        <v>45310</v>
      </c>
      <c r="H197" s="656" t="s">
        <v>7860</v>
      </c>
      <c r="I197" s="348">
        <v>24000</v>
      </c>
      <c r="J197" s="349"/>
      <c r="K197" s="420">
        <f t="shared" si="9"/>
        <v>9124838.6699999999</v>
      </c>
      <c r="N197" s="16"/>
      <c r="O197" s="656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70">
        <v>45311</v>
      </c>
      <c r="H198" s="656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6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70">
        <v>45313</v>
      </c>
      <c r="H199" s="656" t="s">
        <v>7853</v>
      </c>
      <c r="I199" s="348">
        <v>75000</v>
      </c>
      <c r="J199" s="349"/>
      <c r="K199" s="420">
        <f t="shared" si="9"/>
        <v>8949838.6699999999</v>
      </c>
      <c r="N199" s="16"/>
      <c r="O199" s="656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70">
        <v>45313</v>
      </c>
      <c r="H200" s="656" t="s">
        <v>7876</v>
      </c>
      <c r="I200" s="349">
        <v>207895</v>
      </c>
      <c r="J200" s="349"/>
      <c r="K200" s="420">
        <f t="shared" si="9"/>
        <v>8741943.6699999999</v>
      </c>
      <c r="N200" s="16"/>
      <c r="O200" s="656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70">
        <v>45313</v>
      </c>
      <c r="H201" s="656" t="s">
        <v>7878</v>
      </c>
      <c r="I201" s="349">
        <v>50000</v>
      </c>
      <c r="J201" s="349"/>
      <c r="K201" s="420">
        <f t="shared" si="9"/>
        <v>8691943.6699999999</v>
      </c>
      <c r="N201" s="16"/>
      <c r="O201" s="656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70">
        <v>45314</v>
      </c>
      <c r="H202" s="656" t="s">
        <v>7879</v>
      </c>
      <c r="I202" s="349">
        <v>200000</v>
      </c>
      <c r="J202" s="349"/>
      <c r="K202" s="420">
        <f t="shared" si="9"/>
        <v>8491943.6699999999</v>
      </c>
      <c r="N202" s="16"/>
      <c r="O202" s="656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70">
        <v>45314</v>
      </c>
      <c r="H203" s="656" t="s">
        <v>7880</v>
      </c>
      <c r="I203" s="349">
        <v>400000</v>
      </c>
      <c r="J203" s="349"/>
      <c r="K203" s="420">
        <f t="shared" si="9"/>
        <v>8091943.6699999999</v>
      </c>
      <c r="N203" s="16"/>
      <c r="O203" s="656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70">
        <v>45315</v>
      </c>
      <c r="H204" s="656" t="s">
        <v>7881</v>
      </c>
      <c r="I204" s="349">
        <v>1000000</v>
      </c>
      <c r="J204" s="349"/>
      <c r="K204" s="420">
        <f t="shared" si="9"/>
        <v>7091943.6699999999</v>
      </c>
      <c r="N204" s="16"/>
      <c r="O204" s="656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70">
        <v>45316</v>
      </c>
      <c r="H205" s="656" t="s">
        <v>7887</v>
      </c>
      <c r="I205" s="348">
        <v>500000</v>
      </c>
      <c r="J205" s="349"/>
      <c r="K205" s="420">
        <f t="shared" si="9"/>
        <v>6591943.6699999999</v>
      </c>
      <c r="N205" s="16"/>
      <c r="O205" s="656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70">
        <v>45316</v>
      </c>
      <c r="H206" s="656" t="s">
        <v>7884</v>
      </c>
      <c r="I206" s="348">
        <v>310000</v>
      </c>
      <c r="J206" s="349"/>
      <c r="K206" s="420">
        <f t="shared" si="9"/>
        <v>6281943.6699999999</v>
      </c>
      <c r="N206" s="16"/>
      <c r="O206" s="656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70">
        <v>45316</v>
      </c>
      <c r="H207" s="656" t="s">
        <v>7884</v>
      </c>
      <c r="I207" s="348">
        <v>300000</v>
      </c>
      <c r="J207" s="349"/>
      <c r="K207" s="420">
        <f t="shared" si="9"/>
        <v>5981943.6699999999</v>
      </c>
      <c r="N207" s="16"/>
      <c r="O207" s="656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70">
        <v>45316</v>
      </c>
      <c r="H208" s="656" t="s">
        <v>7884</v>
      </c>
      <c r="I208" s="348">
        <v>400000</v>
      </c>
      <c r="J208" s="349"/>
      <c r="K208" s="420">
        <f t="shared" si="9"/>
        <v>5581943.6699999999</v>
      </c>
      <c r="N208" s="16"/>
      <c r="O208" s="656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70">
        <v>45316</v>
      </c>
      <c r="H209" s="715" t="s">
        <v>7885</v>
      </c>
      <c r="I209" s="716">
        <v>491000</v>
      </c>
      <c r="J209" s="349"/>
      <c r="K209" s="420">
        <f t="shared" si="9"/>
        <v>5090943.67</v>
      </c>
      <c r="N209" s="16"/>
      <c r="O209" s="656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70">
        <v>45316</v>
      </c>
      <c r="H210" s="715" t="s">
        <v>7885</v>
      </c>
      <c r="I210" s="716">
        <v>480000</v>
      </c>
      <c r="J210" s="349"/>
      <c r="K210" s="420">
        <f t="shared" si="9"/>
        <v>4610943.67</v>
      </c>
      <c r="N210" s="16"/>
      <c r="O210" s="656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70">
        <v>45316</v>
      </c>
      <c r="H211" s="715" t="s">
        <v>7885</v>
      </c>
      <c r="I211" s="716">
        <v>370000</v>
      </c>
      <c r="J211" s="349"/>
      <c r="K211" s="420">
        <f t="shared" si="9"/>
        <v>4240943.67</v>
      </c>
      <c r="N211" s="16"/>
      <c r="O211" s="656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70">
        <v>45317</v>
      </c>
      <c r="H212" s="656" t="s">
        <v>7889</v>
      </c>
      <c r="I212" s="349"/>
      <c r="J212" s="349">
        <v>7831493</v>
      </c>
      <c r="K212" s="420">
        <f t="shared" si="9"/>
        <v>12072436.67</v>
      </c>
      <c r="N212" s="16"/>
      <c r="O212" s="656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70">
        <v>45318</v>
      </c>
      <c r="H213" s="656" t="s">
        <v>7892</v>
      </c>
      <c r="I213" s="349">
        <v>48000</v>
      </c>
      <c r="J213" s="349"/>
      <c r="K213" s="563"/>
      <c r="N213" s="16"/>
      <c r="O213" s="656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70"/>
      <c r="H214" s="656"/>
      <c r="I214" s="349"/>
      <c r="J214" s="349"/>
      <c r="K214" s="563"/>
      <c r="N214" s="16"/>
      <c r="O214" s="656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70"/>
      <c r="H215" s="656"/>
      <c r="I215" s="349"/>
      <c r="J215" s="349"/>
      <c r="K215" s="563"/>
      <c r="N215" s="16"/>
      <c r="O215" s="656"/>
      <c r="P215" s="348"/>
      <c r="Q215" s="348"/>
      <c r="R215" s="563"/>
    </row>
    <row r="216" spans="1:18" x14ac:dyDescent="0.25">
      <c r="A216" s="16"/>
      <c r="B216" s="337"/>
      <c r="C216" s="348"/>
      <c r="D216" s="348"/>
      <c r="E216" s="349"/>
      <c r="G216" s="655"/>
      <c r="H216" s="656"/>
      <c r="I216" s="349"/>
      <c r="J216" s="349"/>
      <c r="K216" s="563"/>
      <c r="N216" s="16"/>
      <c r="O216" s="656"/>
      <c r="P216" s="348"/>
      <c r="Q216" s="348"/>
      <c r="R216" s="563"/>
    </row>
    <row r="217" spans="1:18" x14ac:dyDescent="0.25">
      <c r="A217" s="16"/>
      <c r="B217" s="337"/>
      <c r="C217" s="348"/>
      <c r="D217" s="348"/>
      <c r="E217" s="349"/>
      <c r="G217" s="655"/>
      <c r="H217" s="656"/>
      <c r="I217" s="349"/>
      <c r="J217" s="349"/>
      <c r="K217" s="563"/>
      <c r="N217" s="16"/>
      <c r="O217" s="656"/>
      <c r="P217" s="348"/>
      <c r="Q217" s="348"/>
      <c r="R217" s="563"/>
    </row>
    <row r="218" spans="1:18" x14ac:dyDescent="0.25">
      <c r="A218" s="16"/>
      <c r="B218" s="337"/>
      <c r="C218" s="348"/>
      <c r="D218" s="348"/>
      <c r="E218" s="349"/>
      <c r="G218" s="655"/>
      <c r="H218" s="656"/>
      <c r="I218" s="348"/>
      <c r="J218" s="349"/>
      <c r="K218" s="563"/>
      <c r="N218" s="16"/>
      <c r="O218" s="656"/>
      <c r="P218" s="348"/>
      <c r="Q218" s="348"/>
      <c r="R218" s="563"/>
    </row>
    <row r="219" spans="1:18" x14ac:dyDescent="0.25">
      <c r="A219" s="16"/>
      <c r="B219" s="337"/>
      <c r="C219" s="348"/>
      <c r="D219" s="348"/>
      <c r="E219" s="349"/>
      <c r="G219" s="655"/>
      <c r="H219" s="656"/>
      <c r="I219" s="348"/>
      <c r="J219" s="349"/>
      <c r="K219" s="563"/>
      <c r="N219" s="16"/>
      <c r="O219" s="656"/>
      <c r="P219" s="348"/>
      <c r="Q219" s="348"/>
      <c r="R219" s="563"/>
    </row>
    <row r="220" spans="1:18" x14ac:dyDescent="0.25">
      <c r="A220" s="16"/>
      <c r="B220" s="337"/>
      <c r="C220" s="348"/>
      <c r="D220" s="348"/>
      <c r="E220" s="349"/>
      <c r="G220" s="655"/>
      <c r="H220" s="656"/>
      <c r="I220" s="348"/>
      <c r="J220" s="349"/>
      <c r="K220" s="563"/>
      <c r="N220" s="16"/>
      <c r="O220" s="656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55"/>
      <c r="H221" s="656"/>
      <c r="I221" s="17"/>
      <c r="J221" s="349"/>
      <c r="K221" s="563"/>
      <c r="N221" s="16"/>
      <c r="O221" s="656"/>
      <c r="P221" s="348"/>
      <c r="Q221" s="348"/>
      <c r="R221" s="563"/>
    </row>
    <row r="222" spans="1:18" x14ac:dyDescent="0.25">
      <c r="A222" s="16"/>
      <c r="B222" s="337"/>
      <c r="C222" s="348"/>
      <c r="D222" s="348"/>
      <c r="E222" s="349"/>
      <c r="G222" s="655"/>
      <c r="H222" s="656"/>
      <c r="I222" s="17"/>
      <c r="J222" s="349"/>
      <c r="K222" s="563"/>
      <c r="N222" s="16"/>
      <c r="O222" s="656"/>
      <c r="P222" s="348"/>
      <c r="Q222" s="348"/>
      <c r="R222" s="563"/>
    </row>
    <row r="223" spans="1:18" x14ac:dyDescent="0.25">
      <c r="A223" s="16"/>
      <c r="B223" s="337"/>
      <c r="C223" s="348"/>
      <c r="D223" s="348"/>
      <c r="E223" s="349"/>
      <c r="G223" s="655"/>
      <c r="H223" s="656"/>
      <c r="I223" s="17"/>
      <c r="J223" s="349"/>
      <c r="K223" s="563"/>
      <c r="N223" s="16"/>
      <c r="O223" s="656"/>
      <c r="P223" s="348"/>
      <c r="Q223" s="348"/>
      <c r="R223" s="563"/>
    </row>
    <row r="224" spans="1:18" x14ac:dyDescent="0.25">
      <c r="A224" s="16"/>
      <c r="B224" s="337"/>
      <c r="C224" s="348"/>
      <c r="D224" s="348"/>
      <c r="E224" s="349"/>
      <c r="G224" s="655"/>
      <c r="H224" s="656"/>
      <c r="I224" s="17"/>
      <c r="J224" s="349"/>
      <c r="K224" s="563"/>
      <c r="N224" s="16"/>
      <c r="O224" s="656"/>
      <c r="P224" s="348"/>
      <c r="Q224" s="348"/>
      <c r="R224" s="563"/>
    </row>
    <row r="225" spans="1:18" x14ac:dyDescent="0.25">
      <c r="A225" s="16"/>
      <c r="B225" s="337"/>
      <c r="C225" s="348"/>
      <c r="D225" s="348"/>
      <c r="E225" s="349"/>
      <c r="G225" s="655"/>
      <c r="H225" s="656"/>
      <c r="I225" s="17"/>
      <c r="J225" s="349"/>
      <c r="K225" s="563"/>
      <c r="N225" s="16"/>
      <c r="O225" s="656"/>
      <c r="P225" s="348"/>
      <c r="Q225" s="348"/>
      <c r="R225" s="563"/>
    </row>
    <row r="226" spans="1:18" x14ac:dyDescent="0.25">
      <c r="A226" s="16"/>
      <c r="B226" s="337"/>
      <c r="C226" s="348"/>
      <c r="D226" s="348"/>
      <c r="E226" s="349"/>
      <c r="G226" s="655"/>
      <c r="H226" s="656"/>
      <c r="I226" s="348"/>
      <c r="J226" s="349"/>
      <c r="K226" s="563"/>
      <c r="N226" s="16"/>
      <c r="O226" s="656"/>
      <c r="P226" s="348"/>
      <c r="Q226" s="348"/>
      <c r="R226" s="563"/>
    </row>
    <row r="227" spans="1:18" x14ac:dyDescent="0.25">
      <c r="A227" s="16"/>
      <c r="B227" s="337"/>
      <c r="C227" s="348"/>
      <c r="D227" s="348"/>
      <c r="E227" s="349"/>
      <c r="G227" s="655"/>
      <c r="H227" s="337"/>
      <c r="I227" s="348"/>
      <c r="J227" s="349"/>
      <c r="K227" s="563"/>
      <c r="N227" s="16"/>
      <c r="O227" s="656"/>
      <c r="P227" s="348"/>
      <c r="Q227" s="348"/>
      <c r="R227" s="563"/>
    </row>
    <row r="228" spans="1:18" x14ac:dyDescent="0.25">
      <c r="A228" s="16"/>
      <c r="B228" s="337"/>
      <c r="C228" s="348"/>
      <c r="D228" s="348"/>
      <c r="E228" s="349"/>
      <c r="G228" s="655"/>
      <c r="H228" s="337"/>
      <c r="I228" s="348"/>
      <c r="J228" s="349"/>
      <c r="K228" s="563"/>
      <c r="N228" s="16"/>
      <c r="O228" s="656"/>
      <c r="P228" s="348"/>
      <c r="Q228" s="348"/>
      <c r="R228" s="563"/>
    </row>
    <row r="229" spans="1:18" x14ac:dyDescent="0.25">
      <c r="A229" s="16"/>
      <c r="B229" s="337"/>
      <c r="C229" s="348"/>
      <c r="D229" s="348"/>
      <c r="E229" s="349"/>
      <c r="G229" s="655"/>
      <c r="H229" s="337"/>
      <c r="I229" s="348"/>
      <c r="J229" s="349"/>
      <c r="K229" s="563"/>
      <c r="N229" s="16"/>
      <c r="O229" s="656"/>
      <c r="P229" s="348"/>
      <c r="Q229" s="348"/>
      <c r="R229" s="563"/>
    </row>
    <row r="230" spans="1:18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N230" s="16"/>
      <c r="O230" s="656"/>
      <c r="P230" s="348"/>
      <c r="Q230" s="348"/>
      <c r="R230" s="563"/>
    </row>
    <row r="231" spans="1:18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N231" s="16"/>
      <c r="O231" s="656"/>
      <c r="P231" s="348"/>
      <c r="Q231" s="348"/>
      <c r="R231" s="563"/>
    </row>
    <row r="232" spans="1:18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N232" s="16"/>
      <c r="O232" s="656"/>
      <c r="P232" s="348"/>
      <c r="Q232" s="348"/>
      <c r="R232" s="563"/>
    </row>
    <row r="233" spans="1:18" x14ac:dyDescent="0.25">
      <c r="A233" s="16"/>
      <c r="B233" s="337"/>
      <c r="C233" s="348"/>
      <c r="D233" s="348"/>
      <c r="E233" s="349"/>
      <c r="G233" s="655"/>
      <c r="H233" s="337"/>
      <c r="I233" s="348"/>
      <c r="J233" s="349"/>
      <c r="K233" s="563"/>
      <c r="N233" s="16"/>
      <c r="O233" s="656"/>
      <c r="P233" s="348"/>
      <c r="Q233" s="348"/>
      <c r="R233" s="563"/>
    </row>
    <row r="234" spans="1:18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N234" s="16"/>
      <c r="O234" s="656"/>
      <c r="P234" s="348"/>
      <c r="Q234" s="348"/>
      <c r="R234" s="563"/>
    </row>
    <row r="235" spans="1:18" x14ac:dyDescent="0.25">
      <c r="A235" s="16"/>
      <c r="B235" s="337"/>
      <c r="C235" s="348"/>
      <c r="D235" s="348"/>
      <c r="E235" s="349"/>
      <c r="G235" s="655"/>
      <c r="H235" s="337"/>
      <c r="I235" s="348"/>
      <c r="J235" s="349"/>
      <c r="K235" s="563"/>
      <c r="N235" s="16"/>
      <c r="O235" s="656"/>
      <c r="P235" s="348"/>
      <c r="Q235" s="348"/>
      <c r="R235" s="563"/>
    </row>
    <row r="236" spans="1:18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N236" s="16"/>
      <c r="O236" s="656"/>
      <c r="P236" s="348"/>
      <c r="Q236" s="348"/>
      <c r="R236" s="563"/>
    </row>
    <row r="237" spans="1:18" x14ac:dyDescent="0.25">
      <c r="A237" s="16"/>
      <c r="B237" s="337"/>
      <c r="C237" s="348"/>
      <c r="D237" s="348"/>
      <c r="E237" s="349"/>
      <c r="G237" s="655"/>
      <c r="H237" s="337"/>
      <c r="I237" s="348"/>
      <c r="J237" s="349"/>
      <c r="K237" s="563"/>
      <c r="N237" s="16"/>
      <c r="O237" s="656"/>
      <c r="P237" s="348"/>
      <c r="Q237" s="348"/>
      <c r="R237" s="563"/>
    </row>
    <row r="238" spans="1:18" x14ac:dyDescent="0.25">
      <c r="A238" s="16"/>
      <c r="B238" s="337"/>
      <c r="C238" s="348"/>
      <c r="D238" s="348"/>
      <c r="E238" s="349"/>
      <c r="G238" s="655"/>
      <c r="H238" s="656"/>
      <c r="I238" s="348"/>
      <c r="J238" s="349"/>
      <c r="K238" s="563"/>
      <c r="N238" s="16"/>
      <c r="O238" s="656"/>
      <c r="P238" s="348"/>
      <c r="Q238" s="348"/>
      <c r="R238" s="563"/>
    </row>
    <row r="239" spans="1:18" x14ac:dyDescent="0.25">
      <c r="A239" s="16"/>
      <c r="B239" s="337"/>
      <c r="C239" s="348"/>
      <c r="D239" s="348"/>
      <c r="E239" s="349"/>
      <c r="G239" s="655"/>
      <c r="H239" s="337"/>
      <c r="I239" s="348"/>
      <c r="J239" s="349"/>
      <c r="K239" s="563"/>
      <c r="N239" s="16"/>
      <c r="O239" s="656"/>
      <c r="P239" s="348"/>
      <c r="Q239" s="348"/>
      <c r="R239" s="563"/>
    </row>
    <row r="240" spans="1:18" x14ac:dyDescent="0.25">
      <c r="A240" s="16"/>
      <c r="B240" s="337"/>
      <c r="C240" s="348"/>
      <c r="D240" s="348"/>
      <c r="E240" s="349"/>
      <c r="G240" s="655"/>
      <c r="H240" s="337"/>
      <c r="I240" s="17"/>
      <c r="J240" s="349"/>
      <c r="K240" s="563"/>
      <c r="N240" s="16"/>
      <c r="O240" s="656"/>
      <c r="P240" s="348"/>
      <c r="Q240" s="348"/>
      <c r="R240" s="563"/>
    </row>
    <row r="241" spans="1:18" x14ac:dyDescent="0.25">
      <c r="A241" s="16"/>
      <c r="B241" s="337"/>
      <c r="C241" s="348"/>
      <c r="D241" s="348"/>
      <c r="E241" s="349"/>
      <c r="G241" s="655"/>
      <c r="H241" s="337"/>
      <c r="I241" s="348"/>
      <c r="J241" s="349"/>
      <c r="K241" s="563"/>
      <c r="N241" s="16"/>
      <c r="O241" s="656"/>
      <c r="P241" s="348"/>
      <c r="Q241" s="348"/>
      <c r="R241" s="563"/>
    </row>
    <row r="242" spans="1:18" x14ac:dyDescent="0.25">
      <c r="A242" s="16"/>
      <c r="B242" s="337"/>
      <c r="C242" s="348"/>
      <c r="D242" s="348"/>
      <c r="E242" s="349"/>
      <c r="G242" s="655"/>
      <c r="H242" s="337"/>
      <c r="I242" s="348"/>
      <c r="J242" s="349"/>
      <c r="K242" s="563"/>
      <c r="N242" s="16"/>
      <c r="O242" s="656"/>
      <c r="P242" s="348"/>
      <c r="Q242" s="348"/>
      <c r="R242" s="563"/>
    </row>
    <row r="243" spans="1:18" x14ac:dyDescent="0.25">
      <c r="A243" s="16"/>
      <c r="B243" s="337"/>
      <c r="C243" s="348"/>
      <c r="D243" s="348"/>
      <c r="E243" s="349"/>
      <c r="G243" s="655"/>
      <c r="H243" s="656"/>
      <c r="I243" s="348"/>
      <c r="J243" s="349"/>
      <c r="K243" s="563"/>
      <c r="N243" s="16"/>
      <c r="O243" s="656"/>
      <c r="P243" s="348"/>
      <c r="Q243" s="348"/>
      <c r="R243" s="563"/>
    </row>
    <row r="244" spans="1:18" x14ac:dyDescent="0.25">
      <c r="A244" s="16"/>
      <c r="B244" s="337"/>
      <c r="C244" s="348"/>
      <c r="D244" s="348"/>
      <c r="E244" s="349"/>
      <c r="G244" s="655"/>
      <c r="H244" s="337"/>
      <c r="I244" s="348"/>
      <c r="J244" s="349"/>
      <c r="K244" s="563"/>
      <c r="N244" s="16"/>
      <c r="O244" s="656"/>
      <c r="P244" s="348"/>
      <c r="Q244" s="348"/>
      <c r="R244" s="563"/>
    </row>
    <row r="245" spans="1:18" x14ac:dyDescent="0.25">
      <c r="A245" s="16"/>
      <c r="B245" s="337"/>
      <c r="C245" s="348"/>
      <c r="D245" s="348"/>
      <c r="E245" s="349"/>
      <c r="G245" s="655"/>
      <c r="H245" s="656"/>
      <c r="I245" s="17"/>
      <c r="J245" s="349"/>
      <c r="K245" s="563"/>
      <c r="N245" s="16"/>
      <c r="O245" s="656"/>
      <c r="P245" s="348"/>
      <c r="Q245" s="348"/>
      <c r="R245" s="563"/>
    </row>
    <row r="246" spans="1:18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N246" s="16"/>
      <c r="O246" s="656"/>
      <c r="P246" s="348"/>
      <c r="Q246" s="348"/>
      <c r="R246" s="563"/>
    </row>
    <row r="247" spans="1:18" x14ac:dyDescent="0.25">
      <c r="A247" s="16"/>
      <c r="B247" s="337"/>
      <c r="C247" s="348"/>
      <c r="D247" s="348"/>
      <c r="E247" s="349"/>
      <c r="G247" s="655"/>
      <c r="H247" s="337"/>
      <c r="I247" s="17"/>
      <c r="J247" s="349"/>
      <c r="K247" s="563"/>
      <c r="N247" s="16"/>
      <c r="O247" s="656"/>
      <c r="P247" s="348"/>
      <c r="Q247" s="348"/>
      <c r="R247" s="563"/>
    </row>
    <row r="248" spans="1:18" x14ac:dyDescent="0.25">
      <c r="A248" s="16"/>
      <c r="B248" s="337"/>
      <c r="C248" s="348"/>
      <c r="D248" s="348"/>
      <c r="E248" s="349"/>
      <c r="G248" s="655"/>
      <c r="H248" s="656"/>
      <c r="I248" s="17"/>
      <c r="J248" s="349"/>
      <c r="K248" s="563"/>
      <c r="N248" s="16"/>
      <c r="O248" s="656"/>
      <c r="P248" s="348"/>
      <c r="Q248" s="348"/>
      <c r="R248" s="563"/>
    </row>
    <row r="249" spans="1:18" x14ac:dyDescent="0.25">
      <c r="A249" s="16"/>
      <c r="B249" s="337"/>
      <c r="C249" s="348"/>
      <c r="D249" s="348"/>
      <c r="E249" s="349"/>
      <c r="G249" s="655"/>
      <c r="H249" s="656"/>
      <c r="I249" s="17"/>
      <c r="J249" s="349"/>
      <c r="K249" s="563"/>
      <c r="N249" s="16"/>
      <c r="O249" s="656"/>
      <c r="P249" s="348"/>
      <c r="Q249" s="348"/>
      <c r="R249" s="563"/>
    </row>
    <row r="250" spans="1:18" x14ac:dyDescent="0.25">
      <c r="A250" s="16"/>
      <c r="B250" s="337"/>
      <c r="C250" s="348"/>
      <c r="D250" s="348"/>
      <c r="E250" s="349"/>
      <c r="G250" s="655"/>
      <c r="H250" s="337"/>
      <c r="I250" s="348"/>
      <c r="J250" s="349"/>
      <c r="K250" s="563"/>
      <c r="N250" s="16"/>
      <c r="O250" s="656"/>
      <c r="P250" s="348"/>
      <c r="Q250" s="348"/>
      <c r="R250" s="563"/>
    </row>
    <row r="251" spans="1:18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N251" s="16"/>
      <c r="O251" s="656"/>
      <c r="P251" s="348"/>
      <c r="Q251" s="348"/>
      <c r="R251" s="563"/>
    </row>
    <row r="252" spans="1:18" x14ac:dyDescent="0.25">
      <c r="A252" s="16"/>
      <c r="B252" s="337"/>
      <c r="C252" s="348"/>
      <c r="D252" s="348"/>
      <c r="E252" s="349"/>
      <c r="G252" s="655"/>
      <c r="H252" s="656"/>
      <c r="I252" s="348"/>
      <c r="J252" s="349"/>
      <c r="K252" s="563"/>
      <c r="N252" s="16"/>
      <c r="O252" s="656"/>
      <c r="P252" s="348"/>
      <c r="Q252" s="348"/>
      <c r="R252" s="563"/>
    </row>
    <row r="253" spans="1:18" x14ac:dyDescent="0.25">
      <c r="A253" s="16"/>
      <c r="B253" s="337"/>
      <c r="C253" s="348"/>
      <c r="D253" s="348"/>
      <c r="E253" s="349"/>
      <c r="G253" s="655"/>
      <c r="H253" s="337"/>
      <c r="I253" s="348"/>
      <c r="J253" s="349"/>
      <c r="K253" s="563"/>
      <c r="N253" s="16"/>
      <c r="O253" s="656"/>
      <c r="P253" s="348"/>
      <c r="Q253" s="348"/>
      <c r="R253" s="563"/>
    </row>
    <row r="254" spans="1:18" x14ac:dyDescent="0.25">
      <c r="A254" s="16"/>
      <c r="B254" s="337"/>
      <c r="C254" s="348"/>
      <c r="D254" s="348"/>
      <c r="E254" s="349"/>
      <c r="G254" s="655"/>
      <c r="H254" s="337"/>
      <c r="I254" s="348"/>
      <c r="J254" s="660"/>
      <c r="K254" s="563"/>
      <c r="N254" s="16"/>
      <c r="O254" s="656"/>
      <c r="P254" s="348"/>
      <c r="Q254" s="348"/>
      <c r="R254" s="563"/>
    </row>
    <row r="255" spans="1:18" x14ac:dyDescent="0.25">
      <c r="A255" s="16"/>
      <c r="B255" s="337"/>
      <c r="C255" s="348"/>
      <c r="D255" s="348"/>
      <c r="E255" s="349"/>
      <c r="G255" s="655"/>
      <c r="H255" s="656"/>
      <c r="I255" s="348"/>
      <c r="J255" s="660"/>
      <c r="K255" s="563"/>
      <c r="N255" s="16"/>
      <c r="O255" s="656"/>
      <c r="P255" s="348"/>
      <c r="Q255" s="348"/>
      <c r="R255" s="563"/>
    </row>
    <row r="256" spans="1:18" x14ac:dyDescent="0.25">
      <c r="A256" s="16"/>
      <c r="B256" s="337"/>
      <c r="C256" s="348"/>
      <c r="D256" s="348"/>
      <c r="E256" s="349"/>
      <c r="G256" s="658"/>
      <c r="H256" s="337"/>
      <c r="I256" s="659"/>
      <c r="J256" s="660"/>
      <c r="K256" s="563"/>
      <c r="N256" s="16"/>
      <c r="O256" s="656"/>
      <c r="P256" s="348"/>
      <c r="Q256" s="348"/>
      <c r="R256" s="563"/>
    </row>
    <row r="257" spans="1:18" x14ac:dyDescent="0.25">
      <c r="A257" s="16"/>
      <c r="B257" s="337"/>
      <c r="C257" s="348"/>
      <c r="D257" s="348"/>
      <c r="E257" s="349"/>
      <c r="G257" s="658"/>
      <c r="H257" s="337"/>
      <c r="I257" s="659"/>
      <c r="J257" s="660"/>
      <c r="K257" s="563"/>
      <c r="N257" s="16"/>
      <c r="O257" s="656"/>
      <c r="P257" s="348"/>
      <c r="Q257" s="348"/>
      <c r="R257" s="563"/>
    </row>
    <row r="258" spans="1:18" x14ac:dyDescent="0.25">
      <c r="A258" s="16"/>
      <c r="B258" s="337"/>
      <c r="C258" s="348"/>
      <c r="D258" s="348"/>
      <c r="E258" s="349"/>
      <c r="G258" s="658"/>
      <c r="H258" s="337"/>
      <c r="I258" s="659"/>
      <c r="J258" s="349"/>
      <c r="K258" s="563"/>
      <c r="N258" s="16"/>
      <c r="O258" s="656"/>
      <c r="P258" s="348"/>
      <c r="Q258" s="348"/>
      <c r="R258" s="563"/>
    </row>
    <row r="259" spans="1:18" x14ac:dyDescent="0.25">
      <c r="A259" s="16"/>
      <c r="B259" s="337"/>
      <c r="C259" s="348"/>
      <c r="D259" s="348"/>
      <c r="E259" s="349"/>
      <c r="G259" s="658"/>
      <c r="H259" s="337"/>
      <c r="I259" s="659"/>
      <c r="J259" s="349"/>
      <c r="K259" s="563"/>
      <c r="N259" s="16"/>
      <c r="O259" s="656"/>
      <c r="P259" s="348"/>
      <c r="Q259" s="348"/>
      <c r="R259" s="563"/>
    </row>
    <row r="260" spans="1:18" x14ac:dyDescent="0.25">
      <c r="A260" s="16"/>
      <c r="B260" s="337"/>
      <c r="C260" s="348"/>
      <c r="D260" s="348"/>
      <c r="E260" s="349"/>
      <c r="G260" s="658"/>
      <c r="H260" s="337"/>
      <c r="I260" s="348"/>
      <c r="J260" s="349"/>
      <c r="K260" s="563"/>
      <c r="N260" s="16"/>
      <c r="O260" s="656"/>
      <c r="P260" s="348"/>
      <c r="Q260" s="348"/>
      <c r="R260" s="563"/>
    </row>
    <row r="261" spans="1:18" x14ac:dyDescent="0.25">
      <c r="A261" s="16"/>
      <c r="B261" s="337"/>
      <c r="C261" s="348"/>
      <c r="D261" s="348"/>
      <c r="E261" s="349"/>
      <c r="G261" s="658"/>
      <c r="H261" s="337"/>
      <c r="I261" s="348"/>
      <c r="J261" s="349"/>
      <c r="K261" s="563"/>
      <c r="N261" s="16"/>
      <c r="O261" s="656"/>
      <c r="P261" s="348"/>
      <c r="Q261" s="348"/>
      <c r="R261" s="563"/>
    </row>
    <row r="262" spans="1:18" x14ac:dyDescent="0.25">
      <c r="A262" s="16"/>
      <c r="B262" s="337"/>
      <c r="C262" s="348"/>
      <c r="D262" s="348"/>
      <c r="E262" s="349"/>
      <c r="G262" s="658"/>
      <c r="H262" s="337"/>
      <c r="I262" s="348"/>
      <c r="J262" s="348"/>
      <c r="K262" s="563"/>
      <c r="N262" s="16"/>
      <c r="O262" s="656"/>
      <c r="P262" s="348"/>
      <c r="Q262" s="348"/>
      <c r="R262" s="563"/>
    </row>
    <row r="263" spans="1:18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N263" s="16"/>
      <c r="O263" s="656"/>
      <c r="P263" s="348"/>
      <c r="Q263" s="348"/>
      <c r="R263" s="563"/>
    </row>
    <row r="264" spans="1:18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N264" s="16"/>
      <c r="O264" s="656"/>
      <c r="P264" s="348"/>
      <c r="Q264" s="348"/>
      <c r="R264" s="563"/>
    </row>
    <row r="265" spans="1:18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/>
      <c r="N265" s="16"/>
      <c r="O265" s="656"/>
      <c r="P265" s="348"/>
      <c r="Q265" s="348"/>
      <c r="R265" s="563"/>
    </row>
    <row r="266" spans="1:18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>
        <f>K265+J266-I268</f>
        <v>0</v>
      </c>
      <c r="N266" s="16"/>
      <c r="O266" s="656"/>
      <c r="P266" s="348"/>
      <c r="Q266" s="348"/>
      <c r="R266" s="563"/>
    </row>
    <row r="267" spans="1:18" x14ac:dyDescent="0.25">
      <c r="A267" s="16"/>
      <c r="B267" s="337"/>
      <c r="C267" s="348"/>
      <c r="D267" s="348"/>
      <c r="E267" s="349"/>
      <c r="G267" s="658"/>
      <c r="H267" s="337"/>
      <c r="I267" s="348"/>
      <c r="J267" s="348"/>
      <c r="K267" s="563">
        <f>K266+J267-I269</f>
        <v>0</v>
      </c>
      <c r="N267" s="16"/>
      <c r="O267" s="656"/>
      <c r="P267" s="348"/>
      <c r="Q267" s="348"/>
      <c r="R267" s="563"/>
    </row>
    <row r="268" spans="1:18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>K267+J268-I270</f>
        <v>0</v>
      </c>
      <c r="N268" s="16"/>
      <c r="O268" s="656"/>
      <c r="P268" s="348"/>
      <c r="Q268" s="348"/>
      <c r="R268" s="563"/>
    </row>
    <row r="269" spans="1:18" x14ac:dyDescent="0.25">
      <c r="A269" s="16"/>
      <c r="B269" s="337"/>
      <c r="C269" s="348"/>
      <c r="D269" s="348"/>
      <c r="E269" s="349"/>
      <c r="G269" s="658"/>
      <c r="H269" s="337"/>
      <c r="I269" s="348"/>
      <c r="J269" s="348"/>
      <c r="K269" s="563">
        <f>K268+J269-I271</f>
        <v>0</v>
      </c>
      <c r="N269" s="16"/>
      <c r="O269" s="656"/>
      <c r="P269" s="348"/>
      <c r="Q269" s="348"/>
      <c r="R269" s="563"/>
    </row>
    <row r="270" spans="1:18" x14ac:dyDescent="0.25">
      <c r="A270" s="16"/>
      <c r="B270" s="337"/>
      <c r="C270" s="348"/>
      <c r="D270" s="348"/>
      <c r="E270" s="349"/>
      <c r="G270" s="658"/>
      <c r="H270" s="656"/>
      <c r="I270" s="348"/>
      <c r="J270" s="348"/>
      <c r="K270" s="563"/>
      <c r="N270" s="16"/>
      <c r="O270" s="656"/>
      <c r="P270" s="348"/>
      <c r="Q270" s="348"/>
      <c r="R270" s="563"/>
    </row>
    <row r="271" spans="1:18" x14ac:dyDescent="0.25">
      <c r="A271" s="16"/>
      <c r="B271" s="337"/>
      <c r="C271" s="348"/>
      <c r="D271" s="348"/>
      <c r="E271" s="349"/>
      <c r="G271" s="658"/>
      <c r="H271" s="337"/>
      <c r="I271" s="348"/>
      <c r="J271" s="348"/>
      <c r="K271" s="563"/>
      <c r="N271" s="16"/>
      <c r="O271" s="656"/>
      <c r="P271" s="348"/>
      <c r="Q271" s="348"/>
      <c r="R271" s="563"/>
    </row>
    <row r="272" spans="1:18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N272" s="16"/>
      <c r="O272" s="656"/>
      <c r="P272" s="348"/>
      <c r="Q272" s="348"/>
      <c r="R272" s="563"/>
    </row>
    <row r="273" spans="1:18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N273" s="16"/>
      <c r="O273" s="656"/>
      <c r="P273" s="348"/>
      <c r="Q273" s="348"/>
      <c r="R273" s="563"/>
    </row>
    <row r="274" spans="1:18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N274" s="16"/>
      <c r="O274" s="656"/>
      <c r="P274" s="348"/>
      <c r="Q274" s="348"/>
      <c r="R274" s="563"/>
    </row>
    <row r="275" spans="1:18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N275" s="16"/>
      <c r="O275" s="656"/>
      <c r="P275" s="348"/>
      <c r="Q275" s="348"/>
      <c r="R275" s="563"/>
    </row>
    <row r="276" spans="1:18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N276" s="16"/>
      <c r="O276" s="656"/>
      <c r="P276" s="348"/>
      <c r="Q276" s="348"/>
      <c r="R276" s="563"/>
    </row>
    <row r="277" spans="1:18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N277" s="16"/>
      <c r="O277" s="656"/>
      <c r="P277" s="348"/>
      <c r="Q277" s="348"/>
      <c r="R277" s="563"/>
    </row>
    <row r="278" spans="1:18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N278" s="16"/>
      <c r="O278" s="656"/>
      <c r="P278" s="348"/>
      <c r="Q278" s="348"/>
      <c r="R278" s="563"/>
    </row>
    <row r="279" spans="1:18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N279" s="16"/>
      <c r="O279" s="656"/>
      <c r="P279" s="348"/>
      <c r="Q279" s="348"/>
      <c r="R279" s="563"/>
    </row>
    <row r="280" spans="1:18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N280" s="16"/>
      <c r="O280" s="656"/>
      <c r="P280" s="348"/>
      <c r="Q280" s="348"/>
      <c r="R280" s="563"/>
    </row>
    <row r="281" spans="1:18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N281" s="16"/>
      <c r="O281" s="656"/>
      <c r="P281" s="348"/>
      <c r="Q281" s="348"/>
      <c r="R281" s="563"/>
    </row>
    <row r="282" spans="1:18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N282" s="16"/>
      <c r="O282" s="656"/>
      <c r="P282" s="348"/>
      <c r="Q282" s="348"/>
      <c r="R282" s="563"/>
    </row>
    <row r="283" spans="1:18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N283" s="16"/>
      <c r="O283" s="656"/>
      <c r="P283" s="348"/>
      <c r="Q283" s="348"/>
      <c r="R283" s="563"/>
    </row>
    <row r="284" spans="1:18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N284" s="16"/>
      <c r="O284" s="656"/>
      <c r="P284" s="348"/>
      <c r="Q284" s="348"/>
      <c r="R284" s="563"/>
    </row>
    <row r="285" spans="1:18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N285" s="16"/>
      <c r="O285" s="656"/>
      <c r="P285" s="348"/>
      <c r="Q285" s="348"/>
      <c r="R285" s="563"/>
    </row>
    <row r="286" spans="1:18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N286" s="16"/>
      <c r="O286" s="656"/>
      <c r="P286" s="348"/>
      <c r="Q286" s="348"/>
      <c r="R286" s="563"/>
    </row>
    <row r="287" spans="1:18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N287" s="16"/>
      <c r="O287" s="656"/>
      <c r="P287" s="348"/>
      <c r="Q287" s="348"/>
      <c r="R287" s="563"/>
    </row>
    <row r="288" spans="1:18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N288" s="16"/>
      <c r="O288" s="656"/>
      <c r="P288" s="348"/>
      <c r="Q288" s="348"/>
      <c r="R288" s="563"/>
    </row>
    <row r="289" spans="1:18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N289" s="16"/>
      <c r="O289" s="656"/>
      <c r="P289" s="348"/>
      <c r="Q289" s="348"/>
      <c r="R289" s="563"/>
    </row>
    <row r="290" spans="1:18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N290" s="16"/>
      <c r="O290" s="656"/>
      <c r="P290" s="348"/>
      <c r="Q290" s="348"/>
      <c r="R290" s="563"/>
    </row>
    <row r="291" spans="1:18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N291" s="16"/>
      <c r="O291" s="656"/>
      <c r="P291" s="348"/>
      <c r="Q291" s="348"/>
      <c r="R291" s="563"/>
    </row>
    <row r="292" spans="1:18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N292" s="16"/>
      <c r="O292" s="656"/>
      <c r="P292" s="348"/>
      <c r="Q292" s="348"/>
      <c r="R292" s="563"/>
    </row>
    <row r="293" spans="1:18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N293" s="16"/>
      <c r="O293" s="656"/>
      <c r="P293" s="348"/>
      <c r="Q293" s="348"/>
      <c r="R293" s="563"/>
    </row>
    <row r="294" spans="1:18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N294" s="16"/>
      <c r="O294" s="656"/>
      <c r="P294" s="348"/>
      <c r="Q294" s="348"/>
      <c r="R294" s="563"/>
    </row>
    <row r="295" spans="1:18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N295" s="16"/>
      <c r="O295" s="656"/>
      <c r="P295" s="348"/>
      <c r="Q295" s="348"/>
      <c r="R295" s="563"/>
    </row>
    <row r="296" spans="1:18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N296" s="16"/>
      <c r="O296" s="656"/>
      <c r="P296" s="348"/>
      <c r="Q296" s="348"/>
      <c r="R296" s="563"/>
    </row>
    <row r="297" spans="1:18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N297" s="16"/>
      <c r="O297" s="656"/>
      <c r="P297" s="348"/>
      <c r="Q297" s="348"/>
      <c r="R297" s="563"/>
    </row>
    <row r="298" spans="1:18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N298" s="16"/>
      <c r="O298" s="656"/>
      <c r="P298" s="348"/>
      <c r="Q298" s="348"/>
      <c r="R298" s="563"/>
    </row>
    <row r="299" spans="1:18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N299" s="16"/>
      <c r="O299" s="656"/>
      <c r="P299" s="348"/>
      <c r="Q299" s="348"/>
      <c r="R299" s="563"/>
    </row>
    <row r="300" spans="1:18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N300" s="16"/>
      <c r="O300" s="656"/>
      <c r="P300" s="348"/>
      <c r="Q300" s="348"/>
      <c r="R300" s="563"/>
    </row>
    <row r="301" spans="1:18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N301" s="16"/>
      <c r="O301" s="656"/>
      <c r="P301" s="348"/>
      <c r="Q301" s="348"/>
      <c r="R301" s="563"/>
    </row>
    <row r="302" spans="1:18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N302" s="16"/>
      <c r="O302" s="656"/>
      <c r="P302" s="348"/>
      <c r="Q302" s="348"/>
      <c r="R302" s="563"/>
    </row>
    <row r="303" spans="1:18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N303" s="16"/>
      <c r="O303" s="656"/>
      <c r="P303" s="348"/>
      <c r="Q303" s="348"/>
      <c r="R303" s="563"/>
    </row>
    <row r="304" spans="1:18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N304" s="16"/>
      <c r="O304" s="656"/>
      <c r="P304" s="348"/>
      <c r="Q304" s="348"/>
      <c r="R304" s="563"/>
    </row>
    <row r="305" spans="1:18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N305" s="16"/>
      <c r="O305" s="656"/>
      <c r="P305" s="348"/>
      <c r="Q305" s="348"/>
      <c r="R305" s="563"/>
    </row>
    <row r="306" spans="1:18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N306" s="16"/>
      <c r="O306" s="656"/>
      <c r="P306" s="348"/>
      <c r="Q306" s="348"/>
      <c r="R306" s="563"/>
    </row>
    <row r="307" spans="1:18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N307" s="16"/>
      <c r="O307" s="656"/>
      <c r="P307" s="348"/>
      <c r="Q307" s="348"/>
      <c r="R307" s="563"/>
    </row>
    <row r="308" spans="1:18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N308" s="16"/>
      <c r="O308" s="656"/>
      <c r="P308" s="348"/>
      <c r="Q308" s="348"/>
      <c r="R308" s="563"/>
    </row>
    <row r="309" spans="1:18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N309" s="16"/>
      <c r="O309" s="656"/>
      <c r="P309" s="348"/>
      <c r="Q309" s="348"/>
      <c r="R309" s="563"/>
    </row>
    <row r="310" spans="1:18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N310" s="16"/>
      <c r="O310" s="656"/>
      <c r="P310" s="348"/>
      <c r="Q310" s="348"/>
      <c r="R310" s="563"/>
    </row>
    <row r="311" spans="1:18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N311" s="16"/>
      <c r="O311" s="656"/>
      <c r="P311" s="348"/>
      <c r="Q311" s="348"/>
      <c r="R311" s="563"/>
    </row>
    <row r="312" spans="1:18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N312" s="16"/>
      <c r="O312" s="656"/>
      <c r="P312" s="348"/>
      <c r="Q312" s="348"/>
      <c r="R312" s="563"/>
    </row>
    <row r="313" spans="1:18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N313" s="16"/>
      <c r="O313" s="656"/>
      <c r="P313" s="348"/>
      <c r="Q313" s="348"/>
      <c r="R313" s="563"/>
    </row>
    <row r="314" spans="1:18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N314" s="16"/>
      <c r="O314" s="656"/>
      <c r="P314" s="348"/>
      <c r="Q314" s="348"/>
      <c r="R314" s="563"/>
    </row>
    <row r="315" spans="1:18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N315" s="16"/>
      <c r="O315" s="656"/>
      <c r="P315" s="348"/>
      <c r="Q315" s="348"/>
      <c r="R315" s="563"/>
    </row>
    <row r="316" spans="1:18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N316" s="16"/>
      <c r="O316" s="656"/>
      <c r="P316" s="348"/>
      <c r="Q316" s="348"/>
      <c r="R316" s="563"/>
    </row>
    <row r="317" spans="1:18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N317" s="16"/>
      <c r="O317" s="656"/>
      <c r="P317" s="348"/>
      <c r="Q317" s="348"/>
      <c r="R317" s="563"/>
    </row>
    <row r="318" spans="1:18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N318" s="16"/>
      <c r="O318" s="656"/>
      <c r="P318" s="348"/>
      <c r="Q318" s="348"/>
      <c r="R318" s="563"/>
    </row>
    <row r="319" spans="1:18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N319" s="16"/>
      <c r="O319" s="656"/>
      <c r="P319" s="348"/>
      <c r="Q319" s="348"/>
      <c r="R319" s="563"/>
    </row>
    <row r="320" spans="1:18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N320" s="16"/>
      <c r="O320" s="656"/>
      <c r="P320" s="348"/>
      <c r="Q320" s="348"/>
      <c r="R320" s="563"/>
    </row>
    <row r="321" spans="1:18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N321" s="16"/>
      <c r="O321" s="656"/>
      <c r="P321" s="348"/>
      <c r="Q321" s="348"/>
      <c r="R321" s="563"/>
    </row>
    <row r="322" spans="1:18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N322" s="16"/>
      <c r="O322" s="656"/>
      <c r="P322" s="348"/>
      <c r="Q322" s="348"/>
      <c r="R322" s="563"/>
    </row>
    <row r="323" spans="1:18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N323" s="16"/>
      <c r="O323" s="656"/>
      <c r="P323" s="348"/>
      <c r="Q323" s="348"/>
      <c r="R323" s="563"/>
    </row>
    <row r="324" spans="1:18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N324" s="16"/>
      <c r="O324" s="656"/>
      <c r="P324" s="348"/>
      <c r="Q324" s="348"/>
      <c r="R324" s="563"/>
    </row>
    <row r="325" spans="1:18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N325" s="16"/>
      <c r="O325" s="656"/>
      <c r="P325" s="348"/>
      <c r="Q325" s="348"/>
      <c r="R325" s="563"/>
    </row>
    <row r="326" spans="1:18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N326" s="16"/>
      <c r="O326" s="656"/>
      <c r="P326" s="348"/>
      <c r="Q326" s="348"/>
      <c r="R326" s="563"/>
    </row>
    <row r="327" spans="1:18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N327" s="16"/>
      <c r="O327" s="656"/>
      <c r="P327" s="348"/>
      <c r="Q327" s="348"/>
      <c r="R327" s="563"/>
    </row>
    <row r="328" spans="1:18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N328" s="16"/>
      <c r="O328" s="656"/>
      <c r="P328" s="348"/>
      <c r="Q328" s="348"/>
      <c r="R328" s="563"/>
    </row>
    <row r="329" spans="1:18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N329" s="16"/>
      <c r="O329" s="656"/>
      <c r="P329" s="348"/>
      <c r="Q329" s="348"/>
      <c r="R329" s="563"/>
    </row>
    <row r="330" spans="1:18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N330" s="16"/>
      <c r="O330" s="656"/>
      <c r="P330" s="348"/>
      <c r="Q330" s="348"/>
      <c r="R330" s="563"/>
    </row>
    <row r="331" spans="1:18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N331" s="16"/>
      <c r="O331" s="656"/>
      <c r="P331" s="348"/>
      <c r="Q331" s="348"/>
      <c r="R331" s="563"/>
    </row>
    <row r="332" spans="1:18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N332" s="16"/>
      <c r="O332" s="656"/>
      <c r="P332" s="348"/>
      <c r="Q332" s="348"/>
      <c r="R332" s="563"/>
    </row>
    <row r="333" spans="1:18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N333" s="16"/>
      <c r="O333" s="656"/>
      <c r="P333" s="348"/>
      <c r="Q333" s="348"/>
      <c r="R333" s="563"/>
    </row>
    <row r="334" spans="1:18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N334" s="16"/>
      <c r="O334" s="656"/>
      <c r="P334" s="348"/>
      <c r="Q334" s="348"/>
      <c r="R334" s="563"/>
    </row>
    <row r="335" spans="1:18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N335" s="16"/>
      <c r="O335" s="656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6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6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6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6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6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6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6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6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6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6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6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6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6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6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6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6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6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6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6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6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6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6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6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6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6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6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6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6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6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6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6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6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6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6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6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6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6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6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6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6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6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6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6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6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6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6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6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6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6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6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6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6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6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6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6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6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6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6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6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6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6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6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6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6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6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6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6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6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6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6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6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6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6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6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6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6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6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9" x14ac:dyDescent="0.3">
      <c r="G529" s="16"/>
      <c r="H529" s="337"/>
      <c r="I529" s="348"/>
    </row>
    <row r="530" spans="7:9" x14ac:dyDescent="0.3">
      <c r="G530" s="16"/>
      <c r="H530" s="337"/>
      <c r="I530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8" t="s">
        <v>7442</v>
      </c>
      <c r="B1" s="759"/>
      <c r="C1" s="759"/>
      <c r="D1" s="759"/>
      <c r="E1" s="759"/>
      <c r="F1" s="759"/>
      <c r="G1" s="759"/>
      <c r="H1" s="759"/>
      <c r="I1" s="759"/>
      <c r="J1" s="759"/>
      <c r="K1" s="759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60" t="s">
        <v>7413</v>
      </c>
      <c r="C5" s="760"/>
      <c r="D5" s="760"/>
      <c r="E5" s="760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3" t="s">
        <v>94</v>
      </c>
      <c r="B1" s="764"/>
      <c r="C1" s="764"/>
      <c r="D1" s="764"/>
      <c r="E1" s="764"/>
      <c r="F1" s="764"/>
      <c r="G1" s="764"/>
      <c r="H1" s="764"/>
      <c r="I1" s="764"/>
      <c r="J1" s="764"/>
      <c r="K1" s="764"/>
      <c r="L1" s="764"/>
      <c r="M1" s="28"/>
      <c r="N1" s="29"/>
    </row>
    <row r="2" spans="1:14" ht="30.75" customHeight="1" x14ac:dyDescent="0.25">
      <c r="A2" s="765" t="s">
        <v>95</v>
      </c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61" t="s">
        <v>7116</v>
      </c>
      <c r="B62" s="762"/>
      <c r="C62" s="762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7" t="s">
        <v>94</v>
      </c>
      <c r="B1" s="768"/>
      <c r="C1" s="768"/>
      <c r="D1" s="768"/>
      <c r="E1" s="768"/>
      <c r="F1" s="768"/>
      <c r="G1" s="768"/>
    </row>
    <row r="2" spans="1:9" ht="30.75" customHeight="1" x14ac:dyDescent="0.25">
      <c r="A2" s="767" t="s">
        <v>95</v>
      </c>
      <c r="B2" s="768"/>
      <c r="C2" s="768"/>
      <c r="D2" s="768"/>
      <c r="E2" s="768"/>
      <c r="F2" s="768"/>
      <c r="G2" s="768"/>
    </row>
    <row r="3" spans="1:9" ht="18.75" customHeight="1" x14ac:dyDescent="0.25">
      <c r="A3" s="772" t="s">
        <v>103</v>
      </c>
      <c r="B3" s="772" t="s">
        <v>7126</v>
      </c>
      <c r="C3" s="774" t="s">
        <v>7140</v>
      </c>
      <c r="D3" s="770" t="s">
        <v>7124</v>
      </c>
      <c r="E3" s="770" t="s">
        <v>7141</v>
      </c>
      <c r="F3" s="770" t="s">
        <v>7277</v>
      </c>
      <c r="G3" s="770" t="s">
        <v>7142</v>
      </c>
    </row>
    <row r="4" spans="1:9" ht="59.25" customHeight="1" x14ac:dyDescent="0.25">
      <c r="A4" s="773"/>
      <c r="B4" s="773"/>
      <c r="C4" s="775"/>
      <c r="D4" s="771"/>
      <c r="E4" s="771"/>
      <c r="F4" s="771"/>
      <c r="G4" s="771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6" t="s">
        <v>7276</v>
      </c>
      <c r="B26" s="777"/>
      <c r="C26" s="777"/>
      <c r="D26" s="777"/>
      <c r="E26" s="777"/>
      <c r="F26" s="778"/>
      <c r="G26" s="492">
        <f>SUM(G7:G25)</f>
        <v>45222819.086999997</v>
      </c>
    </row>
    <row r="27" spans="1:9" s="15" customFormat="1" ht="23.25" x14ac:dyDescent="0.35">
      <c r="A27" s="769"/>
      <c r="B27" s="769"/>
      <c r="C27" s="769"/>
      <c r="D27" s="769"/>
      <c r="E27" s="769"/>
      <c r="F27" s="769"/>
      <c r="G27" s="769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83" t="s">
        <v>7486</v>
      </c>
      <c r="B1" s="783"/>
      <c r="D1" s="779" t="s">
        <v>7473</v>
      </c>
      <c r="E1" s="779"/>
      <c r="G1" s="779" t="s">
        <v>7439</v>
      </c>
      <c r="H1" s="779"/>
      <c r="J1" s="779" t="s">
        <v>7434</v>
      </c>
      <c r="K1" s="779"/>
      <c r="M1" s="779" t="s">
        <v>7335</v>
      </c>
      <c r="N1" s="779"/>
      <c r="P1" s="779" t="s">
        <v>7336</v>
      </c>
      <c r="Q1" s="779"/>
      <c r="S1" s="779" t="s">
        <v>7332</v>
      </c>
      <c r="T1" s="779"/>
      <c r="V1" s="779" t="s">
        <v>7313</v>
      </c>
      <c r="W1" s="779"/>
      <c r="Y1" s="779" t="s">
        <v>7468</v>
      </c>
      <c r="Z1" s="779"/>
      <c r="AB1" s="779" t="s">
        <v>7314</v>
      </c>
      <c r="AC1" s="779"/>
      <c r="AE1" s="779" t="s">
        <v>7147</v>
      </c>
      <c r="AF1" s="779"/>
      <c r="AH1" s="779" t="s">
        <v>7121</v>
      </c>
      <c r="AI1" s="779"/>
      <c r="AK1" s="783" t="s">
        <v>7218</v>
      </c>
      <c r="AL1" s="783"/>
      <c r="AN1" s="784" t="s">
        <v>7220</v>
      </c>
      <c r="AO1" s="784"/>
      <c r="AP1" s="784"/>
      <c r="AR1" s="779" t="s">
        <v>7235</v>
      </c>
      <c r="AS1" s="779"/>
      <c r="AU1" s="779" t="s">
        <v>7230</v>
      </c>
      <c r="AV1" s="779"/>
      <c r="AX1" s="779" t="s">
        <v>7238</v>
      </c>
      <c r="AY1" s="779"/>
      <c r="BA1" s="779" t="s">
        <v>7252</v>
      </c>
      <c r="BB1" s="779"/>
      <c r="BD1" s="784" t="s">
        <v>87</v>
      </c>
      <c r="BE1" s="784"/>
      <c r="BF1" s="784"/>
      <c r="BH1" s="779" t="s">
        <v>7273</v>
      </c>
      <c r="BI1" s="779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80" t="s">
        <v>7161</v>
      </c>
      <c r="AV12" s="781"/>
      <c r="AW12" s="332"/>
      <c r="AX12" s="780" t="s">
        <v>7161</v>
      </c>
      <c r="AY12" s="781"/>
      <c r="AZ12" s="332"/>
      <c r="BA12" s="780" t="s">
        <v>7161</v>
      </c>
      <c r="BB12" s="781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80" t="s">
        <v>7161</v>
      </c>
      <c r="BI12" s="781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80" t="s">
        <v>7161</v>
      </c>
      <c r="AS13" s="781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80" t="s">
        <v>7161</v>
      </c>
      <c r="B15" s="781"/>
      <c r="C15" s="332"/>
      <c r="D15" s="780" t="s">
        <v>7161</v>
      </c>
      <c r="E15" s="781"/>
      <c r="F15" s="332"/>
      <c r="G15" s="780" t="s">
        <v>7161</v>
      </c>
      <c r="H15" s="781"/>
      <c r="I15" s="332"/>
      <c r="J15" s="780" t="s">
        <v>7161</v>
      </c>
      <c r="K15" s="781"/>
      <c r="L15" s="332"/>
      <c r="M15" s="780" t="s">
        <v>7161</v>
      </c>
      <c r="N15" s="781"/>
      <c r="O15" s="332"/>
      <c r="P15" s="780" t="s">
        <v>7161</v>
      </c>
      <c r="Q15" s="781"/>
      <c r="R15" s="332"/>
      <c r="S15" s="780" t="s">
        <v>7161</v>
      </c>
      <c r="T15" s="781"/>
      <c r="U15" s="332"/>
      <c r="V15" s="780" t="s">
        <v>7161</v>
      </c>
      <c r="W15" s="781"/>
      <c r="X15" s="332"/>
      <c r="Y15" s="780" t="s">
        <v>7161</v>
      </c>
      <c r="Z15" s="781"/>
      <c r="AA15" s="332"/>
      <c r="AB15" s="780" t="s">
        <v>7161</v>
      </c>
      <c r="AC15" s="781"/>
      <c r="AD15" s="332"/>
      <c r="AE15" s="780" t="s">
        <v>7161</v>
      </c>
      <c r="AF15" s="781"/>
      <c r="AG15" s="332"/>
      <c r="AH15" s="780" t="s">
        <v>7161</v>
      </c>
      <c r="AI15" s="781"/>
      <c r="AJ15" s="332"/>
      <c r="AK15" s="780" t="s">
        <v>7161</v>
      </c>
      <c r="AL15" s="781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2"/>
      <c r="BE18" s="782"/>
      <c r="BF18" s="782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2"/>
      <c r="AO20" s="782"/>
      <c r="AP20" s="782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32"/>
  <sheetViews>
    <sheetView zoomScaleNormal="100" zoomScaleSheetLayoutView="110" workbookViewId="0">
      <pane ySplit="1" topLeftCell="A317" activePane="bottomLeft" state="frozen"/>
      <selection pane="bottomLeft" activeCell="C340" sqref="C340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8.7109375" style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5" t="s">
        <v>122</v>
      </c>
      <c r="C4" s="786"/>
      <c r="D4" s="786"/>
      <c r="E4" s="786"/>
      <c r="F4" s="787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5" t="s">
        <v>122</v>
      </c>
      <c r="C7" s="786"/>
      <c r="D7" s="786"/>
      <c r="E7" s="786"/>
      <c r="F7" s="787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5" t="s">
        <v>122</v>
      </c>
      <c r="C9" s="786"/>
      <c r="D9" s="786"/>
      <c r="E9" s="786"/>
      <c r="F9" s="787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5" t="s">
        <v>122</v>
      </c>
      <c r="C10" s="786"/>
      <c r="D10" s="786"/>
      <c r="E10" s="786"/>
      <c r="F10" s="787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5" t="s">
        <v>122</v>
      </c>
      <c r="C11" s="786"/>
      <c r="D11" s="786"/>
      <c r="E11" s="786"/>
      <c r="F11" s="787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5" t="s">
        <v>122</v>
      </c>
      <c r="C18" s="786"/>
      <c r="D18" s="786"/>
      <c r="E18" s="786"/>
      <c r="F18" s="787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5" t="s">
        <v>122</v>
      </c>
      <c r="C19" s="786"/>
      <c r="D19" s="786"/>
      <c r="E19" s="786"/>
      <c r="F19" s="787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5" t="s">
        <v>122</v>
      </c>
      <c r="C20" s="786"/>
      <c r="D20" s="786"/>
      <c r="E20" s="786"/>
      <c r="F20" s="787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5" t="s">
        <v>122</v>
      </c>
      <c r="C26" s="786"/>
      <c r="D26" s="786"/>
      <c r="E26" s="786"/>
      <c r="F26" s="787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5" t="s">
        <v>122</v>
      </c>
      <c r="C31" s="786"/>
      <c r="D31" s="786"/>
      <c r="E31" s="786"/>
      <c r="F31" s="787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5" t="s">
        <v>122</v>
      </c>
      <c r="C36" s="786"/>
      <c r="D36" s="786"/>
      <c r="E36" s="786"/>
      <c r="F36" s="787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5" t="s">
        <v>122</v>
      </c>
      <c r="C37" s="786"/>
      <c r="D37" s="786"/>
      <c r="E37" s="786"/>
      <c r="F37" s="787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5" t="s">
        <v>122</v>
      </c>
      <c r="C43" s="786"/>
      <c r="D43" s="786"/>
      <c r="E43" s="786"/>
      <c r="F43" s="787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5" t="s">
        <v>122</v>
      </c>
      <c r="C44" s="786"/>
      <c r="D44" s="786"/>
      <c r="E44" s="786"/>
      <c r="F44" s="787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5" t="s">
        <v>122</v>
      </c>
      <c r="C46" s="786"/>
      <c r="D46" s="786"/>
      <c r="E46" s="786"/>
      <c r="F46" s="787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5" t="s">
        <v>122</v>
      </c>
      <c r="C49" s="786"/>
      <c r="D49" s="786"/>
      <c r="E49" s="786"/>
      <c r="F49" s="787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5" t="s">
        <v>122</v>
      </c>
      <c r="C50" s="786"/>
      <c r="D50" s="786"/>
      <c r="E50" s="786"/>
      <c r="F50" s="787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5" t="s">
        <v>122</v>
      </c>
      <c r="C69" s="786"/>
      <c r="D69" s="786"/>
      <c r="E69" s="786"/>
      <c r="F69" s="787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5" t="s">
        <v>122</v>
      </c>
      <c r="C82" s="786"/>
      <c r="D82" s="786"/>
      <c r="E82" s="786"/>
      <c r="F82" s="787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8" si="44">D318*C318</f>
        <v>40950</v>
      </c>
      <c r="F318" s="11">
        <f t="shared" ref="F318:F319" si="45">E318+C318</f>
        <v>355950</v>
      </c>
      <c r="G318" s="554">
        <v>45261</v>
      </c>
      <c r="H318" s="494" t="s">
        <v>7312</v>
      </c>
      <c r="I318" s="432"/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993</v>
      </c>
      <c r="B320" s="5" t="s">
        <v>156</v>
      </c>
      <c r="C320" s="11">
        <v>186624</v>
      </c>
      <c r="D320" s="34">
        <v>0.1</v>
      </c>
      <c r="E320" s="11">
        <f>D320*C320</f>
        <v>18662.400000000001</v>
      </c>
      <c r="F320" s="11">
        <f>E320+C320</f>
        <v>205286.39999999999</v>
      </c>
      <c r="G320" s="554"/>
      <c r="H320" s="494" t="s">
        <v>7312</v>
      </c>
      <c r="I320" s="432"/>
      <c r="J320" s="554">
        <v>45292</v>
      </c>
      <c r="K320" s="5"/>
      <c r="L320" s="5" t="s">
        <v>7866</v>
      </c>
    </row>
    <row r="321" spans="1:12" s="7" customFormat="1" ht="15.75" x14ac:dyDescent="0.25">
      <c r="A321" s="6">
        <v>994</v>
      </c>
      <c r="B321" s="5" t="s">
        <v>156</v>
      </c>
      <c r="C321" s="11">
        <v>256608</v>
      </c>
      <c r="D321" s="34">
        <v>0.1</v>
      </c>
      <c r="E321" s="11">
        <f>D321*C321</f>
        <v>25660.800000000003</v>
      </c>
      <c r="F321" s="11">
        <f>E321+C321</f>
        <v>282268.79999999999</v>
      </c>
      <c r="G321" s="554">
        <v>45261</v>
      </c>
      <c r="H321" s="494" t="s">
        <v>7312</v>
      </c>
      <c r="I321" s="432"/>
      <c r="J321" s="554">
        <v>45292</v>
      </c>
      <c r="K321" s="5"/>
      <c r="L321" s="5"/>
    </row>
    <row r="322" spans="1:12" s="7" customFormat="1" ht="15.75" x14ac:dyDescent="0.25">
      <c r="A322" s="6">
        <v>1014</v>
      </c>
      <c r="B322" s="5" t="s">
        <v>156</v>
      </c>
      <c r="C322" s="11">
        <v>256608</v>
      </c>
      <c r="D322" s="34">
        <v>0.1</v>
      </c>
      <c r="E322" s="11">
        <f>D322*C322</f>
        <v>25660.800000000003</v>
      </c>
      <c r="F322" s="11">
        <v>213840</v>
      </c>
      <c r="G322" s="554">
        <v>45200</v>
      </c>
      <c r="H322" s="494" t="s">
        <v>7312</v>
      </c>
      <c r="I322" s="432"/>
      <c r="J322" s="554">
        <v>45292</v>
      </c>
      <c r="K322" s="5"/>
      <c r="L322" s="5"/>
    </row>
    <row r="323" spans="1:12" s="7" customFormat="1" ht="15.75" x14ac:dyDescent="0.25">
      <c r="A323" s="6">
        <v>1015</v>
      </c>
      <c r="B323" s="5" t="s">
        <v>156</v>
      </c>
      <c r="C323" s="11">
        <v>256608</v>
      </c>
      <c r="D323" s="34">
        <v>0.1</v>
      </c>
      <c r="E323" s="11">
        <f>D323*C323</f>
        <v>25660.800000000003</v>
      </c>
      <c r="F323" s="11">
        <v>213840</v>
      </c>
      <c r="G323" s="554">
        <v>45231</v>
      </c>
      <c r="H323" s="494" t="s">
        <v>7312</v>
      </c>
      <c r="I323" s="432"/>
      <c r="J323" s="554">
        <v>45292</v>
      </c>
      <c r="K323" s="5"/>
      <c r="L323" s="5"/>
    </row>
    <row r="324" spans="1:12" s="7" customFormat="1" ht="15.75" x14ac:dyDescent="0.25">
      <c r="A324" s="6">
        <v>1018</v>
      </c>
      <c r="B324" s="5" t="s">
        <v>121</v>
      </c>
      <c r="C324" s="11">
        <v>365000</v>
      </c>
      <c r="D324" s="34">
        <v>0.13</v>
      </c>
      <c r="E324" s="11">
        <f t="shared" si="44"/>
        <v>47450</v>
      </c>
      <c r="F324" s="11">
        <f>E324+C324</f>
        <v>412450</v>
      </c>
      <c r="G324" s="5"/>
      <c r="H324" s="494" t="s">
        <v>271</v>
      </c>
      <c r="I324" s="614">
        <v>45289</v>
      </c>
      <c r="J324" s="554">
        <v>45292</v>
      </c>
      <c r="K324" s="5"/>
      <c r="L324" s="5" t="s">
        <v>7828</v>
      </c>
    </row>
    <row r="325" spans="1:12" s="7" customFormat="1" ht="15.75" x14ac:dyDescent="0.25">
      <c r="A325" s="6">
        <v>1021</v>
      </c>
      <c r="B325" s="5" t="s">
        <v>7764</v>
      </c>
      <c r="C325" s="11">
        <v>37500</v>
      </c>
      <c r="D325" s="34">
        <v>0.13</v>
      </c>
      <c r="E325" s="11">
        <f t="shared" si="44"/>
        <v>4875</v>
      </c>
      <c r="F325" s="11">
        <f>E325+C325</f>
        <v>42375</v>
      </c>
      <c r="G325" s="5"/>
      <c r="H325" s="494" t="s">
        <v>271</v>
      </c>
      <c r="I325" s="432"/>
      <c r="J325" s="554">
        <v>45292</v>
      </c>
      <c r="K325" s="5"/>
      <c r="L325" s="5" t="s">
        <v>7840</v>
      </c>
    </row>
    <row r="326" spans="1:12" s="7" customFormat="1" ht="15.75" x14ac:dyDescent="0.25">
      <c r="A326" s="6">
        <v>1022</v>
      </c>
      <c r="B326" s="5" t="s">
        <v>121</v>
      </c>
      <c r="C326" s="11">
        <v>756600</v>
      </c>
      <c r="D326" s="34">
        <v>0.13</v>
      </c>
      <c r="E326" s="11">
        <f t="shared" si="44"/>
        <v>98358</v>
      </c>
      <c r="F326" s="11">
        <f>E326+C326</f>
        <v>854958</v>
      </c>
      <c r="G326" s="5"/>
      <c r="H326" s="494" t="s">
        <v>271</v>
      </c>
      <c r="I326" s="614"/>
      <c r="J326" s="554">
        <v>45292</v>
      </c>
      <c r="K326" s="5"/>
      <c r="L326" s="5" t="s">
        <v>7841</v>
      </c>
    </row>
    <row r="327" spans="1:12" s="7" customFormat="1" ht="15.75" x14ac:dyDescent="0.25">
      <c r="A327" s="6">
        <v>1023</v>
      </c>
      <c r="B327" s="5" t="s">
        <v>121</v>
      </c>
      <c r="C327" s="11">
        <v>242500</v>
      </c>
      <c r="D327" s="34">
        <v>0.13</v>
      </c>
      <c r="E327" s="11">
        <f t="shared" si="44"/>
        <v>31525</v>
      </c>
      <c r="F327" s="11">
        <f>E327+C327</f>
        <v>274025</v>
      </c>
      <c r="G327" s="5"/>
      <c r="H327" s="494" t="s">
        <v>271</v>
      </c>
      <c r="I327" s="614"/>
      <c r="J327" s="554">
        <v>45292</v>
      </c>
      <c r="K327" s="5"/>
      <c r="L327" s="5" t="s">
        <v>7842</v>
      </c>
    </row>
    <row r="328" spans="1:12" s="7" customFormat="1" ht="15.75" x14ac:dyDescent="0.25">
      <c r="A328" s="6">
        <v>1024</v>
      </c>
      <c r="B328" s="5" t="s">
        <v>7716</v>
      </c>
      <c r="C328" s="686">
        <v>10129509</v>
      </c>
      <c r="D328" s="34">
        <v>0.13</v>
      </c>
      <c r="E328" s="11">
        <f t="shared" si="44"/>
        <v>1316836.1700000002</v>
      </c>
      <c r="F328" s="686">
        <f t="shared" ref="F328" si="46">E328+C328</f>
        <v>11446345.17</v>
      </c>
      <c r="G328" s="5"/>
      <c r="H328" s="494" t="s">
        <v>271</v>
      </c>
      <c r="I328" s="614"/>
      <c r="J328" s="554"/>
      <c r="K328" s="5"/>
      <c r="L328" s="5" t="s">
        <v>7837</v>
      </c>
    </row>
    <row r="329" spans="1:12" s="7" customFormat="1" ht="15.75" x14ac:dyDescent="0.25">
      <c r="A329" s="701"/>
      <c r="B329" s="5" t="s">
        <v>7888</v>
      </c>
      <c r="C329" s="717"/>
      <c r="D329" s="644"/>
      <c r="E329" s="645"/>
      <c r="F329" s="717"/>
      <c r="H329" s="667"/>
      <c r="I329" s="669"/>
      <c r="J329" s="692"/>
    </row>
    <row r="330" spans="1:12" s="7" customFormat="1" ht="15.75" x14ac:dyDescent="0.25">
      <c r="A330" s="701"/>
      <c r="C330" s="717"/>
      <c r="D330" s="644"/>
      <c r="E330" s="645"/>
      <c r="F330" s="717"/>
      <c r="H330" s="667"/>
      <c r="I330" s="669"/>
      <c r="J330" s="692"/>
    </row>
    <row r="331" spans="1:12" s="7" customFormat="1" ht="15.75" x14ac:dyDescent="0.25">
      <c r="A331" s="701"/>
      <c r="C331" s="717"/>
      <c r="D331" s="644"/>
      <c r="E331" s="645"/>
      <c r="F331" s="717"/>
      <c r="H331" s="667"/>
      <c r="I331" s="669"/>
      <c r="J331" s="692"/>
    </row>
    <row r="332" spans="1:12" s="7" customFormat="1" ht="15.75" x14ac:dyDescent="0.25">
      <c r="A332" s="701"/>
      <c r="C332" s="645"/>
      <c r="D332" s="644"/>
      <c r="E332" s="645">
        <v>4000000</v>
      </c>
      <c r="F332" s="645">
        <f>E332*20%</f>
        <v>800000</v>
      </c>
      <c r="G332" s="692"/>
      <c r="H332" s="667"/>
      <c r="I332" s="669"/>
      <c r="J332" s="692"/>
    </row>
    <row r="333" spans="1:12" s="7" customFormat="1" ht="15.75" x14ac:dyDescent="0.25">
      <c r="A333" s="701"/>
      <c r="C333" s="645"/>
      <c r="D333" s="644"/>
      <c r="E333" s="645">
        <f>C328*70%</f>
        <v>7090656.2999999998</v>
      </c>
      <c r="F333" s="645"/>
      <c r="G333" s="692"/>
      <c r="H333" s="667"/>
      <c r="I333" s="669"/>
      <c r="J333" s="692"/>
    </row>
    <row r="334" spans="1:12" s="7" customFormat="1" ht="15.75" x14ac:dyDescent="0.25">
      <c r="A334" s="701"/>
      <c r="C334" s="645"/>
      <c r="D334" s="644"/>
      <c r="E334" s="645">
        <f>E333*10%</f>
        <v>709065.63</v>
      </c>
      <c r="F334" s="645">
        <f>E333-E334</f>
        <v>6381590.6699999999</v>
      </c>
      <c r="G334" s="692"/>
      <c r="H334" s="709">
        <f>F334*18%</f>
        <v>1148686.3206</v>
      </c>
      <c r="I334" s="669"/>
      <c r="J334" s="692"/>
    </row>
    <row r="335" spans="1:12" s="7" customFormat="1" ht="15.75" x14ac:dyDescent="0.25">
      <c r="A335" s="701"/>
      <c r="C335" s="645"/>
      <c r="D335" s="644"/>
      <c r="E335" s="645"/>
      <c r="F335" s="645"/>
      <c r="G335" s="692"/>
      <c r="H335" s="709"/>
      <c r="I335" s="669"/>
      <c r="J335" s="692"/>
    </row>
    <row r="336" spans="1:12" s="7" customFormat="1" ht="15.75" x14ac:dyDescent="0.25">
      <c r="A336" s="701"/>
      <c r="C336" s="645"/>
      <c r="D336" s="644"/>
      <c r="E336" s="645"/>
      <c r="F336" s="645">
        <f>F334*13%</f>
        <v>829606.78710000007</v>
      </c>
      <c r="G336" s="692"/>
      <c r="H336" s="709">
        <f>H334*5%</f>
        <v>57434.316030000002</v>
      </c>
      <c r="I336" s="669"/>
      <c r="J336" s="692"/>
    </row>
    <row r="337" spans="1:12" s="7" customFormat="1" ht="15.75" x14ac:dyDescent="0.25">
      <c r="A337" s="701"/>
      <c r="C337" s="645"/>
      <c r="D337" s="644"/>
      <c r="E337" s="645"/>
      <c r="F337" s="645">
        <f>E328-F336</f>
        <v>487229.38290000008</v>
      </c>
      <c r="G337" s="692"/>
      <c r="H337" s="709"/>
      <c r="I337" s="669"/>
      <c r="J337" s="692"/>
    </row>
    <row r="338" spans="1:12" s="7" customFormat="1" ht="15.75" x14ac:dyDescent="0.25">
      <c r="A338" s="701"/>
      <c r="C338" s="645">
        <f>C328</f>
        <v>10129509</v>
      </c>
      <c r="D338" s="644"/>
      <c r="E338" s="712" t="s">
        <v>7870</v>
      </c>
      <c r="F338" s="712"/>
      <c r="G338" s="692"/>
      <c r="H338" s="709"/>
      <c r="I338" s="669"/>
      <c r="J338" s="692"/>
    </row>
    <row r="339" spans="1:12" s="7" customFormat="1" ht="15.75" x14ac:dyDescent="0.25">
      <c r="A339" s="701"/>
      <c r="B339" s="710">
        <v>0.7</v>
      </c>
      <c r="C339" s="645">
        <f>C338*70%</f>
        <v>7090656.2999999998</v>
      </c>
      <c r="D339" s="644"/>
      <c r="E339" s="645"/>
      <c r="F339" s="645"/>
      <c r="G339" s="692"/>
      <c r="H339" s="709"/>
      <c r="I339" s="669"/>
      <c r="J339" s="692"/>
    </row>
    <row r="340" spans="1:12" s="7" customFormat="1" ht="15.75" x14ac:dyDescent="0.25">
      <c r="A340" s="701"/>
      <c r="B340" s="711" t="s">
        <v>7867</v>
      </c>
      <c r="C340" s="645">
        <f>C339*10%</f>
        <v>709065.63</v>
      </c>
      <c r="D340" s="644"/>
      <c r="E340" s="713"/>
      <c r="F340" s="713">
        <f>C341</f>
        <v>6381590.6699999999</v>
      </c>
      <c r="G340" s="692"/>
      <c r="H340" s="709"/>
      <c r="I340" s="669"/>
      <c r="J340" s="692"/>
    </row>
    <row r="341" spans="1:12" s="7" customFormat="1" ht="15.75" x14ac:dyDescent="0.25">
      <c r="A341" s="701"/>
      <c r="B341" s="711" t="s">
        <v>7873</v>
      </c>
      <c r="C341" s="645">
        <f>C339-C340</f>
        <v>6381590.6699999999</v>
      </c>
      <c r="D341" s="644"/>
      <c r="E341" s="714">
        <v>0.13</v>
      </c>
      <c r="F341" s="713">
        <f>F340*13%</f>
        <v>829606.78710000007</v>
      </c>
      <c r="G341" s="692"/>
      <c r="H341" s="709"/>
      <c r="I341" s="669"/>
      <c r="J341" s="692"/>
    </row>
    <row r="342" spans="1:12" s="7" customFormat="1" ht="15.75" x14ac:dyDescent="0.25">
      <c r="A342" s="701"/>
      <c r="B342" s="710">
        <v>0.18</v>
      </c>
      <c r="C342" s="645">
        <f>C341*18%</f>
        <v>1148686.3206</v>
      </c>
      <c r="D342" s="644"/>
      <c r="E342" s="713"/>
      <c r="F342" s="713"/>
      <c r="G342" s="692"/>
      <c r="H342" s="709"/>
      <c r="I342" s="669"/>
      <c r="J342" s="692"/>
    </row>
    <row r="343" spans="1:12" s="7" customFormat="1" ht="15.75" x14ac:dyDescent="0.25">
      <c r="A343" s="701"/>
      <c r="B343" s="711" t="s">
        <v>7869</v>
      </c>
      <c r="C343" s="645">
        <f>C341+C342</f>
        <v>7530276.9906000001</v>
      </c>
      <c r="D343" s="644"/>
      <c r="E343" s="714"/>
      <c r="F343" s="713">
        <v>1316836.1700000002</v>
      </c>
      <c r="G343" s="692"/>
      <c r="H343" s="709"/>
      <c r="I343" s="669"/>
      <c r="J343" s="692"/>
    </row>
    <row r="344" spans="1:12" s="7" customFormat="1" ht="15.75" x14ac:dyDescent="0.25">
      <c r="A344" s="701"/>
      <c r="B344" s="711" t="s">
        <v>7874</v>
      </c>
      <c r="C344" s="645">
        <f>C343*4%</f>
        <v>301211.07962400001</v>
      </c>
      <c r="D344" s="644"/>
      <c r="E344" s="713" t="s">
        <v>7871</v>
      </c>
      <c r="F344" s="713">
        <f>F341</f>
        <v>829606.78710000007</v>
      </c>
      <c r="G344" s="692"/>
      <c r="H344" s="709"/>
      <c r="I344" s="669"/>
      <c r="J344" s="692"/>
    </row>
    <row r="345" spans="1:12" s="7" customFormat="1" ht="15.75" x14ac:dyDescent="0.25">
      <c r="A345" s="701"/>
      <c r="B345" s="711" t="s">
        <v>7868</v>
      </c>
      <c r="C345" s="645">
        <f>C344+C343</f>
        <v>7831488.0702240001</v>
      </c>
      <c r="D345" s="644"/>
      <c r="E345" s="713" t="s">
        <v>7872</v>
      </c>
      <c r="F345" s="713">
        <f>F343-F344</f>
        <v>487229.38290000008</v>
      </c>
      <c r="G345" s="692"/>
      <c r="H345" s="709"/>
      <c r="I345" s="669"/>
      <c r="J345" s="692"/>
    </row>
    <row r="346" spans="1:12" s="7" customFormat="1" ht="15.75" x14ac:dyDescent="0.25">
      <c r="A346" s="701"/>
      <c r="C346" s="645"/>
      <c r="D346" s="644"/>
      <c r="E346" s="645"/>
      <c r="F346" s="645"/>
      <c r="G346" s="692"/>
      <c r="H346" s="709"/>
      <c r="I346" s="669"/>
      <c r="J346" s="692"/>
    </row>
    <row r="347" spans="1:12" s="7" customFormat="1" ht="21" x14ac:dyDescent="0.25">
      <c r="A347" s="788" t="s">
        <v>7816</v>
      </c>
      <c r="B347" s="789"/>
      <c r="C347" s="789"/>
      <c r="D347" s="789"/>
      <c r="E347" s="789"/>
      <c r="F347" s="789"/>
      <c r="G347" s="789"/>
      <c r="H347" s="789"/>
      <c r="I347" s="789"/>
      <c r="J347" s="789"/>
      <c r="K347" s="789"/>
    </row>
    <row r="348" spans="1:12" s="7" customFormat="1" ht="15.75" x14ac:dyDescent="0.25">
      <c r="A348" s="6"/>
      <c r="B348" s="5"/>
      <c r="C348" s="11"/>
      <c r="D348" s="34"/>
      <c r="E348" s="11"/>
      <c r="F348" s="11"/>
      <c r="G348" s="554"/>
      <c r="H348" s="494"/>
      <c r="I348" s="669"/>
      <c r="J348" s="554"/>
    </row>
    <row r="349" spans="1:12" s="7" customFormat="1" ht="15.75" x14ac:dyDescent="0.25">
      <c r="A349" s="6"/>
      <c r="B349" s="5"/>
      <c r="C349" s="11"/>
      <c r="D349" s="34"/>
      <c r="E349" s="11"/>
      <c r="F349" s="11"/>
      <c r="G349" s="554"/>
      <c r="H349" s="494"/>
      <c r="I349" s="669"/>
      <c r="J349" s="554"/>
    </row>
    <row r="350" spans="1:12" s="7" customFormat="1" ht="15.75" x14ac:dyDescent="0.25">
      <c r="A350" s="700"/>
      <c r="B350" s="5"/>
      <c r="C350" s="11"/>
      <c r="D350" s="34"/>
      <c r="E350" s="11"/>
      <c r="F350" s="11"/>
      <c r="G350" s="554"/>
      <c r="H350" s="494"/>
      <c r="I350" s="433"/>
      <c r="J350" s="554"/>
    </row>
    <row r="351" spans="1:12" s="7" customFormat="1" ht="15.75" x14ac:dyDescent="0.25">
      <c r="A351" s="544">
        <v>1016</v>
      </c>
      <c r="B351" s="5" t="s">
        <v>121</v>
      </c>
      <c r="C351" s="11">
        <v>85000</v>
      </c>
      <c r="D351" s="34">
        <v>0.13</v>
      </c>
      <c r="E351" s="11">
        <f>D351*C351</f>
        <v>11050</v>
      </c>
      <c r="F351" s="11">
        <f>E351+C351</f>
        <v>96050</v>
      </c>
      <c r="G351" s="554"/>
      <c r="H351" s="494" t="s">
        <v>7312</v>
      </c>
      <c r="I351" s="433"/>
      <c r="J351" s="554"/>
      <c r="K351" s="38"/>
      <c r="L351" s="545" t="s">
        <v>7814</v>
      </c>
    </row>
    <row r="353" spans="1:12" s="7" customFormat="1" ht="15.75" x14ac:dyDescent="0.25">
      <c r="A353" s="6">
        <v>1019</v>
      </c>
      <c r="B353" s="5" t="s">
        <v>7675</v>
      </c>
      <c r="C353" s="11">
        <v>93096</v>
      </c>
      <c r="D353" s="34">
        <v>0.13</v>
      </c>
      <c r="E353" s="11">
        <f>D353*C353</f>
        <v>12102.48</v>
      </c>
      <c r="F353" s="11">
        <f t="shared" ref="F353" si="47">E353+C353</f>
        <v>105198.48</v>
      </c>
      <c r="G353" s="33"/>
      <c r="H353" s="494" t="s">
        <v>7312</v>
      </c>
      <c r="I353" s="614"/>
      <c r="J353" s="554"/>
      <c r="L353" s="7" t="s">
        <v>7758</v>
      </c>
    </row>
    <row r="355" spans="1:12" s="7" customFormat="1" ht="15.75" x14ac:dyDescent="0.25">
      <c r="A355" s="40"/>
      <c r="C355" s="643"/>
      <c r="D355" s="644"/>
      <c r="E355" s="645"/>
      <c r="F355" s="645"/>
      <c r="H355" s="40"/>
      <c r="I355" s="433"/>
      <c r="J355" s="40"/>
    </row>
    <row r="356" spans="1:12" s="7" customFormat="1" ht="15.75" x14ac:dyDescent="0.25">
      <c r="A356" s="40"/>
      <c r="H356" s="40"/>
      <c r="I356" s="433"/>
      <c r="J356" s="40"/>
    </row>
    <row r="357" spans="1:12" s="7" customFormat="1" ht="15.75" x14ac:dyDescent="0.25">
      <c r="A357" s="40"/>
      <c r="H357" s="40"/>
      <c r="I357" s="433"/>
      <c r="J357" s="40"/>
    </row>
    <row r="358" spans="1:12" s="7" customFormat="1" ht="15.75" x14ac:dyDescent="0.25">
      <c r="A358" s="6"/>
      <c r="B358" s="5"/>
      <c r="C358" s="11">
        <v>158000</v>
      </c>
      <c r="D358" s="34">
        <v>0.13</v>
      </c>
      <c r="E358" s="11">
        <f>D358*C358</f>
        <v>20540</v>
      </c>
      <c r="F358" s="11">
        <f>E358+C358</f>
        <v>178540</v>
      </c>
      <c r="G358" s="33"/>
      <c r="H358" s="494" t="s">
        <v>7312</v>
      </c>
      <c r="I358" s="432"/>
      <c r="J358" s="554"/>
      <c r="K358" s="5"/>
      <c r="L358" s="5" t="s">
        <v>7581</v>
      </c>
    </row>
    <row r="359" spans="1:12" s="7" customFormat="1" ht="15.75" x14ac:dyDescent="0.25">
      <c r="A359" s="40"/>
      <c r="H359" s="40"/>
      <c r="I359" s="433"/>
      <c r="J359" s="40"/>
    </row>
    <row r="360" spans="1:12" s="7" customFormat="1" ht="15.75" x14ac:dyDescent="0.25">
      <c r="A360" s="40"/>
      <c r="H360" s="40"/>
      <c r="I360" s="433"/>
      <c r="J360" s="40"/>
    </row>
    <row r="361" spans="1:12" s="7" customFormat="1" ht="15.75" x14ac:dyDescent="0.25">
      <c r="A361" s="40"/>
      <c r="H361" s="40"/>
      <c r="I361" s="433"/>
      <c r="J361" s="40"/>
    </row>
    <row r="362" spans="1:12" s="7" customFormat="1" ht="15.75" x14ac:dyDescent="0.25">
      <c r="A362" s="40"/>
      <c r="H362" s="40"/>
      <c r="I362" s="433"/>
      <c r="J362" s="40"/>
    </row>
    <row r="363" spans="1:12" s="7" customFormat="1" ht="15.75" x14ac:dyDescent="0.25">
      <c r="A363" s="40"/>
      <c r="H363" s="40"/>
      <c r="I363" s="433"/>
      <c r="J363" s="40"/>
    </row>
    <row r="364" spans="1:12" s="7" customFormat="1" ht="15.75" x14ac:dyDescent="0.25">
      <c r="A364" s="40"/>
      <c r="H364" s="40"/>
      <c r="I364" s="433"/>
      <c r="J364" s="40"/>
    </row>
    <row r="365" spans="1:12" s="7" customFormat="1" ht="15.75" x14ac:dyDescent="0.25">
      <c r="A365" s="40"/>
      <c r="H365" s="40"/>
      <c r="I365" s="433"/>
      <c r="J365" s="40"/>
    </row>
    <row r="366" spans="1:12" s="7" customFormat="1" ht="15.75" x14ac:dyDescent="0.25">
      <c r="A366" s="40"/>
      <c r="H366" s="40"/>
      <c r="I366" s="433"/>
      <c r="J366" s="40"/>
    </row>
    <row r="367" spans="1:12" s="7" customFormat="1" ht="15.75" x14ac:dyDescent="0.25">
      <c r="A367" s="40"/>
      <c r="H367" s="40"/>
      <c r="I367" s="433"/>
      <c r="J367" s="40"/>
    </row>
    <row r="368" spans="1:12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</sheetData>
  <autoFilter ref="A1:M269" xr:uid="{00000000-0001-0000-0400-000000000000}"/>
  <mergeCells count="20">
    <mergeCell ref="B46:F46"/>
    <mergeCell ref="B49:F49"/>
    <mergeCell ref="B50:F50"/>
    <mergeCell ref="B69:F69"/>
    <mergeCell ref="A347:K347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346 H348:H351 H353 H35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O11" sqref="O1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04" t="s">
        <v>7042</v>
      </c>
      <c r="B1" s="805"/>
      <c r="C1" s="805"/>
      <c r="D1" s="805"/>
      <c r="E1" s="806"/>
      <c r="G1" s="810" t="s">
        <v>7043</v>
      </c>
      <c r="H1" s="810"/>
      <c r="I1" s="810"/>
      <c r="J1" s="810"/>
      <c r="K1" s="333"/>
      <c r="L1" s="790" t="s">
        <v>7501</v>
      </c>
      <c r="M1" s="790"/>
      <c r="N1" s="790"/>
      <c r="O1" s="790"/>
      <c r="P1" s="790"/>
      <c r="R1" s="790" t="s">
        <v>7045</v>
      </c>
      <c r="S1" s="790"/>
      <c r="T1" s="790"/>
      <c r="U1" s="790"/>
    </row>
    <row r="2" spans="1:28" ht="28.15" customHeight="1" x14ac:dyDescent="0.25">
      <c r="A2" s="807"/>
      <c r="B2" s="808"/>
      <c r="C2" s="808"/>
      <c r="D2" s="808"/>
      <c r="E2" s="809"/>
      <c r="G2" s="810"/>
      <c r="H2" s="810"/>
      <c r="I2" s="810"/>
      <c r="J2" s="810"/>
      <c r="K2" s="333"/>
      <c r="L2" s="790"/>
      <c r="M2" s="790"/>
      <c r="N2" s="790"/>
      <c r="O2" s="790"/>
      <c r="P2" s="790"/>
      <c r="R2" s="790"/>
      <c r="S2" s="790"/>
      <c r="T2" s="790"/>
      <c r="U2" s="790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90" t="s">
        <v>7044</v>
      </c>
      <c r="M35" s="790"/>
      <c r="N35" s="790"/>
      <c r="O35" s="790"/>
      <c r="P35" s="790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804" t="s">
        <v>7042</v>
      </c>
      <c r="B36" s="805"/>
      <c r="C36" s="805"/>
      <c r="D36" s="805"/>
      <c r="E36" s="806"/>
      <c r="L36" s="790"/>
      <c r="M36" s="790"/>
      <c r="N36" s="790"/>
      <c r="O36" s="790"/>
      <c r="P36" s="790"/>
      <c r="W36">
        <v>26200</v>
      </c>
    </row>
    <row r="37" spans="1:31" ht="31.5" x14ac:dyDescent="0.25">
      <c r="A37" s="807"/>
      <c r="B37" s="808"/>
      <c r="C37" s="808"/>
      <c r="D37" s="808"/>
      <c r="E37" s="809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90" t="s">
        <v>7045</v>
      </c>
      <c r="S38" s="790"/>
      <c r="T38" s="790"/>
      <c r="U38" s="790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90"/>
      <c r="S39" s="790"/>
      <c r="T39" s="790"/>
      <c r="U39" s="790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90" t="s">
        <v>7081</v>
      </c>
      <c r="H44" s="790"/>
      <c r="I44" s="790"/>
      <c r="J44" s="790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90"/>
      <c r="H45" s="790"/>
      <c r="I45" s="790"/>
      <c r="J45" s="790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91" t="s">
        <v>7090</v>
      </c>
      <c r="H51" s="791"/>
      <c r="I51" s="791"/>
      <c r="J51" s="416">
        <f>J49+I48</f>
        <v>73164</v>
      </c>
      <c r="K51" s="415"/>
      <c r="L51" s="811" t="s">
        <v>7044</v>
      </c>
      <c r="M51" s="811"/>
      <c r="N51" s="811"/>
      <c r="O51" s="811"/>
      <c r="P51" s="811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90"/>
      <c r="M52" s="790"/>
      <c r="N52" s="790"/>
      <c r="O52" s="790"/>
      <c r="P52" s="790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04" t="s">
        <v>7068</v>
      </c>
      <c r="B53" s="805"/>
      <c r="C53" s="805"/>
      <c r="D53" s="805"/>
      <c r="E53" s="806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07"/>
      <c r="B54" s="808"/>
      <c r="C54" s="808"/>
      <c r="D54" s="808"/>
      <c r="E54" s="809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792" t="s">
        <v>7077</v>
      </c>
      <c r="B69" s="793"/>
      <c r="C69" s="793"/>
      <c r="D69" s="793"/>
      <c r="E69" s="794"/>
      <c r="R69" s="375"/>
      <c r="S69" s="395"/>
      <c r="U69" s="396"/>
    </row>
    <row r="70" spans="1:21" x14ac:dyDescent="0.25">
      <c r="A70" s="795"/>
      <c r="B70" s="796"/>
      <c r="C70" s="796"/>
      <c r="D70" s="796"/>
      <c r="E70" s="797"/>
      <c r="R70" s="790" t="s">
        <v>7045</v>
      </c>
      <c r="S70" s="790"/>
      <c r="T70" s="790"/>
      <c r="U70" s="790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90"/>
      <c r="S71" s="790"/>
      <c r="T71" s="790"/>
      <c r="U71" s="790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798">
        <v>30000</v>
      </c>
      <c r="U74" s="801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799"/>
      <c r="U75" s="802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00"/>
      <c r="U76" s="803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90" t="s">
        <v>7081</v>
      </c>
      <c r="M94" s="790"/>
      <c r="N94" s="790"/>
      <c r="O94" s="790"/>
      <c r="P94" s="790"/>
    </row>
    <row r="95" spans="1:21" x14ac:dyDescent="0.25">
      <c r="L95" s="790"/>
      <c r="M95" s="790"/>
      <c r="N95" s="790"/>
      <c r="O95" s="790"/>
      <c r="P95" s="790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91" t="s">
        <v>7090</v>
      </c>
      <c r="M101" s="791"/>
      <c r="N101" s="791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2024-01-27T13:07:32Z</dcterms:modified>
</cp:coreProperties>
</file>