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Pioneer\Projects 2023\BAF Head Office\"/>
    </mc:Choice>
  </mc:AlternateContent>
  <xr:revisionPtr revIDLastSave="0" documentId="13_ncr:1_{B6C876ED-5430-4011-B418-315BAB306F5C}" xr6:coauthVersionLast="47" xr6:coauthVersionMax="47" xr10:uidLastSave="{00000000-0000-0000-0000-000000000000}"/>
  <bookViews>
    <workbookView xWindow="-120" yWindow="-120" windowWidth="29040" windowHeight="15840" activeTab="5" xr2:uid="{00000000-000D-0000-FFFF-FFFF00000000}"/>
  </bookViews>
  <sheets>
    <sheet name="Summary" sheetId="3" r:id="rId1"/>
    <sheet name="Air Handling Unit" sheetId="1" r:id="rId2"/>
    <sheet name="Fresh Air Unit" sheetId="5" r:id="rId3"/>
    <sheet name="Fan Coil Unit (Elevator n BMS)" sheetId="4" r:id="rId4"/>
    <sheet name="Chillers" sheetId="2" r:id="rId5"/>
    <sheet name="Cooling Towers" sheetId="6" r:id="rId6"/>
  </sheets>
  <definedNames>
    <definedName name="_xlnm.Print_Area" localSheetId="4">Chillers!$A$1:$I$17</definedName>
    <definedName name="_xlnm.Print_Area" localSheetId="0">Summary!$A$1:$E$37</definedName>
    <definedName name="_xlnm.Print_Titles" localSheetId="1">'Air Handling Unit'!$1:$2</definedName>
    <definedName name="_xlnm.Print_Titles" localSheetId="4">Chillers!$1:$2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 i="3" l="1"/>
  <c r="C23" i="3"/>
  <c r="I22" i="1" l="1"/>
  <c r="H22" i="1"/>
  <c r="G22" i="1"/>
  <c r="H14" i="6"/>
  <c r="G4" i="6"/>
  <c r="H4" i="6"/>
  <c r="I4" i="6" s="1"/>
  <c r="G5" i="6"/>
  <c r="H5" i="6"/>
  <c r="G6" i="6"/>
  <c r="H6" i="6"/>
  <c r="I6" i="6" s="1"/>
  <c r="G7" i="6"/>
  <c r="H7" i="6"/>
  <c r="G8" i="6"/>
  <c r="H8" i="6"/>
  <c r="G9" i="6"/>
  <c r="H9" i="6"/>
  <c r="G10" i="6"/>
  <c r="H10" i="6"/>
  <c r="I10" i="6" s="1"/>
  <c r="G11" i="6"/>
  <c r="H11" i="6"/>
  <c r="G12" i="6"/>
  <c r="H12" i="6"/>
  <c r="I12" i="6" s="1"/>
  <c r="G13" i="6"/>
  <c r="I13" i="6" s="1"/>
  <c r="H13" i="6"/>
  <c r="G14" i="6"/>
  <c r="I14" i="6"/>
  <c r="G15" i="6"/>
  <c r="I15" i="6" s="1"/>
  <c r="H15" i="6"/>
  <c r="G16" i="6"/>
  <c r="H16" i="6"/>
  <c r="G17" i="6"/>
  <c r="H17" i="6"/>
  <c r="G4" i="1"/>
  <c r="H4" i="1"/>
  <c r="G5" i="1"/>
  <c r="H5" i="1"/>
  <c r="I5" i="1" s="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H3" i="1"/>
  <c r="G3" i="1"/>
  <c r="H3" i="6"/>
  <c r="G3" i="6"/>
  <c r="G5" i="2"/>
  <c r="H5" i="2"/>
  <c r="I5" i="2" s="1"/>
  <c r="G6" i="2"/>
  <c r="H6" i="2"/>
  <c r="G7" i="2"/>
  <c r="H7" i="2"/>
  <c r="I7" i="2" s="1"/>
  <c r="G8" i="2"/>
  <c r="I8" i="2" s="1"/>
  <c r="H8" i="2"/>
  <c r="G9" i="2"/>
  <c r="H9" i="2"/>
  <c r="I9" i="2" s="1"/>
  <c r="G10" i="2"/>
  <c r="H10" i="2"/>
  <c r="I10" i="2" s="1"/>
  <c r="G11" i="2"/>
  <c r="H11" i="2"/>
  <c r="I11" i="2"/>
  <c r="G12" i="2"/>
  <c r="I12" i="2" s="1"/>
  <c r="H12" i="2"/>
  <c r="G13" i="2"/>
  <c r="H13" i="2"/>
  <c r="I13" i="2" s="1"/>
  <c r="G14" i="2"/>
  <c r="H14" i="2"/>
  <c r="I14" i="2"/>
  <c r="H4" i="2"/>
  <c r="G4" i="2"/>
  <c r="I4" i="2" s="1"/>
  <c r="F11" i="4"/>
  <c r="F12" i="4" s="1"/>
  <c r="F15" i="5"/>
  <c r="F14" i="5"/>
  <c r="H15" i="2" l="1"/>
  <c r="G15" i="2"/>
  <c r="G16" i="2" s="1"/>
  <c r="G17" i="2" s="1"/>
  <c r="G19" i="2" s="1"/>
  <c r="I17" i="6"/>
  <c r="I16" i="6"/>
  <c r="I11" i="6"/>
  <c r="H18" i="6"/>
  <c r="D28" i="3" s="1"/>
  <c r="I9" i="6"/>
  <c r="G18" i="6"/>
  <c r="G19" i="6" s="1"/>
  <c r="I7" i="6"/>
  <c r="I5" i="6"/>
  <c r="I8" i="6"/>
  <c r="I17" i="1"/>
  <c r="I13" i="1"/>
  <c r="I12" i="1"/>
  <c r="I10" i="1"/>
  <c r="H23" i="1"/>
  <c r="H24" i="1" s="1"/>
  <c r="H25" i="1" s="1"/>
  <c r="I4" i="1"/>
  <c r="I3" i="1"/>
  <c r="I21" i="1"/>
  <c r="I20" i="1"/>
  <c r="I18" i="1"/>
  <c r="I15" i="1"/>
  <c r="I9" i="1"/>
  <c r="I7" i="1"/>
  <c r="I19" i="1"/>
  <c r="I8" i="1"/>
  <c r="I6" i="1"/>
  <c r="I16" i="1"/>
  <c r="I14" i="1"/>
  <c r="I11" i="1"/>
  <c r="I3" i="6"/>
  <c r="I6" i="2"/>
  <c r="F5" i="4"/>
  <c r="F6" i="4"/>
  <c r="F7" i="4"/>
  <c r="F8" i="4"/>
  <c r="F9" i="4"/>
  <c r="F4" i="4"/>
  <c r="F4" i="5"/>
  <c r="F5" i="5"/>
  <c r="F6" i="5"/>
  <c r="F7" i="5"/>
  <c r="F8" i="5"/>
  <c r="F9" i="5"/>
  <c r="F10" i="5"/>
  <c r="F11" i="5"/>
  <c r="F12" i="5"/>
  <c r="F3" i="5"/>
  <c r="H16" i="2" l="1"/>
  <c r="H17" i="2" s="1"/>
  <c r="H18" i="2" s="1"/>
  <c r="D27" i="3"/>
  <c r="C27" i="3"/>
  <c r="C28" i="3"/>
  <c r="H19" i="6"/>
  <c r="H20" i="6" s="1"/>
  <c r="H21" i="6" s="1"/>
  <c r="H22" i="6" s="1"/>
  <c r="I18" i="6"/>
  <c r="G20" i="6"/>
  <c r="G22" i="6" s="1"/>
  <c r="G23" i="1"/>
  <c r="G24" i="1" s="1"/>
  <c r="G26" i="1" s="1"/>
  <c r="E23" i="3"/>
  <c r="H26" i="1"/>
  <c r="I25" i="1"/>
  <c r="I15" i="2"/>
  <c r="I16" i="2" s="1"/>
  <c r="F10" i="4"/>
  <c r="F13" i="5"/>
  <c r="H19" i="2" l="1"/>
  <c r="I18" i="2"/>
  <c r="E27" i="3"/>
  <c r="C29" i="3"/>
  <c r="C30" i="3" s="1"/>
  <c r="C31" i="3" s="1"/>
  <c r="C33" i="3" s="1"/>
  <c r="E28" i="3"/>
  <c r="E29" i="3" s="1"/>
  <c r="E30" i="3" s="1"/>
  <c r="I21" i="6"/>
  <c r="I23" i="1"/>
  <c r="I24" i="1" s="1"/>
  <c r="I26" i="1" s="1"/>
  <c r="D29" i="3"/>
  <c r="D30" i="3" s="1"/>
  <c r="D31" i="3" s="1"/>
  <c r="D32" i="3" s="1"/>
  <c r="D33" i="3" s="1"/>
  <c r="I19" i="6"/>
  <c r="I20" i="6" s="1"/>
  <c r="I17" i="2"/>
  <c r="I19" i="2" s="1"/>
  <c r="I22" i="6" l="1"/>
  <c r="E32" i="3"/>
  <c r="E31" i="3"/>
  <c r="E33" i="3" l="1"/>
</calcChain>
</file>

<file path=xl/sharedStrings.xml><?xml version="1.0" encoding="utf-8"?>
<sst xmlns="http://schemas.openxmlformats.org/spreadsheetml/2006/main" count="219" uniqueCount="110">
  <si>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</si>
  <si>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</si>
  <si>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</si>
  <si>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</si>
  <si>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</si>
  <si>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</si>
  <si>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</si>
  <si>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</si>
  <si>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Evaporator Coil descaling internal and external with epoxy paint.</t>
  </si>
  <si>
    <t xml:space="preserve">supply &amp; installation of  alluminium air filter </t>
  </si>
  <si>
    <t>Nos</t>
  </si>
  <si>
    <t>Job</t>
  </si>
  <si>
    <t>job</t>
  </si>
  <si>
    <t>Sub Total Amount Rs</t>
  </si>
  <si>
    <t>S.No</t>
  </si>
  <si>
    <t>Description</t>
  </si>
  <si>
    <t>Total Amount</t>
  </si>
  <si>
    <t xml:space="preserve"> Overhauling, Repairing &amp; Replacement</t>
  </si>
  <si>
    <t xml:space="preserve"> of Air Handling Units</t>
  </si>
  <si>
    <t>SUMMARY OF BOQ</t>
  </si>
  <si>
    <t>Replacement of motor bearing, Make SKF &amp; motor foundation &amp; belt guard safety cover</t>
  </si>
  <si>
    <t>Drain pipe UPVC size 1.5''</t>
  </si>
  <si>
    <t>5TH FLOOR FRESH AIR UNIT</t>
  </si>
  <si>
    <t>Evaporator Coil descaling internal and external</t>
  </si>
  <si>
    <t xml:space="preserve">globe valve,moterized valve &amp; strainer descalling of chilled water line </t>
  </si>
  <si>
    <t>Gate valve 2.5''old valve removing  and new valve installation make HATTERSLEY OR GALA with flenges  EPS thermocol insulation,fabric,anti fungus paint with almunium cladding .</t>
  </si>
  <si>
    <t>FAHU room oil base mate finish NIPPON paint.</t>
  </si>
  <si>
    <t xml:space="preserve">supply &amp; installation of complete filter frame,bag filter &amp; alluminium air filter </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</si>
  <si>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</si>
  <si>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</si>
  <si>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</si>
  <si>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Schneider Motorized Butterfly valve 8" Outlet side need to be change with flenges.</t>
  </si>
  <si>
    <t>Schneider Motorized Butterfly valve 6" Inlet side need to be change with flenges.</t>
  </si>
  <si>
    <t>Cooling towers Pipeline header inlet &amp; outlet 12'' Washing required.</t>
  </si>
  <si>
    <t>Sft.</t>
  </si>
  <si>
    <t>Chiller / compressor  foundation &amp; heat exchanger cleaning from duct &amp; rust and painting 2 coat of primer and 2 coat of epoxy.</t>
  </si>
  <si>
    <t xml:space="preserve">Providing and installation of Stainer 12" dia for main Condenssor water with flange, nut bolt, gaskte etc complete in all respect
Make HATTERSLEY OR GALA </t>
  </si>
  <si>
    <t xml:space="preserve">Removal of existing 8" dia gate valve including supply / installation of 8" dia Gate valve with related fittings inluding insulation and cladding.
make HATTERSLEY OR GALA </t>
  </si>
  <si>
    <t>Primary / Secondary Chilled and condenser water  pumps ball bearings (Make: SKF) Mechanical Seal (Jhon Crane)
Pump shaft coupler (imported)
replace with new including related work complete in all respect</t>
  </si>
  <si>
    <t>Supply and installation of Automatic Air Vent Brass 1" with related fittings for chilled water system
make HATTERSLEY</t>
  </si>
  <si>
    <t>Water cooled Chillers Conddenssor descaling with chemical and brushing complete in all respect.</t>
  </si>
  <si>
    <t>Overhauling of cooling tower gear box / motor replaced existing ball bearing with new and provide grease nipple for lubricant complete in all respect.</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</si>
  <si>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</si>
  <si>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</si>
  <si>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</si>
  <si>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</si>
  <si>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Nut Bolts, Washers, Screws &amp; Rivits Need Stainless Steel required . </t>
  </si>
  <si>
    <t>Chilled water line supply &amp; return also anti fungus paint &amp; another paint with EPS thermocol insulation.</t>
  </si>
  <si>
    <t>Removal of existing insulation from inside the AHU including supply and installation of aluminum faced EPDM foam insulation complete in all respect.</t>
  </si>
  <si>
    <t>Cleaning / paint AHU from outer area with primer and finished with oil paint.</t>
  </si>
  <si>
    <t>Set</t>
  </si>
  <si>
    <t>Supply &amp; installation of filter frame &amp; aluminum filter complete in all respect.</t>
  </si>
  <si>
    <t xml:space="preserve">Door hinges &amp; lock replaced with new if required </t>
  </si>
  <si>
    <t>Exisitng condensate Drain pipe replaced with new UPVC 1.5'' dia including U-trap and insulation complete in all respect.</t>
  </si>
  <si>
    <t>Supply of SS Nut, Bolts, Washers, Screws &amp; Rivits</t>
  </si>
  <si>
    <t>Removal of existing isolator including supply and installation of new newpron isolators according AHU unit weight.</t>
  </si>
  <si>
    <t>Metal structure of AHU such as M.s channel foundation floor columns and other supports rusted part to be replaced with new and paint primer 2 coat and epoxy 2 coat complete in all respect.</t>
  </si>
  <si>
    <t>Overhauling of AHU motor ball bearing replaced with new (Make SKF) including setting of motor foundation repaired if required and fix belt guard properly.</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</si>
  <si>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</si>
  <si>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</si>
  <si>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</si>
  <si>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</si>
  <si>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</si>
  <si>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</si>
  <si>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</si>
  <si>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AHU exisitng V-belt replaced with new (Make: Continental)</t>
  </si>
  <si>
    <r>
      <rPr>
        <b/>
        <sz val="12"/>
        <rFont val="Calibri"/>
        <family val="2"/>
        <scheme val="minor"/>
      </rPr>
      <t xml:space="preserve">AHU blower repaire or replaced </t>
    </r>
    <r>
      <rPr>
        <sz val="12"/>
        <color theme="1"/>
        <rFont val="Calibri"/>
        <family val="2"/>
        <scheme val="minor"/>
      </rPr>
      <t>including balancing of blower and shaft polish and alignment, replace pillow block bearing with new (make SKF) including provide grease niple for lubrication. (And test with grease gun).</t>
    </r>
  </si>
  <si>
    <t>Air Handling Unit - 3rd Floor (A/B)</t>
  </si>
  <si>
    <t>Air Handling Unit - 2nd Floor (A/B)</t>
  </si>
  <si>
    <t>Air Handling Unit - Mezannine (A)</t>
  </si>
  <si>
    <t>Air Handling Unit - 1st Floor (A/B)</t>
  </si>
  <si>
    <t>Air Handling Unit - Ground Floor (B)</t>
  </si>
  <si>
    <t>Air Handling Unit - 5th Floor</t>
  </si>
  <si>
    <t xml:space="preserve">Fresh Air Unit - 5th Floor </t>
  </si>
  <si>
    <t>Fan Coil Units (04 Nos) For Elevator and BMS Room 5th Floor</t>
  </si>
  <si>
    <t>Chillers (Rooftop Plantroom)</t>
  </si>
  <si>
    <t>Cooling Towers (Rooftop)</t>
  </si>
  <si>
    <t xml:space="preserve">Nos </t>
  </si>
  <si>
    <t>FAN COIL UNITS OF ELEVATOR &amp; BMS ROOM - 5TH FLOOR (TOTAL 04 NOS)</t>
  </si>
  <si>
    <t>Supply and installation of booster pumps (a set of two pumps) for cooling tower and chilled water system with 2Hp motor and VFD drive and related material</t>
  </si>
  <si>
    <t>Existing Booster Pump Overhauling (Optional)</t>
  </si>
  <si>
    <t>Cleaning and descaling of Condenssor water header 12" dia with related material complete in all respect (04 Nos Header)</t>
  </si>
  <si>
    <t xml:space="preserve">Dismantle of cooling tower structure frame and other metal accessories removed &amp; galvanized hot dipped (90-110 Micron) and re-installed in all respect. </t>
  </si>
  <si>
    <t>Providing and installation of New Fan fiber blade, New hub in aluminum material with alignment of gear box.</t>
  </si>
  <si>
    <t>Replacement of Complete new PVC fills (1150x3= Total 3450 Fills in 3 CT) with new fills foundation fiber metarial &amp; louvers required as per approved sample.</t>
  </si>
  <si>
    <t xml:space="preserve">Job </t>
  </si>
  <si>
    <t xml:space="preserve">Bitumen paint with enamel paint (GOBIS) for Cooling tower foundation steel beams /girders outside area walk way platform and complete m/s pipe with pipe foundation. </t>
  </si>
  <si>
    <t xml:space="preserve">Harnessing / Dressing of Electrical wires proper dress up upvc pipe fitting. </t>
  </si>
  <si>
    <t>COOLING TOWERS (ROOFTOP)</t>
  </si>
  <si>
    <t>CHILLERS (ROOFTOP PLANT ROOM)</t>
  </si>
  <si>
    <t>Per Unit Amount</t>
  </si>
  <si>
    <t>Removal of existing Gate valve  including supply and isntallation of Gate valve as per AHU line size  (make HATTERSLEY OR GALA) with flanges, nut bolt gasket, insulation, fabric, anti fungus paint complete in all respect.</t>
  </si>
  <si>
    <t>Discount 05%</t>
  </si>
  <si>
    <t>Total Amount after Discount</t>
  </si>
  <si>
    <t>Discount 5%</t>
  </si>
  <si>
    <t>Total After Discount</t>
  </si>
  <si>
    <t>-</t>
  </si>
  <si>
    <t>Material Rate</t>
  </si>
  <si>
    <t>Material Amount</t>
  </si>
  <si>
    <t>Labour Rate</t>
  </si>
  <si>
    <t>Labour Amount</t>
  </si>
  <si>
    <t>Add SST 13%</t>
  </si>
  <si>
    <t>SST 13%</t>
  </si>
  <si>
    <t>Total After SST</t>
  </si>
  <si>
    <t xml:space="preserve">SubTotal Amount </t>
  </si>
  <si>
    <t>BOQ OF OVERHAULING, AND REPAIRING OF AIR HANDLING UNITS (AHU) 3rd Floor (A/B) BA BUILDING KARACHI</t>
  </si>
  <si>
    <t>03 Chillers, 06Nos circuit of Botzer Compressors, Existing Oil removed and supply and re-fill up new Oil (BSE170) Germany 210 Ltr including repaired of leakages, replacement of dryer core &amp; dryer, top-up Freon complete in respect.</t>
  </si>
  <si>
    <t xml:space="preserve">M/S Bank Al-Falah Limited </t>
  </si>
  <si>
    <t>Head Office I.I Chundriger Road  Karachi</t>
  </si>
  <si>
    <t>For Pioneer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</si>
</sst>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_-* #,##0.0_-;\-* #,##0.0_-;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b/>
      <sz val="12"/>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3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s>
  <cellStyleXfs count="2">
    <xf numFmtId="0" fontId="0" fillId="0" borderId="0"/>
    <xf numFmtId="164" fontId="2" fillId="0" borderId="0" applyFont="0" applyFill="0" applyBorder="0" applyAlignment="0" applyProtection="0"/>
  </cellStyleXfs>
  <cellXfs count="113">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0" fillId="0" borderId="0" xfId="0" applyAlignment="1">
      <alignment horizontal="center" vertical="center"/>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5" fillId="0" borderId="6" xfId="0" applyFont="1" applyBorder="1" applyAlignment="1">
      <alignment horizontal="center" vertical="center"/>
    </xf>
    <xf numFmtId="0" fontId="3" fillId="0" borderId="6" xfId="0" applyFont="1" applyBorder="1" applyAlignment="1">
      <alignment horizontal="left" vertical="center" wrapText="1"/>
    </xf>
    <xf numFmtId="165" fontId="3" fillId="0" borderId="0" xfId="0" applyNumberFormat="1" applyFont="1" applyAlignment="1">
      <alignment vertical="center"/>
    </xf>
    <xf numFmtId="0" fontId="3" fillId="3" borderId="6" xfId="0" applyFont="1" applyFill="1" applyBorder="1" applyAlignment="1">
      <alignment horizontal="left" vertical="center" wrapText="1"/>
    </xf>
    <xf numFmtId="0" fontId="0" fillId="0" borderId="0" xfId="0" applyAlignment="1">
      <alignment vertical="center"/>
    </xf>
    <xf numFmtId="165" fontId="0" fillId="0" borderId="0" xfId="0" applyNumberFormat="1" applyAlignment="1">
      <alignment vertical="center"/>
    </xf>
    <xf numFmtId="0" fontId="4" fillId="2" borderId="3" xfId="0" applyFont="1" applyFill="1" applyBorder="1" applyAlignment="1">
      <alignment horizontal="center" vertical="center" wrapText="1"/>
    </xf>
    <xf numFmtId="0" fontId="7"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4" fillId="2" borderId="4" xfId="0" applyFont="1" applyFill="1" applyBorder="1" applyAlignment="1">
      <alignment horizontal="left" vertical="center"/>
    </xf>
    <xf numFmtId="0" fontId="3" fillId="0" borderId="0" xfId="0" applyFont="1" applyAlignment="1">
      <alignment horizontal="left"/>
    </xf>
    <xf numFmtId="0" fontId="5" fillId="0" borderId="8" xfId="0" applyFont="1" applyBorder="1" applyAlignment="1">
      <alignment horizontal="center" vertical="center"/>
    </xf>
    <xf numFmtId="0" fontId="5" fillId="0" borderId="7" xfId="0" applyFont="1" applyBorder="1" applyAlignment="1">
      <alignment horizontal="left" vertical="center" wrapText="1"/>
    </xf>
    <xf numFmtId="0" fontId="5" fillId="0" borderId="13" xfId="0" applyFont="1" applyBorder="1" applyAlignment="1">
      <alignment horizontal="left" vertical="center"/>
    </xf>
    <xf numFmtId="0" fontId="3" fillId="0" borderId="17" xfId="0" applyFont="1" applyBorder="1" applyAlignment="1">
      <alignment horizontal="center" vertical="center"/>
    </xf>
    <xf numFmtId="0" fontId="3" fillId="0" borderId="19" xfId="0" applyFont="1" applyBorder="1" applyAlignment="1">
      <alignment horizontal="center" vertical="center"/>
    </xf>
    <xf numFmtId="0" fontId="3" fillId="0" borderId="7" xfId="0" applyFont="1" applyBorder="1" applyAlignment="1">
      <alignment horizontal="center" vertical="center"/>
    </xf>
    <xf numFmtId="0" fontId="3" fillId="3" borderId="8"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3" fillId="0" borderId="16" xfId="0" applyFont="1" applyBorder="1" applyAlignment="1">
      <alignment horizontal="center" vertical="center" wrapText="1"/>
    </xf>
    <xf numFmtId="0" fontId="3" fillId="3" borderId="17" xfId="0" applyFont="1" applyFill="1" applyBorder="1" applyAlignment="1">
      <alignment horizontal="left" vertical="center" wrapText="1"/>
    </xf>
    <xf numFmtId="165" fontId="3" fillId="0" borderId="24" xfId="1" applyNumberFormat="1" applyFont="1" applyBorder="1" applyAlignment="1">
      <alignment horizontal="right" vertical="center"/>
    </xf>
    <xf numFmtId="0" fontId="3" fillId="0" borderId="18" xfId="0" applyFont="1" applyBorder="1" applyAlignment="1">
      <alignment horizontal="center" vertical="center" wrapText="1"/>
    </xf>
    <xf numFmtId="0" fontId="3" fillId="0" borderId="25" xfId="0" applyFont="1" applyBorder="1" applyAlignment="1">
      <alignment horizontal="center" vertical="center" wrapText="1"/>
    </xf>
    <xf numFmtId="0" fontId="3" fillId="3" borderId="26" xfId="0" applyFont="1" applyFill="1" applyBorder="1" applyAlignment="1">
      <alignment horizontal="left" vertical="center" wrapText="1"/>
    </xf>
    <xf numFmtId="0" fontId="3" fillId="0" borderId="26" xfId="0" applyFont="1" applyBorder="1" applyAlignment="1">
      <alignment horizontal="center" vertical="center"/>
    </xf>
    <xf numFmtId="0" fontId="3" fillId="0" borderId="20" xfId="0" applyFont="1" applyBorder="1" applyAlignment="1">
      <alignment horizontal="center" vertical="center"/>
    </xf>
    <xf numFmtId="165" fontId="1" fillId="2" borderId="4" xfId="0" applyNumberFormat="1" applyFont="1" applyFill="1" applyBorder="1" applyAlignment="1">
      <alignment vertical="center"/>
    </xf>
    <xf numFmtId="0" fontId="1" fillId="2" borderId="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27" xfId="0" applyFont="1" applyBorder="1" applyAlignment="1">
      <alignment horizontal="center" vertical="center" wrapText="1"/>
    </xf>
    <xf numFmtId="165" fontId="3" fillId="0" borderId="28" xfId="1" applyNumberFormat="1" applyFont="1" applyBorder="1" applyAlignment="1">
      <alignment horizontal="right" vertical="center"/>
    </xf>
    <xf numFmtId="0" fontId="3" fillId="0" borderId="26" xfId="0" applyFont="1" applyBorder="1" applyAlignment="1">
      <alignment horizontal="left" vertical="center" wrapText="1"/>
    </xf>
    <xf numFmtId="0" fontId="5" fillId="0" borderId="9" xfId="0" applyFont="1" applyBorder="1" applyAlignment="1">
      <alignment horizontal="left" vertical="center"/>
    </xf>
    <xf numFmtId="0" fontId="5" fillId="0" borderId="7" xfId="0" applyFont="1" applyBorder="1" applyAlignment="1">
      <alignment horizontal="left" vertical="center"/>
    </xf>
    <xf numFmtId="165" fontId="1" fillId="2" borderId="12" xfId="0" applyNumberFormat="1" applyFont="1" applyFill="1" applyBorder="1" applyAlignment="1">
      <alignment vertical="center"/>
    </xf>
    <xf numFmtId="165" fontId="3" fillId="0" borderId="14" xfId="1" applyNumberFormat="1" applyFont="1" applyBorder="1" applyAlignment="1">
      <alignment horizontal="center" vertical="center"/>
    </xf>
    <xf numFmtId="165" fontId="3" fillId="0" borderId="15" xfId="1" applyNumberFormat="1" applyFont="1" applyBorder="1" applyAlignment="1">
      <alignment horizontal="center" vertical="center"/>
    </xf>
    <xf numFmtId="165" fontId="3" fillId="0" borderId="23" xfId="1" applyNumberFormat="1" applyFont="1" applyBorder="1" applyAlignment="1">
      <alignment horizontal="center" vertical="center"/>
    </xf>
    <xf numFmtId="165" fontId="3" fillId="0" borderId="24" xfId="1" applyNumberFormat="1" applyFont="1" applyBorder="1" applyAlignment="1">
      <alignment horizontal="center" vertical="center"/>
    </xf>
    <xf numFmtId="165" fontId="1" fillId="2" borderId="6" xfId="0" applyNumberFormat="1" applyFont="1" applyFill="1" applyBorder="1" applyAlignment="1">
      <alignment vertical="center"/>
    </xf>
    <xf numFmtId="165" fontId="0" fillId="0" borderId="0" xfId="0" applyNumberFormat="1"/>
    <xf numFmtId="166" fontId="0" fillId="0" borderId="0" xfId="0" applyNumberFormat="1" applyAlignment="1">
      <alignment vertical="center"/>
    </xf>
    <xf numFmtId="3" fontId="3" fillId="0" borderId="6" xfId="0" applyNumberFormat="1" applyFont="1" applyBorder="1" applyAlignment="1">
      <alignment horizontal="center" vertical="center"/>
    </xf>
    <xf numFmtId="165" fontId="3" fillId="0" borderId="6" xfId="1" applyNumberFormat="1" applyFont="1" applyBorder="1" applyAlignment="1">
      <alignment horizontal="center" vertical="center"/>
    </xf>
    <xf numFmtId="3" fontId="3" fillId="3" borderId="6" xfId="0" applyNumberFormat="1" applyFont="1" applyFill="1" applyBorder="1" applyAlignment="1">
      <alignment horizontal="center" vertical="center"/>
    </xf>
    <xf numFmtId="165" fontId="1" fillId="2" borderId="6" xfId="0" applyNumberFormat="1" applyFont="1" applyFill="1" applyBorder="1" applyAlignment="1">
      <alignment horizontal="center" vertical="center"/>
    </xf>
    <xf numFmtId="0" fontId="5" fillId="0" borderId="6" xfId="0" applyFont="1" applyBorder="1" applyAlignment="1">
      <alignment horizontal="left" vertical="center"/>
    </xf>
    <xf numFmtId="165" fontId="5" fillId="0" borderId="6" xfId="1" applyNumberFormat="1" applyFont="1" applyBorder="1" applyAlignment="1">
      <alignment horizontal="right" vertical="center"/>
    </xf>
    <xf numFmtId="165" fontId="5" fillId="0" borderId="6" xfId="1" applyNumberFormat="1" applyFont="1" applyBorder="1" applyAlignment="1">
      <alignment horizontal="center" vertical="center"/>
    </xf>
    <xf numFmtId="165" fontId="5" fillId="0" borderId="6" xfId="1" applyNumberFormat="1" applyFont="1" applyBorder="1" applyAlignment="1">
      <alignment horizontal="left" vertical="center"/>
    </xf>
    <xf numFmtId="165" fontId="5" fillId="0" borderId="6" xfId="1" applyNumberFormat="1" applyFont="1" applyBorder="1" applyAlignment="1">
      <alignment horizontal="left" vertical="center" wrapText="1"/>
    </xf>
    <xf numFmtId="0" fontId="5" fillId="0" borderId="10" xfId="0" applyFont="1" applyBorder="1" applyAlignment="1">
      <alignment horizontal="center" vertical="center"/>
    </xf>
    <xf numFmtId="165" fontId="5" fillId="0" borderId="10" xfId="1" applyNumberFormat="1" applyFont="1" applyBorder="1" applyAlignment="1">
      <alignment horizontal="left" vertical="center"/>
    </xf>
    <xf numFmtId="165" fontId="5" fillId="0" borderId="10" xfId="1" applyNumberFormat="1" applyFont="1" applyBorder="1" applyAlignment="1">
      <alignment horizontal="right" vertical="center"/>
    </xf>
    <xf numFmtId="0" fontId="1" fillId="0" borderId="6" xfId="0" applyFont="1" applyBorder="1" applyAlignment="1">
      <alignment horizontal="center" vertical="center"/>
    </xf>
    <xf numFmtId="165" fontId="10" fillId="0" borderId="6" xfId="1" applyNumberFormat="1" applyFont="1" applyFill="1" applyBorder="1" applyAlignment="1">
      <alignment horizontal="center" vertical="center"/>
    </xf>
    <xf numFmtId="0" fontId="0" fillId="0" borderId="6" xfId="0" applyBorder="1" applyAlignment="1">
      <alignment horizontal="center" vertical="center"/>
    </xf>
    <xf numFmtId="165" fontId="1" fillId="0" borderId="6" xfId="0" applyNumberFormat="1" applyFont="1" applyBorder="1" applyAlignment="1">
      <alignment horizontal="center" vertical="center"/>
    </xf>
    <xf numFmtId="165" fontId="1" fillId="0" borderId="6" xfId="0" applyNumberFormat="1" applyFont="1" applyBorder="1" applyAlignment="1">
      <alignment vertical="center"/>
    </xf>
    <xf numFmtId="0" fontId="1" fillId="0" borderId="6" xfId="0" applyFont="1" applyBorder="1" applyAlignment="1">
      <alignment horizontal="right" vertical="center"/>
    </xf>
    <xf numFmtId="0" fontId="5" fillId="0" borderId="8" xfId="0" applyFont="1" applyBorder="1" applyAlignment="1">
      <alignment horizontal="left" vertical="center"/>
    </xf>
    <xf numFmtId="165" fontId="5" fillId="0" borderId="8" xfId="1" applyNumberFormat="1" applyFont="1" applyBorder="1" applyAlignment="1">
      <alignment horizontal="right" vertical="center"/>
    </xf>
    <xf numFmtId="0" fontId="1" fillId="0" borderId="6" xfId="0" applyFont="1" applyBorder="1" applyAlignment="1">
      <alignment horizontal="center" vertical="center" wrapText="1"/>
    </xf>
    <xf numFmtId="165" fontId="1" fillId="2" borderId="8" xfId="0" applyNumberFormat="1" applyFont="1" applyFill="1" applyBorder="1" applyAlignment="1">
      <alignment vertical="center"/>
    </xf>
    <xf numFmtId="0" fontId="4" fillId="2" borderId="6" xfId="0" applyFont="1" applyFill="1" applyBorder="1" applyAlignment="1">
      <alignment horizontal="center" vertical="center"/>
    </xf>
    <xf numFmtId="0" fontId="4" fillId="2" borderId="6" xfId="0" applyFont="1" applyFill="1" applyBorder="1" applyAlignment="1">
      <alignment horizontal="center" vertical="center" wrapText="1"/>
    </xf>
    <xf numFmtId="0" fontId="8" fillId="0" borderId="6" xfId="0" applyFont="1" applyBorder="1" applyAlignment="1">
      <alignment horizontal="left" vertical="center" wrapText="1"/>
    </xf>
    <xf numFmtId="0" fontId="4" fillId="5" borderId="6" xfId="0" applyFont="1" applyFill="1" applyBorder="1" applyAlignment="1">
      <alignment vertical="center"/>
    </xf>
    <xf numFmtId="0" fontId="3" fillId="0" borderId="6" xfId="0" applyFont="1" applyBorder="1" applyAlignment="1">
      <alignment vertical="center"/>
    </xf>
    <xf numFmtId="0" fontId="3" fillId="0" borderId="6" xfId="0" applyFont="1" applyBorder="1" applyAlignment="1">
      <alignment vertical="center" wrapText="1"/>
    </xf>
    <xf numFmtId="0" fontId="4" fillId="4" borderId="6" xfId="0" applyFont="1" applyFill="1" applyBorder="1" applyAlignment="1">
      <alignment vertical="center"/>
    </xf>
    <xf numFmtId="0" fontId="4" fillId="0" borderId="6" xfId="0" applyFont="1" applyBorder="1" applyAlignment="1">
      <alignment vertical="center"/>
    </xf>
    <xf numFmtId="0" fontId="9" fillId="0" borderId="0" xfId="0" applyFont="1" applyAlignment="1">
      <alignment horizontal="center" vertical="center"/>
    </xf>
    <xf numFmtId="0" fontId="1" fillId="2" borderId="6"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4" borderId="20" xfId="0" applyFont="1" applyFill="1" applyBorder="1" applyAlignment="1">
      <alignment horizontal="left" vertical="center" wrapText="1"/>
    </xf>
    <xf numFmtId="0" fontId="1" fillId="4" borderId="21" xfId="0" applyFont="1" applyFill="1" applyBorder="1" applyAlignment="1">
      <alignment horizontal="left" vertical="center" wrapText="1"/>
    </xf>
    <xf numFmtId="0" fontId="1" fillId="4" borderId="22" xfId="0" applyFont="1" applyFill="1" applyBorder="1" applyAlignment="1">
      <alignment horizontal="left" vertical="center" wrapText="1"/>
    </xf>
    <xf numFmtId="0" fontId="1" fillId="2" borderId="5"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9" xfId="0" applyFont="1" applyFill="1" applyBorder="1" applyAlignment="1">
      <alignment horizontal="center"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0" fillId="0" borderId="0" xfId="0" applyAlignment="1">
      <alignment horizontal="left" vertical="center"/>
    </xf>
    <xf numFmtId="0" fontId="8" fillId="0" borderId="0" xfId="0" applyFont="1" applyAlignment="1">
      <alignment vertical="center"/>
    </xf>
    <xf numFmtId="0" fontId="1" fillId="0" borderId="0" xfId="0" applyFont="1" applyAlignment="1">
      <alignment horizontal="lef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57150</xdr:colOff>
      <xdr:row>6</xdr:row>
      <xdr:rowOff>161925</xdr:rowOff>
    </xdr:from>
    <xdr:to>
      <xdr:col>9</xdr:col>
      <xdr:colOff>392113</xdr:colOff>
      <xdr:row>10</xdr:row>
      <xdr:rowOff>130174</xdr:rowOff>
    </xdr:to>
    <xdr:pic>
      <xdr:nvPicPr>
        <xdr:cNvPr id="2" name="Picture 68">
          <a:extLst>
            <a:ext uri="{FF2B5EF4-FFF2-40B4-BE49-F238E27FC236}">
              <a16:creationId xmlns:a16="http://schemas.microsoft.com/office/drawing/2014/main" id="{5E2EC765-C570-483A-9289-71EC277B1AAA}"/>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905875" y="1304925"/>
          <a:ext cx="944563" cy="730249"/>
        </a:xfrm>
        <a:prstGeom prst="rect">
          <a:avLst/>
        </a:prstGeom>
        <a:noFill/>
        <a:ln w="9525">
          <a:noFill/>
          <a:miter lim="800000"/>
          <a:headEnd/>
          <a:tailEnd/>
        </a:ln>
      </xdr:spPr>
    </xdr:pic>
    <xdr:clientData/>
  </xdr:twoCellAnchor>
  <xdr:twoCellAnchor>
    <xdr:from>
      <xdr:col>9</xdr:col>
      <xdr:colOff>450075</xdr:colOff>
      <xdr:row>7</xdr:row>
      <xdr:rowOff>158747</xdr:rowOff>
    </xdr:from>
    <xdr:to>
      <xdr:col>18</xdr:col>
      <xdr:colOff>133350</xdr:colOff>
      <xdr:row>11</xdr:row>
      <xdr:rowOff>31087</xdr:rowOff>
    </xdr:to>
    <xdr:sp macro="" textlink="">
      <xdr:nvSpPr>
        <xdr:cNvPr id="3" name="Text Box 69">
          <a:extLst>
            <a:ext uri="{FF2B5EF4-FFF2-40B4-BE49-F238E27FC236}">
              <a16:creationId xmlns:a16="http://schemas.microsoft.com/office/drawing/2014/main" id="{AD0F0E0C-6206-4A11-847D-45B4E2882550}"/>
            </a:ext>
          </a:extLst>
        </xdr:cNvPr>
        <xdr:cNvSpPr txBox="1">
          <a:spLocks noChangeArrowheads="1"/>
        </xdr:cNvSpPr>
      </xdr:nvSpPr>
      <xdr:spPr bwMode="auto">
        <a:xfrm>
          <a:off x="9908400" y="1492247"/>
          <a:ext cx="5169675"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11</xdr:col>
      <xdr:colOff>314325</xdr:colOff>
      <xdr:row>32</xdr:row>
      <xdr:rowOff>66675</xdr:rowOff>
    </xdr:from>
    <xdr:to>
      <xdr:col>12</xdr:col>
      <xdr:colOff>432218</xdr:colOff>
      <xdr:row>34</xdr:row>
      <xdr:rowOff>93825</xdr:rowOff>
    </xdr:to>
    <xdr:pic>
      <xdr:nvPicPr>
        <xdr:cNvPr id="5" name="Picture 4">
          <a:extLst>
            <a:ext uri="{FF2B5EF4-FFF2-40B4-BE49-F238E27FC236}">
              <a16:creationId xmlns:a16="http://schemas.microsoft.com/office/drawing/2014/main" id="{51C06323-2C75-4BEB-8C72-7E67E7ADD2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91850" y="8772525"/>
          <a:ext cx="727493" cy="560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E37"/>
  <sheetViews>
    <sheetView showGridLines="0" view="pageBreakPreview" zoomScale="60" zoomScaleNormal="100" workbookViewId="0">
      <selection activeCell="J29" sqref="J29"/>
    </sheetView>
  </sheetViews>
  <sheetFormatPr defaultRowHeight="15" x14ac:dyDescent="0.25"/>
  <cols>
    <col min="1" max="1" width="6.28515625" style="9" customWidth="1"/>
    <col min="2" max="2" width="42.5703125" style="29" customWidth="1"/>
    <col min="3" max="3" width="17.42578125" style="29" customWidth="1"/>
    <col min="4" max="4" width="15.42578125" style="29" customWidth="1"/>
    <col min="5" max="5" width="18.140625" style="9"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0" spans="1:5" x14ac:dyDescent="0.25">
      <c r="A10" s="110" t="s">
        <v>107</v>
      </c>
      <c r="B10" s="110"/>
      <c r="C10" s="110"/>
    </row>
    <row r="11" spans="1:5" s="13" customFormat="1" ht="18.75" x14ac:dyDescent="0.25">
      <c r="A11" s="111" t="s">
        <v>108</v>
      </c>
      <c r="B11" s="27"/>
      <c r="C11" s="27"/>
      <c r="D11" s="27"/>
      <c r="E11" s="14"/>
    </row>
    <row r="12" spans="1:5" s="13" customFormat="1" ht="9" customHeight="1" x14ac:dyDescent="0.25">
      <c r="A12" s="12"/>
      <c r="B12" s="27"/>
      <c r="C12" s="27"/>
      <c r="D12" s="27"/>
      <c r="E12" s="14"/>
    </row>
    <row r="13" spans="1:5" s="13" customFormat="1" ht="18.75" x14ac:dyDescent="0.25">
      <c r="A13" s="15" t="s">
        <v>17</v>
      </c>
      <c r="B13" s="27"/>
      <c r="C13" s="27"/>
      <c r="D13" s="27"/>
      <c r="E13" s="16">
        <v>45271</v>
      </c>
    </row>
    <row r="14" spans="1:5" s="13" customFormat="1" ht="18.75" x14ac:dyDescent="0.25">
      <c r="A14" s="15" t="s">
        <v>18</v>
      </c>
      <c r="B14" s="15"/>
      <c r="C14" s="15"/>
      <c r="D14" s="15"/>
      <c r="E14" s="17"/>
    </row>
    <row r="15" spans="1:5" s="13" customFormat="1" ht="18.75" x14ac:dyDescent="0.25">
      <c r="A15" s="18"/>
      <c r="B15" s="27"/>
      <c r="C15" s="27"/>
      <c r="D15" s="27"/>
      <c r="E15" s="17"/>
    </row>
    <row r="16" spans="1:5" s="13" customFormat="1" ht="36.6" customHeight="1" x14ac:dyDescent="0.25">
      <c r="A16" s="94" t="s">
        <v>19</v>
      </c>
      <c r="B16" s="94"/>
      <c r="C16" s="94"/>
      <c r="D16" s="94"/>
      <c r="E16" s="94"/>
    </row>
    <row r="17" spans="1:5" s="13" customFormat="1" ht="28.5" x14ac:dyDescent="0.25">
      <c r="A17" s="19"/>
      <c r="B17" s="28"/>
      <c r="C17" s="28"/>
      <c r="D17" s="28"/>
      <c r="E17" s="19"/>
    </row>
    <row r="18" spans="1:5" ht="37.15" customHeight="1" x14ac:dyDescent="0.25">
      <c r="A18" s="76" t="s">
        <v>14</v>
      </c>
      <c r="B18" s="76" t="s">
        <v>15</v>
      </c>
      <c r="C18" s="84" t="s">
        <v>98</v>
      </c>
      <c r="D18" s="84" t="s">
        <v>100</v>
      </c>
      <c r="E18" s="76" t="s">
        <v>16</v>
      </c>
    </row>
    <row r="19" spans="1:5" ht="21.75" customHeight="1" x14ac:dyDescent="0.25">
      <c r="A19" s="32">
        <v>1</v>
      </c>
      <c r="B19" s="54" t="s">
        <v>71</v>
      </c>
      <c r="C19" s="82"/>
      <c r="D19" s="82"/>
      <c r="E19" s="83" t="s">
        <v>96</v>
      </c>
    </row>
    <row r="20" spans="1:5" ht="23.25" customHeight="1" x14ac:dyDescent="0.25">
      <c r="A20" s="20">
        <v>2</v>
      </c>
      <c r="B20" s="55" t="s">
        <v>69</v>
      </c>
      <c r="C20" s="68"/>
      <c r="D20" s="68"/>
      <c r="E20" s="69" t="s">
        <v>96</v>
      </c>
    </row>
    <row r="21" spans="1:5" ht="21.75" customHeight="1" x14ac:dyDescent="0.25">
      <c r="A21" s="32">
        <v>3</v>
      </c>
      <c r="B21" s="55" t="s">
        <v>70</v>
      </c>
      <c r="C21" s="68"/>
      <c r="D21" s="68"/>
      <c r="E21" s="69" t="s">
        <v>96</v>
      </c>
    </row>
    <row r="22" spans="1:5" ht="23.25" customHeight="1" x14ac:dyDescent="0.25">
      <c r="A22" s="20">
        <v>4</v>
      </c>
      <c r="B22" s="55" t="s">
        <v>68</v>
      </c>
      <c r="C22" s="68"/>
      <c r="D22" s="68"/>
      <c r="E22" s="69" t="s">
        <v>96</v>
      </c>
    </row>
    <row r="23" spans="1:5" ht="23.25" customHeight="1" x14ac:dyDescent="0.25">
      <c r="A23" s="32">
        <v>5</v>
      </c>
      <c r="B23" s="55" t="s">
        <v>67</v>
      </c>
      <c r="C23" s="71">
        <f>'Air Handling Unit'!G22</f>
        <v>1319000</v>
      </c>
      <c r="D23" s="71">
        <f>'Air Handling Unit'!H22</f>
        <v>338000</v>
      </c>
      <c r="E23" s="69">
        <f>D23+C23</f>
        <v>1657000</v>
      </c>
    </row>
    <row r="24" spans="1:5" ht="21" customHeight="1" x14ac:dyDescent="0.25">
      <c r="A24" s="20">
        <v>6</v>
      </c>
      <c r="B24" s="55" t="s">
        <v>72</v>
      </c>
      <c r="C24" s="71"/>
      <c r="D24" s="71"/>
      <c r="E24" s="69">
        <v>0</v>
      </c>
    </row>
    <row r="25" spans="1:5" ht="27" customHeight="1" x14ac:dyDescent="0.25">
      <c r="A25" s="32">
        <v>7</v>
      </c>
      <c r="B25" s="55" t="s">
        <v>73</v>
      </c>
      <c r="C25" s="71"/>
      <c r="D25" s="71"/>
      <c r="E25" s="69" t="s">
        <v>96</v>
      </c>
    </row>
    <row r="26" spans="1:5" ht="38.25" customHeight="1" x14ac:dyDescent="0.25">
      <c r="A26" s="20">
        <v>8</v>
      </c>
      <c r="B26" s="33" t="s">
        <v>74</v>
      </c>
      <c r="C26" s="72"/>
      <c r="D26" s="72"/>
      <c r="E26" s="70">
        <v>0</v>
      </c>
    </row>
    <row r="27" spans="1:5" ht="27" customHeight="1" x14ac:dyDescent="0.25">
      <c r="A27" s="32">
        <v>9</v>
      </c>
      <c r="B27" s="33" t="s">
        <v>75</v>
      </c>
      <c r="C27" s="71">
        <f>Chillers!G15</f>
        <v>10390000</v>
      </c>
      <c r="D27" s="71">
        <f>Chillers!H15</f>
        <v>1790000</v>
      </c>
      <c r="E27" s="69">
        <f>D27+C27</f>
        <v>12180000</v>
      </c>
    </row>
    <row r="28" spans="1:5" ht="28.5" customHeight="1" x14ac:dyDescent="0.25">
      <c r="A28" s="73">
        <v>10</v>
      </c>
      <c r="B28" s="34" t="s">
        <v>76</v>
      </c>
      <c r="C28" s="74">
        <f>'Cooling Towers'!G18</f>
        <v>15647000</v>
      </c>
      <c r="D28" s="74">
        <f>'Cooling Towers'!H18</f>
        <v>1513000</v>
      </c>
      <c r="E28" s="75">
        <f>D28+C28</f>
        <v>17160000</v>
      </c>
    </row>
    <row r="29" spans="1:5" ht="25.5" customHeight="1" x14ac:dyDescent="0.25">
      <c r="A29" s="76"/>
      <c r="B29" s="81" t="s">
        <v>104</v>
      </c>
      <c r="C29" s="77">
        <f t="shared" ref="C29:D29" si="0">SUM(C19:C28)</f>
        <v>27356000</v>
      </c>
      <c r="D29" s="77">
        <f t="shared" si="0"/>
        <v>3641000</v>
      </c>
      <c r="E29" s="77">
        <f>SUM(E19:E28)</f>
        <v>30997000</v>
      </c>
    </row>
    <row r="30" spans="1:5" ht="25.5" customHeight="1" x14ac:dyDescent="0.25">
      <c r="A30" s="76"/>
      <c r="B30" s="81" t="s">
        <v>92</v>
      </c>
      <c r="C30" s="77">
        <f t="shared" ref="C30:D30" si="1">C29*5%</f>
        <v>1367800</v>
      </c>
      <c r="D30" s="77">
        <f t="shared" si="1"/>
        <v>182050</v>
      </c>
      <c r="E30" s="77">
        <f>E29*5%</f>
        <v>1549850</v>
      </c>
    </row>
    <row r="31" spans="1:5" ht="25.5" customHeight="1" x14ac:dyDescent="0.25">
      <c r="A31" s="76"/>
      <c r="B31" s="81" t="s">
        <v>93</v>
      </c>
      <c r="C31" s="77">
        <f t="shared" ref="C31:D31" si="2">C29-C30</f>
        <v>25988200</v>
      </c>
      <c r="D31" s="77">
        <f t="shared" si="2"/>
        <v>3458950</v>
      </c>
      <c r="E31" s="77">
        <f>E29-E30</f>
        <v>29447150</v>
      </c>
    </row>
    <row r="32" spans="1:5" ht="18.75" x14ac:dyDescent="0.25">
      <c r="A32" s="78"/>
      <c r="B32" s="81" t="s">
        <v>102</v>
      </c>
      <c r="C32" s="79">
        <v>0</v>
      </c>
      <c r="D32" s="79">
        <f>D31*13%</f>
        <v>449663.5</v>
      </c>
      <c r="E32" s="80">
        <f>D32</f>
        <v>449663.5</v>
      </c>
    </row>
    <row r="33" spans="1:5" ht="27" customHeight="1" x14ac:dyDescent="0.25">
      <c r="A33" s="78"/>
      <c r="B33" s="81" t="s">
        <v>103</v>
      </c>
      <c r="C33" s="79">
        <f>C32+C31</f>
        <v>25988200</v>
      </c>
      <c r="D33" s="79">
        <f>D32+D31</f>
        <v>3908613.5</v>
      </c>
      <c r="E33" s="80">
        <f>E32+E31</f>
        <v>29896813.5</v>
      </c>
    </row>
    <row r="37" spans="1:5" ht="18.75" x14ac:dyDescent="0.25">
      <c r="A37" s="112" t="s">
        <v>109</v>
      </c>
      <c r="B37" s="112"/>
      <c r="C37" s="112"/>
    </row>
  </sheetData>
  <mergeCells count="3">
    <mergeCell ref="A16:E16"/>
    <mergeCell ref="A10:C10"/>
    <mergeCell ref="A37:C37"/>
  </mergeCells>
  <printOptions horizontalCentered="1"/>
  <pageMargins left="0" right="0" top="0.39370078740157483" bottom="0.74803149606299213" header="0.31496062992125984" footer="0.31496062992125984"/>
  <pageSetup paperSize="9" scale="9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1"/>
  <sheetViews>
    <sheetView showGridLines="0" view="pageBreakPreview" topLeftCell="A19" zoomScale="90" zoomScaleNormal="90" zoomScaleSheetLayoutView="90" workbookViewId="0">
      <selection activeCell="H27" sqref="H27"/>
    </sheetView>
  </sheetViews>
  <sheetFormatPr defaultColWidth="9.140625" defaultRowHeight="15.75" x14ac:dyDescent="0.25"/>
  <cols>
    <col min="1" max="1" width="6.28515625" style="1" customWidth="1"/>
    <col min="2" max="2" width="72.5703125" style="31" customWidth="1"/>
    <col min="3" max="3" width="7" style="5" customWidth="1"/>
    <col min="4" max="4" width="8" style="5" customWidth="1"/>
    <col min="5" max="7" width="15.28515625" style="1" customWidth="1"/>
    <col min="8" max="8" width="14.5703125" style="1" customWidth="1"/>
    <col min="9" max="9" width="16.28515625" style="1" customWidth="1"/>
    <col min="10" max="10" width="14" style="1" customWidth="1"/>
    <col min="11" max="11" width="9.85546875" style="1" bestFit="1" customWidth="1"/>
    <col min="12" max="16384" width="9.140625" style="1"/>
  </cols>
  <sheetData>
    <row r="1" spans="1:9" ht="33" customHeight="1" x14ac:dyDescent="0.25">
      <c r="A1" s="96" t="s">
        <v>105</v>
      </c>
      <c r="B1" s="96"/>
      <c r="C1" s="96"/>
      <c r="D1" s="96"/>
      <c r="E1" s="96"/>
      <c r="F1" s="96"/>
      <c r="G1" s="96"/>
      <c r="H1" s="96"/>
      <c r="I1" s="96"/>
    </row>
    <row r="2" spans="1:9" s="4" customFormat="1" ht="31.5" x14ac:dyDescent="0.25">
      <c r="A2" s="86" t="s">
        <v>0</v>
      </c>
      <c r="B2" s="86" t="s">
        <v>1</v>
      </c>
      <c r="C2" s="86" t="s">
        <v>2</v>
      </c>
      <c r="D2" s="86" t="s">
        <v>3</v>
      </c>
      <c r="E2" s="87" t="s">
        <v>97</v>
      </c>
      <c r="F2" s="87" t="s">
        <v>99</v>
      </c>
      <c r="G2" s="87" t="s">
        <v>98</v>
      </c>
      <c r="H2" s="87" t="s">
        <v>100</v>
      </c>
      <c r="I2" s="87" t="s">
        <v>16</v>
      </c>
    </row>
    <row r="3" spans="1:9" s="4" customFormat="1" ht="31.5" x14ac:dyDescent="0.25">
      <c r="A3" s="3">
        <v>1</v>
      </c>
      <c r="B3" s="21" t="s">
        <v>55</v>
      </c>
      <c r="C3" s="3">
        <v>1</v>
      </c>
      <c r="D3" s="3" t="s">
        <v>11</v>
      </c>
      <c r="E3" s="8">
        <v>50000</v>
      </c>
      <c r="F3" s="8">
        <v>10000</v>
      </c>
      <c r="G3" s="65">
        <f>E3*C3</f>
        <v>50000</v>
      </c>
      <c r="H3" s="65">
        <f>F3*C3</f>
        <v>10000</v>
      </c>
      <c r="I3" s="8">
        <f>H3+G3</f>
        <v>60000</v>
      </c>
    </row>
    <row r="4" spans="1:9" s="4" customFormat="1" ht="50.25" customHeight="1" x14ac:dyDescent="0.25">
      <c r="A4" s="3">
        <v>2</v>
      </c>
      <c r="B4" s="21" t="s">
        <v>56</v>
      </c>
      <c r="C4" s="3">
        <v>1</v>
      </c>
      <c r="D4" s="3" t="s">
        <v>12</v>
      </c>
      <c r="E4" s="8">
        <v>65000</v>
      </c>
      <c r="F4" s="8">
        <v>25000</v>
      </c>
      <c r="G4" s="65">
        <f t="shared" ref="G4:G21" si="0">E4*C4</f>
        <v>65000</v>
      </c>
      <c r="H4" s="65">
        <f t="shared" ref="H4:H21" si="1">F4*C4</f>
        <v>25000</v>
      </c>
      <c r="I4" s="8">
        <f t="shared" ref="I4:I21" si="2">H4+G4</f>
        <v>90000</v>
      </c>
    </row>
    <row r="5" spans="1:9" s="4" customFormat="1" ht="47.25" customHeight="1" x14ac:dyDescent="0.25">
      <c r="A5" s="3">
        <v>3</v>
      </c>
      <c r="B5" s="21" t="s">
        <v>57</v>
      </c>
      <c r="C5" s="3">
        <v>1</v>
      </c>
      <c r="D5" s="3" t="s">
        <v>12</v>
      </c>
      <c r="E5" s="8">
        <v>65000</v>
      </c>
      <c r="F5" s="8">
        <v>25000</v>
      </c>
      <c r="G5" s="65">
        <f t="shared" si="0"/>
        <v>65000</v>
      </c>
      <c r="H5" s="65">
        <f t="shared" si="1"/>
        <v>25000</v>
      </c>
      <c r="I5" s="8">
        <f t="shared" si="2"/>
        <v>90000</v>
      </c>
    </row>
    <row r="6" spans="1:9" s="4" customFormat="1" ht="67.5" customHeight="1" x14ac:dyDescent="0.25">
      <c r="A6" s="3">
        <v>4</v>
      </c>
      <c r="B6" s="21" t="s">
        <v>66</v>
      </c>
      <c r="C6" s="3">
        <v>1</v>
      </c>
      <c r="D6" s="3" t="s">
        <v>12</v>
      </c>
      <c r="E6" s="8">
        <v>130000</v>
      </c>
      <c r="F6" s="8">
        <v>30000</v>
      </c>
      <c r="G6" s="65">
        <f t="shared" si="0"/>
        <v>130000</v>
      </c>
      <c r="H6" s="65">
        <f t="shared" si="1"/>
        <v>30000</v>
      </c>
      <c r="I6" s="8">
        <f t="shared" si="2"/>
        <v>160000</v>
      </c>
    </row>
    <row r="7" spans="1:9" s="4" customFormat="1" ht="31.5" x14ac:dyDescent="0.25">
      <c r="A7" s="3">
        <v>5</v>
      </c>
      <c r="B7" s="21" t="s">
        <v>58</v>
      </c>
      <c r="C7" s="3">
        <v>1</v>
      </c>
      <c r="D7" s="3" t="s">
        <v>12</v>
      </c>
      <c r="E7" s="8">
        <v>20000</v>
      </c>
      <c r="F7" s="8">
        <v>3000</v>
      </c>
      <c r="G7" s="65">
        <f t="shared" si="0"/>
        <v>20000</v>
      </c>
      <c r="H7" s="65">
        <f t="shared" si="1"/>
        <v>3000</v>
      </c>
      <c r="I7" s="8">
        <f t="shared" si="2"/>
        <v>23000</v>
      </c>
    </row>
    <row r="8" spans="1:9" s="4" customFormat="1" ht="35.25" customHeight="1" x14ac:dyDescent="0.25">
      <c r="A8" s="3">
        <v>6</v>
      </c>
      <c r="B8" s="21" t="s">
        <v>61</v>
      </c>
      <c r="C8" s="3">
        <v>1</v>
      </c>
      <c r="D8" s="3" t="s">
        <v>12</v>
      </c>
      <c r="E8" s="8">
        <v>25000</v>
      </c>
      <c r="F8" s="8">
        <v>15000</v>
      </c>
      <c r="G8" s="65">
        <f t="shared" si="0"/>
        <v>25000</v>
      </c>
      <c r="H8" s="65">
        <f t="shared" si="1"/>
        <v>15000</v>
      </c>
      <c r="I8" s="8">
        <f t="shared" si="2"/>
        <v>40000</v>
      </c>
    </row>
    <row r="9" spans="1:9" s="4" customFormat="1" ht="23.25" customHeight="1" x14ac:dyDescent="0.25">
      <c r="A9" s="3">
        <v>7</v>
      </c>
      <c r="B9" s="21" t="s">
        <v>59</v>
      </c>
      <c r="C9" s="3">
        <v>1</v>
      </c>
      <c r="D9" s="3" t="s">
        <v>12</v>
      </c>
      <c r="E9" s="8">
        <v>35000</v>
      </c>
      <c r="F9" s="8">
        <v>15000</v>
      </c>
      <c r="G9" s="65">
        <f t="shared" si="0"/>
        <v>35000</v>
      </c>
      <c r="H9" s="65">
        <f t="shared" si="1"/>
        <v>15000</v>
      </c>
      <c r="I9" s="8">
        <f t="shared" si="2"/>
        <v>50000</v>
      </c>
    </row>
    <row r="10" spans="1:9" s="4" customFormat="1" ht="39" customHeight="1" x14ac:dyDescent="0.25">
      <c r="A10" s="3">
        <v>8</v>
      </c>
      <c r="B10" s="21" t="s">
        <v>60</v>
      </c>
      <c r="C10" s="3">
        <v>1</v>
      </c>
      <c r="D10" s="3" t="s">
        <v>12</v>
      </c>
      <c r="E10" s="8">
        <v>30000</v>
      </c>
      <c r="F10" s="8">
        <v>10000</v>
      </c>
      <c r="G10" s="65">
        <f t="shared" si="0"/>
        <v>30000</v>
      </c>
      <c r="H10" s="65">
        <f t="shared" si="1"/>
        <v>10000</v>
      </c>
      <c r="I10" s="8">
        <f t="shared" si="2"/>
        <v>40000</v>
      </c>
    </row>
    <row r="11" spans="1:9" s="4" customFormat="1" ht="49.5" customHeight="1" x14ac:dyDescent="0.25">
      <c r="A11" s="3">
        <v>9</v>
      </c>
      <c r="B11" s="21" t="s">
        <v>48</v>
      </c>
      <c r="C11" s="3">
        <v>1</v>
      </c>
      <c r="D11" s="3" t="s">
        <v>12</v>
      </c>
      <c r="E11" s="8">
        <v>340000</v>
      </c>
      <c r="F11" s="8">
        <v>50000</v>
      </c>
      <c r="G11" s="65">
        <f t="shared" si="0"/>
        <v>340000</v>
      </c>
      <c r="H11" s="65">
        <f t="shared" si="1"/>
        <v>50000</v>
      </c>
      <c r="I11" s="8">
        <f t="shared" si="2"/>
        <v>390000</v>
      </c>
    </row>
    <row r="12" spans="1:9" s="4" customFormat="1" ht="55.5" customHeight="1" x14ac:dyDescent="0.25">
      <c r="A12" s="3">
        <v>10</v>
      </c>
      <c r="B12" s="21" t="s">
        <v>62</v>
      </c>
      <c r="C12" s="3">
        <v>1</v>
      </c>
      <c r="D12" s="3" t="s">
        <v>12</v>
      </c>
      <c r="E12" s="8">
        <v>95000</v>
      </c>
      <c r="F12" s="8">
        <v>25000</v>
      </c>
      <c r="G12" s="65">
        <f t="shared" si="0"/>
        <v>95000</v>
      </c>
      <c r="H12" s="65">
        <f t="shared" si="1"/>
        <v>25000</v>
      </c>
      <c r="I12" s="8">
        <f t="shared" si="2"/>
        <v>120000</v>
      </c>
    </row>
    <row r="13" spans="1:9" s="4" customFormat="1" ht="40.5" customHeight="1" x14ac:dyDescent="0.25">
      <c r="A13" s="3">
        <v>11</v>
      </c>
      <c r="B13" s="21" t="s">
        <v>49</v>
      </c>
      <c r="C13" s="3">
        <v>1</v>
      </c>
      <c r="D13" s="3" t="s">
        <v>12</v>
      </c>
      <c r="E13" s="8">
        <v>90000</v>
      </c>
      <c r="F13" s="8">
        <v>30000</v>
      </c>
      <c r="G13" s="65">
        <f t="shared" si="0"/>
        <v>90000</v>
      </c>
      <c r="H13" s="65">
        <f t="shared" si="1"/>
        <v>30000</v>
      </c>
      <c r="I13" s="8">
        <f t="shared" si="2"/>
        <v>120000</v>
      </c>
    </row>
    <row r="14" spans="1:9" s="4" customFormat="1" ht="40.5" customHeight="1" x14ac:dyDescent="0.25">
      <c r="A14" s="3">
        <v>12</v>
      </c>
      <c r="B14" s="21" t="s">
        <v>63</v>
      </c>
      <c r="C14" s="3">
        <v>1</v>
      </c>
      <c r="D14" s="3" t="s">
        <v>12</v>
      </c>
      <c r="E14" s="8">
        <v>20000</v>
      </c>
      <c r="F14" s="8">
        <v>15000</v>
      </c>
      <c r="G14" s="65">
        <f t="shared" si="0"/>
        <v>20000</v>
      </c>
      <c r="H14" s="65">
        <f t="shared" si="1"/>
        <v>15000</v>
      </c>
      <c r="I14" s="8">
        <f t="shared" si="2"/>
        <v>35000</v>
      </c>
    </row>
    <row r="15" spans="1:9" s="4" customFormat="1" ht="67.5" customHeight="1" x14ac:dyDescent="0.25">
      <c r="A15" s="3">
        <v>13</v>
      </c>
      <c r="B15" s="88" t="s">
        <v>91</v>
      </c>
      <c r="C15" s="3">
        <v>2</v>
      </c>
      <c r="D15" s="3" t="s">
        <v>10</v>
      </c>
      <c r="E15" s="8">
        <v>67000</v>
      </c>
      <c r="F15" s="8">
        <v>10000</v>
      </c>
      <c r="G15" s="65">
        <f t="shared" si="0"/>
        <v>134000</v>
      </c>
      <c r="H15" s="65">
        <f t="shared" si="1"/>
        <v>20000</v>
      </c>
      <c r="I15" s="8">
        <f t="shared" si="2"/>
        <v>154000</v>
      </c>
    </row>
    <row r="16" spans="1:9" s="4" customFormat="1" ht="62.25" customHeight="1" x14ac:dyDescent="0.25">
      <c r="A16" s="3">
        <v>14</v>
      </c>
      <c r="B16" s="23" t="s">
        <v>64</v>
      </c>
      <c r="C16" s="3">
        <v>1</v>
      </c>
      <c r="D16" s="3" t="s">
        <v>12</v>
      </c>
      <c r="E16" s="8">
        <v>45000</v>
      </c>
      <c r="F16" s="8">
        <v>15000</v>
      </c>
      <c r="G16" s="65">
        <f t="shared" si="0"/>
        <v>45000</v>
      </c>
      <c r="H16" s="65">
        <f t="shared" si="1"/>
        <v>15000</v>
      </c>
      <c r="I16" s="8">
        <f t="shared" si="2"/>
        <v>60000</v>
      </c>
    </row>
    <row r="17" spans="1:11" s="4" customFormat="1" ht="27" customHeight="1" x14ac:dyDescent="0.25">
      <c r="A17" s="3">
        <v>15</v>
      </c>
      <c r="B17" s="21" t="s">
        <v>65</v>
      </c>
      <c r="C17" s="3">
        <v>3</v>
      </c>
      <c r="D17" s="3" t="s">
        <v>50</v>
      </c>
      <c r="E17" s="8">
        <v>15000</v>
      </c>
      <c r="F17" s="8">
        <v>5000</v>
      </c>
      <c r="G17" s="65">
        <f t="shared" si="0"/>
        <v>45000</v>
      </c>
      <c r="H17" s="65">
        <f t="shared" si="1"/>
        <v>15000</v>
      </c>
      <c r="I17" s="8">
        <f t="shared" si="2"/>
        <v>60000</v>
      </c>
    </row>
    <row r="18" spans="1:11" s="4" customFormat="1" ht="30.75" customHeight="1" x14ac:dyDescent="0.25">
      <c r="A18" s="3">
        <v>16</v>
      </c>
      <c r="B18" s="21" t="s">
        <v>51</v>
      </c>
      <c r="C18" s="3">
        <v>1</v>
      </c>
      <c r="D18" s="3" t="s">
        <v>12</v>
      </c>
      <c r="E18" s="8">
        <v>80000</v>
      </c>
      <c r="F18" s="8">
        <v>20000</v>
      </c>
      <c r="G18" s="65">
        <f t="shared" si="0"/>
        <v>80000</v>
      </c>
      <c r="H18" s="65">
        <f t="shared" si="1"/>
        <v>20000</v>
      </c>
      <c r="I18" s="8">
        <f t="shared" si="2"/>
        <v>100000</v>
      </c>
    </row>
    <row r="19" spans="1:11" s="4" customFormat="1" x14ac:dyDescent="0.25">
      <c r="A19" s="3">
        <v>17</v>
      </c>
      <c r="B19" s="21" t="s">
        <v>52</v>
      </c>
      <c r="C19" s="3">
        <v>1</v>
      </c>
      <c r="D19" s="3" t="s">
        <v>12</v>
      </c>
      <c r="E19" s="8">
        <v>10000</v>
      </c>
      <c r="F19" s="8">
        <v>5000</v>
      </c>
      <c r="G19" s="65">
        <f t="shared" si="0"/>
        <v>10000</v>
      </c>
      <c r="H19" s="65">
        <f t="shared" si="1"/>
        <v>5000</v>
      </c>
      <c r="I19" s="8">
        <f t="shared" si="2"/>
        <v>15000</v>
      </c>
    </row>
    <row r="20" spans="1:11" s="4" customFormat="1" ht="31.5" x14ac:dyDescent="0.25">
      <c r="A20" s="3">
        <v>18</v>
      </c>
      <c r="B20" s="21" t="s">
        <v>53</v>
      </c>
      <c r="C20" s="3">
        <v>1</v>
      </c>
      <c r="D20" s="3" t="s">
        <v>12</v>
      </c>
      <c r="E20" s="8">
        <v>10000</v>
      </c>
      <c r="F20" s="8">
        <v>5000</v>
      </c>
      <c r="G20" s="65">
        <f t="shared" si="0"/>
        <v>10000</v>
      </c>
      <c r="H20" s="65">
        <f t="shared" si="1"/>
        <v>5000</v>
      </c>
      <c r="I20" s="8">
        <f t="shared" si="2"/>
        <v>15000</v>
      </c>
    </row>
    <row r="21" spans="1:11" s="4" customFormat="1" ht="27" customHeight="1" x14ac:dyDescent="0.25">
      <c r="A21" s="3">
        <v>19</v>
      </c>
      <c r="B21" s="21" t="s">
        <v>54</v>
      </c>
      <c r="C21" s="3">
        <v>1</v>
      </c>
      <c r="D21" s="3" t="s">
        <v>12</v>
      </c>
      <c r="E21" s="8">
        <v>30000</v>
      </c>
      <c r="F21" s="8">
        <v>5000</v>
      </c>
      <c r="G21" s="65">
        <f t="shared" si="0"/>
        <v>30000</v>
      </c>
      <c r="H21" s="65">
        <f t="shared" si="1"/>
        <v>5000</v>
      </c>
      <c r="I21" s="8">
        <f t="shared" si="2"/>
        <v>35000</v>
      </c>
    </row>
    <row r="22" spans="1:11" s="4" customFormat="1" ht="18.75" x14ac:dyDescent="0.25">
      <c r="A22" s="97" t="s">
        <v>13</v>
      </c>
      <c r="B22" s="97"/>
      <c r="C22" s="97"/>
      <c r="D22" s="97"/>
      <c r="E22" s="97"/>
      <c r="F22" s="97"/>
      <c r="G22" s="85">
        <f>SUM(G3:G21)</f>
        <v>1319000</v>
      </c>
      <c r="H22" s="85">
        <f>SUM(H3:H21)</f>
        <v>338000</v>
      </c>
      <c r="I22" s="85">
        <f>SUM(I3:I21)</f>
        <v>1657000</v>
      </c>
    </row>
    <row r="23" spans="1:11" s="4" customFormat="1" ht="26.45" customHeight="1" x14ac:dyDescent="0.25">
      <c r="A23" s="95" t="s">
        <v>94</v>
      </c>
      <c r="B23" s="95"/>
      <c r="C23" s="95"/>
      <c r="D23" s="95"/>
      <c r="E23" s="95"/>
      <c r="F23" s="95"/>
      <c r="G23" s="67">
        <f>G22*5%</f>
        <v>65950</v>
      </c>
      <c r="H23" s="67">
        <f>H22*5%</f>
        <v>16900</v>
      </c>
      <c r="I23" s="67">
        <f>I22*5%</f>
        <v>82850</v>
      </c>
    </row>
    <row r="24" spans="1:11" s="4" customFormat="1" ht="26.45" customHeight="1" x14ac:dyDescent="0.25">
      <c r="A24" s="95" t="s">
        <v>95</v>
      </c>
      <c r="B24" s="95"/>
      <c r="C24" s="95"/>
      <c r="D24" s="95"/>
      <c r="E24" s="95"/>
      <c r="F24" s="95"/>
      <c r="G24" s="67">
        <f>G22-G23</f>
        <v>1253050</v>
      </c>
      <c r="H24" s="67">
        <f>H22-H23</f>
        <v>321100</v>
      </c>
      <c r="I24" s="61">
        <f>I22-I23</f>
        <v>1574150</v>
      </c>
    </row>
    <row r="25" spans="1:11" s="4" customFormat="1" ht="26.45" customHeight="1" x14ac:dyDescent="0.25">
      <c r="A25" s="95" t="s">
        <v>101</v>
      </c>
      <c r="B25" s="95"/>
      <c r="C25" s="95"/>
      <c r="D25" s="95"/>
      <c r="E25" s="95"/>
      <c r="F25" s="95"/>
      <c r="G25" s="67">
        <v>0</v>
      </c>
      <c r="H25" s="67">
        <f>H24*13%</f>
        <v>41743</v>
      </c>
      <c r="I25" s="61">
        <f>H25</f>
        <v>41743</v>
      </c>
    </row>
    <row r="26" spans="1:11" s="4" customFormat="1" ht="26.45" customHeight="1" x14ac:dyDescent="0.25">
      <c r="A26" s="95" t="s">
        <v>95</v>
      </c>
      <c r="B26" s="95"/>
      <c r="C26" s="95"/>
      <c r="D26" s="95"/>
      <c r="E26" s="95"/>
      <c r="F26" s="95"/>
      <c r="G26" s="67">
        <f>G25+G24</f>
        <v>1253050</v>
      </c>
      <c r="H26" s="67">
        <f>H25+H24</f>
        <v>362843</v>
      </c>
      <c r="I26" s="61">
        <f>I25+I24</f>
        <v>1615893</v>
      </c>
      <c r="K26" s="22"/>
    </row>
    <row r="27" spans="1:11" s="4" customFormat="1" x14ac:dyDescent="0.25"/>
    <row r="28" spans="1:11" s="4" customFormat="1" x14ac:dyDescent="0.25"/>
    <row r="29" spans="1:11" s="4" customFormat="1" x14ac:dyDescent="0.25"/>
    <row r="30" spans="1:11" s="4" customFormat="1" x14ac:dyDescent="0.25"/>
    <row r="31" spans="1:11" s="4" customFormat="1" x14ac:dyDescent="0.25">
      <c r="I31" s="22"/>
    </row>
  </sheetData>
  <mergeCells count="6">
    <mergeCell ref="A26:F26"/>
    <mergeCell ref="A1:I1"/>
    <mergeCell ref="A22:F22"/>
    <mergeCell ref="A23:F23"/>
    <mergeCell ref="A24:F24"/>
    <mergeCell ref="A25:F25"/>
  </mergeCells>
  <printOptions horizontalCentered="1"/>
  <pageMargins left="0" right="0" top="0.4" bottom="0" header="0.3" footer="0.3"/>
  <pageSetup paperSize="9" scale="84" orientation="landscape" r:id="rId1"/>
  <rowBreaks count="1" manualBreakCount="1">
    <brk id="1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
  <sheetViews>
    <sheetView showGridLines="0" workbookViewId="0">
      <selection activeCell="D56" sqref="D56"/>
    </sheetView>
  </sheetViews>
  <sheetFormatPr defaultRowHeight="15" x14ac:dyDescent="0.25"/>
  <cols>
    <col min="1" max="1" width="5.42578125" customWidth="1"/>
    <col min="2" max="2" width="96" customWidth="1"/>
    <col min="3" max="3" width="8.7109375" customWidth="1"/>
    <col min="4" max="4" width="9.42578125" customWidth="1"/>
    <col min="5" max="5" width="12.5703125" customWidth="1"/>
    <col min="6" max="6" width="19.28515625" customWidth="1"/>
  </cols>
  <sheetData>
    <row r="1" spans="1:6" s="4" customFormat="1" ht="45" customHeight="1" thickBot="1" x14ac:dyDescent="0.3">
      <c r="A1" s="98" t="s">
        <v>22</v>
      </c>
      <c r="B1" s="99"/>
      <c r="C1" s="99"/>
      <c r="D1" s="99"/>
      <c r="E1" s="99"/>
      <c r="F1" s="100"/>
    </row>
    <row r="2" spans="1:6" s="4" customFormat="1" ht="36" customHeight="1" thickBot="1" x14ac:dyDescent="0.3">
      <c r="A2" s="6" t="s">
        <v>0</v>
      </c>
      <c r="B2" s="30" t="s">
        <v>1</v>
      </c>
      <c r="C2" s="6" t="s">
        <v>2</v>
      </c>
      <c r="D2" s="7" t="s">
        <v>3</v>
      </c>
      <c r="E2" s="39" t="s">
        <v>90</v>
      </c>
      <c r="F2" s="26" t="s">
        <v>16</v>
      </c>
    </row>
    <row r="3" spans="1:6" s="4" customFormat="1" ht="32.25" customHeight="1" x14ac:dyDescent="0.25">
      <c r="A3" s="51">
        <v>1</v>
      </c>
      <c r="B3" s="38" t="s">
        <v>23</v>
      </c>
      <c r="C3" s="11">
        <v>1</v>
      </c>
      <c r="D3" s="10" t="s">
        <v>11</v>
      </c>
      <c r="E3" s="57">
        <v>50000</v>
      </c>
      <c r="F3" s="52">
        <f>E3*C3</f>
        <v>50000</v>
      </c>
    </row>
    <row r="4" spans="1:6" s="4" customFormat="1" ht="31.5" x14ac:dyDescent="0.25">
      <c r="A4" s="43">
        <v>2</v>
      </c>
      <c r="B4" s="23" t="s">
        <v>24</v>
      </c>
      <c r="C4" s="3">
        <v>1</v>
      </c>
      <c r="D4" s="37" t="s">
        <v>12</v>
      </c>
      <c r="E4" s="58">
        <v>40000</v>
      </c>
      <c r="F4" s="52">
        <f t="shared" ref="F4:F12" si="0">E4*C4</f>
        <v>40000</v>
      </c>
    </row>
    <row r="5" spans="1:6" s="4" customFormat="1" ht="74.25" customHeight="1" x14ac:dyDescent="0.25">
      <c r="A5" s="43">
        <v>3</v>
      </c>
      <c r="B5" s="23" t="s">
        <v>25</v>
      </c>
      <c r="C5" s="3">
        <v>2</v>
      </c>
      <c r="D5" s="37" t="s">
        <v>10</v>
      </c>
      <c r="E5" s="58">
        <v>55000</v>
      </c>
      <c r="F5" s="52">
        <f t="shared" si="0"/>
        <v>110000</v>
      </c>
    </row>
    <row r="6" spans="1:6" s="4" customFormat="1" ht="31.5" x14ac:dyDescent="0.25">
      <c r="A6" s="43">
        <v>4</v>
      </c>
      <c r="B6" s="23" t="s">
        <v>20</v>
      </c>
      <c r="C6" s="3">
        <v>1</v>
      </c>
      <c r="D6" s="37" t="s">
        <v>12</v>
      </c>
      <c r="E6" s="58">
        <v>80000</v>
      </c>
      <c r="F6" s="52">
        <f t="shared" si="0"/>
        <v>80000</v>
      </c>
    </row>
    <row r="7" spans="1:6" s="4" customFormat="1" ht="33" customHeight="1" x14ac:dyDescent="0.25">
      <c r="A7" s="43">
        <v>5</v>
      </c>
      <c r="B7" s="23" t="s">
        <v>5</v>
      </c>
      <c r="C7" s="3">
        <v>1</v>
      </c>
      <c r="D7" s="37" t="s">
        <v>12</v>
      </c>
      <c r="E7" s="58">
        <v>25000</v>
      </c>
      <c r="F7" s="52">
        <f t="shared" si="0"/>
        <v>25000</v>
      </c>
    </row>
    <row r="8" spans="1:6" s="4" customFormat="1" ht="44.25" customHeight="1" x14ac:dyDescent="0.25">
      <c r="A8" s="43">
        <v>6</v>
      </c>
      <c r="B8" s="23" t="s">
        <v>4</v>
      </c>
      <c r="C8" s="3">
        <v>1</v>
      </c>
      <c r="D8" s="37" t="s">
        <v>12</v>
      </c>
      <c r="E8" s="58">
        <v>50000</v>
      </c>
      <c r="F8" s="52">
        <f t="shared" si="0"/>
        <v>50000</v>
      </c>
    </row>
    <row r="9" spans="1:6" s="4" customFormat="1" ht="25.5" customHeight="1" x14ac:dyDescent="0.25">
      <c r="A9" s="43">
        <v>7</v>
      </c>
      <c r="B9" s="21" t="s">
        <v>21</v>
      </c>
      <c r="C9" s="3">
        <v>1</v>
      </c>
      <c r="D9" s="37" t="s">
        <v>12</v>
      </c>
      <c r="E9" s="58">
        <v>20000</v>
      </c>
      <c r="F9" s="52">
        <f t="shared" si="0"/>
        <v>20000</v>
      </c>
    </row>
    <row r="10" spans="1:6" s="4" customFormat="1" ht="27" customHeight="1" x14ac:dyDescent="0.25">
      <c r="A10" s="43">
        <v>8</v>
      </c>
      <c r="B10" s="21" t="s">
        <v>26</v>
      </c>
      <c r="C10" s="3">
        <v>1</v>
      </c>
      <c r="D10" s="37" t="s">
        <v>12</v>
      </c>
      <c r="E10" s="58">
        <v>70000</v>
      </c>
      <c r="F10" s="52">
        <f t="shared" si="0"/>
        <v>70000</v>
      </c>
    </row>
    <row r="11" spans="1:6" s="4" customFormat="1" ht="40.5" customHeight="1" x14ac:dyDescent="0.25">
      <c r="A11" s="43">
        <v>9</v>
      </c>
      <c r="B11" s="21" t="s">
        <v>27</v>
      </c>
      <c r="C11" s="3">
        <v>1</v>
      </c>
      <c r="D11" s="37" t="s">
        <v>12</v>
      </c>
      <c r="E11" s="58">
        <v>155000</v>
      </c>
      <c r="F11" s="52">
        <f t="shared" si="0"/>
        <v>155000</v>
      </c>
    </row>
    <row r="12" spans="1:6" s="4" customFormat="1" ht="47.25" customHeight="1" thickBot="1" x14ac:dyDescent="0.3">
      <c r="A12" s="44">
        <v>10</v>
      </c>
      <c r="B12" s="53" t="s">
        <v>6</v>
      </c>
      <c r="C12" s="46">
        <v>1</v>
      </c>
      <c r="D12" s="47" t="s">
        <v>12</v>
      </c>
      <c r="E12" s="59">
        <v>50000</v>
      </c>
      <c r="F12" s="52">
        <f t="shared" si="0"/>
        <v>50000</v>
      </c>
    </row>
    <row r="13" spans="1:6" s="4" customFormat="1" ht="26.45" customHeight="1" thickBot="1" x14ac:dyDescent="0.3">
      <c r="A13" s="101" t="s">
        <v>13</v>
      </c>
      <c r="B13" s="102"/>
      <c r="C13" s="102"/>
      <c r="D13" s="102"/>
      <c r="E13" s="50"/>
      <c r="F13" s="56">
        <f>SUM(F3:F12)</f>
        <v>650000</v>
      </c>
    </row>
    <row r="14" spans="1:6" s="4" customFormat="1" ht="26.45" customHeight="1" thickBot="1" x14ac:dyDescent="0.3">
      <c r="A14" s="103" t="s">
        <v>94</v>
      </c>
      <c r="B14" s="104"/>
      <c r="C14" s="104"/>
      <c r="D14" s="104"/>
      <c r="E14" s="105"/>
      <c r="F14" s="56">
        <f>F13*5%</f>
        <v>32500</v>
      </c>
    </row>
    <row r="15" spans="1:6" s="4" customFormat="1" ht="26.45" customHeight="1" thickBot="1" x14ac:dyDescent="0.3">
      <c r="A15" s="103" t="s">
        <v>95</v>
      </c>
      <c r="B15" s="104"/>
      <c r="C15" s="104"/>
      <c r="D15" s="104"/>
      <c r="E15" s="105"/>
      <c r="F15" s="56">
        <f>F13-F14</f>
        <v>617500</v>
      </c>
    </row>
  </sheetData>
  <mergeCells count="4">
    <mergeCell ref="A1:F1"/>
    <mergeCell ref="A13:D13"/>
    <mergeCell ref="A14:E14"/>
    <mergeCell ref="A15:E15"/>
  </mergeCells>
  <printOptions horizontalCentered="1"/>
  <pageMargins left="0" right="0" top="0.4" bottom="0" header="0.3" footer="0.3"/>
  <pageSetup paperSize="9" scale="8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
  <sheetViews>
    <sheetView showGridLines="0" workbookViewId="0">
      <selection activeCell="I9" sqref="I9"/>
    </sheetView>
  </sheetViews>
  <sheetFormatPr defaultRowHeight="15" x14ac:dyDescent="0.25"/>
  <cols>
    <col min="1" max="1" width="5.5703125" bestFit="1" customWidth="1"/>
    <col min="2" max="2" width="81.85546875" customWidth="1"/>
    <col min="3" max="3" width="10.28515625" customWidth="1"/>
    <col min="4" max="4" width="10.140625" customWidth="1"/>
    <col min="5" max="5" width="16.140625" customWidth="1"/>
    <col min="6" max="6" width="25.5703125" customWidth="1"/>
  </cols>
  <sheetData>
    <row r="1" spans="1:6" ht="15.75" thickBot="1" x14ac:dyDescent="0.3"/>
    <row r="2" spans="1:6" ht="39" customHeight="1" thickBot="1" x14ac:dyDescent="0.3">
      <c r="A2" s="106" t="s">
        <v>78</v>
      </c>
      <c r="B2" s="107"/>
      <c r="C2" s="107"/>
      <c r="D2" s="107"/>
      <c r="E2" s="107"/>
      <c r="F2" s="108"/>
    </row>
    <row r="3" spans="1:6" s="4" customFormat="1" ht="48" customHeight="1" thickBot="1" x14ac:dyDescent="0.3">
      <c r="A3" s="6" t="s">
        <v>0</v>
      </c>
      <c r="B3" s="30" t="s">
        <v>1</v>
      </c>
      <c r="C3" s="6" t="s">
        <v>2</v>
      </c>
      <c r="D3" s="7" t="s">
        <v>3</v>
      </c>
      <c r="E3" s="39" t="s">
        <v>90</v>
      </c>
      <c r="F3" s="39" t="s">
        <v>16</v>
      </c>
    </row>
    <row r="4" spans="1:6" ht="51" customHeight="1" thickBot="1" x14ac:dyDescent="0.3">
      <c r="A4" s="40">
        <v>1</v>
      </c>
      <c r="B4" s="41" t="s">
        <v>8</v>
      </c>
      <c r="C4" s="35">
        <v>4</v>
      </c>
      <c r="D4" s="36" t="s">
        <v>77</v>
      </c>
      <c r="E4" s="60">
        <v>15000</v>
      </c>
      <c r="F4" s="42">
        <f>E4*C4</f>
        <v>60000</v>
      </c>
    </row>
    <row r="5" spans="1:6" ht="48" customHeight="1" thickBot="1" x14ac:dyDescent="0.3">
      <c r="A5" s="43">
        <v>2</v>
      </c>
      <c r="B5" s="23" t="s">
        <v>9</v>
      </c>
      <c r="C5" s="3">
        <v>8</v>
      </c>
      <c r="D5" s="10" t="s">
        <v>77</v>
      </c>
      <c r="E5" s="57">
        <v>15000</v>
      </c>
      <c r="F5" s="42">
        <f t="shared" ref="F5:F9" si="0">E5*C5</f>
        <v>120000</v>
      </c>
    </row>
    <row r="6" spans="1:6" ht="43.5" customHeight="1" thickBot="1" x14ac:dyDescent="0.3">
      <c r="A6" s="43">
        <v>3</v>
      </c>
      <c r="B6" s="23" t="s">
        <v>28</v>
      </c>
      <c r="C6" s="3">
        <v>8</v>
      </c>
      <c r="D6" s="10" t="s">
        <v>77</v>
      </c>
      <c r="E6" s="57">
        <v>15000</v>
      </c>
      <c r="F6" s="42">
        <f t="shared" si="0"/>
        <v>120000</v>
      </c>
    </row>
    <row r="7" spans="1:6" ht="48" thickBot="1" x14ac:dyDescent="0.3">
      <c r="A7" s="43">
        <v>4</v>
      </c>
      <c r="B7" s="23" t="s">
        <v>47</v>
      </c>
      <c r="C7" s="3">
        <v>4</v>
      </c>
      <c r="D7" s="37" t="s">
        <v>12</v>
      </c>
      <c r="E7" s="58">
        <v>15000</v>
      </c>
      <c r="F7" s="42">
        <f t="shared" si="0"/>
        <v>60000</v>
      </c>
    </row>
    <row r="8" spans="1:6" ht="43.5" customHeight="1" thickBot="1" x14ac:dyDescent="0.3">
      <c r="A8" s="43">
        <v>5</v>
      </c>
      <c r="B8" s="23" t="s">
        <v>29</v>
      </c>
      <c r="C8" s="3">
        <v>1</v>
      </c>
      <c r="D8" s="37" t="s">
        <v>12</v>
      </c>
      <c r="E8" s="58">
        <v>90000</v>
      </c>
      <c r="F8" s="42">
        <f t="shared" si="0"/>
        <v>90000</v>
      </c>
    </row>
    <row r="9" spans="1:6" ht="48.75" customHeight="1" thickBot="1" x14ac:dyDescent="0.3">
      <c r="A9" s="44">
        <v>6</v>
      </c>
      <c r="B9" s="45" t="s">
        <v>6</v>
      </c>
      <c r="C9" s="46">
        <v>1</v>
      </c>
      <c r="D9" s="47" t="s">
        <v>12</v>
      </c>
      <c r="E9" s="59">
        <v>40000</v>
      </c>
      <c r="F9" s="42">
        <f t="shared" si="0"/>
        <v>40000</v>
      </c>
    </row>
    <row r="10" spans="1:6" ht="39.6" customHeight="1" thickBot="1" x14ac:dyDescent="0.3">
      <c r="A10" s="103" t="s">
        <v>13</v>
      </c>
      <c r="B10" s="104"/>
      <c r="C10" s="104"/>
      <c r="D10" s="104"/>
      <c r="E10" s="49"/>
      <c r="F10" s="48">
        <f>SUM(F2:F9)</f>
        <v>490000</v>
      </c>
    </row>
    <row r="11" spans="1:6" s="4" customFormat="1" ht="26.45" customHeight="1" thickBot="1" x14ac:dyDescent="0.3">
      <c r="A11" s="103" t="s">
        <v>94</v>
      </c>
      <c r="B11" s="104"/>
      <c r="C11" s="104"/>
      <c r="D11" s="104"/>
      <c r="E11" s="105"/>
      <c r="F11" s="56">
        <f>F10*5%</f>
        <v>24500</v>
      </c>
    </row>
    <row r="12" spans="1:6" s="4" customFormat="1" ht="26.45" customHeight="1" thickBot="1" x14ac:dyDescent="0.3">
      <c r="A12" s="103" t="s">
        <v>95</v>
      </c>
      <c r="B12" s="104"/>
      <c r="C12" s="104"/>
      <c r="D12" s="104"/>
      <c r="E12" s="105"/>
      <c r="F12" s="56">
        <f>F10-F11</f>
        <v>465500</v>
      </c>
    </row>
  </sheetData>
  <mergeCells count="4">
    <mergeCell ref="A10:D10"/>
    <mergeCell ref="A2:F2"/>
    <mergeCell ref="A11:E11"/>
    <mergeCell ref="A12:E12"/>
  </mergeCells>
  <printOptions horizontalCentered="1"/>
  <pageMargins left="0" right="0" top="0.4" bottom="0" header="0.3" footer="0.3"/>
  <pageSetup paperSize="9" scale="8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9"/>
  <sheetViews>
    <sheetView showGridLines="0" topLeftCell="A7" zoomScaleNormal="100" workbookViewId="0">
      <selection activeCell="H27" sqref="H27"/>
    </sheetView>
  </sheetViews>
  <sheetFormatPr defaultRowHeight="15" x14ac:dyDescent="0.25"/>
  <cols>
    <col min="1" max="1" width="5.85546875" bestFit="1" customWidth="1"/>
    <col min="2" max="2" width="75" customWidth="1"/>
    <col min="3" max="3" width="4.5703125" style="9" bestFit="1" customWidth="1"/>
    <col min="4" max="4" width="5.140625" style="9" bestFit="1" customWidth="1"/>
    <col min="5" max="6" width="11.5703125" style="9" customWidth="1"/>
    <col min="7" max="7" width="16.140625" style="9" customWidth="1"/>
    <col min="8" max="8" width="14.85546875" style="9" customWidth="1"/>
    <col min="9" max="10" width="19.7109375" customWidth="1"/>
    <col min="11" max="11" width="12.7109375" bestFit="1" customWidth="1"/>
  </cols>
  <sheetData>
    <row r="1" spans="1:11" ht="51.75" customHeight="1" x14ac:dyDescent="0.25">
      <c r="A1" s="109" t="s">
        <v>7</v>
      </c>
      <c r="B1" s="109"/>
      <c r="C1" s="109"/>
      <c r="D1" s="109"/>
      <c r="E1" s="109"/>
      <c r="F1" s="109"/>
      <c r="G1" s="109"/>
      <c r="H1" s="109"/>
      <c r="I1" s="109"/>
    </row>
    <row r="2" spans="1:11" s="4" customFormat="1" ht="44.45" customHeight="1" x14ac:dyDescent="0.25">
      <c r="A2" s="86" t="s">
        <v>0</v>
      </c>
      <c r="B2" s="86" t="s">
        <v>1</v>
      </c>
      <c r="C2" s="86" t="s">
        <v>2</v>
      </c>
      <c r="D2" s="86" t="s">
        <v>3</v>
      </c>
      <c r="E2" s="87" t="s">
        <v>97</v>
      </c>
      <c r="F2" s="87" t="s">
        <v>99</v>
      </c>
      <c r="G2" s="87" t="s">
        <v>98</v>
      </c>
      <c r="H2" s="87" t="s">
        <v>100</v>
      </c>
      <c r="I2" s="87" t="s">
        <v>16</v>
      </c>
    </row>
    <row r="3" spans="1:11" s="24" customFormat="1" ht="25.15" customHeight="1" x14ac:dyDescent="0.25">
      <c r="A3" s="2"/>
      <c r="B3" s="89" t="s">
        <v>89</v>
      </c>
      <c r="C3" s="64"/>
      <c r="D3" s="3"/>
      <c r="E3" s="3"/>
      <c r="F3" s="3"/>
      <c r="G3" s="3"/>
      <c r="H3" s="3"/>
      <c r="I3" s="90"/>
    </row>
    <row r="4" spans="1:11" s="24" customFormat="1" ht="63" x14ac:dyDescent="0.25">
      <c r="A4" s="3">
        <v>1</v>
      </c>
      <c r="B4" s="91" t="s">
        <v>106</v>
      </c>
      <c r="C4" s="64">
        <v>6</v>
      </c>
      <c r="D4" s="3" t="s">
        <v>10</v>
      </c>
      <c r="E4" s="65">
        <v>1195000</v>
      </c>
      <c r="F4" s="65">
        <v>215000</v>
      </c>
      <c r="G4" s="65">
        <f>E4*C4</f>
        <v>7170000</v>
      </c>
      <c r="H4" s="65">
        <f>F4*C4</f>
        <v>1290000</v>
      </c>
      <c r="I4" s="8">
        <f>H4+G4</f>
        <v>8460000</v>
      </c>
      <c r="K4" s="25"/>
    </row>
    <row r="5" spans="1:11" s="24" customFormat="1" ht="33.75" customHeight="1" x14ac:dyDescent="0.25">
      <c r="A5" s="3">
        <v>2</v>
      </c>
      <c r="B5" s="21" t="s">
        <v>35</v>
      </c>
      <c r="C5" s="64">
        <v>6</v>
      </c>
      <c r="D5" s="3" t="s">
        <v>10</v>
      </c>
      <c r="E5" s="65">
        <v>20000</v>
      </c>
      <c r="F5" s="65">
        <v>5000</v>
      </c>
      <c r="G5" s="65">
        <f t="shared" ref="G5:G14" si="0">E5*C5</f>
        <v>120000</v>
      </c>
      <c r="H5" s="65">
        <f t="shared" ref="H5:H14" si="1">F5*C5</f>
        <v>30000</v>
      </c>
      <c r="I5" s="8">
        <f t="shared" ref="I5:I14" si="2">H5+G5</f>
        <v>150000</v>
      </c>
      <c r="K5" s="63"/>
    </row>
    <row r="6" spans="1:11" s="24" customFormat="1" ht="49.5" customHeight="1" x14ac:dyDescent="0.25">
      <c r="A6" s="3">
        <v>3</v>
      </c>
      <c r="B6" s="21" t="s">
        <v>36</v>
      </c>
      <c r="C6" s="64">
        <v>0</v>
      </c>
      <c r="D6" s="3" t="s">
        <v>10</v>
      </c>
      <c r="E6" s="65">
        <v>0</v>
      </c>
      <c r="F6" s="65">
        <v>0</v>
      </c>
      <c r="G6" s="65">
        <f t="shared" si="0"/>
        <v>0</v>
      </c>
      <c r="H6" s="65">
        <f t="shared" si="1"/>
        <v>0</v>
      </c>
      <c r="I6" s="8">
        <f t="shared" si="2"/>
        <v>0</v>
      </c>
    </row>
    <row r="7" spans="1:11" s="24" customFormat="1" ht="47.25" x14ac:dyDescent="0.25">
      <c r="A7" s="3">
        <v>4</v>
      </c>
      <c r="B7" s="21" t="s">
        <v>37</v>
      </c>
      <c r="C7" s="64">
        <v>2</v>
      </c>
      <c r="D7" s="3" t="s">
        <v>10</v>
      </c>
      <c r="E7" s="65">
        <v>250000</v>
      </c>
      <c r="F7" s="65">
        <v>30000</v>
      </c>
      <c r="G7" s="65">
        <f t="shared" si="0"/>
        <v>500000</v>
      </c>
      <c r="H7" s="65">
        <f t="shared" si="1"/>
        <v>60000</v>
      </c>
      <c r="I7" s="8">
        <f t="shared" si="2"/>
        <v>560000</v>
      </c>
    </row>
    <row r="8" spans="1:11" s="24" customFormat="1" ht="65.25" customHeight="1" x14ac:dyDescent="0.25">
      <c r="A8" s="3">
        <v>5</v>
      </c>
      <c r="B8" s="21" t="s">
        <v>38</v>
      </c>
      <c r="C8" s="64">
        <v>10</v>
      </c>
      <c r="D8" s="3" t="s">
        <v>10</v>
      </c>
      <c r="E8" s="65">
        <v>215000</v>
      </c>
      <c r="F8" s="65">
        <v>30000</v>
      </c>
      <c r="G8" s="65">
        <f t="shared" si="0"/>
        <v>2150000</v>
      </c>
      <c r="H8" s="65">
        <f t="shared" si="1"/>
        <v>300000</v>
      </c>
      <c r="I8" s="8">
        <f t="shared" si="2"/>
        <v>2450000</v>
      </c>
    </row>
    <row r="9" spans="1:11" s="24" customFormat="1" ht="47.25" x14ac:dyDescent="0.25">
      <c r="A9" s="3">
        <v>6</v>
      </c>
      <c r="B9" s="21" t="s">
        <v>39</v>
      </c>
      <c r="C9" s="64">
        <v>4</v>
      </c>
      <c r="D9" s="3" t="s">
        <v>10</v>
      </c>
      <c r="E9" s="65">
        <v>15000</v>
      </c>
      <c r="F9" s="65">
        <v>5000</v>
      </c>
      <c r="G9" s="65">
        <f t="shared" si="0"/>
        <v>60000</v>
      </c>
      <c r="H9" s="65">
        <f t="shared" si="1"/>
        <v>20000</v>
      </c>
      <c r="I9" s="8">
        <f t="shared" si="2"/>
        <v>80000</v>
      </c>
    </row>
    <row r="10" spans="1:11" s="24" customFormat="1" ht="37.5" customHeight="1" x14ac:dyDescent="0.25">
      <c r="A10" s="3">
        <v>7</v>
      </c>
      <c r="B10" s="21" t="s">
        <v>79</v>
      </c>
      <c r="C10" s="64">
        <v>0</v>
      </c>
      <c r="D10" s="3" t="s">
        <v>50</v>
      </c>
      <c r="E10" s="65"/>
      <c r="F10" s="65">
        <v>0</v>
      </c>
      <c r="G10" s="65">
        <f t="shared" si="0"/>
        <v>0</v>
      </c>
      <c r="H10" s="65">
        <f t="shared" si="1"/>
        <v>0</v>
      </c>
      <c r="I10" s="8">
        <f t="shared" si="2"/>
        <v>0</v>
      </c>
    </row>
    <row r="11" spans="1:11" s="24" customFormat="1" ht="15.75" x14ac:dyDescent="0.25">
      <c r="A11" s="3">
        <v>8</v>
      </c>
      <c r="B11" s="21" t="s">
        <v>80</v>
      </c>
      <c r="C11" s="64">
        <v>2</v>
      </c>
      <c r="D11" s="3" t="s">
        <v>11</v>
      </c>
      <c r="E11" s="65">
        <v>30000</v>
      </c>
      <c r="F11" s="65">
        <v>5000</v>
      </c>
      <c r="G11" s="65">
        <f t="shared" si="0"/>
        <v>60000</v>
      </c>
      <c r="H11" s="65">
        <f t="shared" si="1"/>
        <v>10000</v>
      </c>
      <c r="I11" s="8">
        <f t="shared" si="2"/>
        <v>70000</v>
      </c>
    </row>
    <row r="12" spans="1:11" s="24" customFormat="1" ht="15.75" x14ac:dyDescent="0.25">
      <c r="A12" s="3">
        <v>9</v>
      </c>
      <c r="B12" s="21" t="s">
        <v>6</v>
      </c>
      <c r="C12" s="3">
        <v>1</v>
      </c>
      <c r="D12" s="3" t="s">
        <v>11</v>
      </c>
      <c r="E12" s="65">
        <v>50000</v>
      </c>
      <c r="F12" s="65">
        <v>10000</v>
      </c>
      <c r="G12" s="65">
        <f t="shared" si="0"/>
        <v>50000</v>
      </c>
      <c r="H12" s="65">
        <f t="shared" si="1"/>
        <v>10000</v>
      </c>
      <c r="I12" s="8">
        <f t="shared" si="2"/>
        <v>60000</v>
      </c>
    </row>
    <row r="13" spans="1:11" s="24" customFormat="1" ht="31.5" x14ac:dyDescent="0.25">
      <c r="A13" s="3">
        <v>10</v>
      </c>
      <c r="B13" s="23" t="s">
        <v>40</v>
      </c>
      <c r="C13" s="66">
        <v>6</v>
      </c>
      <c r="D13" s="3" t="s">
        <v>10</v>
      </c>
      <c r="E13" s="65">
        <v>40000</v>
      </c>
      <c r="F13" s="65">
        <v>10000</v>
      </c>
      <c r="G13" s="65">
        <f t="shared" si="0"/>
        <v>240000</v>
      </c>
      <c r="H13" s="65">
        <f t="shared" si="1"/>
        <v>60000</v>
      </c>
      <c r="I13" s="8">
        <f t="shared" si="2"/>
        <v>300000</v>
      </c>
    </row>
    <row r="14" spans="1:11" s="24" customFormat="1" ht="31.5" x14ac:dyDescent="0.25">
      <c r="A14" s="3">
        <v>11</v>
      </c>
      <c r="B14" s="21" t="s">
        <v>81</v>
      </c>
      <c r="C14" s="3">
        <v>1</v>
      </c>
      <c r="D14" s="3" t="s">
        <v>11</v>
      </c>
      <c r="E14" s="65">
        <v>40000</v>
      </c>
      <c r="F14" s="65">
        <v>10000</v>
      </c>
      <c r="G14" s="65">
        <f t="shared" si="0"/>
        <v>40000</v>
      </c>
      <c r="H14" s="65">
        <f t="shared" si="1"/>
        <v>10000</v>
      </c>
      <c r="I14" s="8">
        <f t="shared" si="2"/>
        <v>50000</v>
      </c>
    </row>
    <row r="15" spans="1:11" s="4" customFormat="1" ht="18.75" x14ac:dyDescent="0.25">
      <c r="A15" s="95" t="s">
        <v>13</v>
      </c>
      <c r="B15" s="95"/>
      <c r="C15" s="95"/>
      <c r="D15" s="95"/>
      <c r="E15" s="95"/>
      <c r="F15" s="95"/>
      <c r="G15" s="61">
        <f>SUM(G4:G14)</f>
        <v>10390000</v>
      </c>
      <c r="H15" s="61">
        <f>SUM(H4:H14)</f>
        <v>1790000</v>
      </c>
      <c r="I15" s="61">
        <f>SUM(I4:I14)</f>
        <v>12180000</v>
      </c>
    </row>
    <row r="16" spans="1:11" s="4" customFormat="1" ht="26.45" customHeight="1" x14ac:dyDescent="0.25">
      <c r="A16" s="95" t="s">
        <v>94</v>
      </c>
      <c r="B16" s="95"/>
      <c r="C16" s="95"/>
      <c r="D16" s="95"/>
      <c r="E16" s="95"/>
      <c r="F16" s="95"/>
      <c r="G16" s="67">
        <f>G15*5%</f>
        <v>519500</v>
      </c>
      <c r="H16" s="67">
        <f>H15*5%</f>
        <v>89500</v>
      </c>
      <c r="I16" s="67">
        <f>I15*5%</f>
        <v>609000</v>
      </c>
    </row>
    <row r="17" spans="1:9" s="4" customFormat="1" ht="26.45" customHeight="1" x14ac:dyDescent="0.25">
      <c r="A17" s="95" t="s">
        <v>95</v>
      </c>
      <c r="B17" s="95"/>
      <c r="C17" s="95"/>
      <c r="D17" s="95"/>
      <c r="E17" s="95"/>
      <c r="F17" s="95"/>
      <c r="G17" s="67">
        <f>G15-G16</f>
        <v>9870500</v>
      </c>
      <c r="H17" s="67">
        <f>H15-H16</f>
        <v>1700500</v>
      </c>
      <c r="I17" s="61">
        <f>I15-I16</f>
        <v>11571000</v>
      </c>
    </row>
    <row r="18" spans="1:9" s="4" customFormat="1" ht="26.45" customHeight="1" x14ac:dyDescent="0.25">
      <c r="A18" s="95" t="s">
        <v>101</v>
      </c>
      <c r="B18" s="95"/>
      <c r="C18" s="95"/>
      <c r="D18" s="95"/>
      <c r="E18" s="95"/>
      <c r="F18" s="95"/>
      <c r="G18" s="67">
        <v>0</v>
      </c>
      <c r="H18" s="67">
        <f>H17*13%</f>
        <v>221065</v>
      </c>
      <c r="I18" s="61">
        <f>H18</f>
        <v>221065</v>
      </c>
    </row>
    <row r="19" spans="1:9" s="4" customFormat="1" ht="26.45" customHeight="1" x14ac:dyDescent="0.25">
      <c r="A19" s="95" t="s">
        <v>95</v>
      </c>
      <c r="B19" s="95"/>
      <c r="C19" s="95"/>
      <c r="D19" s="95"/>
      <c r="E19" s="95"/>
      <c r="F19" s="95"/>
      <c r="G19" s="67">
        <f>G18+G17</f>
        <v>9870500</v>
      </c>
      <c r="H19" s="67">
        <f>H18+H17</f>
        <v>1921565</v>
      </c>
      <c r="I19" s="61">
        <f>I18+I17</f>
        <v>11792065</v>
      </c>
    </row>
    <row r="20" spans="1:9" s="24" customFormat="1" x14ac:dyDescent="0.25"/>
    <row r="21" spans="1:9" s="24" customFormat="1" x14ac:dyDescent="0.25"/>
    <row r="22" spans="1:9" s="24" customFormat="1" x14ac:dyDescent="0.25"/>
    <row r="23" spans="1:9" s="24" customFormat="1" ht="50.25" customHeight="1" x14ac:dyDescent="0.25"/>
    <row r="24" spans="1:9" s="24" customFormat="1" x14ac:dyDescent="0.25"/>
    <row r="25" spans="1:9" s="24" customFormat="1" x14ac:dyDescent="0.25"/>
    <row r="26" spans="1:9" s="24" customFormat="1" x14ac:dyDescent="0.25"/>
    <row r="27" spans="1:9" s="24" customFormat="1" x14ac:dyDescent="0.25"/>
    <row r="28" spans="1:9" s="24" customFormat="1" x14ac:dyDescent="0.25"/>
    <row r="29" spans="1:9" s="24" customFormat="1" x14ac:dyDescent="0.25"/>
    <row r="30" spans="1:9" s="24" customFormat="1" x14ac:dyDescent="0.25"/>
    <row r="31" spans="1:9" s="24" customFormat="1" x14ac:dyDescent="0.25"/>
    <row r="32" spans="1:9" s="24" customFormat="1" x14ac:dyDescent="0.25"/>
    <row r="33" spans="11:11" s="24" customFormat="1" x14ac:dyDescent="0.25"/>
    <row r="34" spans="11:11" s="24" customFormat="1" x14ac:dyDescent="0.25"/>
    <row r="35" spans="11:11" s="24" customFormat="1" hidden="1" x14ac:dyDescent="0.25"/>
    <row r="36" spans="11:11" s="24" customFormat="1" hidden="1" x14ac:dyDescent="0.25"/>
    <row r="37" spans="11:11" s="24" customFormat="1" hidden="1" x14ac:dyDescent="0.25"/>
    <row r="38" spans="11:11" s="24" customFormat="1" hidden="1" x14ac:dyDescent="0.25"/>
    <row r="39" spans="11:11" s="4" customFormat="1" ht="15.75" x14ac:dyDescent="0.25">
      <c r="K39" s="22"/>
    </row>
  </sheetData>
  <mergeCells count="6">
    <mergeCell ref="A19:F19"/>
    <mergeCell ref="A1:I1"/>
    <mergeCell ref="A15:F15"/>
    <mergeCell ref="A16:F16"/>
    <mergeCell ref="A17:F17"/>
    <mergeCell ref="A18:F18"/>
  </mergeCells>
  <printOptions horizontalCentered="1"/>
  <pageMargins left="0" right="0" top="0.4" bottom="0" header="0.3" footer="0.3"/>
  <pageSetup paperSize="9" scale="87" orientation="landscape" r:id="rId1"/>
  <rowBreaks count="1" manualBreakCount="1">
    <brk id="8"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showGridLines="0" tabSelected="1" topLeftCell="A4" workbookViewId="0">
      <selection activeCell="H27" sqref="H27"/>
    </sheetView>
  </sheetViews>
  <sheetFormatPr defaultRowHeight="15" x14ac:dyDescent="0.25"/>
  <cols>
    <col min="1" max="1" width="5.5703125" bestFit="1" customWidth="1"/>
    <col min="2" max="2" width="80.85546875" customWidth="1"/>
    <col min="3" max="3" width="5.5703125" bestFit="1" customWidth="1"/>
    <col min="4" max="4" width="5.140625" bestFit="1" customWidth="1"/>
    <col min="5" max="5" width="12" customWidth="1"/>
    <col min="6" max="6" width="11.85546875" customWidth="1"/>
    <col min="7" max="7" width="16.28515625" customWidth="1"/>
    <col min="8" max="8" width="14.42578125" customWidth="1"/>
    <col min="9" max="9" width="17.7109375" customWidth="1"/>
  </cols>
  <sheetData>
    <row r="1" spans="1:9" ht="46.9" customHeight="1" x14ac:dyDescent="0.25">
      <c r="A1" s="86" t="s">
        <v>0</v>
      </c>
      <c r="B1" s="86" t="s">
        <v>1</v>
      </c>
      <c r="C1" s="86" t="s">
        <v>2</v>
      </c>
      <c r="D1" s="86" t="s">
        <v>3</v>
      </c>
      <c r="E1" s="87" t="s">
        <v>97</v>
      </c>
      <c r="F1" s="87" t="s">
        <v>99</v>
      </c>
      <c r="G1" s="87" t="s">
        <v>98</v>
      </c>
      <c r="H1" s="87" t="s">
        <v>100</v>
      </c>
      <c r="I1" s="87" t="s">
        <v>16</v>
      </c>
    </row>
    <row r="2" spans="1:9" ht="27" customHeight="1" x14ac:dyDescent="0.25">
      <c r="A2" s="2"/>
      <c r="B2" s="92" t="s">
        <v>88</v>
      </c>
      <c r="C2" s="93"/>
      <c r="D2" s="3"/>
      <c r="E2" s="8"/>
      <c r="F2" s="8"/>
      <c r="G2" s="8"/>
      <c r="H2" s="8"/>
      <c r="I2" s="8"/>
    </row>
    <row r="3" spans="1:9" ht="39" customHeight="1" x14ac:dyDescent="0.25">
      <c r="A3" s="3">
        <v>1</v>
      </c>
      <c r="B3" s="21" t="s">
        <v>82</v>
      </c>
      <c r="C3" s="3">
        <v>3</v>
      </c>
      <c r="D3" s="3" t="s">
        <v>10</v>
      </c>
      <c r="E3" s="8">
        <v>650000</v>
      </c>
      <c r="F3" s="8">
        <v>100000</v>
      </c>
      <c r="G3" s="65">
        <f>E3*C3</f>
        <v>1950000</v>
      </c>
      <c r="H3" s="65">
        <f>F3*C3</f>
        <v>300000</v>
      </c>
      <c r="I3" s="8">
        <f>H3+G3</f>
        <v>2250000</v>
      </c>
    </row>
    <row r="4" spans="1:9" ht="44.25" customHeight="1" x14ac:dyDescent="0.25">
      <c r="A4" s="3">
        <v>2</v>
      </c>
      <c r="B4" s="21" t="s">
        <v>41</v>
      </c>
      <c r="C4" s="3">
        <v>6</v>
      </c>
      <c r="D4" s="3" t="s">
        <v>10</v>
      </c>
      <c r="E4" s="8">
        <v>120000</v>
      </c>
      <c r="F4" s="8">
        <v>30000</v>
      </c>
      <c r="G4" s="65">
        <f t="shared" ref="G4:G17" si="0">E4*C4</f>
        <v>720000</v>
      </c>
      <c r="H4" s="65">
        <f t="shared" ref="H4:H17" si="1">F4*C4</f>
        <v>180000</v>
      </c>
      <c r="I4" s="8">
        <f t="shared" ref="I4:I17" si="2">H4+G4</f>
        <v>900000</v>
      </c>
    </row>
    <row r="5" spans="1:9" ht="31.5" x14ac:dyDescent="0.25">
      <c r="A5" s="3">
        <v>3</v>
      </c>
      <c r="B5" s="21" t="s">
        <v>83</v>
      </c>
      <c r="C5" s="3">
        <v>6</v>
      </c>
      <c r="D5" s="3" t="s">
        <v>10</v>
      </c>
      <c r="E5" s="8">
        <v>160000</v>
      </c>
      <c r="F5" s="8">
        <v>15000</v>
      </c>
      <c r="G5" s="65">
        <f t="shared" si="0"/>
        <v>960000</v>
      </c>
      <c r="H5" s="65">
        <f t="shared" si="1"/>
        <v>90000</v>
      </c>
      <c r="I5" s="8">
        <f t="shared" si="2"/>
        <v>1050000</v>
      </c>
    </row>
    <row r="6" spans="1:9" ht="53.25" customHeight="1" x14ac:dyDescent="0.25">
      <c r="A6" s="3">
        <v>4</v>
      </c>
      <c r="B6" s="21" t="s">
        <v>30</v>
      </c>
      <c r="C6" s="3">
        <v>12</v>
      </c>
      <c r="D6" s="3" t="s">
        <v>10</v>
      </c>
      <c r="E6" s="8">
        <v>18000</v>
      </c>
      <c r="F6" s="8">
        <v>5000</v>
      </c>
      <c r="G6" s="65">
        <f t="shared" si="0"/>
        <v>216000</v>
      </c>
      <c r="H6" s="65">
        <f t="shared" si="1"/>
        <v>60000</v>
      </c>
      <c r="I6" s="8">
        <f t="shared" si="2"/>
        <v>276000</v>
      </c>
    </row>
    <row r="7" spans="1:9" ht="37.5" customHeight="1" x14ac:dyDescent="0.25">
      <c r="A7" s="3">
        <v>5</v>
      </c>
      <c r="B7" s="21" t="s">
        <v>84</v>
      </c>
      <c r="C7" s="3">
        <v>3</v>
      </c>
      <c r="D7" s="3" t="s">
        <v>10</v>
      </c>
      <c r="E7" s="8">
        <v>2200000</v>
      </c>
      <c r="F7" s="8">
        <v>100000</v>
      </c>
      <c r="G7" s="65">
        <f t="shared" si="0"/>
        <v>6600000</v>
      </c>
      <c r="H7" s="65">
        <f t="shared" si="1"/>
        <v>300000</v>
      </c>
      <c r="I7" s="8">
        <f t="shared" si="2"/>
        <v>6900000</v>
      </c>
    </row>
    <row r="8" spans="1:9" ht="22.5" customHeight="1" x14ac:dyDescent="0.25">
      <c r="A8" s="3">
        <v>6</v>
      </c>
      <c r="B8" s="21" t="s">
        <v>43</v>
      </c>
      <c r="C8" s="3">
        <v>1</v>
      </c>
      <c r="D8" s="3" t="s">
        <v>85</v>
      </c>
      <c r="E8" s="8">
        <v>80000</v>
      </c>
      <c r="F8" s="8">
        <v>20000</v>
      </c>
      <c r="G8" s="65">
        <f t="shared" si="0"/>
        <v>80000</v>
      </c>
      <c r="H8" s="65">
        <f t="shared" si="1"/>
        <v>20000</v>
      </c>
      <c r="I8" s="8">
        <f t="shared" si="2"/>
        <v>100000</v>
      </c>
    </row>
    <row r="9" spans="1:9" ht="15.75" x14ac:dyDescent="0.25">
      <c r="A9" s="3">
        <v>7</v>
      </c>
      <c r="B9" s="21" t="s">
        <v>44</v>
      </c>
      <c r="C9" s="3">
        <v>12</v>
      </c>
      <c r="D9" s="3" t="s">
        <v>10</v>
      </c>
      <c r="E9" s="8">
        <v>35000</v>
      </c>
      <c r="F9" s="8">
        <v>8000</v>
      </c>
      <c r="G9" s="65">
        <f t="shared" si="0"/>
        <v>420000</v>
      </c>
      <c r="H9" s="65">
        <f t="shared" si="1"/>
        <v>96000</v>
      </c>
      <c r="I9" s="8">
        <f t="shared" si="2"/>
        <v>516000</v>
      </c>
    </row>
    <row r="10" spans="1:9" ht="18" customHeight="1" x14ac:dyDescent="0.25">
      <c r="A10" s="3">
        <v>8</v>
      </c>
      <c r="B10" s="21" t="s">
        <v>45</v>
      </c>
      <c r="C10" s="3">
        <v>3</v>
      </c>
      <c r="D10" s="3" t="s">
        <v>10</v>
      </c>
      <c r="E10" s="8">
        <v>23000</v>
      </c>
      <c r="F10" s="8">
        <v>5000</v>
      </c>
      <c r="G10" s="65">
        <f t="shared" si="0"/>
        <v>69000</v>
      </c>
      <c r="H10" s="65">
        <f t="shared" si="1"/>
        <v>15000</v>
      </c>
      <c r="I10" s="8">
        <f t="shared" si="2"/>
        <v>84000</v>
      </c>
    </row>
    <row r="11" spans="1:9" ht="15.75" x14ac:dyDescent="0.25">
      <c r="A11" s="3">
        <v>9</v>
      </c>
      <c r="B11" s="21" t="s">
        <v>42</v>
      </c>
      <c r="C11" s="3">
        <v>9</v>
      </c>
      <c r="D11" s="3" t="s">
        <v>10</v>
      </c>
      <c r="E11" s="8">
        <v>18000</v>
      </c>
      <c r="F11" s="8">
        <v>5000</v>
      </c>
      <c r="G11" s="65">
        <f t="shared" si="0"/>
        <v>162000</v>
      </c>
      <c r="H11" s="65">
        <f t="shared" si="1"/>
        <v>45000</v>
      </c>
      <c r="I11" s="8">
        <f t="shared" si="2"/>
        <v>207000</v>
      </c>
    </row>
    <row r="12" spans="1:9" ht="20.25" customHeight="1" x14ac:dyDescent="0.25">
      <c r="A12" s="3">
        <v>10</v>
      </c>
      <c r="B12" s="21" t="s">
        <v>31</v>
      </c>
      <c r="C12" s="3">
        <v>3</v>
      </c>
      <c r="D12" s="3" t="s">
        <v>10</v>
      </c>
      <c r="E12" s="8">
        <v>630000</v>
      </c>
      <c r="F12" s="8">
        <v>30000</v>
      </c>
      <c r="G12" s="65">
        <f t="shared" si="0"/>
        <v>1890000</v>
      </c>
      <c r="H12" s="65">
        <f t="shared" si="1"/>
        <v>90000</v>
      </c>
      <c r="I12" s="8">
        <f t="shared" si="2"/>
        <v>1980000</v>
      </c>
    </row>
    <row r="13" spans="1:9" ht="26.25" customHeight="1" x14ac:dyDescent="0.25">
      <c r="A13" s="3">
        <v>11</v>
      </c>
      <c r="B13" s="21" t="s">
        <v>32</v>
      </c>
      <c r="C13" s="3">
        <v>3</v>
      </c>
      <c r="D13" s="3" t="s">
        <v>10</v>
      </c>
      <c r="E13" s="8">
        <v>430000</v>
      </c>
      <c r="F13" s="8">
        <v>30000</v>
      </c>
      <c r="G13" s="65">
        <f t="shared" si="0"/>
        <v>1290000</v>
      </c>
      <c r="H13" s="65">
        <f t="shared" si="1"/>
        <v>90000</v>
      </c>
      <c r="I13" s="8">
        <f t="shared" si="2"/>
        <v>1380000</v>
      </c>
    </row>
    <row r="14" spans="1:9" ht="36.75" customHeight="1" x14ac:dyDescent="0.25">
      <c r="A14" s="3">
        <v>12</v>
      </c>
      <c r="B14" s="21" t="s">
        <v>86</v>
      </c>
      <c r="C14" s="3">
        <v>3500</v>
      </c>
      <c r="D14" s="3" t="s">
        <v>34</v>
      </c>
      <c r="E14" s="8">
        <v>300</v>
      </c>
      <c r="F14" s="8">
        <v>50</v>
      </c>
      <c r="G14" s="65">
        <f t="shared" si="0"/>
        <v>1050000</v>
      </c>
      <c r="H14" s="65">
        <f>F14*C14</f>
        <v>175000</v>
      </c>
      <c r="I14" s="8">
        <f t="shared" si="2"/>
        <v>1225000</v>
      </c>
    </row>
    <row r="15" spans="1:9" ht="18" customHeight="1" x14ac:dyDescent="0.25">
      <c r="A15" s="3">
        <v>13</v>
      </c>
      <c r="B15" s="21" t="s">
        <v>87</v>
      </c>
      <c r="C15" s="3">
        <v>1</v>
      </c>
      <c r="D15" s="3" t="s">
        <v>11</v>
      </c>
      <c r="E15" s="8">
        <v>50000</v>
      </c>
      <c r="F15" s="8">
        <v>2000</v>
      </c>
      <c r="G15" s="65">
        <f t="shared" si="0"/>
        <v>50000</v>
      </c>
      <c r="H15" s="65">
        <f t="shared" si="1"/>
        <v>2000</v>
      </c>
      <c r="I15" s="8">
        <f t="shared" si="2"/>
        <v>52000</v>
      </c>
    </row>
    <row r="16" spans="1:9" ht="18" customHeight="1" x14ac:dyDescent="0.25">
      <c r="A16" s="3">
        <v>14</v>
      </c>
      <c r="B16" s="21" t="s">
        <v>46</v>
      </c>
      <c r="C16" s="3">
        <v>1</v>
      </c>
      <c r="D16" s="3" t="s">
        <v>11</v>
      </c>
      <c r="E16" s="8">
        <v>150000</v>
      </c>
      <c r="F16" s="8">
        <v>30000</v>
      </c>
      <c r="G16" s="65">
        <f t="shared" si="0"/>
        <v>150000</v>
      </c>
      <c r="H16" s="65">
        <f t="shared" si="1"/>
        <v>30000</v>
      </c>
      <c r="I16" s="8">
        <f t="shared" si="2"/>
        <v>180000</v>
      </c>
    </row>
    <row r="17" spans="1:9" ht="18" customHeight="1" x14ac:dyDescent="0.25">
      <c r="A17" s="3">
        <v>15</v>
      </c>
      <c r="B17" s="21" t="s">
        <v>33</v>
      </c>
      <c r="C17" s="3">
        <v>4</v>
      </c>
      <c r="D17" s="3" t="s">
        <v>11</v>
      </c>
      <c r="E17" s="8">
        <v>10000</v>
      </c>
      <c r="F17" s="8">
        <v>5000</v>
      </c>
      <c r="G17" s="65">
        <f t="shared" si="0"/>
        <v>40000</v>
      </c>
      <c r="H17" s="65">
        <f t="shared" si="1"/>
        <v>20000</v>
      </c>
      <c r="I17" s="8">
        <f t="shared" si="2"/>
        <v>60000</v>
      </c>
    </row>
    <row r="18" spans="1:9" s="4" customFormat="1" ht="18.75" x14ac:dyDescent="0.25">
      <c r="A18" s="95" t="s">
        <v>13</v>
      </c>
      <c r="B18" s="95"/>
      <c r="C18" s="95"/>
      <c r="D18" s="95"/>
      <c r="E18" s="95"/>
      <c r="F18" s="95"/>
      <c r="G18" s="61">
        <f t="shared" ref="G18:H18" si="3">SUM(G3:G17)</f>
        <v>15647000</v>
      </c>
      <c r="H18" s="61">
        <f t="shared" si="3"/>
        <v>1513000</v>
      </c>
      <c r="I18" s="61">
        <f>SUM(I3:I17)</f>
        <v>17160000</v>
      </c>
    </row>
    <row r="19" spans="1:9" s="4" customFormat="1" ht="18.75" x14ac:dyDescent="0.25">
      <c r="A19" s="95" t="s">
        <v>94</v>
      </c>
      <c r="B19" s="95"/>
      <c r="C19" s="95"/>
      <c r="D19" s="95"/>
      <c r="E19" s="95"/>
      <c r="F19" s="95"/>
      <c r="G19" s="67">
        <f>G18*5%</f>
        <v>782350</v>
      </c>
      <c r="H19" s="67">
        <f>H18*5%</f>
        <v>75650</v>
      </c>
      <c r="I19" s="67">
        <f>I18*5%</f>
        <v>858000</v>
      </c>
    </row>
    <row r="20" spans="1:9" s="4" customFormat="1" ht="18.75" x14ac:dyDescent="0.25">
      <c r="A20" s="95" t="s">
        <v>95</v>
      </c>
      <c r="B20" s="95"/>
      <c r="C20" s="95"/>
      <c r="D20" s="95"/>
      <c r="E20" s="95"/>
      <c r="F20" s="95"/>
      <c r="G20" s="67">
        <f>G18-G19</f>
        <v>14864650</v>
      </c>
      <c r="H20" s="67">
        <f>H18-H19</f>
        <v>1437350</v>
      </c>
      <c r="I20" s="61">
        <f>I18-I19</f>
        <v>16302000</v>
      </c>
    </row>
    <row r="21" spans="1:9" s="4" customFormat="1" ht="18.75" x14ac:dyDescent="0.25">
      <c r="A21" s="95" t="s">
        <v>101</v>
      </c>
      <c r="B21" s="95"/>
      <c r="C21" s="95"/>
      <c r="D21" s="95"/>
      <c r="E21" s="95"/>
      <c r="F21" s="95"/>
      <c r="G21" s="67">
        <v>0</v>
      </c>
      <c r="H21" s="67">
        <f>H20*13%</f>
        <v>186855.5</v>
      </c>
      <c r="I21" s="61">
        <f>H21</f>
        <v>186855.5</v>
      </c>
    </row>
    <row r="22" spans="1:9" s="4" customFormat="1" ht="18.75" x14ac:dyDescent="0.25">
      <c r="A22" s="95" t="s">
        <v>95</v>
      </c>
      <c r="B22" s="95"/>
      <c r="C22" s="95"/>
      <c r="D22" s="95"/>
      <c r="E22" s="95"/>
      <c r="F22" s="95"/>
      <c r="G22" s="67">
        <f>G21+G20</f>
        <v>14864650</v>
      </c>
      <c r="H22" s="67">
        <f>H21+H20</f>
        <v>1624205.5</v>
      </c>
      <c r="I22" s="61">
        <f>I21+I20</f>
        <v>16488855.5</v>
      </c>
    </row>
    <row r="25" spans="1:9" x14ac:dyDescent="0.25">
      <c r="I25" s="62"/>
    </row>
    <row r="26" spans="1:9" x14ac:dyDescent="0.25">
      <c r="I26" s="62"/>
    </row>
  </sheetData>
  <mergeCells count="5">
    <mergeCell ref="A18:F18"/>
    <mergeCell ref="A19:F19"/>
    <mergeCell ref="A20:F20"/>
    <mergeCell ref="A21:F21"/>
    <mergeCell ref="A22:F22"/>
  </mergeCells>
  <printOptions horizontalCentered="1"/>
  <pageMargins left="0" right="0" top="0.78500000000000003" bottom="0" header="0.3" footer="0.3"/>
  <pageSetup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Summary</vt:lpstr>
      <vt:lpstr>Air Handling Unit</vt:lpstr>
      <vt:lpstr>Fresh Air Unit</vt:lpstr>
      <vt:lpstr>Fan Coil Unit (Elevator n BMS)</vt:lpstr>
      <vt:lpstr>Chillers</vt:lpstr>
      <vt:lpstr>Cooling Towers</vt:lpstr>
      <vt:lpstr>Chillers!Print_Area</vt:lpstr>
      <vt:lpstr>Summary!Print_Area</vt:lpstr>
      <vt:lpstr>'Air Handling Unit'!Print_Titles</vt:lpstr>
      <vt:lpstr>Chillers!Print_Titles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2023-12-11T08:15:11Z</cp:lastPrinted>
  <dcterms:created xsi:type="dcterms:W3CDTF">2022-09-15T07:28:34Z</dcterms:created>
  <dcterms:modified xsi:type="dcterms:W3CDTF">2023-12-11T08:15:41Z</dcterms:modified>
</cp:coreProperties>
</file>