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defaultThemeVersion="124226"/>
  <xr:revisionPtr revIDLastSave="0" documentId="13_ncr:1_{A2D45652-3CDA-452E-AD44-C6BF382882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externalReferences>
    <externalReference r:id="rId2"/>
  </externalReferences>
  <definedNames>
    <definedName name="_xlnm.Print_Area" localSheetId="0">HVAC!$A$1:$K$160</definedName>
  </definedNames>
  <calcPr calcId="181029"/>
</workbook>
</file>

<file path=xl/calcChain.xml><?xml version="1.0" encoding="utf-8"?>
<calcChain xmlns="http://schemas.openxmlformats.org/spreadsheetml/2006/main">
  <c r="K149" i="2" l="1"/>
  <c r="H143" i="2"/>
  <c r="K143" i="2" s="1"/>
  <c r="H142" i="2"/>
  <c r="K142" i="2" s="1"/>
  <c r="K146" i="2" s="1"/>
  <c r="O85" i="2"/>
  <c r="N87" i="2"/>
  <c r="J50" i="2"/>
  <c r="I50" i="2"/>
  <c r="I51" i="2"/>
  <c r="J64" i="2"/>
  <c r="I65" i="2"/>
  <c r="I66" i="2"/>
  <c r="I71" i="2"/>
  <c r="I72" i="2"/>
  <c r="I73" i="2"/>
  <c r="I74" i="2"/>
  <c r="I79" i="2"/>
  <c r="I82" i="2"/>
  <c r="I83" i="2"/>
  <c r="I84" i="2"/>
  <c r="I85" i="2"/>
  <c r="J40" i="2"/>
  <c r="I40" i="2"/>
  <c r="L35" i="2"/>
  <c r="K50" i="2" l="1"/>
  <c r="K40" i="2"/>
  <c r="O150" i="2"/>
  <c r="O151" i="2" s="1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J86" i="2"/>
  <c r="I86" i="2"/>
  <c r="J85" i="2"/>
  <c r="J84" i="2"/>
  <c r="J83" i="2"/>
  <c r="J82" i="2"/>
  <c r="J81" i="2"/>
  <c r="I81" i="2"/>
  <c r="J79" i="2"/>
  <c r="J78" i="2"/>
  <c r="I78" i="2"/>
  <c r="J77" i="2"/>
  <c r="I77" i="2"/>
  <c r="J76" i="2"/>
  <c r="I76" i="2"/>
  <c r="J74" i="2"/>
  <c r="J73" i="2"/>
  <c r="J72" i="2"/>
  <c r="J71" i="2"/>
  <c r="J70" i="2"/>
  <c r="I70" i="2"/>
  <c r="J66" i="2"/>
  <c r="J65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4" i="2"/>
  <c r="I54" i="2"/>
  <c r="J51" i="2"/>
  <c r="K51" i="2" s="1"/>
  <c r="J49" i="2"/>
  <c r="I49" i="2"/>
  <c r="J48" i="2"/>
  <c r="I48" i="2"/>
  <c r="J46" i="2"/>
  <c r="I46" i="2"/>
  <c r="J45" i="2"/>
  <c r="I45" i="2"/>
  <c r="J43" i="2"/>
  <c r="I43" i="2"/>
  <c r="J42" i="2"/>
  <c r="I42" i="2"/>
  <c r="J39" i="2"/>
  <c r="I39" i="2"/>
  <c r="J37" i="2"/>
  <c r="I37" i="2"/>
  <c r="J35" i="2"/>
  <c r="I35" i="2"/>
  <c r="J33" i="2"/>
  <c r="I33" i="2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I117" i="2"/>
  <c r="K117" i="2" s="1"/>
  <c r="I116" i="2"/>
  <c r="K116" i="2" s="1"/>
  <c r="I115" i="2"/>
  <c r="K115" i="2" s="1"/>
  <c r="I113" i="2"/>
  <c r="K113" i="2" s="1"/>
  <c r="I112" i="2"/>
  <c r="K112" i="2" s="1"/>
  <c r="I111" i="2"/>
  <c r="K111" i="2" s="1"/>
  <c r="I110" i="2"/>
  <c r="K110" i="2" s="1"/>
  <c r="I108" i="2"/>
  <c r="K108" i="2" s="1"/>
  <c r="I107" i="2"/>
  <c r="K107" i="2" s="1"/>
  <c r="I105" i="2"/>
  <c r="K105" i="2" s="1"/>
  <c r="I104" i="2"/>
  <c r="K104" i="2" s="1"/>
  <c r="I102" i="2"/>
  <c r="K102" i="2" s="1"/>
  <c r="I101" i="2"/>
  <c r="K101" i="2" s="1"/>
  <c r="I100" i="2"/>
  <c r="K100" i="2" s="1"/>
  <c r="I99" i="2"/>
  <c r="K99" i="2" s="1"/>
  <c r="I97" i="2"/>
  <c r="K97" i="2" s="1"/>
  <c r="I95" i="2"/>
  <c r="K95" i="2" s="1"/>
  <c r="J38" i="2"/>
  <c r="I38" i="2"/>
  <c r="K35" i="2" l="1"/>
  <c r="K138" i="2"/>
  <c r="M159" i="2" s="1"/>
  <c r="K39" i="2"/>
  <c r="K43" i="2"/>
  <c r="K49" i="2"/>
  <c r="K37" i="2"/>
  <c r="K42" i="2"/>
  <c r="K48" i="2"/>
  <c r="K86" i="2"/>
  <c r="K83" i="2"/>
  <c r="K82" i="2"/>
  <c r="K81" i="2"/>
  <c r="K59" i="2"/>
  <c r="K65" i="2"/>
  <c r="K61" i="2"/>
  <c r="K56" i="2"/>
  <c r="K84" i="2"/>
  <c r="K85" i="2"/>
  <c r="K45" i="2"/>
  <c r="K79" i="2"/>
  <c r="K70" i="2"/>
  <c r="K66" i="2"/>
  <c r="K54" i="2"/>
  <c r="K57" i="2"/>
  <c r="K62" i="2"/>
  <c r="K64" i="2"/>
  <c r="K71" i="2"/>
  <c r="K63" i="2"/>
  <c r="K73" i="2"/>
  <c r="K76" i="2"/>
  <c r="K78" i="2"/>
  <c r="K46" i="2"/>
  <c r="K58" i="2"/>
  <c r="K60" i="2"/>
  <c r="K72" i="2"/>
  <c r="K74" i="2"/>
  <c r="K77" i="2"/>
  <c r="K38" i="2"/>
  <c r="N137" i="2" l="1"/>
  <c r="K33" i="2"/>
  <c r="M150" i="2" l="1"/>
  <c r="M138" i="2" l="1"/>
  <c r="M149" i="2" l="1"/>
  <c r="K151" i="2"/>
  <c r="M151" i="2" s="1"/>
</calcChain>
</file>

<file path=xl/sharedStrings.xml><?xml version="1.0" encoding="utf-8"?>
<sst xmlns="http://schemas.openxmlformats.org/spreadsheetml/2006/main" count="287" uniqueCount="117">
  <si>
    <t>S. #</t>
  </si>
  <si>
    <t>Description</t>
  </si>
  <si>
    <t>Unit</t>
  </si>
  <si>
    <t>Labour Amount</t>
  </si>
  <si>
    <t>For PIONEER SERVICES</t>
  </si>
  <si>
    <t>Material Rate</t>
  </si>
  <si>
    <t>Labour Rate</t>
  </si>
  <si>
    <t>Material Amount</t>
  </si>
  <si>
    <t>NTN 4312149-7</t>
  </si>
  <si>
    <t>Sqft</t>
  </si>
  <si>
    <t>Total Amount</t>
  </si>
  <si>
    <t>Nos</t>
  </si>
  <si>
    <t>Supply and installation of Exhaust Air Louver as per drawings.</t>
  </si>
  <si>
    <t>Rft</t>
  </si>
  <si>
    <t>Job</t>
  </si>
  <si>
    <t>Thickness 2"</t>
  </si>
  <si>
    <t>Thickness 1-1/2"</t>
  </si>
  <si>
    <t>Supply, Installation, testing &amp; Commissioning of medium/low Machine made pressure G.I. sheet metal ducting complete in all respect.</t>
  </si>
  <si>
    <t>Supply and installation of Hanger &amp; supports for chilled water piping.</t>
  </si>
  <si>
    <t>32 x 14</t>
  </si>
  <si>
    <t>38 x 16</t>
  </si>
  <si>
    <t>Supply and installation of volume control damper</t>
  </si>
  <si>
    <t>Supply and installation of Fire Damper</t>
  </si>
  <si>
    <t>28 x 12</t>
  </si>
  <si>
    <t>30 x 12</t>
  </si>
  <si>
    <t>No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</si>
  <si>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</si>
  <si>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</si>
  <si>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</si>
  <si>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</si>
  <si>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</si>
  <si>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</si>
  <si>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</si>
  <si>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</si>
  <si>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</si>
  <si>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6" dia</t>
  </si>
  <si>
    <t>4" dia</t>
  </si>
  <si>
    <t>3" dia</t>
  </si>
  <si>
    <t>2" dia</t>
  </si>
  <si>
    <t>1-1/2" dia</t>
  </si>
  <si>
    <t>1-1/4" dia</t>
  </si>
  <si>
    <t>1" dia</t>
  </si>
  <si>
    <t>3/4" dia</t>
  </si>
  <si>
    <t>2-1/2" dia</t>
  </si>
  <si>
    <t>09 x 09</t>
  </si>
  <si>
    <t>12 x 12</t>
  </si>
  <si>
    <t>Machine Made G.I Sheet metal Duct</t>
  </si>
  <si>
    <t>Fierglass insulation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</si>
  <si>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</si>
  <si>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</si>
  <si>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</si>
  <si>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</si>
  <si>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</si>
  <si>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</si>
  <si>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flexbile duct connector for supply air duct only.</t>
  </si>
  <si>
    <t>Supply &amp; Installation of Supply air diffuser.
15 x 15</t>
  </si>
  <si>
    <t>Supply &amp; Installation of Exhaust Air Register.</t>
  </si>
  <si>
    <t>Supply and installation of red oxide Paint on pipes.</t>
  </si>
  <si>
    <t>Supply and installation of access door for fire / split damper.
Size 18 x 18</t>
  </si>
  <si>
    <t>Supply and installation of condensate drain with insulation.</t>
  </si>
  <si>
    <t>Removal of electrical cable trays</t>
  </si>
  <si>
    <t>Supply and installation of 1 inch thick Fiber Glass Insulation of density 24 kg/m3 with Aluminum Foil, tape, Canvas Cloth &amp;  anti funguspaint complete in all respect.</t>
  </si>
  <si>
    <t>Installation of M.S Sch-40 Seamless chilled water pipe with comsumable material such as cutting discs, grinding disc, electrodes etc</t>
  </si>
  <si>
    <r>
      <t xml:space="preserve">Supply and Intallation of premolded PU insulation </t>
    </r>
    <r>
      <rPr>
        <sz val="11.5"/>
        <color theme="1"/>
        <rFont val="Calibri"/>
        <family val="2"/>
        <scheme val="minor"/>
      </rPr>
      <t>over chilled water piping with 26 SWG G.I sheet metal cladding, kraft paper, canvas cloth etc complete in all respect.</t>
    </r>
  </si>
  <si>
    <t>M/S Director Development</t>
  </si>
  <si>
    <t>NASTP PAF Faisal Karachi</t>
  </si>
  <si>
    <t>Request for Release of Payment</t>
  </si>
  <si>
    <t>Supply of Additional 6" Pipe</t>
  </si>
  <si>
    <t>160 Rft</t>
  </si>
  <si>
    <t>Supply of Additional 4" Pipe</t>
  </si>
  <si>
    <t>460 Rft</t>
  </si>
  <si>
    <t>Supply of Additional 1" Pipe</t>
  </si>
  <si>
    <t>140 Rft</t>
  </si>
  <si>
    <t>Qty Work done</t>
  </si>
  <si>
    <t>Qty in contract</t>
  </si>
  <si>
    <t>Work done %</t>
  </si>
  <si>
    <t>Rate</t>
  </si>
  <si>
    <t>Billed Qty</t>
  </si>
  <si>
    <t>Amount</t>
  </si>
  <si>
    <t>MS pipe 6” Sch-40 SMLS</t>
  </si>
  <si>
    <t>MS pipe 4” Sch-40 SMLS</t>
  </si>
  <si>
    <t>MS pipe 1” Sch-40 SMLS</t>
  </si>
  <si>
    <t>Installation of MS pipe 6” Sch-40 SMLS</t>
  </si>
  <si>
    <t>Installation of MS pipe 4” Sch-40 SMLS</t>
  </si>
  <si>
    <r>
      <t xml:space="preserve">Supply &amp; Installation of pre-molded PU insulation of 2” thickness density 50 kg/m3 for chilled water piping, bends, tees, unions, sockets, valves and on special, wrapped with 8 oz canvas cloth than painted with anti fugus paint with 26 SWG G.I sheet complete in all respect on </t>
    </r>
    <r>
      <rPr>
        <b/>
        <sz val="12"/>
        <color theme="1"/>
        <rFont val="Calibri"/>
        <family val="2"/>
        <scheme val="minor"/>
      </rPr>
      <t xml:space="preserve">6” </t>
    </r>
    <r>
      <rPr>
        <sz val="12"/>
        <color theme="1"/>
        <rFont val="Calibri"/>
        <family val="2"/>
        <scheme val="minor"/>
      </rPr>
      <t xml:space="preserve">pipe </t>
    </r>
  </si>
  <si>
    <r>
      <t xml:space="preserve">Supply &amp; Installation of pre-molded PU insulation of 2” thickness density 50 kg/m3 for chilled water piping, bends, tees, unions, sockets, valves and on special, wrapped with 8 oz canvas cloth than painted with anti fugus paint with 26 SWG G.I sheet complete in all respect on </t>
    </r>
    <r>
      <rPr>
        <b/>
        <sz val="12"/>
        <color theme="1"/>
        <rFont val="Calibri"/>
        <family val="2"/>
        <scheme val="minor"/>
      </rPr>
      <t xml:space="preserve">4” </t>
    </r>
    <r>
      <rPr>
        <sz val="12"/>
        <color theme="1"/>
        <rFont val="Calibri"/>
        <family val="2"/>
        <scheme val="minor"/>
      </rPr>
      <t>pipe</t>
    </r>
  </si>
  <si>
    <t>Installation of Gate Valves With, Insulation, Cladding flanges, gaskets, nut bolts, washers and etc</t>
  </si>
  <si>
    <t>Each</t>
  </si>
  <si>
    <t>Installation of CFRV Valves With, Insulation, Cladding flanges, gaskets, nut bolts, washers and etc</t>
  </si>
  <si>
    <t>Installation of Motorized Valves With, Insulation, Cladding flanges, gaskets, nut bolts, washers and etc</t>
  </si>
  <si>
    <t>Installation of Strainers With, Insulation, Cladding flanges, gaskets, nut bolts, washers and etc</t>
  </si>
  <si>
    <t>Installation of Thermometer with syphon and High-Pressure Sockets</t>
  </si>
  <si>
    <t>Installation of Pressure Gauges with Gauge Cock and High-Pressure Sockets</t>
  </si>
  <si>
    <t>Bill for Installation of HVAC System at 'ZONE B' NASTP KARACHI</t>
  </si>
  <si>
    <t>Total Amount of Table A Rs</t>
  </si>
  <si>
    <t>Total Amount of Table B Rs</t>
  </si>
  <si>
    <t>Total Received Amount Rs</t>
  </si>
  <si>
    <t>Payable Amount Rs</t>
  </si>
  <si>
    <t>A</t>
  </si>
  <si>
    <t>Total Amount Work Done</t>
  </si>
  <si>
    <t>B</t>
  </si>
  <si>
    <t>S.#</t>
  </si>
  <si>
    <t>Qty Increased</t>
  </si>
  <si>
    <t>Qty work done</t>
  </si>
  <si>
    <t>Ducting</t>
  </si>
  <si>
    <t>SFT</t>
  </si>
  <si>
    <t>Insulation</t>
  </si>
  <si>
    <t>*</t>
  </si>
  <si>
    <t>TOTAL</t>
  </si>
  <si>
    <t>Piping</t>
  </si>
  <si>
    <t>2352 RFT</t>
  </si>
  <si>
    <t>It is requested that Rs 4,032,272/= may please be released.</t>
  </si>
  <si>
    <t>C</t>
  </si>
  <si>
    <t>Grand Total Amount of Table A+ B + C</t>
  </si>
  <si>
    <t>Total Amount of Table C Rs</t>
  </si>
  <si>
    <t>M/S Pioneer has completed 100% work at site as per contract.</t>
  </si>
  <si>
    <t>21 Oct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</si>
</sst>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u/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2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164" fontId="2" fillId="0" borderId="0" xfId="1" applyNumberFormat="1" applyFont="1"/>
    <xf numFmtId="14" fontId="5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7" fillId="0" borderId="0" xfId="0" applyFont="1"/>
    <xf numFmtId="0" fontId="5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9" fontId="12" fillId="0" borderId="1" xfId="2" applyFont="1" applyBorder="1" applyAlignment="1">
      <alignment horizontal="center" vertical="center"/>
    </xf>
    <xf numFmtId="0" fontId="12" fillId="0" borderId="1" xfId="2" applyNumberFormat="1" applyFont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164" fontId="12" fillId="0" borderId="2" xfId="1" applyNumberFormat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164" fontId="20" fillId="0" borderId="1" xfId="1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43" fontId="25" fillId="0" borderId="1" xfId="1" applyFont="1" applyBorder="1" applyAlignment="1">
      <alignment horizontal="center" vertical="center" wrapText="1"/>
    </xf>
    <xf numFmtId="164" fontId="19" fillId="0" borderId="1" xfId="1" applyNumberFormat="1" applyFont="1" applyBorder="1" applyAlignment="1">
      <alignment horizontal="center" vertical="center" wrapText="1"/>
    </xf>
    <xf numFmtId="0" fontId="26" fillId="0" borderId="1" xfId="0" applyFont="1" applyBorder="1" applyAlignment="1">
      <alignment horizontal="right" vertical="center"/>
    </xf>
    <xf numFmtId="164" fontId="22" fillId="0" borderId="1" xfId="1" applyNumberFormat="1" applyFont="1" applyBorder="1" applyAlignment="1">
      <alignment horizontal="center" vertical="center"/>
    </xf>
    <xf numFmtId="164" fontId="26" fillId="0" borderId="1" xfId="1" quotePrefix="1" applyNumberFormat="1" applyFont="1" applyBorder="1" applyAlignment="1">
      <alignment horizontal="center" vertical="center" wrapText="1"/>
    </xf>
    <xf numFmtId="164" fontId="19" fillId="0" borderId="1" xfId="1" quotePrefix="1" applyNumberFormat="1" applyFont="1" applyBorder="1" applyAlignment="1">
      <alignment horizontal="center" vertical="center" wrapText="1"/>
    </xf>
    <xf numFmtId="9" fontId="19" fillId="0" borderId="1" xfId="2" quotePrefix="1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43" fontId="25" fillId="0" borderId="0" xfId="1" quotePrefix="1" applyFon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43" fontId="28" fillId="0" borderId="1" xfId="1" applyFont="1" applyBorder="1" applyAlignment="1">
      <alignment horizontal="center" vertical="center" wrapText="1"/>
    </xf>
    <xf numFmtId="9" fontId="28" fillId="0" borderId="1" xfId="2" applyFont="1" applyBorder="1" applyAlignment="1">
      <alignment horizontal="center" vertical="center" wrapText="1"/>
    </xf>
    <xf numFmtId="164" fontId="28" fillId="0" borderId="1" xfId="1" applyNumberFormat="1" applyFont="1" applyBorder="1" applyAlignment="1">
      <alignment horizontal="center" vertical="center" wrapText="1"/>
    </xf>
    <xf numFmtId="15" fontId="2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9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2093321</xdr:colOff>
      <xdr:row>1</xdr:row>
      <xdr:rowOff>67252</xdr:rowOff>
    </xdr:from>
    <xdr:to>
      <xdr:col>10</xdr:col>
      <xdr:colOff>492125</xdr:colOff>
      <xdr:row>4</xdr:row>
      <xdr:rowOff>55562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482259" y="305377"/>
          <a:ext cx="5844179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4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4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977614</xdr:colOff>
      <xdr:row>0</xdr:row>
      <xdr:rowOff>157307</xdr:rowOff>
    </xdr:from>
    <xdr:to>
      <xdr:col>1</xdr:col>
      <xdr:colOff>1906300</xdr:colOff>
      <xdr:row>4</xdr:row>
      <xdr:rowOff>34185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66552" y="157307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341311</xdr:colOff>
      <xdr:row>156</xdr:row>
      <xdr:rowOff>127001</xdr:rowOff>
    </xdr:from>
    <xdr:to>
      <xdr:col>1</xdr:col>
      <xdr:colOff>595693</xdr:colOff>
      <xdr:row>158</xdr:row>
      <xdr:rowOff>214313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311" y="37687251"/>
          <a:ext cx="643320" cy="5953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Daftar%20Khuwan\084-payment%20request.xlsx" TargetMode="External"/><Relationship Id="rId1" Type="http://schemas.openxmlformats.org/officeDocument/2006/relationships/externalLinkPath" Target="084-payment%20requ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46">
          <cell r="H46">
            <v>3851912.0700000003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U161"/>
  <sheetViews>
    <sheetView tabSelected="1" view="pageBreakPreview" zoomScale="120" zoomScaleNormal="110" zoomScaleSheetLayoutView="120" workbookViewId="0">
      <selection activeCell="A14" sqref="A14:K15"/>
    </sheetView>
  </sheetViews>
  <sheetFormatPr defaultColWidth="8.85546875" defaultRowHeight="18.75" x14ac:dyDescent="0.3"/>
  <cols>
    <col min="1" max="1" width="5.85546875" style="4" customWidth="1"/>
    <col min="2" max="2" width="36.7109375" style="1" customWidth="1"/>
    <col min="3" max="3" width="5.7109375" style="4" customWidth="1"/>
    <col min="4" max="4" width="9.140625" style="4" customWidth="1"/>
    <col min="5" max="5" width="8.140625" style="4" customWidth="1"/>
    <col min="6" max="6" width="9.28515625" style="4" customWidth="1"/>
    <col min="7" max="7" width="9.7109375" style="4" customWidth="1"/>
    <col min="8" max="8" width="11.7109375" style="4" customWidth="1"/>
    <col min="9" max="9" width="10.85546875" style="4" customWidth="1"/>
    <col min="10" max="10" width="10.42578125" style="2" customWidth="1"/>
    <col min="11" max="11" width="15.42578125" style="1" bestFit="1" customWidth="1"/>
    <col min="12" max="12" width="12.28515625" style="1" bestFit="1" customWidth="1"/>
    <col min="13" max="13" width="17.28515625" style="1" customWidth="1"/>
    <col min="14" max="15" width="16" style="1" bestFit="1" customWidth="1"/>
    <col min="16" max="16" width="19.7109375" style="1" bestFit="1" customWidth="1"/>
    <col min="17" max="17" width="8.85546875" style="1"/>
    <col min="18" max="18" width="14.5703125" style="1" bestFit="1" customWidth="1"/>
    <col min="19" max="19" width="8.85546875" style="1"/>
    <col min="20" max="21" width="10.85546875" style="1" bestFit="1" customWidth="1"/>
    <col min="22" max="16384" width="8.85546875" style="1"/>
  </cols>
  <sheetData>
    <row r="4" spans="1:11" ht="18" customHeight="1" x14ac:dyDescent="0.3"/>
    <row r="5" spans="1:11" ht="18" customHeight="1" x14ac:dyDescent="0.3"/>
    <row r="6" spans="1:11" ht="18" customHeight="1" x14ac:dyDescent="0.3"/>
    <row r="7" spans="1:11" ht="18" customHeight="1" x14ac:dyDescent="0.3"/>
    <row r="8" spans="1:11" ht="18" customHeight="1" x14ac:dyDescent="0.3"/>
    <row r="9" spans="1:11" ht="18" customHeight="1" x14ac:dyDescent="0.3">
      <c r="A9" s="32" t="s">
        <v>64</v>
      </c>
      <c r="B9" s="33"/>
    </row>
    <row r="10" spans="1:11" x14ac:dyDescent="0.3">
      <c r="A10" s="34" t="s">
        <v>65</v>
      </c>
      <c r="B10" s="33"/>
      <c r="K10" s="3" t="s">
        <v>116</v>
      </c>
    </row>
    <row r="11" spans="1:11" ht="8.25" customHeight="1" x14ac:dyDescent="0.3">
      <c r="A11" s="81"/>
      <c r="B11" s="81"/>
      <c r="J11" s="1"/>
    </row>
    <row r="12" spans="1:11" ht="18" hidden="1" customHeight="1" x14ac:dyDescent="0.3">
      <c r="A12" s="12"/>
      <c r="B12" s="12"/>
      <c r="I12" s="82" t="s">
        <v>8</v>
      </c>
      <c r="J12" s="82"/>
    </row>
    <row r="13" spans="1:11" ht="18" customHeight="1" x14ac:dyDescent="0.3">
      <c r="A13" s="12"/>
      <c r="B13" s="12"/>
      <c r="I13" s="31"/>
      <c r="J13" s="31"/>
    </row>
    <row r="14" spans="1:11" s="35" customFormat="1" ht="45" customHeight="1" x14ac:dyDescent="0.35">
      <c r="A14" s="85" t="s">
        <v>66</v>
      </c>
      <c r="B14" s="85"/>
      <c r="C14" s="85"/>
      <c r="D14" s="85"/>
      <c r="E14" s="85"/>
      <c r="F14" s="85"/>
      <c r="G14" s="85"/>
      <c r="H14" s="85"/>
      <c r="I14" s="85"/>
      <c r="J14" s="85"/>
      <c r="K14" s="85"/>
    </row>
    <row r="15" spans="1:11" s="36" customFormat="1" ht="15.75" x14ac:dyDescent="0.25">
      <c r="A15" s="85"/>
      <c r="B15" s="85"/>
      <c r="C15" s="85"/>
      <c r="D15" s="85"/>
      <c r="E15" s="85"/>
      <c r="F15" s="85"/>
      <c r="G15" s="85"/>
      <c r="H15" s="85"/>
      <c r="I15" s="85"/>
      <c r="J15" s="85"/>
      <c r="K15" s="85"/>
    </row>
    <row r="16" spans="1:11" s="36" customFormat="1" ht="15.75" hidden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</row>
    <row r="17" spans="1:11" s="36" customFormat="1" ht="15.75" hidden="1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</row>
    <row r="18" spans="1:11" s="36" customFormat="1" ht="15.75" hidden="1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</row>
    <row r="19" spans="1:11" s="36" customFormat="1" ht="15.75" hidden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</row>
    <row r="20" spans="1:11" s="36" customFormat="1" ht="15.75" hidden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</row>
    <row r="21" spans="1:11" s="36" customFormat="1" hidden="1" x14ac:dyDescent="0.3">
      <c r="A21" s="38">
        <v>1</v>
      </c>
      <c r="B21" s="38" t="s">
        <v>67</v>
      </c>
      <c r="C21" s="38"/>
      <c r="D21" s="38" t="s">
        <v>68</v>
      </c>
      <c r="E21" s="38"/>
      <c r="F21" s="38"/>
      <c r="G21" s="38"/>
      <c r="H21" s="38"/>
      <c r="I21" s="38"/>
      <c r="J21" s="38"/>
      <c r="K21" s="37"/>
    </row>
    <row r="22" spans="1:11" s="36" customFormat="1" hidden="1" x14ac:dyDescent="0.3">
      <c r="A22" s="38">
        <v>2</v>
      </c>
      <c r="B22" s="38" t="s">
        <v>69</v>
      </c>
      <c r="C22" s="38"/>
      <c r="D22" s="38" t="s">
        <v>70</v>
      </c>
      <c r="E22" s="38"/>
      <c r="F22" s="38"/>
      <c r="G22" s="38"/>
      <c r="H22" s="38"/>
      <c r="I22" s="38"/>
      <c r="J22" s="38"/>
      <c r="K22" s="37"/>
    </row>
    <row r="23" spans="1:11" s="36" customFormat="1" hidden="1" x14ac:dyDescent="0.3">
      <c r="A23" s="38">
        <v>3</v>
      </c>
      <c r="B23" s="38" t="s">
        <v>71</v>
      </c>
      <c r="C23" s="38"/>
      <c r="D23" s="38" t="s">
        <v>72</v>
      </c>
      <c r="E23" s="38"/>
      <c r="F23" s="38"/>
      <c r="G23" s="38"/>
      <c r="H23" s="38"/>
      <c r="I23" s="38"/>
      <c r="J23" s="38"/>
      <c r="K23" s="37"/>
    </row>
    <row r="24" spans="1:11" s="36" customFormat="1" hidden="1" x14ac:dyDescent="0.3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7"/>
    </row>
    <row r="25" spans="1:11" s="36" customFormat="1" ht="15.75" x14ac:dyDescent="0.25">
      <c r="A25" s="87" t="s">
        <v>115</v>
      </c>
      <c r="B25" s="87"/>
      <c r="C25" s="87"/>
      <c r="D25" s="87"/>
      <c r="E25" s="87"/>
      <c r="F25" s="87"/>
      <c r="G25" s="87"/>
      <c r="H25" s="87"/>
      <c r="I25" s="87"/>
      <c r="J25" s="87"/>
      <c r="K25" s="87"/>
    </row>
    <row r="26" spans="1:11" s="36" customFormat="1" ht="15.75" x14ac:dyDescent="0.25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</row>
    <row r="27" spans="1:11" ht="18" customHeight="1" x14ac:dyDescent="0.35">
      <c r="A27" s="58" t="s">
        <v>98</v>
      </c>
      <c r="B27" s="12"/>
      <c r="I27" s="31"/>
      <c r="J27" s="31"/>
    </row>
    <row r="28" spans="1:11" ht="3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1" ht="5.45" customHeight="1" x14ac:dyDescent="0.3">
      <c r="A29" s="84" t="s">
        <v>93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</row>
    <row r="30" spans="1:11" ht="11.25" customHeight="1" x14ac:dyDescent="0.3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1" ht="45" x14ac:dyDescent="0.3">
      <c r="A31" s="19" t="s">
        <v>0</v>
      </c>
      <c r="B31" s="19" t="s">
        <v>1</v>
      </c>
      <c r="C31" s="19" t="s">
        <v>2</v>
      </c>
      <c r="D31" s="20" t="s">
        <v>74</v>
      </c>
      <c r="E31" s="20" t="s">
        <v>73</v>
      </c>
      <c r="F31" s="20" t="s">
        <v>75</v>
      </c>
      <c r="G31" s="20" t="s">
        <v>5</v>
      </c>
      <c r="H31" s="20" t="s">
        <v>6</v>
      </c>
      <c r="I31" s="20" t="s">
        <v>7</v>
      </c>
      <c r="J31" s="21" t="s">
        <v>3</v>
      </c>
      <c r="K31" s="21" t="s">
        <v>99</v>
      </c>
    </row>
    <row r="32" spans="1:11" x14ac:dyDescent="0.3">
      <c r="A32" s="19"/>
      <c r="B32" s="29" t="s">
        <v>46</v>
      </c>
      <c r="C32" s="19"/>
      <c r="D32" s="19"/>
      <c r="E32" s="19"/>
      <c r="F32" s="19"/>
      <c r="G32" s="20"/>
      <c r="H32" s="20"/>
      <c r="I32" s="20"/>
      <c r="J32" s="21"/>
      <c r="K32" s="21"/>
    </row>
    <row r="33" spans="1:12" ht="62.25" customHeight="1" x14ac:dyDescent="0.3">
      <c r="A33" s="22">
        <v>1</v>
      </c>
      <c r="B33" s="23" t="s">
        <v>17</v>
      </c>
      <c r="C33" s="22" t="s">
        <v>9</v>
      </c>
      <c r="D33" s="22">
        <v>9500</v>
      </c>
      <c r="E33" s="22">
        <v>9500</v>
      </c>
      <c r="F33" s="39">
        <v>1</v>
      </c>
      <c r="G33" s="24">
        <v>350</v>
      </c>
      <c r="H33" s="24">
        <v>60</v>
      </c>
      <c r="I33" s="24">
        <f>G33*E33</f>
        <v>3325000</v>
      </c>
      <c r="J33" s="25">
        <f>H33*E33</f>
        <v>570000</v>
      </c>
      <c r="K33" s="25">
        <f t="shared" ref="K33" si="0">J33+I33</f>
        <v>3895000</v>
      </c>
      <c r="L33" s="15"/>
    </row>
    <row r="34" spans="1:12" x14ac:dyDescent="0.3">
      <c r="A34" s="19"/>
      <c r="B34" s="29" t="s">
        <v>47</v>
      </c>
      <c r="C34" s="19"/>
      <c r="D34" s="19"/>
      <c r="E34" s="19"/>
      <c r="F34" s="41"/>
      <c r="G34" s="20"/>
      <c r="H34" s="20"/>
      <c r="I34" s="20"/>
      <c r="J34" s="21"/>
      <c r="K34" s="21"/>
    </row>
    <row r="35" spans="1:12" ht="75" x14ac:dyDescent="0.3">
      <c r="A35" s="22">
        <v>2</v>
      </c>
      <c r="B35" s="23" t="s">
        <v>61</v>
      </c>
      <c r="C35" s="22" t="s">
        <v>9</v>
      </c>
      <c r="D35" s="22">
        <v>9500</v>
      </c>
      <c r="E35" s="22">
        <v>9500</v>
      </c>
      <c r="F35" s="39">
        <v>1</v>
      </c>
      <c r="G35" s="24">
        <v>160</v>
      </c>
      <c r="H35" s="24">
        <v>55</v>
      </c>
      <c r="I35" s="24">
        <f>G35*E35</f>
        <v>1520000</v>
      </c>
      <c r="J35" s="25">
        <f>H35*E35</f>
        <v>522500</v>
      </c>
      <c r="K35" s="25">
        <f>J35+I35</f>
        <v>2042500</v>
      </c>
      <c r="L35" s="15">
        <f>H35+G35</f>
        <v>215</v>
      </c>
    </row>
    <row r="36" spans="1:12" x14ac:dyDescent="0.3">
      <c r="A36" s="22"/>
      <c r="B36" s="29" t="s">
        <v>48</v>
      </c>
      <c r="C36" s="22"/>
      <c r="D36" s="22"/>
      <c r="E36" s="22"/>
      <c r="F36" s="40"/>
      <c r="G36" s="24"/>
      <c r="H36" s="24"/>
      <c r="I36" s="24"/>
      <c r="J36" s="25"/>
      <c r="K36" s="25"/>
    </row>
    <row r="37" spans="1:12" ht="27.75" customHeight="1" x14ac:dyDescent="0.3">
      <c r="A37" s="22">
        <v>3</v>
      </c>
      <c r="B37" s="23" t="s">
        <v>55</v>
      </c>
      <c r="C37" s="22" t="s">
        <v>11</v>
      </c>
      <c r="D37" s="22">
        <v>124</v>
      </c>
      <c r="E37" s="22">
        <v>124</v>
      </c>
      <c r="F37" s="39">
        <v>1</v>
      </c>
      <c r="G37" s="24">
        <v>5500</v>
      </c>
      <c r="H37" s="24">
        <v>800</v>
      </c>
      <c r="I37" s="24">
        <f>G37*E37</f>
        <v>682000</v>
      </c>
      <c r="J37" s="25">
        <f>H37*E37</f>
        <v>99200</v>
      </c>
      <c r="K37" s="25">
        <f>J37+I37</f>
        <v>781200</v>
      </c>
    </row>
    <row r="38" spans="1:12" ht="30" x14ac:dyDescent="0.3">
      <c r="A38" s="22">
        <v>4</v>
      </c>
      <c r="B38" s="23" t="s">
        <v>56</v>
      </c>
      <c r="C38" s="22"/>
      <c r="D38" s="22"/>
      <c r="E38" s="22"/>
      <c r="F38" s="40"/>
      <c r="G38" s="24"/>
      <c r="H38" s="24"/>
      <c r="I38" s="24">
        <f t="shared" ref="I38" si="1">G38*D38</f>
        <v>0</v>
      </c>
      <c r="J38" s="25">
        <f t="shared" ref="J38" si="2">H38*D38</f>
        <v>0</v>
      </c>
      <c r="K38" s="25">
        <f t="shared" ref="K38" si="3">J38+I38</f>
        <v>0</v>
      </c>
    </row>
    <row r="39" spans="1:12" x14ac:dyDescent="0.3">
      <c r="A39" s="22" t="s">
        <v>26</v>
      </c>
      <c r="B39" s="23" t="s">
        <v>44</v>
      </c>
      <c r="C39" s="22" t="s">
        <v>11</v>
      </c>
      <c r="D39" s="22">
        <v>39</v>
      </c>
      <c r="E39" s="22">
        <v>39</v>
      </c>
      <c r="F39" s="39">
        <v>1</v>
      </c>
      <c r="G39" s="24">
        <v>2200</v>
      </c>
      <c r="H39" s="24">
        <v>1000</v>
      </c>
      <c r="I39" s="24">
        <f t="shared" ref="I39" si="4">G39*E39</f>
        <v>85800</v>
      </c>
      <c r="J39" s="25">
        <f t="shared" ref="J39" si="5">H39*E39</f>
        <v>39000</v>
      </c>
      <c r="K39" s="25">
        <f>J39+I39</f>
        <v>124800</v>
      </c>
    </row>
    <row r="40" spans="1:12" x14ac:dyDescent="0.3">
      <c r="A40" s="22" t="s">
        <v>27</v>
      </c>
      <c r="B40" s="23" t="s">
        <v>45</v>
      </c>
      <c r="C40" s="22" t="s">
        <v>11</v>
      </c>
      <c r="D40" s="22">
        <v>22</v>
      </c>
      <c r="E40" s="22">
        <v>18</v>
      </c>
      <c r="F40" s="39">
        <v>1</v>
      </c>
      <c r="G40" s="24">
        <v>3500</v>
      </c>
      <c r="H40" s="24">
        <v>1000</v>
      </c>
      <c r="I40" s="24">
        <f>G40*E40</f>
        <v>63000</v>
      </c>
      <c r="J40" s="25">
        <f>H40*E40</f>
        <v>18000</v>
      </c>
      <c r="K40" s="25">
        <f>J40+I40</f>
        <v>81000</v>
      </c>
    </row>
    <row r="41" spans="1:12" ht="30" x14ac:dyDescent="0.3">
      <c r="A41" s="22">
        <v>5</v>
      </c>
      <c r="B41" s="23" t="s">
        <v>12</v>
      </c>
      <c r="C41" s="22"/>
      <c r="D41" s="22"/>
      <c r="E41" s="22"/>
      <c r="F41" s="40"/>
      <c r="G41" s="27"/>
      <c r="H41" s="27"/>
      <c r="I41" s="27"/>
      <c r="J41" s="27"/>
      <c r="K41" s="25"/>
    </row>
    <row r="42" spans="1:12" x14ac:dyDescent="0.3">
      <c r="A42" s="22" t="s">
        <v>26</v>
      </c>
      <c r="B42" s="23" t="s">
        <v>23</v>
      </c>
      <c r="C42" s="22" t="s">
        <v>25</v>
      </c>
      <c r="D42" s="22">
        <v>2</v>
      </c>
      <c r="E42" s="22">
        <v>2</v>
      </c>
      <c r="F42" s="39">
        <v>1</v>
      </c>
      <c r="G42" s="24">
        <v>7500</v>
      </c>
      <c r="H42" s="24">
        <v>900</v>
      </c>
      <c r="I42" s="24">
        <f t="shared" ref="I42:I43" si="6">G42*E42</f>
        <v>15000</v>
      </c>
      <c r="J42" s="25">
        <f t="shared" ref="J42:J43" si="7">H42*E42</f>
        <v>1800</v>
      </c>
      <c r="K42" s="25">
        <f>J42+I42</f>
        <v>16800</v>
      </c>
    </row>
    <row r="43" spans="1:12" x14ac:dyDescent="0.3">
      <c r="A43" s="22" t="s">
        <v>27</v>
      </c>
      <c r="B43" s="23" t="s">
        <v>24</v>
      </c>
      <c r="C43" s="22" t="s">
        <v>25</v>
      </c>
      <c r="D43" s="22">
        <v>2</v>
      </c>
      <c r="E43" s="22">
        <v>2</v>
      </c>
      <c r="F43" s="39">
        <v>1</v>
      </c>
      <c r="G43" s="24">
        <v>9000</v>
      </c>
      <c r="H43" s="24">
        <v>900</v>
      </c>
      <c r="I43" s="24">
        <f t="shared" si="6"/>
        <v>18000</v>
      </c>
      <c r="J43" s="25">
        <f t="shared" si="7"/>
        <v>1800</v>
      </c>
      <c r="K43" s="25">
        <f>J43+I43</f>
        <v>19800</v>
      </c>
    </row>
    <row r="44" spans="1:12" ht="30" x14ac:dyDescent="0.3">
      <c r="A44" s="22">
        <v>6</v>
      </c>
      <c r="B44" s="23" t="s">
        <v>21</v>
      </c>
      <c r="C44" s="22"/>
      <c r="D44" s="22"/>
      <c r="E44" s="22"/>
      <c r="F44" s="40"/>
      <c r="G44" s="24"/>
      <c r="H44" s="24"/>
      <c r="I44" s="24"/>
      <c r="J44" s="25"/>
      <c r="K44" s="25"/>
    </row>
    <row r="45" spans="1:12" x14ac:dyDescent="0.3">
      <c r="A45" s="22" t="s">
        <v>26</v>
      </c>
      <c r="B45" s="23" t="s">
        <v>20</v>
      </c>
      <c r="C45" s="22" t="s">
        <v>11</v>
      </c>
      <c r="D45" s="22">
        <v>7</v>
      </c>
      <c r="E45" s="22">
        <v>7</v>
      </c>
      <c r="F45" s="39">
        <v>1</v>
      </c>
      <c r="G45" s="24">
        <v>14500</v>
      </c>
      <c r="H45" s="24">
        <v>1000</v>
      </c>
      <c r="I45" s="24">
        <f t="shared" ref="I45:I46" si="8">G45*E45</f>
        <v>101500</v>
      </c>
      <c r="J45" s="25">
        <f t="shared" ref="J45:J46" si="9">H45*E45</f>
        <v>7000</v>
      </c>
      <c r="K45" s="25">
        <f t="shared" ref="K45:K46" si="10">J45+I45</f>
        <v>108500</v>
      </c>
    </row>
    <row r="46" spans="1:12" x14ac:dyDescent="0.3">
      <c r="A46" s="22" t="s">
        <v>27</v>
      </c>
      <c r="B46" s="23" t="s">
        <v>19</v>
      </c>
      <c r="C46" s="22" t="s">
        <v>11</v>
      </c>
      <c r="D46" s="22">
        <v>4</v>
      </c>
      <c r="E46" s="22">
        <v>4</v>
      </c>
      <c r="F46" s="39">
        <v>1</v>
      </c>
      <c r="G46" s="24">
        <v>10750</v>
      </c>
      <c r="H46" s="24">
        <v>1000</v>
      </c>
      <c r="I46" s="24">
        <f t="shared" si="8"/>
        <v>43000</v>
      </c>
      <c r="J46" s="25">
        <f t="shared" si="9"/>
        <v>4000</v>
      </c>
      <c r="K46" s="25">
        <f t="shared" si="10"/>
        <v>47000</v>
      </c>
    </row>
    <row r="47" spans="1:12" ht="20.25" customHeight="1" x14ac:dyDescent="0.3">
      <c r="A47" s="22">
        <v>7</v>
      </c>
      <c r="B47" s="23" t="s">
        <v>22</v>
      </c>
      <c r="C47" s="22"/>
      <c r="D47" s="22"/>
      <c r="E47" s="22"/>
      <c r="F47" s="40"/>
      <c r="G47" s="24"/>
      <c r="H47" s="24"/>
      <c r="I47" s="24"/>
      <c r="J47" s="25"/>
      <c r="K47" s="25"/>
    </row>
    <row r="48" spans="1:12" x14ac:dyDescent="0.3">
      <c r="A48" s="22" t="s">
        <v>26</v>
      </c>
      <c r="B48" s="23" t="s">
        <v>20</v>
      </c>
      <c r="C48" s="22" t="s">
        <v>11</v>
      </c>
      <c r="D48" s="22">
        <v>7</v>
      </c>
      <c r="E48" s="22">
        <v>7</v>
      </c>
      <c r="F48" s="39">
        <v>1</v>
      </c>
      <c r="G48" s="24">
        <v>14500</v>
      </c>
      <c r="H48" s="24">
        <v>1000</v>
      </c>
      <c r="I48" s="24">
        <f t="shared" ref="I48:I49" si="11">G48*E48</f>
        <v>101500</v>
      </c>
      <c r="J48" s="25">
        <f t="shared" ref="J48:J51" si="12">H48*E48</f>
        <v>7000</v>
      </c>
      <c r="K48" s="25">
        <f>J48+I48</f>
        <v>108500</v>
      </c>
    </row>
    <row r="49" spans="1:11" x14ac:dyDescent="0.3">
      <c r="A49" s="22" t="s">
        <v>27</v>
      </c>
      <c r="B49" s="23" t="s">
        <v>19</v>
      </c>
      <c r="C49" s="22" t="s">
        <v>11</v>
      </c>
      <c r="D49" s="22">
        <v>4</v>
      </c>
      <c r="E49" s="22">
        <v>4</v>
      </c>
      <c r="F49" s="39">
        <v>1</v>
      </c>
      <c r="G49" s="24">
        <v>11800</v>
      </c>
      <c r="H49" s="24">
        <v>1000</v>
      </c>
      <c r="I49" s="24">
        <f t="shared" si="11"/>
        <v>47200</v>
      </c>
      <c r="J49" s="25">
        <f t="shared" si="12"/>
        <v>4000</v>
      </c>
      <c r="K49" s="25">
        <f>J49+I49</f>
        <v>51200</v>
      </c>
    </row>
    <row r="50" spans="1:11" ht="45" x14ac:dyDescent="0.3">
      <c r="A50" s="22">
        <v>8</v>
      </c>
      <c r="B50" s="23" t="s">
        <v>58</v>
      </c>
      <c r="C50" s="22" t="s">
        <v>11</v>
      </c>
      <c r="D50" s="22">
        <v>11</v>
      </c>
      <c r="E50" s="22">
        <v>11</v>
      </c>
      <c r="F50" s="39">
        <v>1</v>
      </c>
      <c r="G50" s="24">
        <v>8000</v>
      </c>
      <c r="H50" s="24">
        <v>1000</v>
      </c>
      <c r="I50" s="24">
        <f>G50*E50</f>
        <v>88000</v>
      </c>
      <c r="J50" s="25">
        <f>H50*E50</f>
        <v>11000</v>
      </c>
      <c r="K50" s="25">
        <f>J50+I50</f>
        <v>99000</v>
      </c>
    </row>
    <row r="51" spans="1:11" ht="31.5" customHeight="1" x14ac:dyDescent="0.3">
      <c r="A51" s="22">
        <v>9</v>
      </c>
      <c r="B51" s="23" t="s">
        <v>54</v>
      </c>
      <c r="C51" s="22" t="s">
        <v>13</v>
      </c>
      <c r="D51" s="22">
        <v>200</v>
      </c>
      <c r="E51" s="22">
        <v>200</v>
      </c>
      <c r="F51" s="39">
        <v>1</v>
      </c>
      <c r="G51" s="30">
        <v>650</v>
      </c>
      <c r="H51" s="30">
        <v>80</v>
      </c>
      <c r="I51" s="24">
        <f>G51*E51</f>
        <v>130000</v>
      </c>
      <c r="J51" s="25">
        <f t="shared" si="12"/>
        <v>16000</v>
      </c>
      <c r="K51" s="25">
        <f>J51+I51</f>
        <v>146000</v>
      </c>
    </row>
    <row r="52" spans="1:11" ht="45" x14ac:dyDescent="0.3">
      <c r="A52" s="19" t="s">
        <v>0</v>
      </c>
      <c r="B52" s="19" t="s">
        <v>1</v>
      </c>
      <c r="C52" s="19" t="s">
        <v>2</v>
      </c>
      <c r="D52" s="20" t="s">
        <v>74</v>
      </c>
      <c r="E52" s="20" t="s">
        <v>73</v>
      </c>
      <c r="F52" s="20" t="s">
        <v>75</v>
      </c>
      <c r="G52" s="20" t="s">
        <v>5</v>
      </c>
      <c r="H52" s="20" t="s">
        <v>6</v>
      </c>
      <c r="I52" s="20" t="s">
        <v>7</v>
      </c>
      <c r="J52" s="21" t="s">
        <v>3</v>
      </c>
      <c r="K52" s="21" t="s">
        <v>10</v>
      </c>
    </row>
    <row r="53" spans="1:11" x14ac:dyDescent="0.3">
      <c r="A53" s="22"/>
      <c r="B53" s="29" t="s">
        <v>50</v>
      </c>
      <c r="C53" s="22"/>
      <c r="D53" s="22"/>
      <c r="E53" s="22"/>
      <c r="F53" s="40"/>
      <c r="G53" s="24"/>
      <c r="H53" s="24"/>
      <c r="I53" s="24"/>
      <c r="J53" s="25"/>
      <c r="K53" s="25"/>
    </row>
    <row r="54" spans="1:11" ht="60" x14ac:dyDescent="0.3">
      <c r="A54" s="22">
        <v>10</v>
      </c>
      <c r="B54" s="23" t="s">
        <v>53</v>
      </c>
      <c r="C54" s="22" t="s">
        <v>14</v>
      </c>
      <c r="D54" s="22">
        <v>1</v>
      </c>
      <c r="E54" s="22">
        <v>1</v>
      </c>
      <c r="F54" s="39">
        <v>1</v>
      </c>
      <c r="G54" s="24">
        <v>200000</v>
      </c>
      <c r="H54" s="24">
        <v>75000</v>
      </c>
      <c r="I54" s="24">
        <f>G54*E54</f>
        <v>200000</v>
      </c>
      <c r="J54" s="25">
        <f>H54*E54</f>
        <v>75000</v>
      </c>
      <c r="K54" s="25">
        <f>J54+I54</f>
        <v>275000</v>
      </c>
    </row>
    <row r="55" spans="1:11" ht="55.5" customHeight="1" x14ac:dyDescent="0.3">
      <c r="A55" s="22">
        <v>11</v>
      </c>
      <c r="B55" s="23" t="s">
        <v>62</v>
      </c>
      <c r="C55" s="22"/>
      <c r="D55" s="22"/>
      <c r="E55" s="22"/>
      <c r="F55" s="40"/>
      <c r="G55" s="24"/>
      <c r="H55" s="24"/>
      <c r="I55" s="24"/>
      <c r="J55" s="25"/>
      <c r="K55" s="25"/>
    </row>
    <row r="56" spans="1:11" x14ac:dyDescent="0.3">
      <c r="A56" s="22" t="s">
        <v>26</v>
      </c>
      <c r="B56" s="23" t="s">
        <v>35</v>
      </c>
      <c r="C56" s="22" t="s">
        <v>13</v>
      </c>
      <c r="D56" s="22">
        <v>350</v>
      </c>
      <c r="E56" s="22">
        <v>350</v>
      </c>
      <c r="F56" s="39">
        <v>1</v>
      </c>
      <c r="G56" s="24">
        <v>0</v>
      </c>
      <c r="H56" s="24">
        <v>575</v>
      </c>
      <c r="I56" s="24">
        <f t="shared" ref="I56:I64" si="13">G56*E56</f>
        <v>0</v>
      </c>
      <c r="J56" s="25">
        <f t="shared" ref="J56:J66" si="14">H56*E56</f>
        <v>201250</v>
      </c>
      <c r="K56" s="25">
        <f t="shared" ref="K56" si="15">J56+I56</f>
        <v>201250</v>
      </c>
    </row>
    <row r="57" spans="1:11" x14ac:dyDescent="0.3">
      <c r="A57" s="22" t="s">
        <v>27</v>
      </c>
      <c r="B57" s="23" t="s">
        <v>36</v>
      </c>
      <c r="C57" s="22" t="s">
        <v>13</v>
      </c>
      <c r="D57" s="22">
        <v>130</v>
      </c>
      <c r="E57" s="22">
        <v>130</v>
      </c>
      <c r="F57" s="39">
        <v>1</v>
      </c>
      <c r="G57" s="24">
        <v>0</v>
      </c>
      <c r="H57" s="24">
        <v>475</v>
      </c>
      <c r="I57" s="24">
        <f t="shared" si="13"/>
        <v>0</v>
      </c>
      <c r="J57" s="25">
        <f t="shared" si="14"/>
        <v>61750</v>
      </c>
      <c r="K57" s="25">
        <f t="shared" ref="K57:K65" si="16">J57+I57</f>
        <v>61750</v>
      </c>
    </row>
    <row r="58" spans="1:11" x14ac:dyDescent="0.3">
      <c r="A58" s="22" t="s">
        <v>28</v>
      </c>
      <c r="B58" s="23" t="s">
        <v>37</v>
      </c>
      <c r="C58" s="22" t="s">
        <v>13</v>
      </c>
      <c r="D58" s="22">
        <v>160</v>
      </c>
      <c r="E58" s="22">
        <v>160</v>
      </c>
      <c r="F58" s="39">
        <v>1</v>
      </c>
      <c r="G58" s="24">
        <v>0</v>
      </c>
      <c r="H58" s="24">
        <v>425</v>
      </c>
      <c r="I58" s="24">
        <f t="shared" si="13"/>
        <v>0</v>
      </c>
      <c r="J58" s="25">
        <f t="shared" si="14"/>
        <v>68000</v>
      </c>
      <c r="K58" s="25">
        <f t="shared" si="16"/>
        <v>68000</v>
      </c>
    </row>
    <row r="59" spans="1:11" x14ac:dyDescent="0.3">
      <c r="A59" s="22" t="s">
        <v>29</v>
      </c>
      <c r="B59" s="23" t="s">
        <v>43</v>
      </c>
      <c r="C59" s="22" t="s">
        <v>13</v>
      </c>
      <c r="D59" s="22">
        <v>240</v>
      </c>
      <c r="E59" s="22">
        <v>240</v>
      </c>
      <c r="F59" s="39">
        <v>1</v>
      </c>
      <c r="G59" s="24">
        <v>0</v>
      </c>
      <c r="H59" s="24">
        <v>375</v>
      </c>
      <c r="I59" s="24">
        <f t="shared" si="13"/>
        <v>0</v>
      </c>
      <c r="J59" s="25">
        <f t="shared" si="14"/>
        <v>90000</v>
      </c>
      <c r="K59" s="25">
        <f t="shared" si="16"/>
        <v>90000</v>
      </c>
    </row>
    <row r="60" spans="1:11" x14ac:dyDescent="0.3">
      <c r="A60" s="22" t="s">
        <v>30</v>
      </c>
      <c r="B60" s="23" t="s">
        <v>38</v>
      </c>
      <c r="C60" s="22" t="s">
        <v>13</v>
      </c>
      <c r="D60" s="22">
        <v>400</v>
      </c>
      <c r="E60" s="22">
        <v>400</v>
      </c>
      <c r="F60" s="39">
        <v>1</v>
      </c>
      <c r="G60" s="24">
        <v>0</v>
      </c>
      <c r="H60" s="24">
        <v>325</v>
      </c>
      <c r="I60" s="24">
        <f t="shared" si="13"/>
        <v>0</v>
      </c>
      <c r="J60" s="25">
        <f t="shared" si="14"/>
        <v>130000</v>
      </c>
      <c r="K60" s="25">
        <f t="shared" si="16"/>
        <v>130000</v>
      </c>
    </row>
    <row r="61" spans="1:11" x14ac:dyDescent="0.3">
      <c r="A61" s="22" t="s">
        <v>31</v>
      </c>
      <c r="B61" s="23" t="s">
        <v>39</v>
      </c>
      <c r="C61" s="22" t="s">
        <v>13</v>
      </c>
      <c r="D61" s="22">
        <v>200</v>
      </c>
      <c r="E61" s="22">
        <v>200</v>
      </c>
      <c r="F61" s="39">
        <v>1</v>
      </c>
      <c r="G61" s="24">
        <v>0</v>
      </c>
      <c r="H61" s="24">
        <v>275</v>
      </c>
      <c r="I61" s="24">
        <f t="shared" si="13"/>
        <v>0</v>
      </c>
      <c r="J61" s="25">
        <f t="shared" si="14"/>
        <v>55000</v>
      </c>
      <c r="K61" s="25">
        <f t="shared" si="16"/>
        <v>55000</v>
      </c>
    </row>
    <row r="62" spans="1:11" x14ac:dyDescent="0.3">
      <c r="A62" s="22" t="s">
        <v>32</v>
      </c>
      <c r="B62" s="23" t="s">
        <v>40</v>
      </c>
      <c r="C62" s="22" t="s">
        <v>13</v>
      </c>
      <c r="D62" s="22">
        <v>320</v>
      </c>
      <c r="E62" s="22">
        <v>320</v>
      </c>
      <c r="F62" s="39">
        <v>1</v>
      </c>
      <c r="G62" s="24">
        <v>0</v>
      </c>
      <c r="H62" s="24">
        <v>250</v>
      </c>
      <c r="I62" s="24">
        <f t="shared" si="13"/>
        <v>0</v>
      </c>
      <c r="J62" s="25">
        <f t="shared" si="14"/>
        <v>80000</v>
      </c>
      <c r="K62" s="25">
        <f t="shared" si="16"/>
        <v>80000</v>
      </c>
    </row>
    <row r="63" spans="1:11" x14ac:dyDescent="0.3">
      <c r="A63" s="22" t="s">
        <v>33</v>
      </c>
      <c r="B63" s="23" t="s">
        <v>41</v>
      </c>
      <c r="C63" s="22" t="s">
        <v>13</v>
      </c>
      <c r="D63" s="22">
        <v>180</v>
      </c>
      <c r="E63" s="22">
        <v>180</v>
      </c>
      <c r="F63" s="39">
        <v>1</v>
      </c>
      <c r="G63" s="24">
        <v>0</v>
      </c>
      <c r="H63" s="24">
        <v>225</v>
      </c>
      <c r="I63" s="24">
        <f t="shared" si="13"/>
        <v>0</v>
      </c>
      <c r="J63" s="25">
        <f t="shared" si="14"/>
        <v>40500</v>
      </c>
      <c r="K63" s="25">
        <f t="shared" si="16"/>
        <v>40500</v>
      </c>
    </row>
    <row r="64" spans="1:11" x14ac:dyDescent="0.3">
      <c r="A64" s="22" t="s">
        <v>34</v>
      </c>
      <c r="B64" s="23" t="s">
        <v>42</v>
      </c>
      <c r="C64" s="22" t="s">
        <v>13</v>
      </c>
      <c r="D64" s="22">
        <v>200</v>
      </c>
      <c r="E64" s="22">
        <v>200</v>
      </c>
      <c r="F64" s="39">
        <v>1</v>
      </c>
      <c r="G64" s="24">
        <v>0</v>
      </c>
      <c r="H64" s="24">
        <v>175</v>
      </c>
      <c r="I64" s="24">
        <f t="shared" si="13"/>
        <v>0</v>
      </c>
      <c r="J64" s="25">
        <f>H64*E64</f>
        <v>35000</v>
      </c>
      <c r="K64" s="25">
        <f t="shared" si="16"/>
        <v>35000</v>
      </c>
    </row>
    <row r="65" spans="1:11" ht="45" x14ac:dyDescent="0.3">
      <c r="A65" s="22">
        <v>12</v>
      </c>
      <c r="B65" s="23" t="s">
        <v>49</v>
      </c>
      <c r="C65" s="22" t="s">
        <v>14</v>
      </c>
      <c r="D65" s="22">
        <v>1</v>
      </c>
      <c r="E65" s="22">
        <v>1</v>
      </c>
      <c r="F65" s="39">
        <v>1</v>
      </c>
      <c r="G65" s="24">
        <v>15000</v>
      </c>
      <c r="H65" s="24">
        <v>20000</v>
      </c>
      <c r="I65" s="24">
        <f>G65*E65</f>
        <v>15000</v>
      </c>
      <c r="J65" s="25">
        <f t="shared" si="14"/>
        <v>20000</v>
      </c>
      <c r="K65" s="25">
        <f t="shared" si="16"/>
        <v>35000</v>
      </c>
    </row>
    <row r="66" spans="1:11" ht="48" customHeight="1" x14ac:dyDescent="0.3">
      <c r="A66" s="22">
        <v>13</v>
      </c>
      <c r="B66" s="23" t="s">
        <v>52</v>
      </c>
      <c r="C66" s="22" t="s">
        <v>14</v>
      </c>
      <c r="D66" s="22">
        <v>1</v>
      </c>
      <c r="E66" s="22">
        <v>1</v>
      </c>
      <c r="F66" s="39">
        <v>1</v>
      </c>
      <c r="G66" s="24">
        <v>400000</v>
      </c>
      <c r="H66" s="24">
        <v>80000</v>
      </c>
      <c r="I66" s="24">
        <f>G66*E66</f>
        <v>400000</v>
      </c>
      <c r="J66" s="25">
        <f t="shared" si="14"/>
        <v>80000</v>
      </c>
      <c r="K66" s="25">
        <f>J66+I66</f>
        <v>480000</v>
      </c>
    </row>
    <row r="67" spans="1:11" x14ac:dyDescent="0.3">
      <c r="A67" s="22"/>
      <c r="B67" s="29" t="s">
        <v>51</v>
      </c>
      <c r="C67" s="22"/>
      <c r="D67" s="22"/>
      <c r="E67" s="22"/>
      <c r="F67" s="40"/>
      <c r="G67" s="24"/>
      <c r="H67" s="24"/>
      <c r="I67" s="24"/>
      <c r="J67" s="25"/>
      <c r="K67" s="25"/>
    </row>
    <row r="68" spans="1:11" ht="70.5" customHeight="1" x14ac:dyDescent="0.3">
      <c r="A68" s="22">
        <v>14</v>
      </c>
      <c r="B68" s="23" t="s">
        <v>63</v>
      </c>
      <c r="C68" s="22"/>
      <c r="D68" s="22"/>
      <c r="E68" s="22"/>
      <c r="F68" s="40"/>
      <c r="G68" s="24"/>
      <c r="H68" s="24"/>
      <c r="I68" s="24"/>
      <c r="J68" s="25"/>
      <c r="K68" s="25"/>
    </row>
    <row r="69" spans="1:11" x14ac:dyDescent="0.3">
      <c r="A69" s="22"/>
      <c r="B69" s="28" t="s">
        <v>15</v>
      </c>
      <c r="C69" s="22"/>
      <c r="D69" s="22"/>
      <c r="E69" s="22"/>
      <c r="F69" s="40"/>
      <c r="G69" s="24"/>
      <c r="H69" s="24"/>
      <c r="I69" s="24"/>
      <c r="J69" s="25"/>
      <c r="K69" s="25"/>
    </row>
    <row r="70" spans="1:11" x14ac:dyDescent="0.3">
      <c r="A70" s="22" t="s">
        <v>26</v>
      </c>
      <c r="B70" s="23" t="s">
        <v>35</v>
      </c>
      <c r="C70" s="22" t="s">
        <v>13</v>
      </c>
      <c r="D70" s="22">
        <v>350</v>
      </c>
      <c r="E70" s="22">
        <v>350</v>
      </c>
      <c r="F70" s="39">
        <v>1</v>
      </c>
      <c r="G70" s="24">
        <v>2580</v>
      </c>
      <c r="H70" s="24">
        <v>285</v>
      </c>
      <c r="I70" s="24">
        <f t="shared" ref="I70" si="17">G70*E70</f>
        <v>903000</v>
      </c>
      <c r="J70" s="25">
        <f t="shared" ref="J70:J74" si="18">H70*E70</f>
        <v>99750</v>
      </c>
      <c r="K70" s="25">
        <f t="shared" ref="K70:K74" si="19">J70+I70</f>
        <v>1002750</v>
      </c>
    </row>
    <row r="71" spans="1:11" x14ac:dyDescent="0.3">
      <c r="A71" s="22" t="s">
        <v>27</v>
      </c>
      <c r="B71" s="23" t="s">
        <v>36</v>
      </c>
      <c r="C71" s="22" t="s">
        <v>13</v>
      </c>
      <c r="D71" s="22">
        <v>130</v>
      </c>
      <c r="E71" s="22">
        <v>130</v>
      </c>
      <c r="F71" s="39">
        <v>1</v>
      </c>
      <c r="G71" s="24">
        <v>2080</v>
      </c>
      <c r="H71" s="24">
        <v>255</v>
      </c>
      <c r="I71" s="24">
        <f>G71*E71</f>
        <v>270400</v>
      </c>
      <c r="J71" s="25">
        <f t="shared" si="18"/>
        <v>33150</v>
      </c>
      <c r="K71" s="25">
        <f t="shared" si="19"/>
        <v>303550</v>
      </c>
    </row>
    <row r="72" spans="1:11" x14ac:dyDescent="0.3">
      <c r="A72" s="22" t="s">
        <v>28</v>
      </c>
      <c r="B72" s="23" t="s">
        <v>37</v>
      </c>
      <c r="C72" s="22" t="s">
        <v>13</v>
      </c>
      <c r="D72" s="22">
        <v>160</v>
      </c>
      <c r="E72" s="22">
        <v>160</v>
      </c>
      <c r="F72" s="39">
        <v>1</v>
      </c>
      <c r="G72" s="24">
        <v>1730</v>
      </c>
      <c r="H72" s="24">
        <v>235</v>
      </c>
      <c r="I72" s="24">
        <f>G72*E72</f>
        <v>276800</v>
      </c>
      <c r="J72" s="25">
        <f t="shared" si="18"/>
        <v>37600</v>
      </c>
      <c r="K72" s="25">
        <f t="shared" si="19"/>
        <v>314400</v>
      </c>
    </row>
    <row r="73" spans="1:11" x14ac:dyDescent="0.3">
      <c r="A73" s="22" t="s">
        <v>29</v>
      </c>
      <c r="B73" s="23" t="s">
        <v>43</v>
      </c>
      <c r="C73" s="22" t="s">
        <v>13</v>
      </c>
      <c r="D73" s="22">
        <v>240</v>
      </c>
      <c r="E73" s="22">
        <v>240</v>
      </c>
      <c r="F73" s="39">
        <v>1</v>
      </c>
      <c r="G73" s="24">
        <v>1700</v>
      </c>
      <c r="H73" s="24">
        <v>230</v>
      </c>
      <c r="I73" s="24">
        <f>G73*E73</f>
        <v>408000</v>
      </c>
      <c r="J73" s="25">
        <f t="shared" si="18"/>
        <v>55200</v>
      </c>
      <c r="K73" s="25">
        <f t="shared" si="19"/>
        <v>463200</v>
      </c>
    </row>
    <row r="74" spans="1:11" x14ac:dyDescent="0.3">
      <c r="A74" s="22" t="s">
        <v>30</v>
      </c>
      <c r="B74" s="23" t="s">
        <v>38</v>
      </c>
      <c r="C74" s="22" t="s">
        <v>13</v>
      </c>
      <c r="D74" s="22">
        <v>400</v>
      </c>
      <c r="E74" s="22">
        <v>400</v>
      </c>
      <c r="F74" s="39">
        <v>1</v>
      </c>
      <c r="G74" s="24">
        <v>1250</v>
      </c>
      <c r="H74" s="24">
        <v>225</v>
      </c>
      <c r="I74" s="24">
        <f>G74*E74</f>
        <v>500000</v>
      </c>
      <c r="J74" s="25">
        <f t="shared" si="18"/>
        <v>90000</v>
      </c>
      <c r="K74" s="25">
        <f t="shared" si="19"/>
        <v>590000</v>
      </c>
    </row>
    <row r="75" spans="1:11" x14ac:dyDescent="0.3">
      <c r="A75" s="22"/>
      <c r="B75" s="28" t="s">
        <v>16</v>
      </c>
      <c r="C75" s="22"/>
      <c r="D75" s="22"/>
      <c r="E75" s="22"/>
      <c r="F75" s="40"/>
      <c r="G75" s="24"/>
      <c r="H75" s="24"/>
      <c r="I75" s="24"/>
      <c r="J75" s="25"/>
      <c r="K75" s="25"/>
    </row>
    <row r="76" spans="1:11" x14ac:dyDescent="0.3">
      <c r="A76" s="22" t="s">
        <v>26</v>
      </c>
      <c r="B76" s="23" t="s">
        <v>39</v>
      </c>
      <c r="C76" s="22" t="s">
        <v>13</v>
      </c>
      <c r="D76" s="22">
        <v>200</v>
      </c>
      <c r="E76" s="22">
        <v>200</v>
      </c>
      <c r="F76" s="39">
        <v>1</v>
      </c>
      <c r="G76" s="24">
        <v>1125</v>
      </c>
      <c r="H76" s="24">
        <v>215</v>
      </c>
      <c r="I76" s="24">
        <f t="shared" ref="I76:I78" si="20">G76*E76</f>
        <v>225000</v>
      </c>
      <c r="J76" s="25">
        <f t="shared" ref="J76:J79" si="21">H76*E76</f>
        <v>43000</v>
      </c>
      <c r="K76" s="25">
        <f t="shared" ref="K76:K86" si="22">J76+I76</f>
        <v>268000</v>
      </c>
    </row>
    <row r="77" spans="1:11" x14ac:dyDescent="0.3">
      <c r="A77" s="22" t="s">
        <v>27</v>
      </c>
      <c r="B77" s="23" t="s">
        <v>40</v>
      </c>
      <c r="C77" s="22" t="s">
        <v>13</v>
      </c>
      <c r="D77" s="22">
        <v>320</v>
      </c>
      <c r="E77" s="22">
        <v>320</v>
      </c>
      <c r="F77" s="39">
        <v>1</v>
      </c>
      <c r="G77" s="24">
        <v>980</v>
      </c>
      <c r="H77" s="24">
        <v>200</v>
      </c>
      <c r="I77" s="24">
        <f t="shared" si="20"/>
        <v>313600</v>
      </c>
      <c r="J77" s="25">
        <f t="shared" si="21"/>
        <v>64000</v>
      </c>
      <c r="K77" s="25">
        <f t="shared" si="22"/>
        <v>377600</v>
      </c>
    </row>
    <row r="78" spans="1:11" x14ac:dyDescent="0.3">
      <c r="A78" s="22" t="s">
        <v>28</v>
      </c>
      <c r="B78" s="23" t="s">
        <v>41</v>
      </c>
      <c r="C78" s="22" t="s">
        <v>13</v>
      </c>
      <c r="D78" s="22">
        <v>180</v>
      </c>
      <c r="E78" s="22">
        <v>180</v>
      </c>
      <c r="F78" s="39">
        <v>1</v>
      </c>
      <c r="G78" s="24">
        <v>975</v>
      </c>
      <c r="H78" s="24">
        <v>180</v>
      </c>
      <c r="I78" s="24">
        <f t="shared" si="20"/>
        <v>175500</v>
      </c>
      <c r="J78" s="25">
        <f t="shared" si="21"/>
        <v>32400</v>
      </c>
      <c r="K78" s="25">
        <f t="shared" si="22"/>
        <v>207900</v>
      </c>
    </row>
    <row r="79" spans="1:11" x14ac:dyDescent="0.3">
      <c r="A79" s="22" t="s">
        <v>29</v>
      </c>
      <c r="B79" s="23" t="s">
        <v>42</v>
      </c>
      <c r="C79" s="22" t="s">
        <v>13</v>
      </c>
      <c r="D79" s="22">
        <v>200</v>
      </c>
      <c r="E79" s="22">
        <v>200</v>
      </c>
      <c r="F79" s="39">
        <v>1</v>
      </c>
      <c r="G79" s="24">
        <v>700</v>
      </c>
      <c r="H79" s="24">
        <v>170</v>
      </c>
      <c r="I79" s="24">
        <f>G79*E79</f>
        <v>140000</v>
      </c>
      <c r="J79" s="25">
        <f t="shared" si="21"/>
        <v>34000</v>
      </c>
      <c r="K79" s="25">
        <f t="shared" si="22"/>
        <v>174000</v>
      </c>
    </row>
    <row r="80" spans="1:11" ht="30" x14ac:dyDescent="0.3">
      <c r="A80" s="22">
        <v>15</v>
      </c>
      <c r="B80" s="23" t="s">
        <v>59</v>
      </c>
      <c r="C80" s="22"/>
      <c r="D80" s="22"/>
      <c r="E80" s="22"/>
      <c r="F80" s="40"/>
      <c r="G80" s="24"/>
      <c r="H80" s="24"/>
      <c r="I80" s="24"/>
      <c r="J80" s="25"/>
      <c r="K80" s="25"/>
    </row>
    <row r="81" spans="1:15" x14ac:dyDescent="0.3">
      <c r="A81" s="22" t="s">
        <v>26</v>
      </c>
      <c r="B81" s="23" t="s">
        <v>38</v>
      </c>
      <c r="C81" s="22" t="s">
        <v>13</v>
      </c>
      <c r="D81" s="22">
        <v>240</v>
      </c>
      <c r="E81" s="22">
        <v>240</v>
      </c>
      <c r="F81" s="39">
        <v>1</v>
      </c>
      <c r="G81" s="24">
        <v>300</v>
      </c>
      <c r="H81" s="24">
        <v>98</v>
      </c>
      <c r="I81" s="24">
        <f t="shared" ref="I81:I86" si="23">G81*E81</f>
        <v>72000</v>
      </c>
      <c r="J81" s="25">
        <f t="shared" ref="J81:J86" si="24">H81*E81</f>
        <v>23520</v>
      </c>
      <c r="K81" s="25">
        <f t="shared" ref="K81:K83" si="25">J81+I81</f>
        <v>95520</v>
      </c>
    </row>
    <row r="82" spans="1:15" x14ac:dyDescent="0.3">
      <c r="A82" s="22" t="s">
        <v>27</v>
      </c>
      <c r="B82" s="23" t="s">
        <v>39</v>
      </c>
      <c r="C82" s="22" t="s">
        <v>13</v>
      </c>
      <c r="D82" s="22">
        <v>220</v>
      </c>
      <c r="E82" s="22">
        <v>220</v>
      </c>
      <c r="F82" s="39">
        <v>1</v>
      </c>
      <c r="G82" s="24">
        <v>220</v>
      </c>
      <c r="H82" s="24">
        <v>70</v>
      </c>
      <c r="I82" s="24">
        <f>G82*E82</f>
        <v>48400</v>
      </c>
      <c r="J82" s="25">
        <f t="shared" si="24"/>
        <v>15400</v>
      </c>
      <c r="K82" s="25">
        <f t="shared" si="25"/>
        <v>63800</v>
      </c>
    </row>
    <row r="83" spans="1:15" x14ac:dyDescent="0.3">
      <c r="A83" s="22" t="s">
        <v>28</v>
      </c>
      <c r="B83" s="23" t="s">
        <v>41</v>
      </c>
      <c r="C83" s="22" t="s">
        <v>13</v>
      </c>
      <c r="D83" s="22">
        <v>360</v>
      </c>
      <c r="E83" s="22">
        <v>360</v>
      </c>
      <c r="F83" s="39">
        <v>1</v>
      </c>
      <c r="G83" s="24">
        <v>190</v>
      </c>
      <c r="H83" s="24">
        <v>50</v>
      </c>
      <c r="I83" s="24">
        <f>G83*E83</f>
        <v>68400</v>
      </c>
      <c r="J83" s="25">
        <f t="shared" si="24"/>
        <v>18000</v>
      </c>
      <c r="K83" s="25">
        <f t="shared" si="25"/>
        <v>86400</v>
      </c>
    </row>
    <row r="84" spans="1:15" ht="30" x14ac:dyDescent="0.3">
      <c r="A84" s="22">
        <v>16</v>
      </c>
      <c r="B84" s="23" t="s">
        <v>18</v>
      </c>
      <c r="C84" s="22" t="s">
        <v>14</v>
      </c>
      <c r="D84" s="22">
        <v>1</v>
      </c>
      <c r="E84" s="22">
        <v>1</v>
      </c>
      <c r="F84" s="39">
        <v>1</v>
      </c>
      <c r="G84" s="24">
        <v>300000</v>
      </c>
      <c r="H84" s="24">
        <v>75000</v>
      </c>
      <c r="I84" s="24">
        <f>G84*E84</f>
        <v>300000</v>
      </c>
      <c r="J84" s="25">
        <f t="shared" si="24"/>
        <v>75000</v>
      </c>
      <c r="K84" s="25">
        <f t="shared" si="22"/>
        <v>375000</v>
      </c>
    </row>
    <row r="85" spans="1:15" ht="30" x14ac:dyDescent="0.3">
      <c r="A85" s="22">
        <v>17</v>
      </c>
      <c r="B85" s="23" t="s">
        <v>57</v>
      </c>
      <c r="C85" s="22" t="s">
        <v>14</v>
      </c>
      <c r="D85" s="22">
        <v>1</v>
      </c>
      <c r="E85" s="22">
        <v>1</v>
      </c>
      <c r="F85" s="39">
        <v>1</v>
      </c>
      <c r="G85" s="24">
        <v>70000</v>
      </c>
      <c r="H85" s="24">
        <v>38000</v>
      </c>
      <c r="I85" s="24">
        <f>G85*E85</f>
        <v>70000</v>
      </c>
      <c r="J85" s="25">
        <f t="shared" si="24"/>
        <v>38000</v>
      </c>
      <c r="K85" s="25">
        <f t="shared" si="22"/>
        <v>108000</v>
      </c>
      <c r="N85" s="1">
        <v>17930</v>
      </c>
      <c r="O85" s="15">
        <f>N85+K87</f>
        <v>13618780</v>
      </c>
    </row>
    <row r="86" spans="1:15" x14ac:dyDescent="0.3">
      <c r="A86" s="22">
        <v>18</v>
      </c>
      <c r="B86" s="23" t="s">
        <v>60</v>
      </c>
      <c r="C86" s="22" t="s">
        <v>14</v>
      </c>
      <c r="D86" s="22">
        <v>1</v>
      </c>
      <c r="E86" s="22">
        <v>1</v>
      </c>
      <c r="F86" s="39">
        <v>1</v>
      </c>
      <c r="G86" s="24">
        <v>0</v>
      </c>
      <c r="H86" s="24">
        <v>80000</v>
      </c>
      <c r="I86" s="24">
        <f t="shared" si="23"/>
        <v>0</v>
      </c>
      <c r="J86" s="25">
        <f t="shared" si="24"/>
        <v>80000</v>
      </c>
      <c r="K86" s="25">
        <f t="shared" si="22"/>
        <v>80000</v>
      </c>
    </row>
    <row r="87" spans="1:15" ht="23.25" customHeight="1" x14ac:dyDescent="0.3">
      <c r="A87" s="83" t="s">
        <v>94</v>
      </c>
      <c r="B87" s="83"/>
      <c r="C87" s="83"/>
      <c r="D87" s="83"/>
      <c r="E87" s="83"/>
      <c r="F87" s="83"/>
      <c r="G87" s="83"/>
      <c r="H87" s="83"/>
      <c r="I87" s="83"/>
      <c r="J87" s="83"/>
      <c r="K87" s="26">
        <v>13600850</v>
      </c>
      <c r="L87" s="15"/>
      <c r="M87" s="2">
        <v>4435160</v>
      </c>
      <c r="N87" s="15">
        <f>K87+M87</f>
        <v>18036010</v>
      </c>
    </row>
    <row r="88" spans="1:15" ht="9" customHeight="1" x14ac:dyDescent="0.3">
      <c r="A88" s="11"/>
      <c r="B88" s="9"/>
      <c r="C88" s="9"/>
      <c r="D88" s="9"/>
      <c r="E88" s="9"/>
      <c r="F88" s="9"/>
      <c r="G88" s="9"/>
      <c r="H88" s="9"/>
      <c r="I88" s="9"/>
      <c r="J88" s="10"/>
      <c r="M88" s="16"/>
    </row>
    <row r="89" spans="1:15" x14ac:dyDescent="0.3">
      <c r="A89" s="11"/>
      <c r="B89" s="9"/>
      <c r="C89" s="9"/>
      <c r="D89" s="9"/>
      <c r="E89" s="9"/>
      <c r="F89" s="9"/>
      <c r="G89" s="9"/>
      <c r="H89" s="9"/>
      <c r="I89" s="9"/>
      <c r="J89" s="10"/>
      <c r="M89" s="16"/>
    </row>
    <row r="90" spans="1:15" ht="22.5" customHeight="1" x14ac:dyDescent="0.3">
      <c r="A90" s="91" t="s">
        <v>100</v>
      </c>
      <c r="B90" s="91"/>
      <c r="C90" s="91"/>
      <c r="D90" s="91"/>
      <c r="E90" s="91"/>
      <c r="F90" s="91"/>
      <c r="G90" s="91"/>
      <c r="H90" s="91"/>
      <c r="I90" s="91"/>
      <c r="J90" s="91"/>
      <c r="K90" s="91"/>
    </row>
    <row r="91" spans="1:15" ht="1.5" customHeight="1" x14ac:dyDescent="0.35">
      <c r="A91" s="5"/>
      <c r="B91" s="6"/>
      <c r="C91" s="5"/>
      <c r="D91" s="5"/>
      <c r="E91" s="5"/>
      <c r="F91" s="5"/>
      <c r="G91" s="7"/>
      <c r="H91" s="7"/>
      <c r="I91" s="1"/>
      <c r="J91" s="1"/>
    </row>
    <row r="92" spans="1:15" ht="9" customHeight="1" x14ac:dyDescent="0.3">
      <c r="A92" s="8"/>
      <c r="B92" s="8"/>
      <c r="C92" s="8"/>
      <c r="D92" s="8"/>
      <c r="E92" s="8"/>
      <c r="F92" s="8"/>
      <c r="G92" s="8"/>
      <c r="H92" s="8"/>
      <c r="I92" s="1"/>
      <c r="J92" s="1"/>
    </row>
    <row r="93" spans="1:15" ht="45" x14ac:dyDescent="0.3">
      <c r="A93" s="49" t="s">
        <v>0</v>
      </c>
      <c r="B93" s="88" t="s">
        <v>1</v>
      </c>
      <c r="C93" s="88"/>
      <c r="D93" s="88"/>
      <c r="E93" s="49" t="s">
        <v>2</v>
      </c>
      <c r="F93" s="20" t="s">
        <v>74</v>
      </c>
      <c r="G93" s="20" t="s">
        <v>73</v>
      </c>
      <c r="H93" s="20" t="s">
        <v>75</v>
      </c>
      <c r="I93" s="50" t="s">
        <v>76</v>
      </c>
      <c r="J93" s="51" t="s">
        <v>77</v>
      </c>
      <c r="K93" s="52" t="s">
        <v>78</v>
      </c>
    </row>
    <row r="94" spans="1:15" hidden="1" x14ac:dyDescent="0.3">
      <c r="A94" s="19"/>
      <c r="B94" s="29" t="s">
        <v>46</v>
      </c>
      <c r="C94" s="29"/>
      <c r="D94" s="29"/>
      <c r="E94" s="19"/>
      <c r="F94" s="19"/>
      <c r="G94" s="20"/>
      <c r="H94" s="20"/>
      <c r="I94" s="21"/>
      <c r="J94" s="21"/>
      <c r="K94" s="21"/>
    </row>
    <row r="95" spans="1:15" ht="62.25" hidden="1" customHeight="1" x14ac:dyDescent="0.3">
      <c r="A95" s="22">
        <v>1</v>
      </c>
      <c r="B95" s="23" t="s">
        <v>17</v>
      </c>
      <c r="C95" s="23"/>
      <c r="D95" s="23"/>
      <c r="E95" s="22" t="s">
        <v>9</v>
      </c>
      <c r="F95" s="22">
        <v>9500</v>
      </c>
      <c r="G95" s="24"/>
      <c r="H95" s="24"/>
      <c r="I95" s="25" t="e">
        <f>#REF!*F95</f>
        <v>#REF!</v>
      </c>
      <c r="J95" s="25"/>
      <c r="K95" s="25" t="e">
        <f>I95+#REF!</f>
        <v>#REF!</v>
      </c>
    </row>
    <row r="96" spans="1:15" hidden="1" x14ac:dyDescent="0.3">
      <c r="A96" s="19"/>
      <c r="B96" s="29" t="s">
        <v>47</v>
      </c>
      <c r="C96" s="29"/>
      <c r="D96" s="29"/>
      <c r="E96" s="19"/>
      <c r="F96" s="19"/>
      <c r="G96" s="20"/>
      <c r="H96" s="20"/>
      <c r="I96" s="21"/>
      <c r="J96" s="21"/>
      <c r="K96" s="21"/>
    </row>
    <row r="97" spans="1:11" ht="75" hidden="1" x14ac:dyDescent="0.3">
      <c r="A97" s="22">
        <v>2</v>
      </c>
      <c r="B97" s="23" t="s">
        <v>61</v>
      </c>
      <c r="C97" s="23"/>
      <c r="D97" s="23"/>
      <c r="E97" s="22" t="s">
        <v>9</v>
      </c>
      <c r="F97" s="22">
        <v>9500</v>
      </c>
      <c r="G97" s="24"/>
      <c r="H97" s="24"/>
      <c r="I97" s="25" t="e">
        <f>#REF!*F97</f>
        <v>#REF!</v>
      </c>
      <c r="J97" s="25"/>
      <c r="K97" s="25" t="e">
        <f>I97+#REF!</f>
        <v>#REF!</v>
      </c>
    </row>
    <row r="98" spans="1:11" hidden="1" x14ac:dyDescent="0.3">
      <c r="A98" s="22"/>
      <c r="B98" s="29" t="s">
        <v>48</v>
      </c>
      <c r="C98" s="29"/>
      <c r="D98" s="29"/>
      <c r="E98" s="22"/>
      <c r="F98" s="22"/>
      <c r="G98" s="24"/>
      <c r="H98" s="24"/>
      <c r="I98" s="25"/>
      <c r="J98" s="25"/>
      <c r="K98" s="25"/>
    </row>
    <row r="99" spans="1:11" ht="27.75" hidden="1" customHeight="1" x14ac:dyDescent="0.3">
      <c r="A99" s="22">
        <v>3</v>
      </c>
      <c r="B99" s="23" t="s">
        <v>55</v>
      </c>
      <c r="C99" s="23"/>
      <c r="D99" s="23"/>
      <c r="E99" s="22" t="s">
        <v>11</v>
      </c>
      <c r="F99" s="22">
        <v>124</v>
      </c>
      <c r="G99" s="24"/>
      <c r="H99" s="24"/>
      <c r="I99" s="25" t="e">
        <f>#REF!*F99</f>
        <v>#REF!</v>
      </c>
      <c r="J99" s="25"/>
      <c r="K99" s="25" t="e">
        <f>I99+#REF!</f>
        <v>#REF!</v>
      </c>
    </row>
    <row r="100" spans="1:11" ht="30" hidden="1" x14ac:dyDescent="0.3">
      <c r="A100" s="22">
        <v>4</v>
      </c>
      <c r="B100" s="23" t="s">
        <v>56</v>
      </c>
      <c r="C100" s="23"/>
      <c r="D100" s="23"/>
      <c r="E100" s="22"/>
      <c r="F100" s="22"/>
      <c r="G100" s="24"/>
      <c r="H100" s="24"/>
      <c r="I100" s="25" t="e">
        <f>#REF!*F100</f>
        <v>#REF!</v>
      </c>
      <c r="J100" s="25"/>
      <c r="K100" s="25" t="e">
        <f>I100+#REF!</f>
        <v>#REF!</v>
      </c>
    </row>
    <row r="101" spans="1:11" hidden="1" x14ac:dyDescent="0.3">
      <c r="A101" s="22" t="s">
        <v>26</v>
      </c>
      <c r="B101" s="23" t="s">
        <v>44</v>
      </c>
      <c r="C101" s="23"/>
      <c r="D101" s="23"/>
      <c r="E101" s="22" t="s">
        <v>11</v>
      </c>
      <c r="F101" s="22">
        <v>39</v>
      </c>
      <c r="G101" s="24"/>
      <c r="H101" s="24"/>
      <c r="I101" s="25" t="e">
        <f>#REF!*F101</f>
        <v>#REF!</v>
      </c>
      <c r="J101" s="25"/>
      <c r="K101" s="25" t="e">
        <f>I101+#REF!</f>
        <v>#REF!</v>
      </c>
    </row>
    <row r="102" spans="1:11" hidden="1" x14ac:dyDescent="0.3">
      <c r="A102" s="22" t="s">
        <v>27</v>
      </c>
      <c r="B102" s="23" t="s">
        <v>45</v>
      </c>
      <c r="C102" s="23"/>
      <c r="D102" s="23"/>
      <c r="E102" s="22" t="s">
        <v>11</v>
      </c>
      <c r="F102" s="22">
        <v>22</v>
      </c>
      <c r="G102" s="24"/>
      <c r="H102" s="24"/>
      <c r="I102" s="25" t="e">
        <f>#REF!*F102</f>
        <v>#REF!</v>
      </c>
      <c r="J102" s="25"/>
      <c r="K102" s="25" t="e">
        <f>I102+#REF!</f>
        <v>#REF!</v>
      </c>
    </row>
    <row r="103" spans="1:11" ht="30" hidden="1" x14ac:dyDescent="0.3">
      <c r="A103" s="22">
        <v>5</v>
      </c>
      <c r="B103" s="23" t="s">
        <v>12</v>
      </c>
      <c r="C103" s="23"/>
      <c r="D103" s="23"/>
      <c r="E103" s="22"/>
      <c r="F103" s="22"/>
      <c r="G103" s="27"/>
      <c r="H103" s="27"/>
      <c r="I103" s="27"/>
      <c r="J103" s="27"/>
      <c r="K103" s="25"/>
    </row>
    <row r="104" spans="1:11" hidden="1" x14ac:dyDescent="0.3">
      <c r="A104" s="22" t="s">
        <v>26</v>
      </c>
      <c r="B104" s="23" t="s">
        <v>23</v>
      </c>
      <c r="C104" s="23"/>
      <c r="D104" s="23"/>
      <c r="E104" s="22" t="s">
        <v>25</v>
      </c>
      <c r="F104" s="22">
        <v>2</v>
      </c>
      <c r="G104" s="24"/>
      <c r="H104" s="24"/>
      <c r="I104" s="25" t="e">
        <f>#REF!*F104</f>
        <v>#REF!</v>
      </c>
      <c r="J104" s="25"/>
      <c r="K104" s="25" t="e">
        <f>I104+#REF!</f>
        <v>#REF!</v>
      </c>
    </row>
    <row r="105" spans="1:11" hidden="1" x14ac:dyDescent="0.3">
      <c r="A105" s="22" t="s">
        <v>27</v>
      </c>
      <c r="B105" s="23" t="s">
        <v>24</v>
      </c>
      <c r="C105" s="23"/>
      <c r="D105" s="23"/>
      <c r="E105" s="22" t="s">
        <v>25</v>
      </c>
      <c r="F105" s="22">
        <v>2</v>
      </c>
      <c r="G105" s="24"/>
      <c r="H105" s="24"/>
      <c r="I105" s="25" t="e">
        <f>#REF!*F105</f>
        <v>#REF!</v>
      </c>
      <c r="J105" s="25"/>
      <c r="K105" s="25" t="e">
        <f>I105+#REF!</f>
        <v>#REF!</v>
      </c>
    </row>
    <row r="106" spans="1:11" ht="30" hidden="1" x14ac:dyDescent="0.3">
      <c r="A106" s="22">
        <v>6</v>
      </c>
      <c r="B106" s="23" t="s">
        <v>21</v>
      </c>
      <c r="C106" s="23"/>
      <c r="D106" s="23"/>
      <c r="E106" s="22"/>
      <c r="F106" s="22"/>
      <c r="G106" s="24"/>
      <c r="H106" s="24"/>
      <c r="I106" s="25"/>
      <c r="J106" s="25"/>
      <c r="K106" s="25"/>
    </row>
    <row r="107" spans="1:11" hidden="1" x14ac:dyDescent="0.3">
      <c r="A107" s="22" t="s">
        <v>26</v>
      </c>
      <c r="B107" s="23" t="s">
        <v>20</v>
      </c>
      <c r="C107" s="23"/>
      <c r="D107" s="23"/>
      <c r="E107" s="22" t="s">
        <v>11</v>
      </c>
      <c r="F107" s="22">
        <v>7</v>
      </c>
      <c r="G107" s="24"/>
      <c r="H107" s="24"/>
      <c r="I107" s="25" t="e">
        <f>#REF!*F107</f>
        <v>#REF!</v>
      </c>
      <c r="J107" s="25"/>
      <c r="K107" s="25" t="e">
        <f>I107+#REF!</f>
        <v>#REF!</v>
      </c>
    </row>
    <row r="108" spans="1:11" hidden="1" x14ac:dyDescent="0.3">
      <c r="A108" s="22" t="s">
        <v>27</v>
      </c>
      <c r="B108" s="23" t="s">
        <v>19</v>
      </c>
      <c r="C108" s="23"/>
      <c r="D108" s="23"/>
      <c r="E108" s="22" t="s">
        <v>11</v>
      </c>
      <c r="F108" s="22">
        <v>4</v>
      </c>
      <c r="G108" s="24"/>
      <c r="H108" s="24"/>
      <c r="I108" s="25" t="e">
        <f>#REF!*F108</f>
        <v>#REF!</v>
      </c>
      <c r="J108" s="25"/>
      <c r="K108" s="25" t="e">
        <f>I108+#REF!</f>
        <v>#REF!</v>
      </c>
    </row>
    <row r="109" spans="1:11" ht="20.25" hidden="1" customHeight="1" x14ac:dyDescent="0.3">
      <c r="A109" s="22">
        <v>7</v>
      </c>
      <c r="B109" s="23" t="s">
        <v>22</v>
      </c>
      <c r="C109" s="23"/>
      <c r="D109" s="23"/>
      <c r="E109" s="22"/>
      <c r="F109" s="22"/>
      <c r="G109" s="24"/>
      <c r="H109" s="24"/>
      <c r="I109" s="25"/>
      <c r="J109" s="25"/>
      <c r="K109" s="25"/>
    </row>
    <row r="110" spans="1:11" hidden="1" x14ac:dyDescent="0.3">
      <c r="A110" s="22" t="s">
        <v>26</v>
      </c>
      <c r="B110" s="23" t="s">
        <v>20</v>
      </c>
      <c r="C110" s="23"/>
      <c r="D110" s="23"/>
      <c r="E110" s="22" t="s">
        <v>11</v>
      </c>
      <c r="F110" s="22">
        <v>7</v>
      </c>
      <c r="G110" s="24"/>
      <c r="H110" s="24"/>
      <c r="I110" s="25" t="e">
        <f>#REF!*F110</f>
        <v>#REF!</v>
      </c>
      <c r="J110" s="25"/>
      <c r="K110" s="25" t="e">
        <f>I110+#REF!</f>
        <v>#REF!</v>
      </c>
    </row>
    <row r="111" spans="1:11" hidden="1" x14ac:dyDescent="0.3">
      <c r="A111" s="22" t="s">
        <v>27</v>
      </c>
      <c r="B111" s="23" t="s">
        <v>19</v>
      </c>
      <c r="C111" s="23"/>
      <c r="D111" s="23"/>
      <c r="E111" s="22" t="s">
        <v>11</v>
      </c>
      <c r="F111" s="22">
        <v>4</v>
      </c>
      <c r="G111" s="24"/>
      <c r="H111" s="24"/>
      <c r="I111" s="25" t="e">
        <f>#REF!*F111</f>
        <v>#REF!</v>
      </c>
      <c r="J111" s="25"/>
      <c r="K111" s="25" t="e">
        <f>I111+#REF!</f>
        <v>#REF!</v>
      </c>
    </row>
    <row r="112" spans="1:11" ht="45" hidden="1" x14ac:dyDescent="0.3">
      <c r="A112" s="22">
        <v>8</v>
      </c>
      <c r="B112" s="23" t="s">
        <v>58</v>
      </c>
      <c r="C112" s="23"/>
      <c r="D112" s="23"/>
      <c r="E112" s="22" t="s">
        <v>11</v>
      </c>
      <c r="F112" s="22">
        <v>11</v>
      </c>
      <c r="G112" s="24"/>
      <c r="H112" s="24"/>
      <c r="I112" s="25" t="e">
        <f>#REF!*F112</f>
        <v>#REF!</v>
      </c>
      <c r="J112" s="25"/>
      <c r="K112" s="25" t="e">
        <f>I112+#REF!</f>
        <v>#REF!</v>
      </c>
    </row>
    <row r="113" spans="1:11" ht="31.5" hidden="1" customHeight="1" x14ac:dyDescent="0.3">
      <c r="A113" s="22">
        <v>9</v>
      </c>
      <c r="B113" s="23" t="s">
        <v>54</v>
      </c>
      <c r="C113" s="23"/>
      <c r="D113" s="23"/>
      <c r="E113" s="22" t="s">
        <v>13</v>
      </c>
      <c r="F113" s="22">
        <v>200</v>
      </c>
      <c r="G113" s="24"/>
      <c r="H113" s="24"/>
      <c r="I113" s="25" t="e">
        <f>#REF!*F113</f>
        <v>#REF!</v>
      </c>
      <c r="J113" s="25"/>
      <c r="K113" s="25" t="e">
        <f>I113+#REF!</f>
        <v>#REF!</v>
      </c>
    </row>
    <row r="114" spans="1:11" hidden="1" x14ac:dyDescent="0.3">
      <c r="A114" s="22"/>
      <c r="B114" s="29" t="s">
        <v>50</v>
      </c>
      <c r="C114" s="29"/>
      <c r="D114" s="29"/>
      <c r="E114" s="22"/>
      <c r="F114" s="22"/>
      <c r="G114" s="24"/>
      <c r="H114" s="24"/>
      <c r="I114" s="25"/>
      <c r="J114" s="25"/>
      <c r="K114" s="25"/>
    </row>
    <row r="115" spans="1:11" ht="60" hidden="1" x14ac:dyDescent="0.3">
      <c r="A115" s="22">
        <v>10</v>
      </c>
      <c r="B115" s="23" t="s">
        <v>53</v>
      </c>
      <c r="C115" s="23"/>
      <c r="D115" s="23"/>
      <c r="E115" s="22" t="s">
        <v>14</v>
      </c>
      <c r="F115" s="22">
        <v>1</v>
      </c>
      <c r="G115" s="24"/>
      <c r="H115" s="24"/>
      <c r="I115" s="25" t="e">
        <f>#REF!*F115</f>
        <v>#REF!</v>
      </c>
      <c r="J115" s="25"/>
      <c r="K115" s="25" t="e">
        <f>I115+#REF!</f>
        <v>#REF!</v>
      </c>
    </row>
    <row r="116" spans="1:11" hidden="1" x14ac:dyDescent="0.3">
      <c r="A116" s="22" t="s">
        <v>29</v>
      </c>
      <c r="B116" s="23" t="s">
        <v>43</v>
      </c>
      <c r="C116" s="23"/>
      <c r="D116" s="23"/>
      <c r="E116" s="22" t="s">
        <v>13</v>
      </c>
      <c r="F116" s="22">
        <v>650</v>
      </c>
      <c r="G116" s="24"/>
      <c r="H116" s="24"/>
      <c r="I116" s="25" t="e">
        <f>#REF!*F116</f>
        <v>#REF!</v>
      </c>
      <c r="J116" s="25"/>
      <c r="K116" s="25" t="e">
        <f>I116+#REF!</f>
        <v>#REF!</v>
      </c>
    </row>
    <row r="117" spans="1:11" hidden="1" x14ac:dyDescent="0.3">
      <c r="A117" s="22" t="s">
        <v>30</v>
      </c>
      <c r="B117" s="23" t="s">
        <v>38</v>
      </c>
      <c r="C117" s="23"/>
      <c r="D117" s="23"/>
      <c r="E117" s="22" t="s">
        <v>13</v>
      </c>
      <c r="F117" s="22">
        <v>400</v>
      </c>
      <c r="G117" s="24"/>
      <c r="H117" s="24"/>
      <c r="I117" s="25" t="e">
        <f>#REF!*F117</f>
        <v>#REF!</v>
      </c>
      <c r="J117" s="25"/>
      <c r="K117" s="25" t="e">
        <f>I117+#REF!</f>
        <v>#REF!</v>
      </c>
    </row>
    <row r="118" spans="1:11" hidden="1" x14ac:dyDescent="0.3">
      <c r="A118" s="22" t="s">
        <v>31</v>
      </c>
      <c r="B118" s="23" t="s">
        <v>39</v>
      </c>
      <c r="C118" s="23"/>
      <c r="D118" s="23"/>
      <c r="E118" s="22" t="s">
        <v>13</v>
      </c>
      <c r="F118" s="22">
        <v>200</v>
      </c>
      <c r="G118" s="24"/>
      <c r="H118" s="24"/>
      <c r="I118" s="25" t="e">
        <f>#REF!*F118</f>
        <v>#REF!</v>
      </c>
      <c r="J118" s="25"/>
      <c r="K118" s="25" t="e">
        <f>I118+#REF!</f>
        <v>#REF!</v>
      </c>
    </row>
    <row r="119" spans="1:11" hidden="1" x14ac:dyDescent="0.3">
      <c r="A119" s="22" t="s">
        <v>32</v>
      </c>
      <c r="B119" s="23" t="s">
        <v>40</v>
      </c>
      <c r="C119" s="23"/>
      <c r="D119" s="23"/>
      <c r="E119" s="22" t="s">
        <v>13</v>
      </c>
      <c r="F119" s="22">
        <v>320</v>
      </c>
      <c r="G119" s="24"/>
      <c r="H119" s="24"/>
      <c r="I119" s="25" t="e">
        <f>#REF!*F119</f>
        <v>#REF!</v>
      </c>
      <c r="J119" s="25"/>
      <c r="K119" s="25" t="e">
        <f>I119+#REF!</f>
        <v>#REF!</v>
      </c>
    </row>
    <row r="120" spans="1:11" hidden="1" x14ac:dyDescent="0.3">
      <c r="A120" s="22" t="s">
        <v>33</v>
      </c>
      <c r="B120" s="23" t="s">
        <v>41</v>
      </c>
      <c r="C120" s="23"/>
      <c r="D120" s="23"/>
      <c r="E120" s="22" t="s">
        <v>13</v>
      </c>
      <c r="F120" s="22">
        <v>180</v>
      </c>
      <c r="G120" s="24"/>
      <c r="H120" s="24"/>
      <c r="I120" s="25" t="e">
        <f>#REF!*F120</f>
        <v>#REF!</v>
      </c>
      <c r="J120" s="25"/>
      <c r="K120" s="25" t="e">
        <f>I120+#REF!</f>
        <v>#REF!</v>
      </c>
    </row>
    <row r="121" spans="1:11" hidden="1" x14ac:dyDescent="0.3">
      <c r="A121" s="22" t="s">
        <v>34</v>
      </c>
      <c r="B121" s="23" t="s">
        <v>42</v>
      </c>
      <c r="C121" s="23"/>
      <c r="D121" s="23"/>
      <c r="E121" s="22" t="s">
        <v>13</v>
      </c>
      <c r="F121" s="22">
        <v>200</v>
      </c>
      <c r="G121" s="24"/>
      <c r="H121" s="24"/>
      <c r="I121" s="25" t="e">
        <f>#REF!*F121</f>
        <v>#REF!</v>
      </c>
      <c r="J121" s="25"/>
      <c r="K121" s="25" t="e">
        <f>I121+#REF!</f>
        <v>#REF!</v>
      </c>
    </row>
    <row r="122" spans="1:11" ht="45" hidden="1" x14ac:dyDescent="0.3">
      <c r="A122" s="22">
        <v>12</v>
      </c>
      <c r="B122" s="23" t="s">
        <v>49</v>
      </c>
      <c r="C122" s="23"/>
      <c r="D122" s="23"/>
      <c r="E122" s="22" t="s">
        <v>14</v>
      </c>
      <c r="F122" s="22">
        <v>1</v>
      </c>
      <c r="G122" s="24"/>
      <c r="H122" s="24"/>
      <c r="I122" s="25" t="e">
        <f>#REF!*F122</f>
        <v>#REF!</v>
      </c>
      <c r="J122" s="25"/>
      <c r="K122" s="25" t="e">
        <f>I122+#REF!</f>
        <v>#REF!</v>
      </c>
    </row>
    <row r="123" spans="1:11" ht="48" hidden="1" customHeight="1" x14ac:dyDescent="0.3">
      <c r="A123" s="22">
        <v>13</v>
      </c>
      <c r="B123" s="23" t="s">
        <v>52</v>
      </c>
      <c r="C123" s="23"/>
      <c r="D123" s="23"/>
      <c r="E123" s="22" t="s">
        <v>14</v>
      </c>
      <c r="F123" s="22">
        <v>1</v>
      </c>
      <c r="G123" s="24"/>
      <c r="H123" s="24"/>
      <c r="I123" s="25" t="e">
        <f>#REF!*F123</f>
        <v>#REF!</v>
      </c>
      <c r="J123" s="25"/>
      <c r="K123" s="25" t="e">
        <f>I123+#REF!</f>
        <v>#REF!</v>
      </c>
    </row>
    <row r="124" spans="1:11" hidden="1" x14ac:dyDescent="0.3">
      <c r="A124" s="42"/>
      <c r="B124" s="43" t="s">
        <v>51</v>
      </c>
      <c r="C124" s="43"/>
      <c r="D124" s="43"/>
      <c r="E124" s="42"/>
      <c r="F124" s="42"/>
      <c r="G124" s="44"/>
      <c r="H124" s="44"/>
      <c r="I124" s="45"/>
      <c r="J124" s="45"/>
      <c r="K124" s="45"/>
    </row>
    <row r="125" spans="1:11" ht="22.5" customHeight="1" x14ac:dyDescent="0.3">
      <c r="A125" s="46">
        <v>1</v>
      </c>
      <c r="B125" s="89" t="s">
        <v>79</v>
      </c>
      <c r="C125" s="89"/>
      <c r="D125" s="89"/>
      <c r="E125" s="46" t="s">
        <v>13</v>
      </c>
      <c r="F125" s="46">
        <v>160</v>
      </c>
      <c r="G125" s="46">
        <v>160</v>
      </c>
      <c r="H125" s="53">
        <v>1</v>
      </c>
      <c r="I125" s="47">
        <v>5105</v>
      </c>
      <c r="J125" s="47">
        <v>160</v>
      </c>
      <c r="K125" s="47">
        <f t="shared" ref="K125:K137" si="26">G125*I125</f>
        <v>816800</v>
      </c>
    </row>
    <row r="126" spans="1:11" ht="22.5" customHeight="1" x14ac:dyDescent="0.3">
      <c r="A126" s="46">
        <v>2</v>
      </c>
      <c r="B126" s="89" t="s">
        <v>80</v>
      </c>
      <c r="C126" s="89"/>
      <c r="D126" s="89"/>
      <c r="E126" s="46" t="s">
        <v>13</v>
      </c>
      <c r="F126" s="46">
        <v>460</v>
      </c>
      <c r="G126" s="46">
        <v>460</v>
      </c>
      <c r="H126" s="53">
        <v>1</v>
      </c>
      <c r="I126" s="47">
        <v>2605</v>
      </c>
      <c r="J126" s="47">
        <v>460</v>
      </c>
      <c r="K126" s="47">
        <f t="shared" si="26"/>
        <v>1198300</v>
      </c>
    </row>
    <row r="127" spans="1:11" ht="22.5" customHeight="1" x14ac:dyDescent="0.3">
      <c r="A127" s="46">
        <v>3</v>
      </c>
      <c r="B127" s="89" t="s">
        <v>81</v>
      </c>
      <c r="C127" s="89"/>
      <c r="D127" s="89"/>
      <c r="E127" s="46" t="s">
        <v>13</v>
      </c>
      <c r="F127" s="46">
        <v>140</v>
      </c>
      <c r="G127" s="46">
        <v>140</v>
      </c>
      <c r="H127" s="53">
        <v>1</v>
      </c>
      <c r="I127" s="47">
        <v>523</v>
      </c>
      <c r="J127" s="47">
        <v>140</v>
      </c>
      <c r="K127" s="47">
        <f t="shared" si="26"/>
        <v>73220</v>
      </c>
    </row>
    <row r="128" spans="1:11" ht="22.5" customHeight="1" x14ac:dyDescent="0.3">
      <c r="A128" s="46">
        <v>4</v>
      </c>
      <c r="B128" s="89" t="s">
        <v>82</v>
      </c>
      <c r="C128" s="89"/>
      <c r="D128" s="89"/>
      <c r="E128" s="46" t="s">
        <v>13</v>
      </c>
      <c r="F128" s="46">
        <v>160</v>
      </c>
      <c r="G128" s="46">
        <v>160</v>
      </c>
      <c r="H128" s="53">
        <v>1</v>
      </c>
      <c r="I128" s="47">
        <v>575</v>
      </c>
      <c r="J128" s="47">
        <v>160</v>
      </c>
      <c r="K128" s="47">
        <f t="shared" si="26"/>
        <v>92000</v>
      </c>
    </row>
    <row r="129" spans="1:16" ht="33.75" customHeight="1" x14ac:dyDescent="0.3">
      <c r="A129" s="46">
        <v>5</v>
      </c>
      <c r="B129" s="89" t="s">
        <v>83</v>
      </c>
      <c r="C129" s="89"/>
      <c r="D129" s="89"/>
      <c r="E129" s="46" t="s">
        <v>13</v>
      </c>
      <c r="F129" s="46">
        <v>460</v>
      </c>
      <c r="G129" s="46">
        <v>460</v>
      </c>
      <c r="H129" s="53">
        <v>1</v>
      </c>
      <c r="I129" s="47">
        <v>475</v>
      </c>
      <c r="J129" s="47">
        <v>460</v>
      </c>
      <c r="K129" s="47">
        <f t="shared" si="26"/>
        <v>218500</v>
      </c>
    </row>
    <row r="130" spans="1:16" ht="98.25" customHeight="1" x14ac:dyDescent="0.3">
      <c r="A130" s="46">
        <v>6</v>
      </c>
      <c r="B130" s="92" t="s">
        <v>84</v>
      </c>
      <c r="C130" s="92"/>
      <c r="D130" s="92"/>
      <c r="E130" s="46" t="s">
        <v>13</v>
      </c>
      <c r="F130" s="46">
        <v>160</v>
      </c>
      <c r="G130" s="46">
        <v>160</v>
      </c>
      <c r="H130" s="53">
        <v>1</v>
      </c>
      <c r="I130" s="47">
        <v>2865</v>
      </c>
      <c r="J130" s="47">
        <v>160</v>
      </c>
      <c r="K130" s="47">
        <f t="shared" si="26"/>
        <v>458400</v>
      </c>
    </row>
    <row r="131" spans="1:16" ht="103.5" customHeight="1" x14ac:dyDescent="0.3">
      <c r="A131" s="46">
        <v>7</v>
      </c>
      <c r="B131" s="92" t="s">
        <v>85</v>
      </c>
      <c r="C131" s="92"/>
      <c r="D131" s="92"/>
      <c r="E131" s="46" t="s">
        <v>13</v>
      </c>
      <c r="F131" s="46">
        <v>460</v>
      </c>
      <c r="G131" s="46">
        <v>460</v>
      </c>
      <c r="H131" s="53">
        <v>1</v>
      </c>
      <c r="I131" s="47">
        <v>2335</v>
      </c>
      <c r="J131" s="47">
        <v>460</v>
      </c>
      <c r="K131" s="47">
        <f t="shared" si="26"/>
        <v>1074100</v>
      </c>
    </row>
    <row r="132" spans="1:16" ht="53.25" customHeight="1" x14ac:dyDescent="0.3">
      <c r="A132" s="46">
        <v>8</v>
      </c>
      <c r="B132" s="92" t="s">
        <v>86</v>
      </c>
      <c r="C132" s="92"/>
      <c r="D132" s="92"/>
      <c r="E132" s="46" t="s">
        <v>87</v>
      </c>
      <c r="F132" s="46">
        <v>44</v>
      </c>
      <c r="G132" s="46">
        <v>44</v>
      </c>
      <c r="H132" s="53">
        <v>1</v>
      </c>
      <c r="I132" s="47">
        <v>4000</v>
      </c>
      <c r="J132" s="47">
        <v>44</v>
      </c>
      <c r="K132" s="47">
        <f t="shared" si="26"/>
        <v>176000</v>
      </c>
    </row>
    <row r="133" spans="1:16" ht="50.25" customHeight="1" x14ac:dyDescent="0.3">
      <c r="A133" s="46">
        <v>9</v>
      </c>
      <c r="B133" s="92" t="s">
        <v>88</v>
      </c>
      <c r="C133" s="92"/>
      <c r="D133" s="92"/>
      <c r="E133" s="46" t="s">
        <v>87</v>
      </c>
      <c r="F133" s="46">
        <v>22</v>
      </c>
      <c r="G133" s="46">
        <v>22</v>
      </c>
      <c r="H133" s="53">
        <v>1</v>
      </c>
      <c r="I133" s="47">
        <v>4000</v>
      </c>
      <c r="J133" s="47">
        <v>22</v>
      </c>
      <c r="K133" s="47">
        <f t="shared" si="26"/>
        <v>88000</v>
      </c>
    </row>
    <row r="134" spans="1:16" ht="51.75" customHeight="1" x14ac:dyDescent="0.3">
      <c r="A134" s="46">
        <v>10</v>
      </c>
      <c r="B134" s="92" t="s">
        <v>89</v>
      </c>
      <c r="C134" s="92"/>
      <c r="D134" s="92"/>
      <c r="E134" s="46" t="s">
        <v>87</v>
      </c>
      <c r="F134" s="46">
        <v>13</v>
      </c>
      <c r="G134" s="46">
        <v>13</v>
      </c>
      <c r="H134" s="53">
        <v>1</v>
      </c>
      <c r="I134" s="47">
        <v>4000</v>
      </c>
      <c r="J134" s="47">
        <v>13</v>
      </c>
      <c r="K134" s="47">
        <f t="shared" si="26"/>
        <v>52000</v>
      </c>
    </row>
    <row r="135" spans="1:16" ht="46.5" customHeight="1" x14ac:dyDescent="0.3">
      <c r="A135" s="46">
        <v>11</v>
      </c>
      <c r="B135" s="92" t="s">
        <v>90</v>
      </c>
      <c r="C135" s="92"/>
      <c r="D135" s="92"/>
      <c r="E135" s="46" t="s">
        <v>87</v>
      </c>
      <c r="F135" s="46">
        <v>22</v>
      </c>
      <c r="G135" s="46">
        <v>22</v>
      </c>
      <c r="H135" s="53">
        <v>1</v>
      </c>
      <c r="I135" s="47">
        <v>4000</v>
      </c>
      <c r="J135" s="47">
        <v>22</v>
      </c>
      <c r="K135" s="47">
        <f t="shared" si="26"/>
        <v>88000</v>
      </c>
    </row>
    <row r="136" spans="1:16" ht="45.75" customHeight="1" x14ac:dyDescent="0.3">
      <c r="A136" s="46">
        <v>12</v>
      </c>
      <c r="B136" s="92" t="s">
        <v>91</v>
      </c>
      <c r="C136" s="92"/>
      <c r="D136" s="92"/>
      <c r="E136" s="46" t="s">
        <v>87</v>
      </c>
      <c r="F136" s="46">
        <v>26</v>
      </c>
      <c r="G136" s="46">
        <v>26</v>
      </c>
      <c r="H136" s="53">
        <v>1</v>
      </c>
      <c r="I136" s="47">
        <v>1920</v>
      </c>
      <c r="J136" s="47">
        <v>26</v>
      </c>
      <c r="K136" s="47">
        <f t="shared" si="26"/>
        <v>49920</v>
      </c>
    </row>
    <row r="137" spans="1:16" ht="38.25" customHeight="1" x14ac:dyDescent="0.3">
      <c r="A137" s="46">
        <v>13</v>
      </c>
      <c r="B137" s="92" t="s">
        <v>92</v>
      </c>
      <c r="C137" s="92"/>
      <c r="D137" s="92"/>
      <c r="E137" s="46" t="s">
        <v>87</v>
      </c>
      <c r="F137" s="46">
        <v>26</v>
      </c>
      <c r="G137" s="46">
        <v>26</v>
      </c>
      <c r="H137" s="53">
        <v>1</v>
      </c>
      <c r="I137" s="47">
        <v>1920</v>
      </c>
      <c r="J137" s="47">
        <v>26</v>
      </c>
      <c r="K137" s="47">
        <f t="shared" si="26"/>
        <v>49920</v>
      </c>
      <c r="N137" s="15">
        <f>K138+K87+[1]Sheet1!$H$46</f>
        <v>21887922.07</v>
      </c>
      <c r="P137" s="2">
        <v>21887922</v>
      </c>
    </row>
    <row r="138" spans="1:16" ht="24.75" customHeight="1" thickBot="1" x14ac:dyDescent="0.35">
      <c r="A138" s="83" t="s">
        <v>95</v>
      </c>
      <c r="B138" s="83"/>
      <c r="C138" s="83"/>
      <c r="D138" s="83"/>
      <c r="E138" s="83"/>
      <c r="F138" s="83"/>
      <c r="G138" s="83"/>
      <c r="H138" s="83"/>
      <c r="I138" s="83"/>
      <c r="J138" s="83"/>
      <c r="K138" s="48">
        <f>SUM(K125:K137)</f>
        <v>4435160</v>
      </c>
      <c r="M138" s="15">
        <f>K138+HVAC!$K$87</f>
        <v>18036010</v>
      </c>
    </row>
    <row r="139" spans="1:16" x14ac:dyDescent="0.3">
      <c r="A139" s="11"/>
      <c r="B139" s="9"/>
      <c r="C139" s="9"/>
      <c r="D139" s="9"/>
      <c r="E139" s="9"/>
      <c r="F139" s="9"/>
      <c r="G139" s="9"/>
      <c r="H139" s="9"/>
      <c r="I139" s="9"/>
      <c r="J139" s="10"/>
      <c r="M139" s="16"/>
    </row>
    <row r="140" spans="1:16" ht="22.5" customHeight="1" x14ac:dyDescent="0.3">
      <c r="A140" s="91" t="s">
        <v>112</v>
      </c>
      <c r="B140" s="91"/>
      <c r="C140" s="91"/>
      <c r="D140" s="91"/>
      <c r="E140" s="91"/>
      <c r="F140" s="91"/>
      <c r="G140" s="91"/>
      <c r="H140" s="91"/>
      <c r="I140" s="91"/>
      <c r="J140" s="91"/>
      <c r="K140" s="91"/>
    </row>
    <row r="141" spans="1:16" s="36" customFormat="1" ht="30" x14ac:dyDescent="0.25">
      <c r="A141" s="74" t="s">
        <v>101</v>
      </c>
      <c r="B141" s="93" t="s">
        <v>1</v>
      </c>
      <c r="C141" s="94"/>
      <c r="D141" s="94"/>
      <c r="E141" s="95"/>
      <c r="F141" s="78" t="s">
        <v>2</v>
      </c>
      <c r="G141" s="78" t="s">
        <v>102</v>
      </c>
      <c r="H141" s="78" t="s">
        <v>103</v>
      </c>
      <c r="I141" s="78" t="s">
        <v>75</v>
      </c>
      <c r="J141" s="78" t="s">
        <v>76</v>
      </c>
      <c r="K141" s="78" t="s">
        <v>99</v>
      </c>
    </row>
    <row r="142" spans="1:16" ht="36.75" customHeight="1" x14ac:dyDescent="0.3">
      <c r="A142" s="59">
        <v>1</v>
      </c>
      <c r="B142" s="96" t="s">
        <v>104</v>
      </c>
      <c r="C142" s="97"/>
      <c r="D142" s="97"/>
      <c r="E142" s="98"/>
      <c r="F142" s="61" t="s">
        <v>105</v>
      </c>
      <c r="G142" s="75">
        <v>6403.86</v>
      </c>
      <c r="H142" s="75">
        <f>G142</f>
        <v>6403.86</v>
      </c>
      <c r="I142" s="76">
        <v>1</v>
      </c>
      <c r="J142" s="77">
        <v>410</v>
      </c>
      <c r="K142" s="77">
        <f>J142*H142</f>
        <v>2625582.6</v>
      </c>
    </row>
    <row r="143" spans="1:16" s="36" customFormat="1" ht="36.75" customHeight="1" x14ac:dyDescent="0.25">
      <c r="A143" s="59">
        <v>2</v>
      </c>
      <c r="B143" s="96" t="s">
        <v>106</v>
      </c>
      <c r="C143" s="97"/>
      <c r="D143" s="97"/>
      <c r="E143" s="98"/>
      <c r="F143" s="61" t="s">
        <v>105</v>
      </c>
      <c r="G143" s="75">
        <v>5703.8580000000002</v>
      </c>
      <c r="H143" s="75">
        <f>G143</f>
        <v>5703.8580000000002</v>
      </c>
      <c r="I143" s="76">
        <v>1</v>
      </c>
      <c r="J143" s="77">
        <v>215</v>
      </c>
      <c r="K143" s="77">
        <f>J143*H143</f>
        <v>1226329.47</v>
      </c>
    </row>
    <row r="144" spans="1:16" s="36" customFormat="1" ht="30" hidden="1" customHeight="1" x14ac:dyDescent="0.25">
      <c r="A144" s="59" t="s">
        <v>107</v>
      </c>
      <c r="B144" s="63" t="s">
        <v>108</v>
      </c>
      <c r="C144" s="63"/>
      <c r="D144" s="63"/>
      <c r="E144" s="63"/>
      <c r="F144" s="63"/>
      <c r="G144" s="64"/>
      <c r="H144" s="64"/>
      <c r="I144" s="64"/>
      <c r="J144" s="64"/>
      <c r="K144" s="65"/>
    </row>
    <row r="145" spans="1:21" s="36" customFormat="1" ht="36.75" hidden="1" customHeight="1" x14ac:dyDescent="0.25">
      <c r="A145" s="59">
        <v>3</v>
      </c>
      <c r="B145" s="60" t="s">
        <v>109</v>
      </c>
      <c r="C145" s="60"/>
      <c r="D145" s="60"/>
      <c r="E145" s="60"/>
      <c r="F145" s="60"/>
      <c r="G145" s="62"/>
      <c r="H145" s="62"/>
      <c r="I145" s="62"/>
      <c r="J145" s="66" t="s">
        <v>110</v>
      </c>
      <c r="K145" s="67">
        <v>0.8</v>
      </c>
    </row>
    <row r="146" spans="1:21" s="36" customFormat="1" ht="26.25" customHeight="1" x14ac:dyDescent="0.25">
      <c r="A146" s="83" t="s">
        <v>114</v>
      </c>
      <c r="B146" s="83"/>
      <c r="C146" s="83"/>
      <c r="D146" s="83"/>
      <c r="E146" s="83"/>
      <c r="F146" s="83"/>
      <c r="G146" s="83"/>
      <c r="H146" s="83"/>
      <c r="I146" s="83"/>
      <c r="J146" s="83"/>
      <c r="K146" s="68">
        <f>SUM(K142+K143)</f>
        <v>3851912.0700000003</v>
      </c>
    </row>
    <row r="147" spans="1:21" s="36" customFormat="1" ht="15.75" x14ac:dyDescent="0.25">
      <c r="A147" s="69"/>
      <c r="B147" s="70"/>
      <c r="C147" s="70"/>
      <c r="D147" s="71"/>
      <c r="E147" s="71"/>
      <c r="F147" s="71"/>
      <c r="G147" s="71"/>
      <c r="H147" s="72"/>
    </row>
    <row r="148" spans="1:21" s="36" customFormat="1" ht="19.5" customHeight="1" x14ac:dyDescent="0.25">
      <c r="A148" s="73"/>
      <c r="B148" s="73"/>
      <c r="C148" s="73"/>
      <c r="D148" s="73"/>
      <c r="E148" s="73"/>
      <c r="F148" s="73"/>
      <c r="G148" s="73"/>
      <c r="H148" s="73"/>
    </row>
    <row r="149" spans="1:21" x14ac:dyDescent="0.3">
      <c r="A149" s="83" t="s">
        <v>113</v>
      </c>
      <c r="B149" s="83"/>
      <c r="C149" s="83"/>
      <c r="D149" s="83"/>
      <c r="E149" s="83"/>
      <c r="F149" s="83"/>
      <c r="G149" s="83"/>
      <c r="H149" s="83"/>
      <c r="I149" s="83"/>
      <c r="J149" s="83"/>
      <c r="K149" s="54">
        <f>K146+K138+K87</f>
        <v>21887922.07</v>
      </c>
      <c r="M149" s="15">
        <f>K149+HVAC!$K$87</f>
        <v>35488772.07</v>
      </c>
      <c r="N149" s="15"/>
      <c r="O149" s="1">
        <v>18036010</v>
      </c>
    </row>
    <row r="150" spans="1:21" x14ac:dyDescent="0.3">
      <c r="A150" s="83" t="s">
        <v>96</v>
      </c>
      <c r="B150" s="83"/>
      <c r="C150" s="83"/>
      <c r="D150" s="83"/>
      <c r="E150" s="83"/>
      <c r="F150" s="83"/>
      <c r="G150" s="83"/>
      <c r="H150" s="83"/>
      <c r="I150" s="83"/>
      <c r="J150" s="83"/>
      <c r="K150" s="54">
        <v>17855650</v>
      </c>
      <c r="M150" s="15">
        <f>K150+HVAC!$K$87</f>
        <v>31456500</v>
      </c>
      <c r="O150" s="1">
        <f>O149*1%</f>
        <v>180360.1</v>
      </c>
    </row>
    <row r="151" spans="1:21" x14ac:dyDescent="0.3">
      <c r="A151" s="83" t="s">
        <v>97</v>
      </c>
      <c r="B151" s="83"/>
      <c r="C151" s="83"/>
      <c r="D151" s="83"/>
      <c r="E151" s="83"/>
      <c r="F151" s="83"/>
      <c r="G151" s="83"/>
      <c r="H151" s="83"/>
      <c r="I151" s="83"/>
      <c r="J151" s="83"/>
      <c r="K151" s="54">
        <f>K149-K150</f>
        <v>4032272.0700000003</v>
      </c>
      <c r="M151" s="15">
        <f>K151+HVAC!$K$87</f>
        <v>17633122.07</v>
      </c>
      <c r="O151" s="1">
        <f>O149-O150</f>
        <v>17855649.899999999</v>
      </c>
    </row>
    <row r="152" spans="1:21" ht="9" customHeight="1" x14ac:dyDescent="0.3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6"/>
      <c r="M152" s="15"/>
    </row>
    <row r="153" spans="1:21" ht="24.75" customHeight="1" x14ac:dyDescent="0.3">
      <c r="A153" s="90" t="s">
        <v>111</v>
      </c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M153" s="15"/>
    </row>
    <row r="154" spans="1:21" ht="24.75" customHeight="1" x14ac:dyDescent="0.3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M154" s="15"/>
    </row>
    <row r="155" spans="1:21" ht="7.5" customHeight="1" x14ac:dyDescent="0.3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M155" s="15"/>
    </row>
    <row r="156" spans="1:21" ht="21" x14ac:dyDescent="0.3">
      <c r="A156" s="80" t="s">
        <v>4</v>
      </c>
      <c r="B156" s="80"/>
      <c r="L156" s="17"/>
      <c r="M156" s="15"/>
      <c r="P156" s="2"/>
      <c r="T156" s="15"/>
      <c r="U156" s="15"/>
    </row>
    <row r="157" spans="1:21" x14ac:dyDescent="0.3">
      <c r="H157" s="9"/>
      <c r="I157" s="14"/>
      <c r="J157" s="10"/>
      <c r="P157" s="2"/>
    </row>
    <row r="158" spans="1:21" ht="21" x14ac:dyDescent="0.35">
      <c r="G158" s="79"/>
      <c r="H158" s="79"/>
      <c r="I158" s="79"/>
      <c r="J158" s="18"/>
      <c r="L158" s="17"/>
      <c r="M158" s="15"/>
      <c r="P158" s="2"/>
      <c r="R158" s="2"/>
    </row>
    <row r="159" spans="1:21" x14ac:dyDescent="0.3">
      <c r="M159" s="15">
        <f>K149+[1]Sheet1!$H$46</f>
        <v>25739834.140000001</v>
      </c>
      <c r="P159" s="2"/>
      <c r="R159" s="15"/>
    </row>
    <row r="160" spans="1:21" x14ac:dyDescent="0.3">
      <c r="R160" s="15"/>
    </row>
    <row r="161" spans="18:18" x14ac:dyDescent="0.3">
      <c r="R161" s="15"/>
    </row>
  </sheetData>
  <mergeCells count="34">
    <mergeCell ref="B129:D129"/>
    <mergeCell ref="B130:D130"/>
    <mergeCell ref="B131:D131"/>
    <mergeCell ref="B132:D132"/>
    <mergeCell ref="B133:D133"/>
    <mergeCell ref="A149:J149"/>
    <mergeCell ref="A150:J150"/>
    <mergeCell ref="A151:J151"/>
    <mergeCell ref="B134:D134"/>
    <mergeCell ref="B135:D135"/>
    <mergeCell ref="B136:D136"/>
    <mergeCell ref="B137:D137"/>
    <mergeCell ref="A138:J138"/>
    <mergeCell ref="B141:E141"/>
    <mergeCell ref="B142:E142"/>
    <mergeCell ref="B143:E143"/>
    <mergeCell ref="A140:K140"/>
    <mergeCell ref="A146:J146"/>
    <mergeCell ref="G158:I158"/>
    <mergeCell ref="A156:B156"/>
    <mergeCell ref="A11:B11"/>
    <mergeCell ref="I12:J12"/>
    <mergeCell ref="A87:J87"/>
    <mergeCell ref="A29:K29"/>
    <mergeCell ref="A14:K15"/>
    <mergeCell ref="A17:K18"/>
    <mergeCell ref="A25:K26"/>
    <mergeCell ref="B93:D93"/>
    <mergeCell ref="B125:D125"/>
    <mergeCell ref="B126:D126"/>
    <mergeCell ref="B127:D127"/>
    <mergeCell ref="B128:D128"/>
    <mergeCell ref="A153:K154"/>
    <mergeCell ref="A90:K90"/>
  </mergeCells>
  <printOptions horizontalCentered="1"/>
  <pageMargins left="0" right="0" top="0" bottom="0" header="0.3" footer="0.3"/>
  <pageSetup paperSize="9" scale="71" orientation="portrait" r:id="rId1"/>
  <rowBreaks count="3" manualBreakCount="3">
    <brk id="51" max="10" man="1"/>
    <brk id="87" max="10" man="1"/>
    <brk id="13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HVAC</vt:lpstr>
      <vt:lpstr>HVAC!Print_Area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2023-10-21T10:51:27Z</dcterms:modified>
</cp:coreProperties>
</file>