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H:\Pioneer\Projects 2023\Ernst &amp; Young\BOQ\"/>
    </mc:Choice>
  </mc:AlternateContent>
  <xr:revisionPtr revIDLastSave="0" documentId="13_ncr:1_{403CF6A6-8F56-4B02-BE2C-0E787F9E83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33" r:id="rId1"/>
    <sheet name="21HVAC" sheetId="31" r:id="rId2"/>
    <sheet name="21FF" sheetId="32" r:id="rId3"/>
    <sheet name="22HVAC" sheetId="29" r:id="rId4"/>
    <sheet name="22F" sheetId="30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\\c" localSheetId="2">#N/A</definedName>
    <definedName name="\\c" localSheetId="1">#N/A</definedName>
    <definedName name="\\c" localSheetId="4">#N/A</definedName>
    <definedName name="\\c" localSheetId="3">#N/A</definedName>
    <definedName name="\\c">#REF!</definedName>
    <definedName name="\\x" localSheetId="2">#N/A</definedName>
    <definedName name="\\x" localSheetId="1">#N/A</definedName>
    <definedName name="\\x" localSheetId="4">#N/A</definedName>
    <definedName name="\\x" localSheetId="3">#N/A</definedName>
    <definedName name="\\x">#REF!</definedName>
    <definedName name="\0">#REF!</definedName>
    <definedName name="\1">#REF!</definedName>
    <definedName name="\a">#N/A</definedName>
    <definedName name="\B">#REF!</definedName>
    <definedName name="\E">#REF!</definedName>
    <definedName name="\M">[1]BOQ!$F$4707</definedName>
    <definedName name="\p">#N/A</definedName>
    <definedName name="\s">#N/A</definedName>
    <definedName name="\z">'[2]COAT&amp;WRAP-QIOT-#3'!#REF!</definedName>
    <definedName name="___________________S1">#REF!</definedName>
    <definedName name="__________________S1">#REF!</definedName>
    <definedName name="_________________S1">#REF!</definedName>
    <definedName name="________________S1">#REF!</definedName>
    <definedName name="_______________S1">#REF!</definedName>
    <definedName name="______________S1">#REF!</definedName>
    <definedName name="_____________S1">#REF!</definedName>
    <definedName name="_____________tw1">#REF!</definedName>
    <definedName name="____________tw1">#REF!</definedName>
    <definedName name="___________S1">#REF!</definedName>
    <definedName name="___________tw1">#REF!</definedName>
    <definedName name="__________tw1">#REF!</definedName>
    <definedName name="_________S1">#REF!</definedName>
    <definedName name="_________tw1">#REF!</definedName>
    <definedName name="________tw1">#REF!</definedName>
    <definedName name="_______S1">#REF!</definedName>
    <definedName name="_______tw1">#REF!</definedName>
    <definedName name="______S1">#REF!</definedName>
    <definedName name="______tw1">#REF!</definedName>
    <definedName name="_____S1">#REF!</definedName>
    <definedName name="_____tw1">#REF!</definedName>
    <definedName name="____S1">#REF!</definedName>
    <definedName name="____tw1">#REF!</definedName>
    <definedName name="___S1">#REF!</definedName>
    <definedName name="___tw1">#REF!</definedName>
    <definedName name="__123Graph_A" hidden="1">'[3]BOQ  SUM'!#REF!</definedName>
    <definedName name="__123Graph_B" hidden="1">'[3]BOQ  SUM'!#REF!</definedName>
    <definedName name="__S1">#REF!</definedName>
    <definedName name="__tw1">#REF!</definedName>
    <definedName name="_0">#REF!</definedName>
    <definedName name="_1_____123Graph_ACHART_1" hidden="1">'[3]BOQ  SUM'!#REF!</definedName>
    <definedName name="_10__123Graph_ACHART_1" hidden="1">'[4]BOQ  SUM'!#REF!</definedName>
    <definedName name="_12Excel_BuiltIn_Print_Area_3_1">#REF!</definedName>
    <definedName name="_14__123Graph_BCHART_1" hidden="1">'[4]BOQ  SUM'!#REF!</definedName>
    <definedName name="_15_Excel_BuiltIn_Print_Area_1_1">#REF!</definedName>
    <definedName name="_16_Excel_BuiltIn_Print_Area_2_1">#REF!</definedName>
    <definedName name="_16Excel_BuiltIn_Print_Area_4_1">#REF!</definedName>
    <definedName name="_17_Excel_BuiltIn_Print_Area_3_1">#REF!</definedName>
    <definedName name="_18_Excel_BuiltIn_Print_Area_4_1">#REF!</definedName>
    <definedName name="_18Excel_BuiltIn_Print_Area_6_1">#REF!</definedName>
    <definedName name="_19_Excel_BuiltIn_Print_Area_6_1">#REF!</definedName>
    <definedName name="_1Excel_BuiltIn_Print_Area_6_1">#REF!</definedName>
    <definedName name="_2_____123Graph_BCHART_1" hidden="1">'[3]BOQ  SUM'!#REF!</definedName>
    <definedName name="_20_Excel_BuiltIn_Print_Titles_2_1">#REF!</definedName>
    <definedName name="_21_Excel_BuiltIn_Print_Titles_3_1">#REF!</definedName>
    <definedName name="_22_Excel_BuiltIn_Print_Titles_4_1">#REF!</definedName>
    <definedName name="_22Excel_BuiltIn_Print_Titles_2_1">#REF!</definedName>
    <definedName name="_23Excel_BuiltIn_Print_Area_1_1">#REF!</definedName>
    <definedName name="_24Excel_BuiltIn_Print_Area_2_1">#REF!</definedName>
    <definedName name="_25Excel_BuiltIn_Print_Area_3_1">#REF!</definedName>
    <definedName name="_26Excel_BuiltIn_Print_Area_4_1">#REF!</definedName>
    <definedName name="_26Excel_BuiltIn_Print_Titles_3_1">#REF!</definedName>
    <definedName name="_2Excel_BuiltIn_Print_Area_6_1">#REF!</definedName>
    <definedName name="_3____123Graph_ACHART_1" hidden="1">[5]SUM!$C$9:$C$18</definedName>
    <definedName name="_30Excel_BuiltIn_Print_Titles_4_1">#REF!</definedName>
    <definedName name="_33Excel_BuiltIn_Print_Area_6_1">#REF!</definedName>
    <definedName name="_34Excel_BuiltIn_Print_Titles_2_1">#REF!</definedName>
    <definedName name="_35Excel_BuiltIn_Print_Titles_3_1">#REF!</definedName>
    <definedName name="_36Excel_BuiltIn_Print_Titles_4_1">#REF!</definedName>
    <definedName name="_4____123Graph_BCHART_1" hidden="1">[5]SUM!#REF!</definedName>
    <definedName name="_4Excel_BuiltIn_Print_Area_1_1">#REF!</definedName>
    <definedName name="_5___123Graph_ACHART_1" hidden="1">[5]SUM!$C$9:$C$18</definedName>
    <definedName name="_6___123Graph_BCHART_1" hidden="1">[5]SUM!#REF!</definedName>
    <definedName name="_8Excel_BuiltIn_Print_Area_2_1">#REF!</definedName>
    <definedName name="_CD">#REF!</definedName>
    <definedName name="_Fill" hidden="1">#REF!</definedName>
    <definedName name="_Key1" hidden="1">#REF!</definedName>
    <definedName name="_NA1">#REF!</definedName>
    <definedName name="_NA12">#REF!</definedName>
    <definedName name="_NA13">#REF!</definedName>
    <definedName name="_NA17">#REF!</definedName>
    <definedName name="_NA2">#REF!</definedName>
    <definedName name="_NA23">#REF!</definedName>
    <definedName name="_NA3">#REF!</definedName>
    <definedName name="_NA7">#REF!</definedName>
    <definedName name="_NA9">#REF!</definedName>
    <definedName name="_Order1" hidden="1">255</definedName>
    <definedName name="_PR625">'[6]Normal Basis'!$133:$133</definedName>
    <definedName name="_PR706">'[6]Normal Basis'!#REF!</definedName>
    <definedName name="_PR730">'[6]Normal Basis'!#REF!</definedName>
    <definedName name="_PR741">'[6]Normal Basis'!$76:$76</definedName>
    <definedName name="_PR857">'[6]Normal Basis'!$59:$59</definedName>
    <definedName name="_PR858">'[6]Normal Basis'!$57:$57</definedName>
    <definedName name="_PR862">'[6]Normal Basis'!$53:$53</definedName>
    <definedName name="_PR864">'[6]Normal Basis'!$51:$51</definedName>
    <definedName name="_PR873">'[6]Normal Basis'!$42:$42</definedName>
    <definedName name="_PR874">'[6]Normal Basis'!$41:$41</definedName>
    <definedName name="_PR883">'[6]Normal Basis'!#REF!</definedName>
    <definedName name="_S1">#REF!</definedName>
    <definedName name="_Sort" hidden="1">#REF!</definedName>
    <definedName name="_TAQ">#REF!</definedName>
    <definedName name="_tw1">#REF!</definedName>
    <definedName name="a">'[7]Bill 1'!$A$4:$F$29</definedName>
    <definedName name="AAA">'[8]MTL$-INTER'!#REF!</definedName>
    <definedName name="AAAA">#REF!</definedName>
    <definedName name="ASAD">#REF!</definedName>
    <definedName name="asd">#REF!</definedName>
    <definedName name="asdads">#REF!</definedName>
    <definedName name="asdg">#REF!</definedName>
    <definedName name="az">#REF!</definedName>
    <definedName name="b">#REF!</definedName>
    <definedName name="baa">#REF!</definedName>
    <definedName name="bn">'[6]Normal Basis'!#REF!</definedName>
    <definedName name="boynsr">#REF!</definedName>
    <definedName name="boynsr1">#REF!</definedName>
    <definedName name="boysr">#REF!</definedName>
    <definedName name="boysr1">#REF!</definedName>
    <definedName name="bvcbcv">#REF!</definedName>
    <definedName name="cc">#REF!</definedName>
    <definedName name="CHW">#REF!</definedName>
    <definedName name="COAT">'[2]PNT-QUOT-#3'!#REF!</definedName>
    <definedName name="cover">[9]Sheet1!$F$24</definedName>
    <definedName name="_xlnm.Criteria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Z">#REF!</definedName>
    <definedName name="d">#REF!</definedName>
    <definedName name="_xlnm.Database">#REF!</definedName>
    <definedName name="dc" hidden="1">'[4]BOQ  SUM'!#REF!</definedName>
    <definedName name="dd">#REF!</definedName>
    <definedName name="df">#REF!</definedName>
    <definedName name="dism" hidden="1">'[4]BOQ  SUM'!#REF!</definedName>
    <definedName name="dlist">#REF!</definedName>
    <definedName name="e">#REF!</definedName>
    <definedName name="ed">#REF!</definedName>
    <definedName name="er">#REF!</definedName>
    <definedName name="ERW">#REF!</definedName>
    <definedName name="esd">#REF!</definedName>
    <definedName name="ESS">#REF!</definedName>
    <definedName name="EWS">#REF!</definedName>
    <definedName name="Excel_BuiltIn_Print_Area">#REF!</definedName>
    <definedName name="Excel_BuiltIn_Print_Area_1_1">#REF!</definedName>
    <definedName name="Excel_BuiltIn_Print_Area_2">#REF!</definedName>
    <definedName name="Excel_BuiltIn_Print_Area_3_1">#REF!</definedName>
    <definedName name="Excel_BuiltIn_Print_Area_5">#REF!</definedName>
    <definedName name="Excel_BuiltIn_Print_Area_5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2">'[10]SUMMARY WAREHOUSE'!#REF!</definedName>
    <definedName name="Excel_BuiltIn_Print_Titles_2_2">'[10]SUMMARY WAREHOUSE (2)'!#REF!</definedName>
    <definedName name="Excel_BuiltIn_Print_Titles_3_1">#REF!</definedName>
    <definedName name="Excel_BuiltIn_Print_Titles_5">#REF!</definedName>
    <definedName name="Excel_BuiltIn_Print_Titles_5_1">#REF!</definedName>
    <definedName name="Excel_BuiltIn_Print_Titles_6">#REF!</definedName>
    <definedName name="_xlnm.Extract">#REF!</definedName>
    <definedName name="F">#REF!</definedName>
    <definedName name="fav">#REF!</definedName>
    <definedName name="fd">#REF!</definedName>
    <definedName name="fes">#REF!</definedName>
    <definedName name="FF">#REF!</definedName>
    <definedName name="FFS">#REF!</definedName>
    <definedName name="fg">#REF!</definedName>
    <definedName name="FP">'[2]COAT&amp;WRAP-QIOT-#3'!#REF!</definedName>
    <definedName name="G">#REF!</definedName>
    <definedName name="Gamnas3D_Summary">#REF!</definedName>
    <definedName name="gf">#REF!</definedName>
    <definedName name="GS">#REF!</definedName>
    <definedName name="gy">#REF!</definedName>
    <definedName name="GZ">#REF!</definedName>
    <definedName name="hj">#REF!</definedName>
    <definedName name="hyy">#REF!</definedName>
    <definedName name="io">#REF!</definedName>
    <definedName name="iop">#REF!</definedName>
    <definedName name="jh">#REF!</definedName>
    <definedName name="ji">#REF!</definedName>
    <definedName name="KIJL">#REF!</definedName>
    <definedName name="larm">#REF!</definedName>
    <definedName name="LIST">#REF!</definedName>
    <definedName name="lk">#REF!</definedName>
    <definedName name="lkj">#REF!</definedName>
    <definedName name="ll">#REF!</definedName>
    <definedName name="LOI">#REF!</definedName>
    <definedName name="lop">#REF!</definedName>
    <definedName name="lpcd">#REF!</definedName>
    <definedName name="M">#REF!</definedName>
    <definedName name="mac" hidden="1">'[4]BOQ  SUM'!#REF!</definedName>
    <definedName name="MAT">'[2]COAT&amp;WRAP-QIOT-#3'!#REF!</definedName>
    <definedName name="MF">'[2]COAT&amp;WRAP-QIOT-#3'!#REF!</definedName>
    <definedName name="mm">#REF!</definedName>
    <definedName name="MMNN">#REF!</definedName>
    <definedName name="n">#REF!</definedName>
    <definedName name="nb">#REF!</definedName>
    <definedName name="OEC">#N/A</definedName>
    <definedName name="oi">#REF!</definedName>
    <definedName name="oip">#REF!</definedName>
    <definedName name="oup">#REF!</definedName>
    <definedName name="OZ">#REF!</definedName>
    <definedName name="P">'[2]PNT-QUOT-#3'!#REF!</definedName>
    <definedName name="PEJM">'[2]COAT&amp;WRAP-QIOT-#3'!#REF!</definedName>
    <definedName name="PF">'[2]PNT-QUOT-#3'!#REF!</definedName>
    <definedName name="phbnsr">#REF!</definedName>
    <definedName name="phbnsr1">#REF!</definedName>
    <definedName name="phbsr">#REF!</definedName>
    <definedName name="phbsr1">#REF!</definedName>
    <definedName name="PM">[11]IBASE!$AH$16:$AV$110</definedName>
    <definedName name="POIL">#REF!</definedName>
    <definedName name="PR_883M">'[6]Normal Basis'!$33:$33</definedName>
    <definedName name="PR858F">'[6]Normal Basis'!$58:$58</definedName>
    <definedName name="_xlnm.Print_Area" localSheetId="2">'21FF'!$A$1:$L$66</definedName>
    <definedName name="_xlnm.Print_Area" localSheetId="1">'21HVAC'!$A$1:$N$210</definedName>
    <definedName name="_xlnm.Print_Area" localSheetId="4">'22F'!$A$1:$K$64</definedName>
    <definedName name="_xlnm.Print_Area" localSheetId="3">'22HVAC'!$A$1:$M$218</definedName>
    <definedName name="_xlnm.Print_Area">#REF!</definedName>
    <definedName name="Print_Area_MI">#REF!</definedName>
    <definedName name="Print_Area_MI_4">#REF!</definedName>
    <definedName name="Print_Area_MI_5">#REF!</definedName>
    <definedName name="Print_Area_MI_6">#REF!</definedName>
    <definedName name="_xlnm.Print_Titles" localSheetId="2">#N/A</definedName>
    <definedName name="_xlnm.Print_Titles" localSheetId="4">'22F'!$4:$5</definedName>
    <definedName name="_xlnm.Print_Titles" localSheetId="3">'22HVAC'!$4:$5</definedName>
    <definedName name="_xlnm.Print_Titles">#REF!</definedName>
    <definedName name="PRINT_TITLES_MI">#REF!</definedName>
    <definedName name="qan">#REF!</definedName>
    <definedName name="RATE">'[12]04(a)-TFA'!$H$6:$H$27</definedName>
    <definedName name="RATES">'[12]04(a)-TFA'!$H$6:$H$27</definedName>
    <definedName name="rcl">#REF!</definedName>
    <definedName name="_xlnm.Recorder">#REF!</definedName>
    <definedName name="rfd">#REF!</definedName>
    <definedName name="RT">'[2]COAT&amp;WRAP-QIOT-#3'!#REF!</definedName>
    <definedName name="ru">#REF!</definedName>
    <definedName name="ruk">#REF!</definedName>
    <definedName name="s">#REF!</definedName>
    <definedName name="SAD">#REF!</definedName>
    <definedName name="SB">[11]IBASE!$AH$7:$AL$14</definedName>
    <definedName name="scv">#REF!</definedName>
    <definedName name="sd">#REF!</definedName>
    <definedName name="sdsd">#REF!</definedName>
    <definedName name="SDX">#REF!</definedName>
    <definedName name="SECTION1">#REF!</definedName>
    <definedName name="SECTION2">#REF!</definedName>
    <definedName name="SECTION3">#REF!</definedName>
    <definedName name="SF">#REF!</definedName>
    <definedName name="sheet">#REF!</definedName>
    <definedName name="sjd">#REF!</definedName>
    <definedName name="SORT">#REF!</definedName>
    <definedName name="SORT_AREA">'[13]DI-ESTI'!$A$8:$R$489</definedName>
    <definedName name="SP">'[2]PNT-QUOT-#3'!#REF!</definedName>
    <definedName name="SS">#REF!</definedName>
    <definedName name="sss">#REF!</definedName>
    <definedName name="sup" hidden="1">'[4]BOQ  SUM'!#REF!</definedName>
    <definedName name="SWV">#REF!</definedName>
    <definedName name="t">#REF!</definedName>
    <definedName name="TEMP">#REF!</definedName>
    <definedName name="TFA">#REF!</definedName>
    <definedName name="thickness">[9]Sheet1!$F$25</definedName>
    <definedName name="THK">'[2]COAT&amp;WRAP-QIOT-#3'!#REF!</definedName>
    <definedName name="TO">#REF!</definedName>
    <definedName name="tt">#REF!</definedName>
    <definedName name="ttgeg">#REF!</definedName>
    <definedName name="ue">#REF!</definedName>
    <definedName name="uj">#REF!</definedName>
    <definedName name="UN">#REF!</definedName>
    <definedName name="vel">#REF!</definedName>
    <definedName name="wa">#REF!</definedName>
    <definedName name="wq">#REF!</definedName>
    <definedName name="ws">#REF!</definedName>
    <definedName name="WTP">'[12]04(a)-TFA'!#REF!</definedName>
    <definedName name="WWTP">'[12]04(a)-TFA'!#REF!</definedName>
    <definedName name="xa">#REF!</definedName>
    <definedName name="xz">#REF!</definedName>
    <definedName name="yhj">#REF!</definedName>
    <definedName name="yj">#REF!</definedName>
    <definedName name="yrtyrtytr">'[14]Section 16050'!$L$5</definedName>
    <definedName name="yu">#REF!</definedName>
    <definedName name="z">#REF!</definedName>
    <definedName name="zx">#REF!</definedName>
    <definedName name="ZYX">#REF!</definedName>
    <definedName name="ZZZ">#REF!</definedName>
  </definedNames>
  <calcPr calcId="181029"/>
  <fileRecoveryPr autoRecover="0"/>
</workbook>
</file>

<file path=xl/calcChain.xml><?xml version="1.0" encoding="utf-8"?>
<calcChain xmlns="http://schemas.openxmlformats.org/spreadsheetml/2006/main">
  <c r="J29" i="33" l="1"/>
  <c r="J30" i="33"/>
  <c r="D23" i="33"/>
  <c r="C23" i="33"/>
  <c r="D22" i="33"/>
  <c r="C22" i="33"/>
  <c r="D20" i="33"/>
  <c r="C20" i="33"/>
  <c r="D19" i="33"/>
  <c r="E19" i="33" s="1"/>
  <c r="C19" i="33"/>
  <c r="F64" i="30"/>
  <c r="H64" i="30"/>
  <c r="H218" i="29"/>
  <c r="J218" i="29"/>
  <c r="F66" i="32"/>
  <c r="H66" i="32"/>
  <c r="H210" i="31"/>
  <c r="J210" i="31"/>
  <c r="E20" i="33" l="1"/>
  <c r="E23" i="33"/>
  <c r="C26" i="33"/>
  <c r="E22" i="33"/>
  <c r="D26" i="33"/>
  <c r="E26" i="33" l="1"/>
  <c r="H65" i="32"/>
  <c r="I65" i="32" s="1"/>
  <c r="F65" i="32"/>
  <c r="H64" i="32"/>
  <c r="I64" i="32" s="1"/>
  <c r="F64" i="32"/>
  <c r="I63" i="32"/>
  <c r="H63" i="32"/>
  <c r="F63" i="32"/>
  <c r="H62" i="32"/>
  <c r="I62" i="32" s="1"/>
  <c r="F62" i="32"/>
  <c r="H59" i="32"/>
  <c r="I59" i="32" s="1"/>
  <c r="F59" i="32"/>
  <c r="H56" i="32"/>
  <c r="I56" i="32" s="1"/>
  <c r="F56" i="32"/>
  <c r="I53" i="32"/>
  <c r="H53" i="32"/>
  <c r="F53" i="32"/>
  <c r="H50" i="32"/>
  <c r="I50" i="32" s="1"/>
  <c r="F50" i="32"/>
  <c r="H49" i="32"/>
  <c r="I49" i="32" s="1"/>
  <c r="F49" i="32"/>
  <c r="H48" i="32"/>
  <c r="I48" i="32" s="1"/>
  <c r="F48" i="32"/>
  <c r="I47" i="32"/>
  <c r="H47" i="32"/>
  <c r="F47" i="32"/>
  <c r="H44" i="32"/>
  <c r="I44" i="32" s="1"/>
  <c r="F44" i="32"/>
  <c r="H40" i="32"/>
  <c r="I40" i="32" s="1"/>
  <c r="F40" i="32"/>
  <c r="H35" i="32"/>
  <c r="I35" i="32" s="1"/>
  <c r="F35" i="32"/>
  <c r="I32" i="32"/>
  <c r="H32" i="32"/>
  <c r="F32" i="32"/>
  <c r="H31" i="32"/>
  <c r="I31" i="32" s="1"/>
  <c r="F31" i="32"/>
  <c r="H30" i="32"/>
  <c r="I30" i="32" s="1"/>
  <c r="F30" i="32"/>
  <c r="H29" i="32"/>
  <c r="I29" i="32" s="1"/>
  <c r="F29" i="32"/>
  <c r="I26" i="32"/>
  <c r="H26" i="32"/>
  <c r="F26" i="32"/>
  <c r="H21" i="32"/>
  <c r="I21" i="32" s="1"/>
  <c r="F21" i="32"/>
  <c r="H20" i="32"/>
  <c r="I20" i="32" s="1"/>
  <c r="F20" i="32"/>
  <c r="C17" i="32"/>
  <c r="H17" i="32" s="1"/>
  <c r="H14" i="32"/>
  <c r="I14" i="32" s="1"/>
  <c r="F14" i="32"/>
  <c r="I13" i="32"/>
  <c r="H13" i="32"/>
  <c r="F13" i="32"/>
  <c r="H12" i="32"/>
  <c r="I12" i="32" s="1"/>
  <c r="F12" i="32"/>
  <c r="H11" i="32"/>
  <c r="I11" i="32" s="1"/>
  <c r="F11" i="32"/>
  <c r="H10" i="32"/>
  <c r="I10" i="32" s="1"/>
  <c r="F10" i="32"/>
  <c r="I9" i="32"/>
  <c r="H9" i="32"/>
  <c r="F9" i="32"/>
  <c r="J209" i="31"/>
  <c r="K209" i="31" s="1"/>
  <c r="H209" i="31"/>
  <c r="J208" i="31"/>
  <c r="K208" i="31" s="1"/>
  <c r="H208" i="31"/>
  <c r="K207" i="31"/>
  <c r="J207" i="31"/>
  <c r="H207" i="31"/>
  <c r="J204" i="31"/>
  <c r="K204" i="31" s="1"/>
  <c r="H204" i="31"/>
  <c r="J201" i="31"/>
  <c r="K201" i="31" s="1"/>
  <c r="H201" i="31"/>
  <c r="J198" i="31"/>
  <c r="H198" i="31"/>
  <c r="K198" i="31" s="1"/>
  <c r="K197" i="31"/>
  <c r="J197" i="31"/>
  <c r="H197" i="31"/>
  <c r="J196" i="31"/>
  <c r="K196" i="31" s="1"/>
  <c r="H196" i="31"/>
  <c r="J194" i="31"/>
  <c r="K194" i="31" s="1"/>
  <c r="H194" i="31"/>
  <c r="J192" i="31"/>
  <c r="K192" i="31" s="1"/>
  <c r="H192" i="31"/>
  <c r="K184" i="31"/>
  <c r="J184" i="31"/>
  <c r="H184" i="31"/>
  <c r="J183" i="31"/>
  <c r="K183" i="31" s="1"/>
  <c r="H183" i="31"/>
  <c r="J182" i="31"/>
  <c r="K182" i="31" s="1"/>
  <c r="H182" i="31"/>
  <c r="J181" i="31"/>
  <c r="K181" i="31" s="1"/>
  <c r="H181" i="31"/>
  <c r="K180" i="31"/>
  <c r="J180" i="31"/>
  <c r="H180" i="31"/>
  <c r="J179" i="31"/>
  <c r="K179" i="31" s="1"/>
  <c r="H179" i="31"/>
  <c r="J178" i="31"/>
  <c r="K178" i="31" s="1"/>
  <c r="H178" i="31"/>
  <c r="J177" i="31"/>
  <c r="K177" i="31" s="1"/>
  <c r="H177" i="31"/>
  <c r="K176" i="31"/>
  <c r="J176" i="31"/>
  <c r="H176" i="31"/>
  <c r="J175" i="31"/>
  <c r="K175" i="31" s="1"/>
  <c r="H175" i="31"/>
  <c r="J174" i="31"/>
  <c r="K174" i="31" s="1"/>
  <c r="H174" i="31"/>
  <c r="J170" i="31"/>
  <c r="K170" i="31" s="1"/>
  <c r="H170" i="31"/>
  <c r="K169" i="31"/>
  <c r="J169" i="31"/>
  <c r="H169" i="31"/>
  <c r="J163" i="31"/>
  <c r="K163" i="31" s="1"/>
  <c r="H163" i="31"/>
  <c r="J162" i="31"/>
  <c r="K162" i="31" s="1"/>
  <c r="H162" i="31"/>
  <c r="J161" i="31"/>
  <c r="K161" i="31" s="1"/>
  <c r="H161" i="31"/>
  <c r="E158" i="31"/>
  <c r="J158" i="31" s="1"/>
  <c r="K157" i="31"/>
  <c r="J157" i="31"/>
  <c r="H157" i="31"/>
  <c r="J156" i="31"/>
  <c r="K156" i="31" s="1"/>
  <c r="H156" i="31"/>
  <c r="J152" i="31"/>
  <c r="K152" i="31" s="1"/>
  <c r="H152" i="31"/>
  <c r="J151" i="31"/>
  <c r="K151" i="31" s="1"/>
  <c r="H151" i="31"/>
  <c r="K150" i="31"/>
  <c r="J150" i="31"/>
  <c r="H150" i="31"/>
  <c r="J147" i="31"/>
  <c r="K147" i="31" s="1"/>
  <c r="H147" i="31"/>
  <c r="J142" i="31"/>
  <c r="K142" i="31" s="1"/>
  <c r="H142" i="31"/>
  <c r="J123" i="31"/>
  <c r="K123" i="31" s="1"/>
  <c r="H123" i="31"/>
  <c r="K122" i="31"/>
  <c r="J122" i="31"/>
  <c r="H122" i="31"/>
  <c r="J121" i="31"/>
  <c r="K121" i="31" s="1"/>
  <c r="H121" i="31"/>
  <c r="J118" i="31"/>
  <c r="K118" i="31" s="1"/>
  <c r="H118" i="31"/>
  <c r="J117" i="31"/>
  <c r="K117" i="31" s="1"/>
  <c r="H117" i="31"/>
  <c r="K116" i="31"/>
  <c r="J116" i="31"/>
  <c r="H116" i="31"/>
  <c r="J115" i="31"/>
  <c r="K115" i="31" s="1"/>
  <c r="H115" i="31"/>
  <c r="J114" i="31"/>
  <c r="K114" i="31" s="1"/>
  <c r="H114" i="31"/>
  <c r="J113" i="31"/>
  <c r="K113" i="31" s="1"/>
  <c r="H113" i="31"/>
  <c r="K112" i="31"/>
  <c r="J112" i="31"/>
  <c r="H112" i="31"/>
  <c r="J109" i="31"/>
  <c r="K109" i="31" s="1"/>
  <c r="H109" i="31"/>
  <c r="J107" i="31"/>
  <c r="K107" i="31" s="1"/>
  <c r="H107" i="31"/>
  <c r="J106" i="31"/>
  <c r="K106" i="31" s="1"/>
  <c r="H106" i="31"/>
  <c r="K105" i="31"/>
  <c r="J105" i="31"/>
  <c r="H105" i="31"/>
  <c r="J104" i="31"/>
  <c r="K104" i="31" s="1"/>
  <c r="H104" i="31"/>
  <c r="J103" i="31"/>
  <c r="K103" i="31" s="1"/>
  <c r="H103" i="31"/>
  <c r="J102" i="31"/>
  <c r="K102" i="31" s="1"/>
  <c r="H102" i="31"/>
  <c r="K94" i="31"/>
  <c r="J94" i="31"/>
  <c r="H94" i="31"/>
  <c r="J91" i="31"/>
  <c r="K91" i="31" s="1"/>
  <c r="H91" i="31"/>
  <c r="J86" i="31"/>
  <c r="K86" i="31" s="1"/>
  <c r="H86" i="31"/>
  <c r="E85" i="31"/>
  <c r="J85" i="31" s="1"/>
  <c r="J82" i="31"/>
  <c r="K82" i="31" s="1"/>
  <c r="H82" i="31"/>
  <c r="K77" i="31"/>
  <c r="J77" i="31"/>
  <c r="H77" i="31"/>
  <c r="J74" i="31"/>
  <c r="K74" i="31" s="1"/>
  <c r="H74" i="31"/>
  <c r="J73" i="31"/>
  <c r="K73" i="31" s="1"/>
  <c r="H73" i="31"/>
  <c r="J65" i="31"/>
  <c r="K65" i="31" s="1"/>
  <c r="H65" i="31"/>
  <c r="K64" i="31"/>
  <c r="J64" i="31"/>
  <c r="H64" i="31"/>
  <c r="J58" i="31"/>
  <c r="K58" i="31" s="1"/>
  <c r="H58" i="31"/>
  <c r="J57" i="31"/>
  <c r="K57" i="31" s="1"/>
  <c r="H57" i="31"/>
  <c r="J56" i="31"/>
  <c r="K56" i="31" s="1"/>
  <c r="H56" i="31"/>
  <c r="K52" i="31"/>
  <c r="J52" i="31"/>
  <c r="H52" i="31"/>
  <c r="J48" i="31"/>
  <c r="K48" i="31" s="1"/>
  <c r="H48" i="31"/>
  <c r="J41" i="31"/>
  <c r="K41" i="31" s="1"/>
  <c r="H41" i="31"/>
  <c r="J40" i="31"/>
  <c r="K40" i="31" s="1"/>
  <c r="H40" i="31"/>
  <c r="K39" i="31"/>
  <c r="J39" i="31"/>
  <c r="H39" i="31"/>
  <c r="J38" i="31"/>
  <c r="K38" i="31" s="1"/>
  <c r="H38" i="31"/>
  <c r="J37" i="31"/>
  <c r="K37" i="31" s="1"/>
  <c r="H37" i="31"/>
  <c r="J36" i="31"/>
  <c r="K36" i="31" s="1"/>
  <c r="H36" i="31"/>
  <c r="K35" i="31"/>
  <c r="J35" i="31"/>
  <c r="H35" i="31"/>
  <c r="J33" i="31"/>
  <c r="K33" i="31" s="1"/>
  <c r="H33" i="31"/>
  <c r="J31" i="31"/>
  <c r="K31" i="31" s="1"/>
  <c r="H31" i="31"/>
  <c r="J27" i="31"/>
  <c r="K27" i="31" s="1"/>
  <c r="H27" i="31"/>
  <c r="K23" i="31"/>
  <c r="J23" i="31"/>
  <c r="H23" i="31"/>
  <c r="J22" i="31"/>
  <c r="K22" i="31" s="1"/>
  <c r="H22" i="31"/>
  <c r="J21" i="31"/>
  <c r="K21" i="31" s="1"/>
  <c r="H21" i="31"/>
  <c r="E20" i="31"/>
  <c r="J20" i="31" s="1"/>
  <c r="J17" i="31"/>
  <c r="K17" i="31" s="1"/>
  <c r="H17" i="31"/>
  <c r="K16" i="31"/>
  <c r="J16" i="31"/>
  <c r="H16" i="31"/>
  <c r="J15" i="31"/>
  <c r="K15" i="31" s="1"/>
  <c r="H15" i="31"/>
  <c r="J12" i="31"/>
  <c r="K12" i="31" s="1"/>
  <c r="H12" i="31"/>
  <c r="J11" i="31"/>
  <c r="K11" i="31" s="1"/>
  <c r="H11" i="31"/>
  <c r="K10" i="31"/>
  <c r="J10" i="31"/>
  <c r="H10" i="31"/>
  <c r="J9" i="31"/>
  <c r="K9" i="31" s="1"/>
  <c r="H9" i="31"/>
  <c r="J8" i="31"/>
  <c r="K8" i="31" s="1"/>
  <c r="H8" i="31"/>
  <c r="H85" i="31" l="1"/>
  <c r="K85" i="31" s="1"/>
  <c r="F17" i="32"/>
  <c r="I17" i="32" s="1"/>
  <c r="I66" i="32" s="1"/>
  <c r="H20" i="31"/>
  <c r="K20" i="31" s="1"/>
  <c r="K210" i="31" s="1"/>
  <c r="K214" i="31" s="1"/>
  <c r="K217" i="31" s="1"/>
  <c r="H158" i="31"/>
  <c r="K158" i="31" s="1"/>
  <c r="H63" i="30" l="1"/>
  <c r="I63" i="30" s="1"/>
  <c r="F63" i="30"/>
  <c r="H62" i="30"/>
  <c r="I62" i="30" s="1"/>
  <c r="F62" i="30"/>
  <c r="I61" i="30"/>
  <c r="H61" i="30"/>
  <c r="F61" i="30"/>
  <c r="H60" i="30"/>
  <c r="I60" i="30" s="1"/>
  <c r="F60" i="30"/>
  <c r="H57" i="30"/>
  <c r="I57" i="30" s="1"/>
  <c r="F57" i="30"/>
  <c r="H54" i="30"/>
  <c r="I54" i="30" s="1"/>
  <c r="F54" i="30"/>
  <c r="I51" i="30"/>
  <c r="H51" i="30"/>
  <c r="F51" i="30"/>
  <c r="H48" i="30"/>
  <c r="I48" i="30" s="1"/>
  <c r="F48" i="30"/>
  <c r="H47" i="30"/>
  <c r="I47" i="30" s="1"/>
  <c r="F47" i="30"/>
  <c r="H46" i="30"/>
  <c r="I46" i="30" s="1"/>
  <c r="F46" i="30"/>
  <c r="I45" i="30"/>
  <c r="H45" i="30"/>
  <c r="F45" i="30"/>
  <c r="H42" i="30"/>
  <c r="I42" i="30" s="1"/>
  <c r="F42" i="30"/>
  <c r="H38" i="30"/>
  <c r="I38" i="30" s="1"/>
  <c r="F38" i="30"/>
  <c r="H33" i="30"/>
  <c r="I33" i="30" s="1"/>
  <c r="F33" i="30"/>
  <c r="I30" i="30"/>
  <c r="H30" i="30"/>
  <c r="F30" i="30"/>
  <c r="H29" i="30"/>
  <c r="I29" i="30" s="1"/>
  <c r="F29" i="30"/>
  <c r="H28" i="30"/>
  <c r="I28" i="30" s="1"/>
  <c r="F28" i="30"/>
  <c r="H27" i="30"/>
  <c r="I27" i="30" s="1"/>
  <c r="F27" i="30"/>
  <c r="I24" i="30"/>
  <c r="H24" i="30"/>
  <c r="F24" i="30"/>
  <c r="H19" i="30"/>
  <c r="I19" i="30" s="1"/>
  <c r="F19" i="30"/>
  <c r="H18" i="30"/>
  <c r="I18" i="30" s="1"/>
  <c r="F18" i="30"/>
  <c r="C15" i="30"/>
  <c r="H15" i="30" s="1"/>
  <c r="H12" i="30"/>
  <c r="I12" i="30" s="1"/>
  <c r="F12" i="30"/>
  <c r="I11" i="30"/>
  <c r="H11" i="30"/>
  <c r="F11" i="30"/>
  <c r="H10" i="30"/>
  <c r="I10" i="30" s="1"/>
  <c r="F10" i="30"/>
  <c r="H9" i="30"/>
  <c r="I9" i="30" s="1"/>
  <c r="F9" i="30"/>
  <c r="H8" i="30"/>
  <c r="I8" i="30" s="1"/>
  <c r="F8" i="30"/>
  <c r="I7" i="30"/>
  <c r="H7" i="30"/>
  <c r="F7" i="30"/>
  <c r="J217" i="29"/>
  <c r="K217" i="29" s="1"/>
  <c r="H217" i="29"/>
  <c r="K216" i="29"/>
  <c r="J216" i="29"/>
  <c r="H216" i="29"/>
  <c r="J215" i="29"/>
  <c r="K215" i="29" s="1"/>
  <c r="H215" i="29"/>
  <c r="J212" i="29"/>
  <c r="K212" i="29" s="1"/>
  <c r="H212" i="29"/>
  <c r="J209" i="29"/>
  <c r="K209" i="29" s="1"/>
  <c r="H209" i="29"/>
  <c r="K206" i="29"/>
  <c r="J206" i="29"/>
  <c r="H206" i="29"/>
  <c r="J205" i="29"/>
  <c r="K205" i="29" s="1"/>
  <c r="H205" i="29"/>
  <c r="J204" i="29"/>
  <c r="K204" i="29" s="1"/>
  <c r="H204" i="29"/>
  <c r="J202" i="29"/>
  <c r="K202" i="29" s="1"/>
  <c r="H202" i="29"/>
  <c r="K200" i="29"/>
  <c r="J200" i="29"/>
  <c r="H200" i="29"/>
  <c r="J192" i="29"/>
  <c r="K192" i="29" s="1"/>
  <c r="H192" i="29"/>
  <c r="J191" i="29"/>
  <c r="K191" i="29" s="1"/>
  <c r="H191" i="29"/>
  <c r="J190" i="29"/>
  <c r="K190" i="29" s="1"/>
  <c r="H190" i="29"/>
  <c r="K189" i="29"/>
  <c r="J189" i="29"/>
  <c r="H189" i="29"/>
  <c r="J188" i="29"/>
  <c r="K188" i="29" s="1"/>
  <c r="H188" i="29"/>
  <c r="J187" i="29"/>
  <c r="K187" i="29" s="1"/>
  <c r="H187" i="29"/>
  <c r="J186" i="29"/>
  <c r="K186" i="29" s="1"/>
  <c r="H186" i="29"/>
  <c r="K185" i="29"/>
  <c r="J185" i="29"/>
  <c r="H185" i="29"/>
  <c r="J184" i="29"/>
  <c r="K184" i="29" s="1"/>
  <c r="H184" i="29"/>
  <c r="J183" i="29"/>
  <c r="K183" i="29" s="1"/>
  <c r="H183" i="29"/>
  <c r="J182" i="29"/>
  <c r="K182" i="29" s="1"/>
  <c r="H182" i="29"/>
  <c r="K178" i="29"/>
  <c r="J178" i="29"/>
  <c r="H178" i="29"/>
  <c r="J177" i="29"/>
  <c r="K177" i="29" s="1"/>
  <c r="H177" i="29"/>
  <c r="J171" i="29"/>
  <c r="K171" i="29" s="1"/>
  <c r="H171" i="29"/>
  <c r="J170" i="29"/>
  <c r="K170" i="29" s="1"/>
  <c r="H170" i="29"/>
  <c r="K169" i="29"/>
  <c r="J169" i="29"/>
  <c r="H169" i="29"/>
  <c r="J166" i="29"/>
  <c r="E166" i="29"/>
  <c r="H166" i="29" s="1"/>
  <c r="J165" i="29"/>
  <c r="K165" i="29" s="1"/>
  <c r="H165" i="29"/>
  <c r="J164" i="29"/>
  <c r="K164" i="29" s="1"/>
  <c r="H164" i="29"/>
  <c r="J160" i="29"/>
  <c r="K160" i="29" s="1"/>
  <c r="H160" i="29"/>
  <c r="K159" i="29"/>
  <c r="J159" i="29"/>
  <c r="H159" i="29"/>
  <c r="J158" i="29"/>
  <c r="K158" i="29" s="1"/>
  <c r="H158" i="29"/>
  <c r="J155" i="29"/>
  <c r="K155" i="29" s="1"/>
  <c r="H155" i="29"/>
  <c r="J150" i="29"/>
  <c r="K150" i="29" s="1"/>
  <c r="H150" i="29"/>
  <c r="K124" i="29"/>
  <c r="J124" i="29"/>
  <c r="H124" i="29"/>
  <c r="J123" i="29"/>
  <c r="K123" i="29" s="1"/>
  <c r="H123" i="29"/>
  <c r="J122" i="29"/>
  <c r="K122" i="29" s="1"/>
  <c r="H122" i="29"/>
  <c r="J119" i="29"/>
  <c r="K119" i="29" s="1"/>
  <c r="H119" i="29"/>
  <c r="K118" i="29"/>
  <c r="J118" i="29"/>
  <c r="H118" i="29"/>
  <c r="J117" i="29"/>
  <c r="K117" i="29" s="1"/>
  <c r="H117" i="29"/>
  <c r="J116" i="29"/>
  <c r="K116" i="29" s="1"/>
  <c r="H116" i="29"/>
  <c r="J115" i="29"/>
  <c r="K115" i="29" s="1"/>
  <c r="H115" i="29"/>
  <c r="K114" i="29"/>
  <c r="J114" i="29"/>
  <c r="H114" i="29"/>
  <c r="J113" i="29"/>
  <c r="K113" i="29" s="1"/>
  <c r="H113" i="29"/>
  <c r="J110" i="29"/>
  <c r="K110" i="29" s="1"/>
  <c r="H110" i="29"/>
  <c r="J108" i="29"/>
  <c r="K108" i="29" s="1"/>
  <c r="H108" i="29"/>
  <c r="K107" i="29"/>
  <c r="J107" i="29"/>
  <c r="H107" i="29"/>
  <c r="J106" i="29"/>
  <c r="K106" i="29" s="1"/>
  <c r="H106" i="29"/>
  <c r="J105" i="29"/>
  <c r="K105" i="29" s="1"/>
  <c r="H105" i="29"/>
  <c r="J104" i="29"/>
  <c r="K104" i="29" s="1"/>
  <c r="H104" i="29"/>
  <c r="K103" i="29"/>
  <c r="J103" i="29"/>
  <c r="H103" i="29"/>
  <c r="J95" i="29"/>
  <c r="K95" i="29" s="1"/>
  <c r="H95" i="29"/>
  <c r="J92" i="29"/>
  <c r="K92" i="29" s="1"/>
  <c r="H92" i="29"/>
  <c r="J87" i="29"/>
  <c r="K87" i="29" s="1"/>
  <c r="H87" i="29"/>
  <c r="E86" i="29"/>
  <c r="J86" i="29" s="1"/>
  <c r="K83" i="29"/>
  <c r="J83" i="29"/>
  <c r="H83" i="29"/>
  <c r="J78" i="29"/>
  <c r="K78" i="29" s="1"/>
  <c r="H78" i="29"/>
  <c r="J75" i="29"/>
  <c r="K75" i="29" s="1"/>
  <c r="H75" i="29"/>
  <c r="J74" i="29"/>
  <c r="K74" i="29" s="1"/>
  <c r="H74" i="29"/>
  <c r="K66" i="29"/>
  <c r="J66" i="29"/>
  <c r="H66" i="29"/>
  <c r="J65" i="29"/>
  <c r="K65" i="29" s="1"/>
  <c r="H65" i="29"/>
  <c r="J59" i="29"/>
  <c r="K59" i="29" s="1"/>
  <c r="H59" i="29"/>
  <c r="J58" i="29"/>
  <c r="K58" i="29" s="1"/>
  <c r="H58" i="29"/>
  <c r="K57" i="29"/>
  <c r="J57" i="29"/>
  <c r="H57" i="29"/>
  <c r="J53" i="29"/>
  <c r="K53" i="29" s="1"/>
  <c r="H53" i="29"/>
  <c r="J49" i="29"/>
  <c r="K49" i="29" s="1"/>
  <c r="H49" i="29"/>
  <c r="J42" i="29"/>
  <c r="K42" i="29" s="1"/>
  <c r="H42" i="29"/>
  <c r="K41" i="29"/>
  <c r="J41" i="29"/>
  <c r="H41" i="29"/>
  <c r="J40" i="29"/>
  <c r="K40" i="29" s="1"/>
  <c r="H40" i="29"/>
  <c r="J39" i="29"/>
  <c r="K39" i="29" s="1"/>
  <c r="H39" i="29"/>
  <c r="J38" i="29"/>
  <c r="K38" i="29" s="1"/>
  <c r="H38" i="29"/>
  <c r="K37" i="29"/>
  <c r="J37" i="29"/>
  <c r="H37" i="29"/>
  <c r="J36" i="29"/>
  <c r="K36" i="29" s="1"/>
  <c r="H36" i="29"/>
  <c r="J35" i="29"/>
  <c r="K35" i="29" s="1"/>
  <c r="H35" i="29"/>
  <c r="J33" i="29"/>
  <c r="K33" i="29" s="1"/>
  <c r="H33" i="29"/>
  <c r="K31" i="29"/>
  <c r="J31" i="29"/>
  <c r="H31" i="29"/>
  <c r="J27" i="29"/>
  <c r="K27" i="29" s="1"/>
  <c r="H27" i="29"/>
  <c r="J23" i="29"/>
  <c r="K23" i="29" s="1"/>
  <c r="H23" i="29"/>
  <c r="J22" i="29"/>
  <c r="K22" i="29" s="1"/>
  <c r="H22" i="29"/>
  <c r="K21" i="29"/>
  <c r="J21" i="29"/>
  <c r="H21" i="29"/>
  <c r="J20" i="29"/>
  <c r="K20" i="29" s="1"/>
  <c r="E20" i="29"/>
  <c r="H20" i="29" s="1"/>
  <c r="J17" i="29"/>
  <c r="K17" i="29" s="1"/>
  <c r="H17" i="29"/>
  <c r="J16" i="29"/>
  <c r="K16" i="29" s="1"/>
  <c r="H16" i="29"/>
  <c r="J15" i="29"/>
  <c r="K15" i="29" s="1"/>
  <c r="H15" i="29"/>
  <c r="K12" i="29"/>
  <c r="J12" i="29"/>
  <c r="H12" i="29"/>
  <c r="J11" i="29"/>
  <c r="K11" i="29" s="1"/>
  <c r="H11" i="29"/>
  <c r="J10" i="29"/>
  <c r="K10" i="29" s="1"/>
  <c r="H10" i="29"/>
  <c r="J9" i="29"/>
  <c r="K9" i="29" s="1"/>
  <c r="H9" i="29"/>
  <c r="K8" i="29"/>
  <c r="J8" i="29"/>
  <c r="H8" i="29"/>
  <c r="J7" i="29"/>
  <c r="K7" i="29" s="1"/>
  <c r="H7" i="29"/>
  <c r="I15" i="30" l="1"/>
  <c r="I64" i="30" s="1"/>
  <c r="K166" i="29"/>
  <c r="F15" i="30"/>
  <c r="H86" i="29"/>
  <c r="K86" i="29" s="1"/>
  <c r="K218" i="29" s="1"/>
  <c r="K223" i="29" s="1"/>
</calcChain>
</file>

<file path=xl/sharedStrings.xml><?xml version="1.0" encoding="utf-8"?>
<sst xmlns="http://schemas.openxmlformats.org/spreadsheetml/2006/main" count="2339" uniqueCount="382">
  <si>
    <t>DESCRIPTION</t>
  </si>
  <si>
    <t>Amount</t>
  </si>
  <si>
    <t>S.No</t>
  </si>
  <si>
    <t>AMOUNT</t>
  </si>
  <si>
    <t>No.</t>
  </si>
  <si>
    <t>Job</t>
  </si>
  <si>
    <t>Nos.</t>
  </si>
  <si>
    <t>-</t>
  </si>
  <si>
    <t>ITEM NO.</t>
  </si>
  <si>
    <t>ESTIMATED QUANTITY</t>
  </si>
  <si>
    <t>UNIT</t>
  </si>
  <si>
    <t>MATERIAL</t>
  </si>
  <si>
    <t>INSTALLATION</t>
  </si>
  <si>
    <t>RATE</t>
  </si>
  <si>
    <t>FAN COIL UNITS (SECTION 23 73 20 &amp; DS/1831-23 73 20)</t>
  </si>
  <si>
    <t>Supply &amp; Installation of Automatic Air Vents</t>
  </si>
  <si>
    <t>Ø ½" (Ø 15mm) Shredder Fitting for Air Vent/Pressure Testing</t>
  </si>
  <si>
    <t>Lot</t>
  </si>
  <si>
    <t>Commissioning &amp; Testing</t>
  </si>
  <si>
    <t xml:space="preserve">Sub-total Carried to Summary </t>
  </si>
  <si>
    <t>VAV TERMINALS (SECTION 23 36 10 &amp; 23 36 15 &amp; DS/1831-23 36 10 &amp; 23 36 15)</t>
  </si>
  <si>
    <t>Supply &amp; installation of Variable Air Volume (VAV) Terminals with Wall Mounted Thermostat having temperature (Inc./dec.) (Section 23 36 10 &amp; DS/1676-23 36 10)</t>
  </si>
  <si>
    <t>Commissioning &amp; Testing of VAV Terminals</t>
  </si>
  <si>
    <t>DUCT WORK (MACHINE MADE) (SECTION 23 31 13)</t>
  </si>
  <si>
    <t>Sheet Metal Duct Work (Air Conditioning) (Supply Air), Machine made Ducts (Section 23 31 13)</t>
  </si>
  <si>
    <t>m²</t>
  </si>
  <si>
    <t xml:space="preserve">Sheet Metal Duct Work (Air Conditioning) (Return Air), Machine made Ducts (Section 23 31 13) </t>
  </si>
  <si>
    <t>Sheet Metal Duct Work (Exhaust Air) Machine made Ducts (Section 23 31 13)</t>
  </si>
  <si>
    <t>Quadrant Volume Damper</t>
  </si>
  <si>
    <t>Flexible Ducts (Section 23 33 46) with Supports, Complete in all respect</t>
  </si>
  <si>
    <t>3.5.1</t>
  </si>
  <si>
    <t xml:space="preserve">                Ø 10"   (Ø 250mm)</t>
  </si>
  <si>
    <t>Rm</t>
  </si>
  <si>
    <t>Rate Only</t>
  </si>
  <si>
    <t>3.5.2</t>
  </si>
  <si>
    <t xml:space="preserve">                Ø 8"   (Ø 200mm)</t>
  </si>
  <si>
    <t>3.5.3</t>
  </si>
  <si>
    <t xml:space="preserve">                Ø 6"   (Ø 150mm)</t>
  </si>
  <si>
    <t xml:space="preserve">Butterfly Dampers </t>
  </si>
  <si>
    <t>3.6.1</t>
  </si>
  <si>
    <t xml:space="preserve">                Ø 10" (Ø 250mm)</t>
  </si>
  <si>
    <t>3.6.2</t>
  </si>
  <si>
    <t>3.6.3</t>
  </si>
  <si>
    <t>Fire Damper - Motorized (UL - Listed)</t>
  </si>
  <si>
    <t>3.7.1</t>
  </si>
  <si>
    <t xml:space="preserve">                42" x 6"  (1050mm x 150mm)</t>
  </si>
  <si>
    <t>Damper - Motorized</t>
  </si>
  <si>
    <t>3.8.1</t>
  </si>
  <si>
    <t>3.8.2</t>
  </si>
  <si>
    <t xml:space="preserve">                20" x 8"  (500mm x 200mm)</t>
  </si>
  <si>
    <t>Engineered Support system for Ducts with Lindapter Type/TR60 Complete in all Respect.</t>
  </si>
  <si>
    <t>Sound Trap Air Duct Z-Piece for Return Air Intake Size 450mm x 200mm - Refer FND Detail FND/D/35</t>
  </si>
  <si>
    <t xml:space="preserve">Nos. </t>
  </si>
  <si>
    <t>G.I Frame as Duct Sleeves - As per FND Detail</t>
  </si>
  <si>
    <t>Wire Mesh on all Duct Openings</t>
  </si>
  <si>
    <t>Light Testing for Ducting</t>
  </si>
  <si>
    <t>PIPING (SECTION 23 21 13 &amp; DS/1831-23 21 13)</t>
  </si>
  <si>
    <t xml:space="preserve">Supply &amp; Installation Chilled Water Piping </t>
  </si>
  <si>
    <t>4.1.1</t>
  </si>
  <si>
    <t xml:space="preserve">                Ø 2" (Ø 50mm)</t>
  </si>
  <si>
    <t>4.1.2</t>
  </si>
  <si>
    <t xml:space="preserve">                Ø 1 ½" (Ø 40mm)</t>
  </si>
  <si>
    <t>4.1.3</t>
  </si>
  <si>
    <t xml:space="preserve">                Ø 1 ¼" (Ø 32mm)</t>
  </si>
  <si>
    <t>4.1.4</t>
  </si>
  <si>
    <t xml:space="preserve">                Ø 1" (Ø 25mm)</t>
  </si>
  <si>
    <t xml:space="preserve">Supply &amp; Installation Cooling Water Piping </t>
  </si>
  <si>
    <t>4.2.1</t>
  </si>
  <si>
    <t>4.2.2</t>
  </si>
  <si>
    <t>4.2.3</t>
  </si>
  <si>
    <t>4.2.4</t>
  </si>
  <si>
    <t xml:space="preserve">Condensate Drain Piping </t>
  </si>
  <si>
    <t>4.3.1</t>
  </si>
  <si>
    <t>4.3.2</t>
  </si>
  <si>
    <t>Pipe Pressure Testing</t>
  </si>
  <si>
    <t>Engineered Support system with Lindapter Type/TR60 Complete in all Respect.</t>
  </si>
  <si>
    <t>VALVES &amp; SPECIALITIES (SECTION 23 05 23, 23 86 20 &amp; 23 86 35)</t>
  </si>
  <si>
    <t>Supply and Installation of Gate Valves for Cooling Water with Material/Flanges/Unions etc. (Section 23 05 23)</t>
  </si>
  <si>
    <t>5.1.1</t>
  </si>
  <si>
    <t>5.1.2</t>
  </si>
  <si>
    <t>5.1.3</t>
  </si>
  <si>
    <t>5.1.4</t>
  </si>
  <si>
    <t>5.1.5</t>
  </si>
  <si>
    <t xml:space="preserve">                Ø ¾" (Ø 20mm)</t>
  </si>
  <si>
    <t>Supply and Installation of Ball Valve for Cooling Water with Material/Flanges/Unions etc. (Section 23 05 23)</t>
  </si>
  <si>
    <t>5.2.1</t>
  </si>
  <si>
    <t>5.2.2</t>
  </si>
  <si>
    <t>Supply and Installation of Strainer Cooling Water with Material/Flanges/Unions etc.</t>
  </si>
  <si>
    <t>5.3.1</t>
  </si>
  <si>
    <t>5.3.2</t>
  </si>
  <si>
    <t>5.3.3</t>
  </si>
  <si>
    <t>5.3.4</t>
  </si>
  <si>
    <t xml:space="preserve">Supply and Installation of Flow Balancing &amp; Shut-off Valve for Cooling Water with Material/Flanges/Unions etc. </t>
  </si>
  <si>
    <t>5.4.1</t>
  </si>
  <si>
    <t>5.4.2</t>
  </si>
  <si>
    <t>5.4.3</t>
  </si>
  <si>
    <t xml:space="preserve">Supply and Installation of Pressure Independent Control Valve (PICV) for Fan Coil Unit with Material/Flanges/Unions etc. </t>
  </si>
  <si>
    <t>5.5.1</t>
  </si>
  <si>
    <t>5.5.2</t>
  </si>
  <si>
    <t>5.5.3</t>
  </si>
  <si>
    <t>THERMAL INSULATION (SECTION 23 07 13 &amp; 23 07 19 &amp; DS/1831-23 07 13 &amp; 23 07 19)</t>
  </si>
  <si>
    <t xml:space="preserve">Insulation of Supply Air Duct-Air Conditioned Space/Air Conditioned Ceiling Cavity </t>
  </si>
  <si>
    <t xml:space="preserve">Insulation of Return Air Duct-Air Conditioned Space/Air Conditioned Ceiling Cavity </t>
  </si>
  <si>
    <t>Supply &amp; Installation Chilled Water Piping (Section 23 07 19 &amp; DS/1831-23 07 19)</t>
  </si>
  <si>
    <t>6.3.1</t>
  </si>
  <si>
    <t>6.3.2</t>
  </si>
  <si>
    <t>6.3.3</t>
  </si>
  <si>
    <t>6.3.4</t>
  </si>
  <si>
    <t>Condensate Drain Piping Insulation (Section 23 07 19 &amp; DS/1831-23 07 19)</t>
  </si>
  <si>
    <t>6.4.1</t>
  </si>
  <si>
    <t>6.4.2</t>
  </si>
  <si>
    <t>Cladding of Valves &amp; Specialities (Openable Boxes with Insulation)</t>
  </si>
  <si>
    <t>6.5.1</t>
  </si>
  <si>
    <t>Ø 2" (Ø 50mm)</t>
  </si>
  <si>
    <t>6.5.2</t>
  </si>
  <si>
    <t>Ø 1 ½" (Ø 40mm)</t>
  </si>
  <si>
    <t>6.5.3</t>
  </si>
  <si>
    <t>Ø 1 ¼" (Ø 32mm)</t>
  </si>
  <si>
    <t>6.5.4</t>
  </si>
  <si>
    <t>Ø 1" (Ø 25mm)</t>
  </si>
  <si>
    <t>AIR DEVICES (SECTION 23 37 13)</t>
  </si>
  <si>
    <t>Supply Air Linear (Tuttle &amp; Bailey) (Series 7000 1" - 25mm x 3 Slots) with Factory Supplied &amp; Field Installed Plenum with Insulation</t>
  </si>
  <si>
    <t>Return Air Linear (Tuttle &amp; Bailey) (Series 7000 1" - 25mm x 3 Slots) with Factory Supplied &amp; Field Installed Plenum with Insulation</t>
  </si>
  <si>
    <t>Supply / Return Air Fixed Bar Grill &amp; Register (Tuttle &amp; Bailey - A50 Series) 21" x 6" (525mm x 150mm) with Damper</t>
  </si>
  <si>
    <t>Supply Air Fixed Bar Grill &amp; Register (Tuttle &amp; Bailey - A50 Series) 42" x 6" (1050mm x 150mm) with Damper</t>
  </si>
  <si>
    <t>Supply / Return Air Fixed Bar Grill &amp; Register (Tuttle &amp; Bailey - A50 Series) 232" x 18" (5800mm x 450mm) with Damper</t>
  </si>
  <si>
    <t>Supply Air Round Diffusers Ø 12" (Tuttle &amp; Bailey) (Series AVJR 3-Cone) with Dampers</t>
  </si>
  <si>
    <t>Supply Air Round Diffusers Ø 10" (Tuttle &amp; Bailey) (Series AVJR 3-Cone) with Dampers</t>
  </si>
  <si>
    <t>Exhaust Air Disc Valve for Toilet Exhaust (Ø 6")</t>
  </si>
  <si>
    <t xml:space="preserve">WATER COOLED PACKAGED AIR CONDITIONER (SECTION 23 81 30 &amp; DS/1831-23 81 30) </t>
  </si>
  <si>
    <t>Supply and Installation of Automatic Air Vents</t>
  </si>
  <si>
    <t>Pressure Switch</t>
  </si>
  <si>
    <t>Control Wiring Between Indoor and Thermostat</t>
  </si>
  <si>
    <t>Lot.</t>
  </si>
  <si>
    <t>Commissioning &amp; Testing of Water Cooled Package Units</t>
  </si>
  <si>
    <t>METER &amp; GAUGES (SECTION 23 05 19)</t>
  </si>
  <si>
    <t>Thermometers with Wells for Pipe Thermometer</t>
  </si>
  <si>
    <t>Pressure Gauges on Pipes</t>
  </si>
  <si>
    <t>Gauge Outlets with Cock</t>
  </si>
  <si>
    <t>HVAC CONTROLS (SECTION 23 09 20)</t>
  </si>
  <si>
    <t>Installation of Differential Pressure Switch (DPS) with pressure adjustment range of .5 to 4 mbar and switching difference of 0.2 mbar or less.</t>
  </si>
  <si>
    <t>Wiring of PS from Duct Index Point to AHU DDC Panel (3 Core x 18AWG Shielded Wire-Belden Cable)</t>
  </si>
  <si>
    <t>Master/Network Controller that will host the connected devices (VAV's Controllers and thermostat) and can work as a standalone server. (complete set along with Power Supply)</t>
  </si>
  <si>
    <t>Integration &amp; comissioning of Pressure Independent Control Valve with Modulating Proportional Valve Actuator with Reversible Synchronous Motor 0-10 VDC. (Chilled Water Application)</t>
  </si>
  <si>
    <t>Integration of Pressure Switch - Supplied with CWPU</t>
  </si>
  <si>
    <t>Integration of Motorized Fire Damper Actuator (1 No.) with power &amp; control cable 1.5mm2 installed in (Ø 20mm) PVC Conduit, complete in all respect (Size of Damper 1050mm x 150mm &amp; Airflow is 1000 cfm) - Material Covered in BOQ item # 3.7</t>
  </si>
  <si>
    <t>Integration of Motorized Damper Actuator (2 Nos.) with power &amp; control cable 1.5mm2 installed in (Ø 20mm) PVC Conduit, complete in all respect (Size of Damper 500mm x 200mm &amp; Airflow is 1000cfm) - Material Covered in BOQ item # 3.8</t>
  </si>
  <si>
    <t>Networking, Cabling, Receway Support, Hanger, Sleeves, Core Drilling etc.</t>
  </si>
  <si>
    <t>HOT WATER SUPPLY SYSTEM</t>
  </si>
  <si>
    <t>Supply &amp; Installation of Instant Electric Operated Hot Water Heaters (Section 22 33 30 &amp; DS/1831-22 33 30)</t>
  </si>
  <si>
    <t>11.1.1</t>
  </si>
  <si>
    <t>Supply, Installation and Comissioning of Electric Operated Hot Water Heater HWH/01-02, 30L heating capacity. Including all fittings and accessories required from installation till comissioning of Hot Water Heater (Refer DS/1831-22 33 30)</t>
  </si>
  <si>
    <t>Poly Propylene Pipe for Cold Water Supply (PPR Pipe PN-20 with PN-20 Fittings including all Fittings and Accessories Required for Piping Installation) (Section 22 11 16 &amp; DS/1831-22 11 16)</t>
  </si>
  <si>
    <t>11.2.1</t>
  </si>
  <si>
    <t>11.2.2</t>
  </si>
  <si>
    <t>11.2.3</t>
  </si>
  <si>
    <t>11.2.4</t>
  </si>
  <si>
    <t>Poly Propylene Pipe for Hot Water Supply (PPR Pipe PN-20 with PN-20 Fittings including all Fittings and Accessories Required for Piping Installation) (Section 22 11 16 &amp; DS/1831-22 11 16)</t>
  </si>
  <si>
    <t>11.3.1</t>
  </si>
  <si>
    <t>11.3.2</t>
  </si>
  <si>
    <t>11.3.3</t>
  </si>
  <si>
    <t>11.3.4</t>
  </si>
  <si>
    <t>Valve &amp; Specialities (Section 22 05 23)</t>
  </si>
  <si>
    <t>11.4.1</t>
  </si>
  <si>
    <t xml:space="preserve">Gate Valves - PPR PN-20 (Including all Fittings and Accessories Required for Valve Installation) (Section 22 05 23) </t>
  </si>
  <si>
    <t>11.4.1.1</t>
  </si>
  <si>
    <t>11.4.1.2</t>
  </si>
  <si>
    <t>11.4.1.3</t>
  </si>
  <si>
    <t>11.4.1.4</t>
  </si>
  <si>
    <t>11.4.2</t>
  </si>
  <si>
    <t>Insulation of Hot Water Piping Including Vapor Barrier, Jacketing &amp; Cladding (Section 22 07 19 &amp; DS/1831-22 07 19)</t>
  </si>
  <si>
    <t>11.4.2.1</t>
  </si>
  <si>
    <t>11.4.2.2</t>
  </si>
  <si>
    <t>11.4.2.3</t>
  </si>
  <si>
    <t>11.4.2.4</t>
  </si>
  <si>
    <t>11.5.1</t>
  </si>
  <si>
    <t>11.5.2</t>
  </si>
  <si>
    <t>11.5.3</t>
  </si>
  <si>
    <t>11.5.4</t>
  </si>
  <si>
    <t>Pressure Testing of Water Supply Piping (1.5 times of operating pressure) (Including all arrangements required for Pressure Testing)</t>
  </si>
  <si>
    <t>PLUMBING FIXTURES &amp; FITTINGS</t>
  </si>
  <si>
    <t>Fixtures (Section 22 41 10 &amp; DS/1831-22 41 10)</t>
  </si>
  <si>
    <t>12.1.1</t>
  </si>
  <si>
    <t>Supply &amp; Installation of Wall Hung Western WC, Concealed Flush Tank Operated (Section 22 41 10 &amp; DS/1831-22 41 10)</t>
  </si>
  <si>
    <t>12.1.2</t>
  </si>
  <si>
    <t>Supply &amp; Installation of Vanity Wash Basin with, Waste, Bottle Trap &amp; Tee Stop-Cock (Section 22 41 10 &amp; DS/1831-22 41 10)</t>
  </si>
  <si>
    <t>12.1.3</t>
  </si>
  <si>
    <t>Supply &amp; Installation of Disabled Toilet Set (Basin, WC) (Section 22 41 10 &amp; DS/1831-22 41 10)</t>
  </si>
  <si>
    <t>12.1.4</t>
  </si>
  <si>
    <t>Supply &amp; Installation of Wash Basin Single Lever Faucet with Flexible Hoses (For Cold &amp; Hot Water). (Section 22 41 10 &amp; DS/1831-22 41 10)</t>
  </si>
  <si>
    <t>12.1.5</t>
  </si>
  <si>
    <t>Supply &amp; Installation of Stainless Steel Kitchen Sink including stop cocks,  P-trap / bottle trap, waste pipe etc.</t>
  </si>
  <si>
    <t>12.1.6</t>
  </si>
  <si>
    <t>Supply &amp; Installation of Hot and Cold Water Mixer for Stainless Steel Kitchen Sink</t>
  </si>
  <si>
    <t>12.1.7</t>
  </si>
  <si>
    <t>Supply &amp; Installation of WC Hand Operated Shower Spray With Angle Valve and Flexible Hose. (Section 22 41 10 &amp; DS/1831-22 41 10)</t>
  </si>
  <si>
    <t>12.1.8</t>
  </si>
  <si>
    <t>Supply &amp; Installation of Bib Cocks for (Janitor, Cleaning Area) (Section 22 41 10 &amp; DS/1831-22 41 10)</t>
  </si>
  <si>
    <t>12.1.9</t>
  </si>
  <si>
    <t>Supply &amp; Installation of Single Lever Faucet Wall Mounted for (Hot &amp; Cold Water) (Ablution Area) (Section 22 41 10 &amp; DS/1831-22 41 10)</t>
  </si>
  <si>
    <t>12.1.10</t>
  </si>
  <si>
    <t>Supply &amp; Installation of Toilet Roll Holder (Section 22 41 10 &amp; DS/1831-22 41 10)</t>
  </si>
  <si>
    <t>12.1.11</t>
  </si>
  <si>
    <t>Supply &amp; Installation of Wall Mounted Soap Dispenser (Section 22 41 10 &amp; DS/1831-22 41 10)</t>
  </si>
  <si>
    <t>Drainage &amp; Vent Pipe (uPVC - Non Pressure Class; Solvent Welded) Including all Fittings and Accessories Required for Piping Installation e.g Elbows, Y, Double Y, Ceiling Cleanouts, Reducers, Sockets etc. (Section 22 13 20 &amp; DS/1831-22 13 20)</t>
  </si>
  <si>
    <t>12.2.1</t>
  </si>
  <si>
    <t xml:space="preserve">          Ø 4" (Ø 100mm)</t>
  </si>
  <si>
    <t>12.2.2</t>
  </si>
  <si>
    <t xml:space="preserve">          Ø 3" (Ø 75mm)</t>
  </si>
  <si>
    <t>12.2.3</t>
  </si>
  <si>
    <t xml:space="preserve">          Ø 2" (Ø 50mm)</t>
  </si>
  <si>
    <t>12.2.4</t>
  </si>
  <si>
    <t xml:space="preserve">          Ø 1 ½" (Ø 40mm)</t>
  </si>
  <si>
    <t>Drain Accessories (Section 22 11 19)</t>
  </si>
  <si>
    <t>12.3.1</t>
  </si>
  <si>
    <t>12.3.1.1</t>
  </si>
  <si>
    <t xml:space="preserve">          Ø 6" x 6"  (Ø 150 x  150 mm)</t>
  </si>
  <si>
    <t>12.3.2</t>
  </si>
  <si>
    <t>SS Floor Clean Out (Section 22 11 19)</t>
  </si>
  <si>
    <t>12.3.2.1</t>
  </si>
  <si>
    <t>12.3.2.2</t>
  </si>
  <si>
    <t>Gravity Testing of Drainage Piping (Including all arrangements required for Gravity Testing)</t>
  </si>
  <si>
    <t>Engineered Support system Complete in all Respect.</t>
  </si>
  <si>
    <t>CLEANING &amp; BALANCING OF HVAC SYSTEM (SECTION 23 05 93)</t>
  </si>
  <si>
    <t>Cleaning &amp; Balancing of HVAC System (Water + Air)</t>
  </si>
  <si>
    <t>PAINTING &amp; FINISHING AND MECHANICAL IDENTIFICATION (SECTION 23 05 50 &amp; 23 05 53)</t>
  </si>
  <si>
    <t>Painting &amp; Finishing, Stenciling of Pipes &amp; Ducts, Identification Tags on Valves etc. and Equipment Data Plates (Section 23 05 50)</t>
  </si>
  <si>
    <t>MISCELLANEOUS</t>
  </si>
  <si>
    <t xml:space="preserve">Pipe Sleeves/Core Cutting Where Required </t>
  </si>
  <si>
    <t xml:space="preserve">Shop Drawings, As Built Drawings, Operation &amp; Maintenance Manuals </t>
  </si>
  <si>
    <t>Fire Stopping Material for all HVAC &amp; Plumbing Pipes, Duct, Trays etc. Crossing a Fire Barrier Wall/Floor/Partition as per Required Fire Rating (Refer Fire Strategy Drawings for Fire Barrier Wall/Floor)</t>
  </si>
  <si>
    <t>ESTIMATED  QUANTITY</t>
  </si>
  <si>
    <t>FIRE SPRINKLERS (SECTION 21 13 10 &amp; DS/1831-21 13 10)</t>
  </si>
  <si>
    <t>Fire Sprinkler- Upright, Quick Response (SP-01)</t>
  </si>
  <si>
    <t>Fire Sprinkler- Pendent Concealed, Quick Response (SP-02)</t>
  </si>
  <si>
    <t>Fire Sprinkler- Pendent Sprinkler, Quick Response (SP-03)</t>
  </si>
  <si>
    <t>Cabinet Complete with 06 Spare Sprinklers (Upright) (SP-01)</t>
  </si>
  <si>
    <t>Cabinet Complete with 06 Spare Sprinklers (Concealed Pendent) (SP-02)</t>
  </si>
  <si>
    <t>Cabinet Complete with 06 Spare Sprinklers (Pendent) (SP-03)</t>
  </si>
  <si>
    <t>Sub-total Carried to Summary</t>
  </si>
  <si>
    <t>CORRUGATED STAINLESS STEEL FLEXIBLE CONNECTOR</t>
  </si>
  <si>
    <t>Corrugated Stainless Steel Flexible Connector Ø 1" X 3 ft (UL/FM) (Braided)</t>
  </si>
  <si>
    <t>PORTABLE FIRE EXTINGUISHER FOR FIRE TYPES A, B, C &amp; AFFF (SECTION 21 21 10 &amp; DS/1831-21 21 10)</t>
  </si>
  <si>
    <t>Supply &amp; Installation of 6 Kg Dry Powder Extinguisher (ABC)</t>
  </si>
  <si>
    <t>BLACK STEEL SCHEDULE-40 PIPING (SECTION 21 10 10)</t>
  </si>
  <si>
    <t xml:space="preserve">Welded Piping System </t>
  </si>
  <si>
    <t>Ø 4" (100mm)</t>
  </si>
  <si>
    <t>Ø 3" (75mm)</t>
  </si>
  <si>
    <t>Threaded Piping System</t>
  </si>
  <si>
    <t>Ø 2" (50mm)</t>
  </si>
  <si>
    <t>Ø 1¼" (32mm)</t>
  </si>
  <si>
    <t>Ø 1" (25mm)</t>
  </si>
  <si>
    <t>GATE VALVE (SECTION 21 05 23)</t>
  </si>
  <si>
    <t xml:space="preserve">Ø2 inch (50 mm) </t>
  </si>
  <si>
    <t>SIESMIC BRACING</t>
  </si>
  <si>
    <t>Transverse Seismic Bracing (As per FND Detail No. FND/SS/10)</t>
  </si>
  <si>
    <t>6.1.1</t>
  </si>
  <si>
    <t>6.1.2</t>
  </si>
  <si>
    <t>6.1.3</t>
  </si>
  <si>
    <t>Longitudinal Seismic Bracing (As per FND Detail No. FND/SS/11)</t>
  </si>
  <si>
    <t>6.2.1</t>
  </si>
  <si>
    <t>6.2.2</t>
  </si>
  <si>
    <t>6.2.3</t>
  </si>
  <si>
    <t>Seismic Restraint (As per FND Detail No. FND/ADD/08)</t>
  </si>
  <si>
    <t>FIRE SPRINKLER SYSTEM ACCEPTANCE TEST (SECTION 21 13 17)</t>
  </si>
  <si>
    <t>Fire Sprinkler System Acceptance Test</t>
  </si>
  <si>
    <t xml:space="preserve">PAINTING COATING &amp; STENCILING (SECTION 21 05 50) </t>
  </si>
  <si>
    <t>Painting, Coating, Stenciling &amp; Identification of Fire Piping</t>
  </si>
  <si>
    <t>PIPE SUPPORT SYSTEM (SECTION 21 05 29)</t>
  </si>
  <si>
    <t>Engineered Support system with Lindapter Type/TR60 Complete in all Respect</t>
  </si>
  <si>
    <t>Hydrostatic Testing</t>
  </si>
  <si>
    <t>Shop Drawings, As Built Drawings, Operation &amp; Maintenance Manuals</t>
  </si>
  <si>
    <t>Fire Stopping of Paritions, Walls &amp; Structure Openings (For Small Openings - Hilti FS - ONE or Approved Equivalent)</t>
  </si>
  <si>
    <t>Pipe Sleeves / Core Cutting Wherever Required</t>
  </si>
  <si>
    <t>Lead Time</t>
  </si>
  <si>
    <t>Remarks</t>
  </si>
  <si>
    <r>
      <t xml:space="preserve">SS </t>
    </r>
    <r>
      <rPr>
        <b/>
        <sz val="11"/>
        <color indexed="1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Floor Drain (Section 22 11 19)</t>
    </r>
  </si>
  <si>
    <r>
      <rPr>
        <b/>
        <sz val="11"/>
        <rFont val="Calibri"/>
        <family val="2"/>
        <scheme val="minor"/>
      </rPr>
      <t>350mm</t>
    </r>
    <r>
      <rPr>
        <sz val="11"/>
        <rFont val="Calibri"/>
        <family val="2"/>
        <scheme val="minor"/>
      </rPr>
      <t xml:space="preserve"> Wide Drain Channel with SS Grating for Ablution Area (Refer FND Detail # FND/SDS/24)</t>
    </r>
  </si>
  <si>
    <t>Brands</t>
  </si>
  <si>
    <t>Ø 2½" (65mm)</t>
  </si>
  <si>
    <t>Ø 1½" (40mm)</t>
  </si>
  <si>
    <r>
      <t>Supply &amp; Installation of 6 Kg CO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Fire Extinguisher</t>
    </r>
  </si>
  <si>
    <t>5 Weeks</t>
  </si>
  <si>
    <t>SABRO</t>
  </si>
  <si>
    <t>Ready Stock</t>
  </si>
  <si>
    <t>SCON</t>
  </si>
  <si>
    <t>8 to 10 Weeks</t>
  </si>
  <si>
    <t>JES</t>
  </si>
  <si>
    <t>ISL</t>
  </si>
  <si>
    <t>8 Weeks</t>
  </si>
  <si>
    <t>Steel Craft/ Air guide</t>
  </si>
  <si>
    <t>FLEXIVA / Thermoflex</t>
  </si>
  <si>
    <t>3 to 4 weeks</t>
  </si>
  <si>
    <t>7 Weeks</t>
  </si>
  <si>
    <t>LOCAL</t>
  </si>
  <si>
    <t>13 Weeks</t>
  </si>
  <si>
    <t>As per required</t>
  </si>
  <si>
    <t>PROTEK - China</t>
  </si>
  <si>
    <t>Aquatherm</t>
  </si>
  <si>
    <t>AGM</t>
  </si>
  <si>
    <t>4 to 6 weeks</t>
  </si>
  <si>
    <t>SCON / WATTS</t>
  </si>
  <si>
    <t>AEROFOAM</t>
  </si>
  <si>
    <t>'Rate Only</t>
  </si>
  <si>
    <t>8 to 10 weeks</t>
  </si>
  <si>
    <t>12 Weeks</t>
  </si>
  <si>
    <t>SABRO / COOLMAX</t>
  </si>
  <si>
    <t>Danfoss</t>
  </si>
  <si>
    <t>INDUS / FAST</t>
  </si>
  <si>
    <t>INDEX</t>
  </si>
  <si>
    <t>WEISS / WEKSLER</t>
  </si>
  <si>
    <t>10 Weeks</t>
  </si>
  <si>
    <t>ARISTON</t>
  </si>
  <si>
    <t>RECKTHERM</t>
  </si>
  <si>
    <t>2 to 3 weeks</t>
  </si>
  <si>
    <t xml:space="preserve">12 weeks </t>
  </si>
  <si>
    <t>Porta &amp; Grohe</t>
  </si>
  <si>
    <t>QABIL</t>
  </si>
  <si>
    <t>ICI / BERGER</t>
  </si>
  <si>
    <t>SHIELD</t>
  </si>
  <si>
    <t>SHIELD / SEUNG JIN IND</t>
  </si>
  <si>
    <t>NAFCO</t>
  </si>
  <si>
    <t>ReadyStock</t>
  </si>
  <si>
    <t>Protek</t>
  </si>
  <si>
    <t>SHILED</t>
  </si>
  <si>
    <t xml:space="preserve">6 weeks </t>
  </si>
  <si>
    <t>Index</t>
  </si>
  <si>
    <t>EY Karachi - 22nd Floor - M&amp;P</t>
  </si>
  <si>
    <r>
      <t xml:space="preserve">Supply &amp; Installation of Fan Coil Units </t>
    </r>
    <r>
      <rPr>
        <b/>
        <sz val="11"/>
        <rFont val="Calibri"/>
        <family val="2"/>
        <scheme val="minor"/>
      </rPr>
      <t xml:space="preserve">FCU/22-01 </t>
    </r>
    <r>
      <rPr>
        <sz val="11"/>
        <rFont val="Calibri"/>
        <family val="2"/>
        <scheme val="minor"/>
      </rPr>
      <t>Ceiling Hung Type with Wall Mounted Room Thermostat</t>
    </r>
    <r>
      <rPr>
        <b/>
        <sz val="11"/>
        <rFont val="Calibri"/>
        <family val="2"/>
        <scheme val="minor"/>
      </rPr>
      <t xml:space="preserve"> (3.0 TR)</t>
    </r>
    <r>
      <rPr>
        <sz val="11"/>
        <rFont val="Calibri"/>
        <family val="2"/>
        <scheme val="minor"/>
      </rPr>
      <t xml:space="preserve"> with Scheduling Feature</t>
    </r>
  </si>
  <si>
    <t>Lifting &amp; Shifting of Equipments to the Location Designated for Installation as Specified in the Drawings</t>
  </si>
  <si>
    <t>Engineered Supports as per Hitli/Sikla/Walraven/Fischer with Lindapter Type/TR60 complete in all respect</t>
  </si>
  <si>
    <t>Engineered Supports System with Lindapter Type/TR60 complete in all respect.</t>
  </si>
  <si>
    <t xml:space="preserve">                14" x 12"  (350mm x 300mm)</t>
  </si>
  <si>
    <t>3.8.3</t>
  </si>
  <si>
    <t xml:space="preserve">                20" x 12"  (500mm x 300mm)</t>
  </si>
  <si>
    <t>Supply and Installation of Water Cooled Packaged Air Conditioner (CWPU-22/01-02) Ceiling Hung Type with Wall Mounted Room Thermostat (3.0 TR) with Scheduling feature</t>
  </si>
  <si>
    <t>Support System with Lindapter Type/TR60 complete in all respect</t>
  </si>
  <si>
    <t>DDC Controller (BACnet/IP) for FCU-22-01 (Refer FND Drawing # FND-1831-XX-H-XX-XX-700-00)</t>
  </si>
  <si>
    <t>DDC Controller (BACnet/IP) for CWPU-22-01&amp;02 (Refer FND Drawing # FND-1831-XX-H-XX-XX-700-00)</t>
  </si>
  <si>
    <t>Server Platform that work as single point of administration  through WebStation for BMS Centralized alarms and data management</t>
  </si>
  <si>
    <t>Server Machine - Intel Corei5- 3.0 GHz or better processor, 8 GB or better of memory, and a hard drive of 1 TB. Supported with Microsoft Windows Server 2016 and Microsoft .NET Framework 4.5 or 4.6</t>
  </si>
  <si>
    <t xml:space="preserve">License for enabling its WebServices on Internet </t>
  </si>
  <si>
    <t>Deployement of Mobile Application with its all customised mimics along with the comissioning as per control matrix / scheme  (Platform:Apple iOS 11, Android 5.0 (Lollipop) and later)</t>
  </si>
  <si>
    <t>Deployement of Cat-6 cable infrastructure with all accessories  throughout the facility in a Daisy Chain Pattern</t>
  </si>
  <si>
    <t>Layer 2 Manageable Switch with dual power supply , high-performance, standalone, 10/100 autosensing Fast Ethernet that should have 24-10/100 ports plus 2 fixed 100BASE-FX port</t>
  </si>
  <si>
    <t>Integration of Wall Mounted Room Thermostat for FCU-22-01 - Supplied with FCU</t>
  </si>
  <si>
    <t>Integration of Wall Mounted Room Thermostat for CWPU-22/01-02 - Supplied with CWPU</t>
  </si>
  <si>
    <t>Integration of VAV-01</t>
  </si>
  <si>
    <r>
      <t>Integration of  Motorized Fire Damper Actuator (4 Nos.) with power &amp; control cable 1.5mm</t>
    </r>
    <r>
      <rPr>
        <vertAlign val="super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 xml:space="preserve"> installed in (Ø 20mm) PVC Conduit, complete in all respect  (Size of Damper 525 x 150mm &amp; Airflow is 500 cfm) - Material Covered in BOQ item # 3.7</t>
    </r>
  </si>
  <si>
    <t>Integration of Motorized Fire Damper Actuator (2 Nos.) with power &amp; control cable 1.5mm2 installed in (Ø 20mm) PVC Conduit, complete in all respect (Size of Damper 1050mm x 150mm &amp; Airflow is 1000 cfm) - Material Covered in BOQ item # 3.7</t>
  </si>
  <si>
    <t>Integration of Motorized Damper Actuator (2 No.) with power &amp; control cable 1.5mm2 installed in (Ø 20mm) PVC Conduit, complete in all respect (Size of Damper 500mm x 200mm &amp; Airflow is 1000cfm) - Material Covered in BOQ item # 3.8</t>
  </si>
  <si>
    <t>Cleaning &amp; Balancing of HVAC System</t>
  </si>
  <si>
    <t>EY Karachi - 22nd Floor - FF</t>
  </si>
  <si>
    <t>EY Karachi - 21st Floor - M&amp;P</t>
  </si>
  <si>
    <r>
      <t xml:space="preserve">Supply &amp; Installation of Fan Coil Units </t>
    </r>
    <r>
      <rPr>
        <b/>
        <sz val="10"/>
        <rFont val="Calibri"/>
        <family val="2"/>
        <scheme val="minor"/>
      </rPr>
      <t xml:space="preserve">FCU-21-01 </t>
    </r>
    <r>
      <rPr>
        <sz val="10"/>
        <rFont val="Calibri"/>
        <family val="2"/>
        <scheme val="minor"/>
      </rPr>
      <t>Ceiling Hung Type with Wall Mounted Room Thermostat (3.0 TR) with scheduling feature</t>
    </r>
  </si>
  <si>
    <t xml:space="preserve">                14" x 12"  (500mm x 300mm)</t>
  </si>
  <si>
    <t>Engineered Support system for Ducts with Lindapter Type/TR60 Complete in all Respect</t>
  </si>
  <si>
    <t>Supply/Return Air Fixed Bar Grill &amp; Register (Tuttle &amp; Bailey - A50 Series) 21" x 6" (525mm x 150mm) with Damper</t>
  </si>
  <si>
    <t>Supply/Return Air Fixed Bar Grill &amp; Register (Tuttle &amp; Bailey - A50 Series) 232" x 18" (5800mm x 450mm) with Damper</t>
  </si>
  <si>
    <t>Supply and Installation of Water Cooled Packaged Air Conditioner (CWPU-21-01) Ceiling Hung Type with Wall Mounted Room Thermostat (3.0 TR) with Scheduling feature</t>
  </si>
  <si>
    <t xml:space="preserve">Pressure Switch </t>
  </si>
  <si>
    <t>Support System for Water Cooled Package Units with Lindapter Type/TR60 complete in all respect</t>
  </si>
  <si>
    <t>DDC Controller (BACnet/IP) for FCU-21-01 (Refer FND Drawing # FND-1831-XX-H-XX-XX-700-00)</t>
  </si>
  <si>
    <t>DDC Controller (BACnet/IP) for CWPU-21-01 (Refer FND Drawing # FND-1831-XX-H-XX-XX-700-00)</t>
  </si>
  <si>
    <t>Integration of Wall Mounted Room Thermostat for FCU-21-01 - Supplied with FCU</t>
  </si>
  <si>
    <t>Integration of Wall Mounted Room Thermostat for CWPU-21/01 - Supplied with CWPU</t>
  </si>
  <si>
    <r>
      <t>Integration of  Motorized Fire Damper Actuator (2 Nos.) with power &amp; control cable 1.5mm</t>
    </r>
    <r>
      <rPr>
        <vertAlign val="superscript"/>
        <sz val="10"/>
        <color indexed="8"/>
        <rFont val="Calibri"/>
        <family val="2"/>
        <scheme val="minor"/>
      </rPr>
      <t>2</t>
    </r>
    <r>
      <rPr>
        <sz val="10"/>
        <color indexed="8"/>
        <rFont val="Calibri"/>
        <family val="2"/>
        <scheme val="minor"/>
      </rPr>
      <t xml:space="preserve"> installed in (Ø 20mm) PVC Conduit, complete in all respect  (Size of Damper 525 x 150mm &amp; Airflow is 500 cfm) - Material Covered in BOQ item # 3.7</t>
    </r>
  </si>
  <si>
    <r>
      <t xml:space="preserve">SS </t>
    </r>
    <r>
      <rPr>
        <b/>
        <sz val="10"/>
        <color indexed="10"/>
        <rFont val="Calibri"/>
        <family val="2"/>
        <scheme val="minor"/>
      </rPr>
      <t xml:space="preserve"> </t>
    </r>
    <r>
      <rPr>
        <b/>
        <sz val="10"/>
        <rFont val="Calibri"/>
        <family val="2"/>
        <scheme val="minor"/>
      </rPr>
      <t>Floor Drain (Section 22 11 19)</t>
    </r>
  </si>
  <si>
    <r>
      <rPr>
        <b/>
        <sz val="10"/>
        <rFont val="Calibri"/>
        <family val="2"/>
        <scheme val="minor"/>
      </rPr>
      <t>350mm</t>
    </r>
    <r>
      <rPr>
        <sz val="10"/>
        <rFont val="Calibri"/>
        <family val="2"/>
        <scheme val="minor"/>
      </rPr>
      <t xml:space="preserve"> Wide Drain Channel with SS Grating for Ablution Area (Refer FND Detail # FND/SDS/24)</t>
    </r>
  </si>
  <si>
    <t>Engineered Support system Complete in all Respect</t>
  </si>
  <si>
    <t>EY Karachi - 21st Floor - FF</t>
  </si>
  <si>
    <t>HVAC &amp; Fire Fighting Work</t>
  </si>
  <si>
    <t>SUMMARY OF BILL OF QUANTITIES</t>
  </si>
  <si>
    <t>Description</t>
  </si>
  <si>
    <t xml:space="preserve">Material </t>
  </si>
  <si>
    <t>Labour</t>
  </si>
  <si>
    <t xml:space="preserve">Grand Total Amount </t>
  </si>
  <si>
    <t>HVAC Work 21st Floor</t>
  </si>
  <si>
    <t>HVAC Work 22nd Floor</t>
  </si>
  <si>
    <t>Fire Fighting 22nd Floor</t>
  </si>
  <si>
    <t>Fire Fighting 21st Floor</t>
  </si>
  <si>
    <t>Ernst &amp;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</si>
</sst>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0.0"/>
    <numFmt numFmtId="168" formatCode="#,##0.0_);[Red]\(#,##0.0\)"/>
    <numFmt numFmtId="169" formatCode="#,##0.0;[Red]\-#,##0.0"/>
  </numFmts>
  <fonts count="6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sz val="10"/>
      <name val="Arial"/>
      <family val="2"/>
    </font>
    <font>
      <sz val="10"/>
      <name val="Century Gothic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MS Sans Serif"/>
    </font>
    <font>
      <sz val="9"/>
      <color indexed="12"/>
      <name val="Arial Black"/>
      <family val="2"/>
    </font>
    <font>
      <sz val="8"/>
      <color indexed="19"/>
      <name val="Arial Black"/>
      <family val="2"/>
    </font>
    <font>
      <sz val="9"/>
      <name val="Arial Narrow"/>
      <family val="2"/>
    </font>
    <font>
      <sz val="10"/>
      <name val="MS Sans Serif"/>
      <family val="2"/>
    </font>
    <font>
      <sz val="9"/>
      <color indexed="23"/>
      <name val="Arial Black"/>
      <family val="2"/>
    </font>
    <font>
      <sz val="10"/>
      <name val="Lucida Sans Unicode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indexed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vertAlign val="superscript"/>
      <sz val="11"/>
      <color indexed="8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bscript"/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Arial Black"/>
      <family val="2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8"/>
      <color indexed="8"/>
      <name val="Lucida Sans Unicode"/>
      <family val="2"/>
    </font>
    <font>
      <b/>
      <sz val="8"/>
      <name val="Lucida Sans Unicode"/>
      <family val="2"/>
    </font>
    <font>
      <b/>
      <sz val="8"/>
      <color indexed="8"/>
      <name val="Lucida Sans Unicode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Lucida Sans Unicode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4"/>
      <color indexed="8"/>
      <name val="Arial"/>
      <family val="2"/>
    </font>
    <font>
      <b/>
      <sz val="10"/>
      <color indexed="12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u/>
      <sz val="2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8"/>
      </left>
      <right style="thin">
        <color indexed="64"/>
      </right>
      <top/>
      <bottom/>
      <diagonal/>
    </border>
    <border>
      <left/>
      <right style="medium">
        <color indexed="8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11">
    <xf numFmtId="0" fontId="0" fillId="0" borderId="0"/>
    <xf numFmtId="165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>
      <alignment horizontal="justify"/>
    </xf>
    <xf numFmtId="0" fontId="12" fillId="0" borderId="0"/>
    <xf numFmtId="0" fontId="7" fillId="0" borderId="0"/>
    <xf numFmtId="0" fontId="6" fillId="0" borderId="0"/>
    <xf numFmtId="0" fontId="6" fillId="0" borderId="0"/>
    <xf numFmtId="0" fontId="12" fillId="0" borderId="0"/>
    <xf numFmtId="166" fontId="7" fillId="0" borderId="0"/>
    <xf numFmtId="0" fontId="7" fillId="0" borderId="0"/>
    <xf numFmtId="0" fontId="9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13" fillId="0" borderId="0"/>
    <xf numFmtId="0" fontId="13" fillId="0" borderId="0"/>
    <xf numFmtId="16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4" fillId="0" borderId="0"/>
    <xf numFmtId="0" fontId="15" fillId="0" borderId="0" applyNumberFormat="0">
      <alignment horizontal="center" vertical="center" wrapText="1"/>
    </xf>
    <xf numFmtId="0" fontId="5" fillId="0" borderId="0"/>
    <xf numFmtId="168" fontId="16" fillId="0" borderId="0" applyNumberFormat="0" applyAlignment="0">
      <alignment horizontal="left"/>
    </xf>
    <xf numFmtId="0" fontId="17" fillId="0" borderId="2">
      <alignment horizontal="left"/>
    </xf>
    <xf numFmtId="0" fontId="17" fillId="0" borderId="2">
      <alignment horizontal="center"/>
    </xf>
    <xf numFmtId="38" fontId="17" fillId="0" borderId="2" applyFill="0" applyAlignment="0" applyProtection="0"/>
    <xf numFmtId="40" fontId="18" fillId="0" borderId="0" applyFont="0" applyFill="0" applyBorder="0" applyAlignment="0" applyProtection="0"/>
    <xf numFmtId="168" fontId="17" fillId="0" borderId="0">
      <alignment horizontal="left"/>
    </xf>
    <xf numFmtId="0" fontId="18" fillId="0" borderId="0"/>
    <xf numFmtId="0" fontId="4" fillId="0" borderId="0"/>
    <xf numFmtId="167" fontId="19" fillId="0" borderId="0">
      <alignment horizontal="left"/>
    </xf>
    <xf numFmtId="0" fontId="17" fillId="0" borderId="2">
      <alignment horizontal="left"/>
    </xf>
    <xf numFmtId="40" fontId="18" fillId="0" borderId="0" applyFont="0" applyFill="0" applyBorder="0" applyAlignment="0" applyProtection="0"/>
    <xf numFmtId="0" fontId="5" fillId="0" borderId="0"/>
    <xf numFmtId="0" fontId="20" fillId="0" borderId="4">
      <alignment horizontal="left"/>
    </xf>
    <xf numFmtId="38" fontId="18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>
      <alignment horizontal="justify"/>
    </xf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166" fontId="5" fillId="0" borderId="0"/>
    <xf numFmtId="0" fontId="5" fillId="0" borderId="0"/>
    <xf numFmtId="43" fontId="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1" fillId="0" borderId="0"/>
    <xf numFmtId="0" fontId="1" fillId="0" borderId="0"/>
  </cellStyleXfs>
  <cellXfs count="499">
    <xf numFmtId="0" fontId="0" fillId="0" borderId="0" xfId="0"/>
    <xf numFmtId="0" fontId="25" fillId="0" borderId="0" xfId="43" applyFont="1" applyAlignment="1">
      <alignment vertical="center"/>
    </xf>
    <xf numFmtId="0" fontId="25" fillId="0" borderId="0" xfId="43" applyFont="1" applyAlignment="1">
      <alignment horizontal="center" vertical="center"/>
    </xf>
    <xf numFmtId="0" fontId="25" fillId="0" borderId="0" xfId="43" applyFont="1" applyAlignment="1">
      <alignment horizontal="right" vertical="center"/>
    </xf>
    <xf numFmtId="40" fontId="29" fillId="2" borderId="1" xfId="51" applyNumberFormat="1" applyFont="1" applyFill="1" applyBorder="1" applyAlignment="1">
      <alignment horizontal="center" vertical="center"/>
    </xf>
    <xf numFmtId="38" fontId="25" fillId="0" borderId="1" xfId="50" applyNumberFormat="1" applyFont="1" applyFill="1" applyBorder="1" applyAlignment="1">
      <alignment horizontal="right" vertical="center"/>
    </xf>
    <xf numFmtId="4" fontId="22" fillId="8" borderId="1" xfId="44" applyNumberFormat="1" applyFont="1" applyFill="1" applyBorder="1">
      <alignment horizontal="center" vertical="center" wrapText="1"/>
    </xf>
    <xf numFmtId="0" fontId="25" fillId="0" borderId="1" xfId="44" applyFont="1" applyBorder="1">
      <alignment horizontal="center" vertical="center" wrapText="1"/>
    </xf>
    <xf numFmtId="0" fontId="25" fillId="0" borderId="1" xfId="47" applyFont="1" applyBorder="1" applyAlignment="1">
      <alignment horizontal="left" vertical="center"/>
    </xf>
    <xf numFmtId="0" fontId="29" fillId="0" borderId="1" xfId="47" applyFont="1" applyBorder="1" applyAlignment="1">
      <alignment horizontal="left" vertical="center"/>
    </xf>
    <xf numFmtId="3" fontId="29" fillId="0" borderId="1" xfId="48" quotePrefix="1" applyNumberFormat="1" applyFont="1" applyBorder="1" applyAlignment="1">
      <alignment horizontal="center" vertical="center"/>
    </xf>
    <xf numFmtId="0" fontId="29" fillId="0" borderId="1" xfId="48" applyFont="1" applyBorder="1" applyAlignment="1">
      <alignment horizontal="center" vertical="center"/>
    </xf>
    <xf numFmtId="3" fontId="25" fillId="0" borderId="1" xfId="48" applyNumberFormat="1" applyFont="1" applyBorder="1" applyAlignment="1">
      <alignment horizontal="center" vertical="center"/>
    </xf>
    <xf numFmtId="0" fontId="25" fillId="0" borderId="1" xfId="48" applyFont="1" applyBorder="1" applyAlignment="1">
      <alignment horizontal="center" vertical="center"/>
    </xf>
    <xf numFmtId="0" fontId="21" fillId="0" borderId="1" xfId="47" applyFont="1" applyBorder="1" applyAlignment="1">
      <alignment horizontal="left" vertical="center"/>
    </xf>
    <xf numFmtId="38" fontId="29" fillId="0" borderId="1" xfId="49" applyFont="1" applyFill="1" applyBorder="1" applyAlignment="1">
      <alignment horizontal="right" vertical="center"/>
    </xf>
    <xf numFmtId="3" fontId="29" fillId="2" borderId="1" xfId="48" quotePrefix="1" applyNumberFormat="1" applyFont="1" applyFill="1" applyBorder="1" applyAlignment="1">
      <alignment horizontal="right" vertical="center"/>
    </xf>
    <xf numFmtId="3" fontId="29" fillId="4" borderId="1" xfId="50" applyNumberFormat="1" applyFont="1" applyFill="1" applyBorder="1" applyAlignment="1">
      <alignment horizontal="right" vertical="center"/>
    </xf>
    <xf numFmtId="3" fontId="25" fillId="0" borderId="1" xfId="50" applyNumberFormat="1" applyFont="1" applyFill="1" applyBorder="1" applyAlignment="1">
      <alignment horizontal="right" vertical="center"/>
    </xf>
    <xf numFmtId="38" fontId="28" fillId="0" borderId="1" xfId="49" applyFont="1" applyFill="1" applyBorder="1" applyAlignment="1">
      <alignment vertical="center"/>
    </xf>
    <xf numFmtId="0" fontId="25" fillId="0" borderId="1" xfId="43" applyFont="1" applyBorder="1" applyAlignment="1">
      <alignment horizontal="left" vertical="center"/>
    </xf>
    <xf numFmtId="0" fontId="25" fillId="0" borderId="1" xfId="43" applyFont="1" applyBorder="1" applyAlignment="1">
      <alignment horizontal="center" vertical="center"/>
    </xf>
    <xf numFmtId="0" fontId="25" fillId="0" borderId="1" xfId="43" applyFont="1" applyBorder="1" applyAlignment="1">
      <alignment vertical="center"/>
    </xf>
    <xf numFmtId="0" fontId="24" fillId="4" borderId="1" xfId="43" applyFont="1" applyFill="1" applyBorder="1" applyAlignment="1">
      <alignment horizontal="right" vertical="center"/>
    </xf>
    <xf numFmtId="168" fontId="29" fillId="0" borderId="1" xfId="51" applyFont="1" applyBorder="1" applyAlignment="1">
      <alignment horizontal="center" vertical="center"/>
    </xf>
    <xf numFmtId="0" fontId="25" fillId="4" borderId="1" xfId="47" applyFont="1" applyFill="1" applyBorder="1" applyAlignment="1">
      <alignment horizontal="left" vertical="center"/>
    </xf>
    <xf numFmtId="0" fontId="25" fillId="2" borderId="1" xfId="47" applyFont="1" applyFill="1" applyBorder="1" applyAlignment="1">
      <alignment horizontal="left" vertical="center"/>
    </xf>
    <xf numFmtId="0" fontId="29" fillId="0" borderId="1" xfId="48" applyFont="1" applyBorder="1" applyAlignment="1">
      <alignment horizontal="right" vertical="center"/>
    </xf>
    <xf numFmtId="168" fontId="28" fillId="0" borderId="1" xfId="51" applyFont="1" applyBorder="1" applyAlignment="1">
      <alignment horizontal="center" vertical="center"/>
    </xf>
    <xf numFmtId="0" fontId="28" fillId="2" borderId="1" xfId="47" applyFont="1" applyFill="1" applyBorder="1" applyAlignment="1">
      <alignment vertical="center"/>
    </xf>
    <xf numFmtId="0" fontId="29" fillId="2" borderId="1" xfId="47" applyFont="1" applyFill="1" applyBorder="1" applyAlignment="1">
      <alignment vertical="center"/>
    </xf>
    <xf numFmtId="0" fontId="25" fillId="0" borderId="1" xfId="48" applyFont="1" applyBorder="1" applyAlignment="1">
      <alignment horizontal="right" vertical="center"/>
    </xf>
    <xf numFmtId="0" fontId="29" fillId="4" borderId="1" xfId="47" applyFont="1" applyFill="1" applyBorder="1" applyAlignment="1">
      <alignment horizontal="left" vertical="center"/>
    </xf>
    <xf numFmtId="0" fontId="29" fillId="4" borderId="1" xfId="47" applyFont="1" applyFill="1" applyBorder="1" applyAlignment="1">
      <alignment horizontal="right" vertical="center"/>
    </xf>
    <xf numFmtId="168" fontId="28" fillId="2" borderId="1" xfId="51" applyFont="1" applyFill="1" applyBorder="1" applyAlignment="1">
      <alignment horizontal="center" vertical="center"/>
    </xf>
    <xf numFmtId="0" fontId="29" fillId="2" borderId="1" xfId="47" applyFont="1" applyFill="1" applyBorder="1" applyAlignment="1">
      <alignment horizontal="left" vertical="center"/>
    </xf>
    <xf numFmtId="0" fontId="29" fillId="2" borderId="1" xfId="48" applyFont="1" applyFill="1" applyBorder="1" applyAlignment="1">
      <alignment horizontal="center" vertical="center"/>
    </xf>
    <xf numFmtId="168" fontId="29" fillId="2" borderId="1" xfId="51" applyFont="1" applyFill="1" applyBorder="1" applyAlignment="1">
      <alignment horizontal="center" vertical="center"/>
    </xf>
    <xf numFmtId="3" fontId="25" fillId="2" borderId="1" xfId="48" applyNumberFormat="1" applyFont="1" applyFill="1" applyBorder="1" applyAlignment="1">
      <alignment horizontal="center" vertical="center"/>
    </xf>
    <xf numFmtId="0" fontId="25" fillId="2" borderId="1" xfId="48" applyFont="1" applyFill="1" applyBorder="1" applyAlignment="1">
      <alignment horizontal="center" vertical="center"/>
    </xf>
    <xf numFmtId="169" fontId="29" fillId="2" borderId="1" xfId="51" applyNumberFormat="1" applyFont="1" applyFill="1" applyBorder="1" applyAlignment="1">
      <alignment horizontal="center" vertical="center"/>
    </xf>
    <xf numFmtId="0" fontId="29" fillId="0" borderId="1" xfId="46" applyNumberFormat="1" applyFont="1" applyBorder="1" applyAlignment="1">
      <alignment horizontal="left" vertical="center"/>
    </xf>
    <xf numFmtId="38" fontId="29" fillId="0" borderId="1" xfId="50" applyNumberFormat="1" applyFont="1" applyFill="1" applyBorder="1" applyAlignment="1">
      <alignment horizontal="right" vertical="center"/>
    </xf>
    <xf numFmtId="0" fontId="28" fillId="0" borderId="1" xfId="47" applyFont="1" applyBorder="1" applyAlignment="1">
      <alignment horizontal="left" vertical="center"/>
    </xf>
    <xf numFmtId="0" fontId="29" fillId="0" borderId="1" xfId="47" applyFont="1" applyBorder="1" applyAlignment="1">
      <alignment horizontal="right" vertical="center"/>
    </xf>
    <xf numFmtId="3" fontId="29" fillId="0" borderId="1" xfId="48" applyNumberFormat="1" applyFont="1" applyBorder="1" applyAlignment="1">
      <alignment horizontal="center" vertical="center"/>
    </xf>
    <xf numFmtId="0" fontId="22" fillId="0" borderId="1" xfId="47" applyFont="1" applyBorder="1" applyAlignment="1">
      <alignment horizontal="left" vertical="center"/>
    </xf>
    <xf numFmtId="0" fontId="24" fillId="0" borderId="1" xfId="47" applyFont="1" applyBorder="1" applyAlignment="1">
      <alignment horizontal="left" vertical="center"/>
    </xf>
    <xf numFmtId="0" fontId="25" fillId="6" borderId="1" xfId="47" applyFont="1" applyFill="1" applyBorder="1" applyAlignment="1">
      <alignment vertical="center"/>
    </xf>
    <xf numFmtId="4" fontId="25" fillId="0" borderId="1" xfId="48" applyNumberFormat="1" applyFont="1" applyBorder="1" applyAlignment="1">
      <alignment horizontal="center" vertical="center"/>
    </xf>
    <xf numFmtId="168" fontId="25" fillId="0" borderId="1" xfId="51" applyFont="1" applyBorder="1" applyAlignment="1">
      <alignment horizontal="center" vertical="center"/>
    </xf>
    <xf numFmtId="1" fontId="25" fillId="2" borderId="1" xfId="48" quotePrefix="1" applyNumberFormat="1" applyFont="1" applyFill="1" applyBorder="1" applyAlignment="1">
      <alignment horizontal="center" vertical="center"/>
    </xf>
    <xf numFmtId="0" fontId="25" fillId="2" borderId="1" xfId="47" applyFont="1" applyFill="1" applyBorder="1" applyAlignment="1">
      <alignment horizontal="left" vertical="center" wrapText="1"/>
    </xf>
    <xf numFmtId="40" fontId="29" fillId="0" borderId="1" xfId="51" applyNumberFormat="1" applyFont="1" applyBorder="1" applyAlignment="1">
      <alignment horizontal="center" vertical="center"/>
    </xf>
    <xf numFmtId="3" fontId="25" fillId="0" borderId="1" xfId="43" applyNumberFormat="1" applyFont="1" applyBorder="1" applyAlignment="1">
      <alignment horizontal="right" vertical="center"/>
    </xf>
    <xf numFmtId="168" fontId="24" fillId="0" borderId="1" xfId="46" applyFont="1" applyBorder="1" applyAlignment="1">
      <alignment horizontal="center" vertical="center"/>
    </xf>
    <xf numFmtId="168" fontId="24" fillId="0" borderId="1" xfId="46" applyFont="1" applyBorder="1" applyAlignment="1">
      <alignment horizontal="left" vertical="center"/>
    </xf>
    <xf numFmtId="3" fontId="29" fillId="4" borderId="1" xfId="48" applyNumberFormat="1" applyFont="1" applyFill="1" applyBorder="1" applyAlignment="1">
      <alignment horizontal="right" vertical="center"/>
    </xf>
    <xf numFmtId="0" fontId="25" fillId="0" borderId="1" xfId="43" applyFont="1" applyBorder="1" applyAlignment="1">
      <alignment horizontal="left" vertical="center" wrapText="1"/>
    </xf>
    <xf numFmtId="167" fontId="24" fillId="0" borderId="1" xfId="54" applyFont="1" applyBorder="1" applyAlignment="1">
      <alignment horizontal="center" vertical="center"/>
    </xf>
    <xf numFmtId="0" fontId="24" fillId="0" borderId="1" xfId="55" applyFont="1" applyBorder="1" applyAlignment="1">
      <alignment vertical="center"/>
    </xf>
    <xf numFmtId="0" fontId="24" fillId="0" borderId="1" xfId="55" applyFont="1" applyBorder="1" applyAlignment="1">
      <alignment horizontal="left" vertical="center"/>
    </xf>
    <xf numFmtId="3" fontId="25" fillId="0" borderId="1" xfId="56" applyNumberFormat="1" applyFont="1" applyFill="1" applyBorder="1" applyAlignment="1">
      <alignment horizontal="right" vertical="center"/>
    </xf>
    <xf numFmtId="167" fontId="24" fillId="0" borderId="1" xfId="44" applyNumberFormat="1" applyFont="1" applyBorder="1">
      <alignment horizontal="center" vertical="center" wrapText="1"/>
    </xf>
    <xf numFmtId="168" fontId="24" fillId="0" borderId="1" xfId="51" applyFont="1" applyBorder="1" applyAlignment="1">
      <alignment horizontal="center" vertical="center"/>
    </xf>
    <xf numFmtId="0" fontId="25" fillId="0" borderId="1" xfId="47" applyFont="1" applyBorder="1" applyAlignment="1">
      <alignment vertical="center"/>
    </xf>
    <xf numFmtId="0" fontId="25" fillId="2" borderId="1" xfId="47" applyFont="1" applyFill="1" applyBorder="1" applyAlignment="1">
      <alignment vertical="center"/>
    </xf>
    <xf numFmtId="0" fontId="29" fillId="0" borderId="1" xfId="47" applyFont="1" applyBorder="1" applyAlignment="1">
      <alignment vertical="center"/>
    </xf>
    <xf numFmtId="0" fontId="25" fillId="4" borderId="1" xfId="47" applyFont="1" applyFill="1" applyBorder="1" applyAlignment="1">
      <alignment vertical="center"/>
    </xf>
    <xf numFmtId="167" fontId="22" fillId="0" borderId="1" xfId="44" applyNumberFormat="1" applyFont="1" applyBorder="1">
      <alignment horizontal="center" vertical="center" wrapText="1"/>
    </xf>
    <xf numFmtId="0" fontId="22" fillId="0" borderId="1" xfId="46" applyNumberFormat="1" applyFont="1" applyBorder="1" applyAlignment="1">
      <alignment vertical="center"/>
    </xf>
    <xf numFmtId="38" fontId="28" fillId="7" borderId="1" xfId="49" applyFont="1" applyFill="1" applyBorder="1" applyAlignment="1">
      <alignment vertical="center"/>
    </xf>
    <xf numFmtId="168" fontId="28" fillId="0" borderId="1" xfId="46" quotePrefix="1" applyNumberFormat="1" applyFont="1" applyBorder="1" applyAlignment="1">
      <alignment horizontal="center" vertical="center"/>
    </xf>
    <xf numFmtId="168" fontId="24" fillId="2" borderId="1" xfId="46" applyFont="1" applyFill="1" applyBorder="1" applyAlignment="1">
      <alignment horizontal="left" vertical="center"/>
    </xf>
    <xf numFmtId="0" fontId="24" fillId="0" borderId="1" xfId="43" applyFont="1" applyBorder="1" applyAlignment="1">
      <alignment horizontal="left" vertical="center"/>
    </xf>
    <xf numFmtId="0" fontId="24" fillId="0" borderId="1" xfId="43" applyFont="1" applyBorder="1" applyAlignment="1">
      <alignment horizontal="center" vertical="center"/>
    </xf>
    <xf numFmtId="0" fontId="24" fillId="0" borderId="1" xfId="43" applyFont="1" applyBorder="1" applyAlignment="1">
      <alignment vertical="center"/>
    </xf>
    <xf numFmtId="3" fontId="28" fillId="2" borderId="1" xfId="48" quotePrefix="1" applyNumberFormat="1" applyFont="1" applyFill="1" applyBorder="1" applyAlignment="1">
      <alignment horizontal="right" vertical="center"/>
    </xf>
    <xf numFmtId="3" fontId="28" fillId="4" borderId="1" xfId="50" applyNumberFormat="1" applyFont="1" applyFill="1" applyBorder="1" applyAlignment="1">
      <alignment horizontal="right" vertical="center"/>
    </xf>
    <xf numFmtId="0" fontId="24" fillId="0" borderId="0" xfId="43" applyFont="1" applyAlignment="1">
      <alignment vertical="center"/>
    </xf>
    <xf numFmtId="167" fontId="28" fillId="4" borderId="1" xfId="46" quotePrefix="1" applyNumberFormat="1" applyFont="1" applyFill="1" applyBorder="1" applyAlignment="1">
      <alignment horizontal="center" vertical="center"/>
    </xf>
    <xf numFmtId="168" fontId="24" fillId="0" borderId="1" xfId="46" quotePrefix="1" applyNumberFormat="1" applyFont="1" applyBorder="1" applyAlignment="1">
      <alignment horizontal="left" vertical="center"/>
    </xf>
    <xf numFmtId="0" fontId="28" fillId="0" borderId="1" xfId="43" applyFont="1" applyBorder="1" applyAlignment="1">
      <alignment horizontal="left" vertical="center"/>
    </xf>
    <xf numFmtId="0" fontId="28" fillId="0" borderId="1" xfId="48" applyFont="1" applyBorder="1" applyAlignment="1">
      <alignment horizontal="center" vertical="center"/>
    </xf>
    <xf numFmtId="0" fontId="28" fillId="0" borderId="1" xfId="48" applyFont="1" applyBorder="1" applyAlignment="1">
      <alignment horizontal="right" vertical="center"/>
    </xf>
    <xf numFmtId="0" fontId="24" fillId="0" borderId="1" xfId="46" applyNumberFormat="1" applyFont="1" applyBorder="1" applyAlignment="1">
      <alignment horizontal="left" vertical="center"/>
    </xf>
    <xf numFmtId="0" fontId="28" fillId="0" borderId="1" xfId="46" applyNumberFormat="1" applyFont="1" applyBorder="1" applyAlignment="1">
      <alignment horizontal="left" vertical="center"/>
    </xf>
    <xf numFmtId="0" fontId="28" fillId="0" borderId="1" xfId="43" applyFont="1" applyBorder="1" applyAlignment="1">
      <alignment vertical="center"/>
    </xf>
    <xf numFmtId="38" fontId="28" fillId="0" borderId="1" xfId="50" applyNumberFormat="1" applyFont="1" applyFill="1" applyBorder="1" applyAlignment="1">
      <alignment horizontal="right" vertical="center"/>
    </xf>
    <xf numFmtId="0" fontId="28" fillId="0" borderId="1" xfId="46" applyNumberFormat="1" applyFont="1" applyBorder="1" applyAlignment="1">
      <alignment vertical="center"/>
    </xf>
    <xf numFmtId="0" fontId="24" fillId="4" borderId="1" xfId="46" applyNumberFormat="1" applyFont="1" applyFill="1" applyBorder="1" applyAlignment="1">
      <alignment horizontal="left" vertical="center"/>
    </xf>
    <xf numFmtId="0" fontId="28" fillId="4" borderId="1" xfId="46" applyNumberFormat="1" applyFont="1" applyFill="1" applyBorder="1" applyAlignment="1">
      <alignment horizontal="left" vertical="center"/>
    </xf>
    <xf numFmtId="0" fontId="28" fillId="4" borderId="1" xfId="47" applyFont="1" applyFill="1" applyBorder="1" applyAlignment="1">
      <alignment horizontal="left" vertical="center"/>
    </xf>
    <xf numFmtId="0" fontId="28" fillId="4" borderId="1" xfId="48" applyFont="1" applyFill="1" applyBorder="1" applyAlignment="1">
      <alignment horizontal="center" vertical="center"/>
    </xf>
    <xf numFmtId="0" fontId="28" fillId="4" borderId="1" xfId="48" applyFont="1" applyFill="1" applyBorder="1" applyAlignment="1">
      <alignment horizontal="right" vertical="center"/>
    </xf>
    <xf numFmtId="168" fontId="24" fillId="0" borderId="1" xfId="46" applyNumberFormat="1" applyFont="1" applyBorder="1" applyAlignment="1">
      <alignment horizontal="left" vertical="center"/>
    </xf>
    <xf numFmtId="168" fontId="28" fillId="0" borderId="1" xfId="46" quotePrefix="1" applyNumberFormat="1" applyFont="1" applyBorder="1" applyAlignment="1">
      <alignment horizontal="left" vertical="center"/>
    </xf>
    <xf numFmtId="3" fontId="28" fillId="0" borderId="1" xfId="48" quotePrefix="1" applyNumberFormat="1" applyFont="1" applyBorder="1" applyAlignment="1">
      <alignment horizontal="right" vertical="center"/>
    </xf>
    <xf numFmtId="3" fontId="28" fillId="0" borderId="1" xfId="50" applyNumberFormat="1" applyFont="1" applyFill="1" applyBorder="1" applyAlignment="1">
      <alignment horizontal="right" vertical="center"/>
    </xf>
    <xf numFmtId="167" fontId="24" fillId="0" borderId="1" xfId="52" applyNumberFormat="1" applyFont="1" applyBorder="1" applyAlignment="1">
      <alignment horizontal="center" vertical="center" wrapText="1"/>
    </xf>
    <xf numFmtId="0" fontId="24" fillId="0" borderId="1" xfId="52" quotePrefix="1" applyFont="1" applyBorder="1" applyAlignment="1">
      <alignment vertical="center"/>
    </xf>
    <xf numFmtId="0" fontId="24" fillId="0" borderId="1" xfId="43" applyFont="1" applyBorder="1" applyAlignment="1">
      <alignment horizontal="right" vertical="center"/>
    </xf>
    <xf numFmtId="3" fontId="24" fillId="0" borderId="1" xfId="43" applyNumberFormat="1" applyFont="1" applyBorder="1" applyAlignment="1">
      <alignment horizontal="right" vertical="center"/>
    </xf>
    <xf numFmtId="3" fontId="28" fillId="0" borderId="1" xfId="48" applyNumberFormat="1" applyFont="1" applyBorder="1" applyAlignment="1">
      <alignment horizontal="center" vertical="center"/>
    </xf>
    <xf numFmtId="38" fontId="24" fillId="0" borderId="1" xfId="50" applyNumberFormat="1" applyFont="1" applyFill="1" applyBorder="1" applyAlignment="1">
      <alignment horizontal="right" vertical="center"/>
    </xf>
    <xf numFmtId="168" fontId="25" fillId="0" borderId="1" xfId="43" applyNumberFormat="1" applyFont="1" applyBorder="1" applyAlignment="1">
      <alignment horizontal="center" vertical="center"/>
    </xf>
    <xf numFmtId="168" fontId="25" fillId="2" borderId="1" xfId="43" applyNumberFormat="1" applyFont="1" applyFill="1" applyBorder="1" applyAlignment="1">
      <alignment horizontal="center" vertical="center"/>
    </xf>
    <xf numFmtId="0" fontId="25" fillId="2" borderId="1" xfId="43" applyFont="1" applyFill="1" applyBorder="1" applyAlignment="1">
      <alignment horizontal="left" vertical="center"/>
    </xf>
    <xf numFmtId="0" fontId="25" fillId="0" borderId="3" xfId="43" applyFont="1" applyBorder="1" applyAlignment="1">
      <alignment vertical="center"/>
    </xf>
    <xf numFmtId="0" fontId="27" fillId="0" borderId="0" xfId="57" applyFont="1" applyAlignment="1">
      <alignment vertical="center"/>
    </xf>
    <xf numFmtId="0" fontId="25" fillId="4" borderId="0" xfId="43" applyFont="1" applyFill="1" applyAlignment="1">
      <alignment vertical="center"/>
    </xf>
    <xf numFmtId="0" fontId="24" fillId="4" borderId="0" xfId="43" applyFont="1" applyFill="1" applyAlignment="1">
      <alignment vertical="center"/>
    </xf>
    <xf numFmtId="0" fontId="25" fillId="2" borderId="0" xfId="43" applyFont="1" applyFill="1" applyAlignment="1">
      <alignment vertical="center"/>
    </xf>
    <xf numFmtId="0" fontId="25" fillId="0" borderId="0" xfId="43" applyFont="1" applyAlignment="1">
      <alignment horizontal="centerContinuous" vertical="center"/>
    </xf>
    <xf numFmtId="38" fontId="25" fillId="0" borderId="0" xfId="50" applyNumberFormat="1" applyFont="1" applyBorder="1" applyAlignment="1">
      <alignment horizontal="right" vertical="center"/>
    </xf>
    <xf numFmtId="38" fontId="25" fillId="0" borderId="0" xfId="43" applyNumberFormat="1" applyFont="1" applyAlignment="1">
      <alignment horizontal="right" vertical="center"/>
    </xf>
    <xf numFmtId="38" fontId="25" fillId="0" borderId="0" xfId="50" applyNumberFormat="1" applyFont="1" applyAlignment="1">
      <alignment horizontal="right" vertical="center"/>
    </xf>
    <xf numFmtId="38" fontId="25" fillId="0" borderId="1" xfId="43" applyNumberFormat="1" applyFont="1" applyBorder="1" applyAlignment="1">
      <alignment horizontal="center" vertical="center"/>
    </xf>
    <xf numFmtId="164" fontId="25" fillId="0" borderId="1" xfId="50" applyNumberFormat="1" applyFont="1" applyFill="1" applyBorder="1" applyAlignment="1">
      <alignment horizontal="right" vertical="center"/>
    </xf>
    <xf numFmtId="164" fontId="25" fillId="4" borderId="1" xfId="50" applyNumberFormat="1" applyFont="1" applyFill="1" applyBorder="1" applyAlignment="1">
      <alignment horizontal="right" vertical="center"/>
    </xf>
    <xf numFmtId="0" fontId="29" fillId="4" borderId="1" xfId="43" applyFont="1" applyFill="1" applyBorder="1" applyAlignment="1">
      <alignment horizontal="left" vertical="center"/>
    </xf>
    <xf numFmtId="0" fontId="25" fillId="2" borderId="1" xfId="43" applyFont="1" applyFill="1" applyBorder="1" applyAlignment="1">
      <alignment horizontal="center" vertical="center"/>
    </xf>
    <xf numFmtId="168" fontId="24" fillId="0" borderId="1" xfId="43" applyNumberFormat="1" applyFont="1" applyBorder="1" applyAlignment="1">
      <alignment horizontal="center" vertical="center"/>
    </xf>
    <xf numFmtId="0" fontId="25" fillId="0" borderId="1" xfId="58" applyFont="1" applyBorder="1" applyAlignment="1">
      <alignment horizontal="left" vertical="center"/>
    </xf>
    <xf numFmtId="0" fontId="24" fillId="0" borderId="1" xfId="58" applyFont="1" applyBorder="1" applyAlignment="1">
      <alignment horizontal="left" vertical="center"/>
    </xf>
    <xf numFmtId="0" fontId="24" fillId="0" borderId="1" xfId="48" applyFont="1" applyBorder="1" applyAlignment="1">
      <alignment horizontal="center" vertical="center"/>
    </xf>
    <xf numFmtId="38" fontId="24" fillId="4" borderId="1" xfId="50" applyNumberFormat="1" applyFont="1" applyFill="1" applyBorder="1" applyAlignment="1">
      <alignment horizontal="right" vertical="center"/>
    </xf>
    <xf numFmtId="0" fontId="25" fillId="0" borderId="1" xfId="58" applyFont="1" applyBorder="1" applyAlignment="1">
      <alignment horizontal="center" vertical="center"/>
    </xf>
    <xf numFmtId="167" fontId="24" fillId="0" borderId="1" xfId="58" applyNumberFormat="1" applyFont="1" applyBorder="1" applyAlignment="1">
      <alignment horizontal="center" vertical="center"/>
    </xf>
    <xf numFmtId="0" fontId="24" fillId="0" borderId="1" xfId="58" applyFont="1" applyBorder="1" applyAlignment="1">
      <alignment horizontal="center" vertical="center"/>
    </xf>
    <xf numFmtId="38" fontId="25" fillId="2" borderId="1" xfId="43" applyNumberFormat="1" applyFont="1" applyFill="1" applyBorder="1" applyAlignment="1">
      <alignment horizontal="center" vertical="center"/>
    </xf>
    <xf numFmtId="0" fontId="25" fillId="4" borderId="1" xfId="58" applyFont="1" applyFill="1" applyBorder="1" applyAlignment="1">
      <alignment horizontal="left" vertical="center"/>
    </xf>
    <xf numFmtId="4" fontId="24" fillId="2" borderId="1" xfId="43" applyNumberFormat="1" applyFont="1" applyFill="1" applyBorder="1" applyAlignment="1">
      <alignment horizontal="left" vertical="center"/>
    </xf>
    <xf numFmtId="4" fontId="24" fillId="0" borderId="1" xfId="43" applyNumberFormat="1" applyFont="1" applyBorder="1" applyAlignment="1">
      <alignment horizontal="center" vertical="center"/>
    </xf>
    <xf numFmtId="4" fontId="24" fillId="4" borderId="1" xfId="50" applyNumberFormat="1" applyFont="1" applyFill="1" applyBorder="1" applyAlignment="1">
      <alignment horizontal="right" vertical="center"/>
    </xf>
    <xf numFmtId="4" fontId="24" fillId="4" borderId="1" xfId="43" applyNumberFormat="1" applyFont="1" applyFill="1" applyBorder="1" applyAlignment="1">
      <alignment horizontal="right" vertical="center"/>
    </xf>
    <xf numFmtId="0" fontId="28" fillId="7" borderId="1" xfId="58" applyFont="1" applyFill="1" applyBorder="1" applyAlignment="1">
      <alignment vertical="center"/>
    </xf>
    <xf numFmtId="38" fontId="24" fillId="7" borderId="1" xfId="59" applyFont="1" applyFill="1" applyBorder="1" applyAlignment="1">
      <alignment horizontal="right" vertical="center"/>
    </xf>
    <xf numFmtId="0" fontId="25" fillId="7" borderId="0" xfId="43" applyFont="1" applyFill="1" applyAlignment="1">
      <alignment vertical="center"/>
    </xf>
    <xf numFmtId="0" fontId="24" fillId="4" borderId="1" xfId="43" applyFont="1" applyFill="1" applyBorder="1" applyAlignment="1">
      <alignment vertical="center"/>
    </xf>
    <xf numFmtId="168" fontId="24" fillId="2" borderId="1" xfId="43" applyNumberFormat="1" applyFont="1" applyFill="1" applyBorder="1" applyAlignment="1">
      <alignment horizontal="center" vertical="center"/>
    </xf>
    <xf numFmtId="0" fontId="24" fillId="2" borderId="1" xfId="43" applyFont="1" applyFill="1" applyBorder="1" applyAlignment="1">
      <alignment horizontal="left" vertical="center"/>
    </xf>
    <xf numFmtId="0" fontId="24" fillId="2" borderId="1" xfId="43" applyFont="1" applyFill="1" applyBorder="1" applyAlignment="1">
      <alignment vertical="center"/>
    </xf>
    <xf numFmtId="0" fontId="24" fillId="2" borderId="0" xfId="43" applyFont="1" applyFill="1" applyAlignment="1">
      <alignment vertical="center"/>
    </xf>
    <xf numFmtId="0" fontId="24" fillId="0" borderId="1" xfId="43" applyFont="1" applyBorder="1" applyAlignment="1">
      <alignment horizontal="centerContinuous" vertical="center"/>
    </xf>
    <xf numFmtId="166" fontId="37" fillId="0" borderId="6" xfId="1" applyNumberFormat="1" applyFont="1" applyBorder="1" applyAlignment="1">
      <alignment vertical="center" wrapText="1"/>
    </xf>
    <xf numFmtId="166" fontId="38" fillId="0" borderId="6" xfId="1" quotePrefix="1" applyNumberFormat="1" applyFont="1" applyBorder="1" applyAlignment="1">
      <alignment horizontal="center" vertical="center" wrapText="1"/>
    </xf>
    <xf numFmtId="4" fontId="38" fillId="0" borderId="6" xfId="44" quotePrefix="1" applyNumberFormat="1" applyFont="1" applyBorder="1">
      <alignment horizontal="center" vertical="center" wrapText="1"/>
    </xf>
    <xf numFmtId="38" fontId="39" fillId="4" borderId="6" xfId="50" applyNumberFormat="1" applyFont="1" applyFill="1" applyBorder="1" applyAlignment="1">
      <alignment horizontal="center" vertical="center"/>
    </xf>
    <xf numFmtId="3" fontId="39" fillId="2" borderId="6" xfId="48" quotePrefix="1" applyNumberFormat="1" applyFont="1" applyFill="1" applyBorder="1" applyAlignment="1">
      <alignment horizontal="right" vertical="center"/>
    </xf>
    <xf numFmtId="3" fontId="39" fillId="0" borderId="6" xfId="48" quotePrefix="1" applyNumberFormat="1" applyFont="1" applyBorder="1" applyAlignment="1">
      <alignment horizontal="right" vertical="center"/>
    </xf>
    <xf numFmtId="3" fontId="39" fillId="4" borderId="6" xfId="50" applyNumberFormat="1" applyFont="1" applyFill="1" applyBorder="1" applyAlignment="1">
      <alignment horizontal="right" vertical="center"/>
    </xf>
    <xf numFmtId="3" fontId="40" fillId="0" borderId="6" xfId="50" applyNumberFormat="1" applyFont="1" applyFill="1" applyBorder="1" applyAlignment="1">
      <alignment horizontal="right" vertical="center"/>
    </xf>
    <xf numFmtId="3" fontId="40" fillId="0" borderId="6" xfId="50" applyNumberFormat="1" applyFont="1" applyFill="1" applyBorder="1" applyAlignment="1">
      <alignment horizontal="center" vertical="center"/>
    </xf>
    <xf numFmtId="38" fontId="39" fillId="2" borderId="6" xfId="50" applyNumberFormat="1" applyFont="1" applyFill="1" applyBorder="1" applyAlignment="1">
      <alignment horizontal="center" vertical="center"/>
    </xf>
    <xf numFmtId="0" fontId="39" fillId="0" borderId="6" xfId="48" applyFont="1" applyBorder="1" applyAlignment="1">
      <alignment horizontal="center" vertical="center"/>
    </xf>
    <xf numFmtId="38" fontId="39" fillId="0" borderId="6" xfId="50" applyNumberFormat="1" applyFont="1" applyFill="1" applyBorder="1" applyAlignment="1">
      <alignment horizontal="right" vertical="center"/>
    </xf>
    <xf numFmtId="38" fontId="39" fillId="0" borderId="6" xfId="50" applyNumberFormat="1" applyFont="1" applyFill="1" applyBorder="1" applyAlignment="1">
      <alignment horizontal="center" vertical="center"/>
    </xf>
    <xf numFmtId="3" fontId="39" fillId="4" borderId="6" xfId="50" applyNumberFormat="1" applyFont="1" applyFill="1" applyBorder="1" applyAlignment="1">
      <alignment horizontal="center" vertical="center"/>
    </xf>
    <xf numFmtId="3" fontId="39" fillId="0" borderId="6" xfId="48" applyNumberFormat="1" applyFont="1" applyBorder="1" applyAlignment="1">
      <alignment horizontal="center" vertical="center"/>
    </xf>
    <xf numFmtId="0" fontId="39" fillId="0" borderId="6" xfId="48" applyFont="1" applyBorder="1" applyAlignment="1">
      <alignment horizontal="right" vertical="center"/>
    </xf>
    <xf numFmtId="3" fontId="39" fillId="0" borderId="6" xfId="50" applyNumberFormat="1" applyFont="1" applyFill="1" applyBorder="1" applyAlignment="1">
      <alignment horizontal="center" vertical="center"/>
    </xf>
    <xf numFmtId="0" fontId="40" fillId="0" borderId="6" xfId="48" applyFont="1" applyBorder="1" applyAlignment="1">
      <alignment horizontal="right" vertical="center"/>
    </xf>
    <xf numFmtId="38" fontId="40" fillId="0" borderId="6" xfId="50" applyNumberFormat="1" applyFont="1" applyFill="1" applyBorder="1" applyAlignment="1">
      <alignment horizontal="right" vertical="center"/>
    </xf>
    <xf numFmtId="3" fontId="40" fillId="0" borderId="6" xfId="49" applyNumberFormat="1" applyFont="1" applyFill="1" applyBorder="1" applyAlignment="1">
      <alignment horizontal="right" vertical="center"/>
    </xf>
    <xf numFmtId="0" fontId="40" fillId="0" borderId="6" xfId="43" applyFont="1" applyBorder="1" applyAlignment="1">
      <alignment vertical="center"/>
    </xf>
    <xf numFmtId="0" fontId="40" fillId="0" borderId="6" xfId="43" applyFont="1" applyBorder="1" applyAlignment="1">
      <alignment horizontal="center" vertical="center"/>
    </xf>
    <xf numFmtId="166" fontId="39" fillId="0" borderId="6" xfId="1" quotePrefix="1" applyNumberFormat="1" applyFont="1" applyBorder="1" applyAlignment="1">
      <alignment horizontal="center" vertical="center"/>
    </xf>
    <xf numFmtId="164" fontId="39" fillId="0" borderId="6" xfId="48" quotePrefix="1" applyNumberFormat="1" applyFont="1" applyBorder="1" applyAlignment="1">
      <alignment horizontal="right" vertical="center"/>
    </xf>
    <xf numFmtId="164" fontId="39" fillId="2" borderId="6" xfId="48" quotePrefix="1" applyNumberFormat="1" applyFont="1" applyFill="1" applyBorder="1" applyAlignment="1">
      <alignment horizontal="right" vertical="center"/>
    </xf>
    <xf numFmtId="3" fontId="39" fillId="4" borderId="6" xfId="48" applyNumberFormat="1" applyFont="1" applyFill="1" applyBorder="1" applyAlignment="1">
      <alignment horizontal="center" vertical="center"/>
    </xf>
    <xf numFmtId="3" fontId="40" fillId="0" borderId="6" xfId="50" applyNumberFormat="1" applyFont="1" applyBorder="1" applyAlignment="1">
      <alignment horizontal="center" vertical="center"/>
    </xf>
    <xf numFmtId="38" fontId="41" fillId="7" borderId="6" xfId="49" applyFont="1" applyFill="1" applyBorder="1" applyAlignment="1">
      <alignment vertical="center"/>
    </xf>
    <xf numFmtId="38" fontId="41" fillId="7" borderId="6" xfId="49" applyFont="1" applyFill="1" applyBorder="1" applyAlignment="1">
      <alignment horizontal="center" vertical="center"/>
    </xf>
    <xf numFmtId="3" fontId="41" fillId="2" borderId="6" xfId="48" quotePrefix="1" applyNumberFormat="1" applyFont="1" applyFill="1" applyBorder="1" applyAlignment="1">
      <alignment horizontal="right" vertical="center"/>
    </xf>
    <xf numFmtId="0" fontId="41" fillId="0" borderId="6" xfId="48" applyFont="1" applyBorder="1" applyAlignment="1">
      <alignment horizontal="right" vertical="center"/>
    </xf>
    <xf numFmtId="3" fontId="41" fillId="4" borderId="6" xfId="50" applyNumberFormat="1" applyFont="1" applyFill="1" applyBorder="1" applyAlignment="1">
      <alignment horizontal="right" vertical="center"/>
    </xf>
    <xf numFmtId="38" fontId="41" fillId="0" borderId="6" xfId="50" applyNumberFormat="1" applyFont="1" applyFill="1" applyBorder="1" applyAlignment="1">
      <alignment horizontal="right" vertical="center"/>
    </xf>
    <xf numFmtId="38" fontId="41" fillId="0" borderId="6" xfId="50" applyNumberFormat="1" applyFont="1" applyFill="1" applyBorder="1" applyAlignment="1">
      <alignment horizontal="center" vertical="center"/>
    </xf>
    <xf numFmtId="0" fontId="41" fillId="0" borderId="6" xfId="48" applyFont="1" applyBorder="1" applyAlignment="1">
      <alignment horizontal="center" vertical="center"/>
    </xf>
    <xf numFmtId="164" fontId="25" fillId="4" borderId="6" xfId="50" applyNumberFormat="1" applyFont="1" applyFill="1" applyBorder="1" applyAlignment="1">
      <alignment horizontal="center" vertical="center"/>
    </xf>
    <xf numFmtId="0" fontId="28" fillId="7" borderId="6" xfId="58" applyFont="1" applyFill="1" applyBorder="1" applyAlignment="1">
      <alignment vertical="center"/>
    </xf>
    <xf numFmtId="38" fontId="24" fillId="7" borderId="6" xfId="59" applyFont="1" applyFill="1" applyBorder="1" applyAlignment="1">
      <alignment horizontal="right" vertical="center"/>
    </xf>
    <xf numFmtId="0" fontId="28" fillId="7" borderId="6" xfId="58" applyFont="1" applyFill="1" applyBorder="1" applyAlignment="1">
      <alignment horizontal="center" vertical="center"/>
    </xf>
    <xf numFmtId="38" fontId="25" fillId="4" borderId="6" xfId="50" applyNumberFormat="1" applyFont="1" applyFill="1" applyBorder="1" applyAlignment="1">
      <alignment horizontal="right" vertical="center"/>
    </xf>
    <xf numFmtId="38" fontId="25" fillId="4" borderId="6" xfId="43" applyNumberFormat="1" applyFont="1" applyFill="1" applyBorder="1" applyAlignment="1">
      <alignment horizontal="right" vertical="center"/>
    </xf>
    <xf numFmtId="38" fontId="25" fillId="4" borderId="6" xfId="50" applyNumberFormat="1" applyFont="1" applyFill="1" applyBorder="1" applyAlignment="1">
      <alignment horizontal="center" vertical="center"/>
    </xf>
    <xf numFmtId="0" fontId="24" fillId="0" borderId="6" xfId="43" applyFont="1" applyBorder="1" applyAlignment="1">
      <alignment vertical="center"/>
    </xf>
    <xf numFmtId="0" fontId="25" fillId="0" borderId="6" xfId="43" applyFont="1" applyBorder="1" applyAlignment="1">
      <alignment vertical="center"/>
    </xf>
    <xf numFmtId="0" fontId="25" fillId="4" borderId="6" xfId="43" applyFont="1" applyFill="1" applyBorder="1" applyAlignment="1">
      <alignment vertical="center"/>
    </xf>
    <xf numFmtId="0" fontId="25" fillId="0" borderId="6" xfId="43" applyFont="1" applyBorder="1" applyAlignment="1">
      <alignment horizontal="center" vertical="center"/>
    </xf>
    <xf numFmtId="164" fontId="25" fillId="0" borderId="6" xfId="50" applyNumberFormat="1" applyFont="1" applyFill="1" applyBorder="1" applyAlignment="1">
      <alignment horizontal="right" vertical="center"/>
    </xf>
    <xf numFmtId="164" fontId="25" fillId="4" borderId="6" xfId="50" applyNumberFormat="1" applyFont="1" applyFill="1" applyBorder="1" applyAlignment="1">
      <alignment horizontal="right" vertical="center"/>
    </xf>
    <xf numFmtId="38" fontId="24" fillId="4" borderId="6" xfId="50" applyNumberFormat="1" applyFont="1" applyFill="1" applyBorder="1" applyAlignment="1">
      <alignment horizontal="right" vertical="center"/>
    </xf>
    <xf numFmtId="0" fontId="25" fillId="2" borderId="6" xfId="43" applyFont="1" applyFill="1" applyBorder="1" applyAlignment="1">
      <alignment horizontal="center" vertical="center"/>
    </xf>
    <xf numFmtId="38" fontId="25" fillId="7" borderId="6" xfId="50" applyNumberFormat="1" applyFont="1" applyFill="1" applyBorder="1" applyAlignment="1">
      <alignment horizontal="right" vertical="center"/>
    </xf>
    <xf numFmtId="0" fontId="25" fillId="7" borderId="6" xfId="43" applyFont="1" applyFill="1" applyBorder="1" applyAlignment="1">
      <alignment vertical="center"/>
    </xf>
    <xf numFmtId="38" fontId="25" fillId="7" borderId="6" xfId="50" applyNumberFormat="1" applyFont="1" applyFill="1" applyBorder="1" applyAlignment="1">
      <alignment horizontal="center" vertical="center"/>
    </xf>
    <xf numFmtId="0" fontId="28" fillId="0" borderId="6" xfId="58" applyFont="1" applyBorder="1" applyAlignment="1">
      <alignment vertical="center"/>
    </xf>
    <xf numFmtId="38" fontId="24" fillId="4" borderId="6" xfId="59" applyFont="1" applyFill="1" applyBorder="1" applyAlignment="1">
      <alignment horizontal="right" vertical="center"/>
    </xf>
    <xf numFmtId="0" fontId="28" fillId="0" borderId="6" xfId="58" applyFont="1" applyBorder="1" applyAlignment="1">
      <alignment horizontal="center" vertical="center"/>
    </xf>
    <xf numFmtId="38" fontId="25" fillId="0" borderId="0" xfId="43" applyNumberFormat="1" applyFont="1" applyAlignment="1">
      <alignment vertical="center"/>
    </xf>
    <xf numFmtId="0" fontId="42" fillId="0" borderId="0" xfId="43" applyFont="1" applyAlignment="1">
      <alignment vertical="center"/>
    </xf>
    <xf numFmtId="0" fontId="43" fillId="0" borderId="0" xfId="45" applyFont="1" applyAlignment="1">
      <alignment vertical="center"/>
    </xf>
    <xf numFmtId="0" fontId="44" fillId="0" borderId="0" xfId="45" applyFont="1" applyAlignment="1">
      <alignment vertical="center"/>
    </xf>
    <xf numFmtId="0" fontId="45" fillId="0" borderId="0" xfId="43" applyFont="1" applyAlignment="1">
      <alignment vertical="center"/>
    </xf>
    <xf numFmtId="3" fontId="1" fillId="2" borderId="1" xfId="48" applyNumberFormat="1" applyFont="1" applyFill="1" applyBorder="1" applyAlignment="1">
      <alignment horizontal="center" vertical="center"/>
    </xf>
    <xf numFmtId="0" fontId="45" fillId="5" borderId="0" xfId="43" applyFont="1" applyFill="1" applyAlignment="1">
      <alignment vertical="center"/>
    </xf>
    <xf numFmtId="0" fontId="24" fillId="7" borderId="1" xfId="43" applyFont="1" applyFill="1" applyBorder="1" applyAlignment="1">
      <alignment horizontal="right" vertical="center"/>
    </xf>
    <xf numFmtId="0" fontId="43" fillId="7" borderId="0" xfId="45" applyFont="1" applyFill="1" applyAlignment="1">
      <alignment vertical="center"/>
    </xf>
    <xf numFmtId="38" fontId="28" fillId="4" borderId="1" xfId="50" applyNumberFormat="1" applyFont="1" applyFill="1" applyBorder="1" applyAlignment="1">
      <alignment horizontal="right" vertical="center"/>
    </xf>
    <xf numFmtId="0" fontId="46" fillId="0" borderId="0" xfId="43" applyFont="1" applyAlignment="1">
      <alignment vertical="center"/>
    </xf>
    <xf numFmtId="0" fontId="29" fillId="7" borderId="1" xfId="48" applyFont="1" applyFill="1" applyBorder="1" applyAlignment="1">
      <alignment horizontal="right" vertical="center"/>
    </xf>
    <xf numFmtId="0" fontId="47" fillId="0" borderId="0" xfId="43" applyFont="1" applyAlignment="1">
      <alignment vertical="center"/>
    </xf>
    <xf numFmtId="0" fontId="40" fillId="0" borderId="6" xfId="48" applyFont="1" applyBorder="1" applyAlignment="1">
      <alignment horizontal="center" vertical="center"/>
    </xf>
    <xf numFmtId="168" fontId="28" fillId="3" borderId="1" xfId="51" applyFont="1" applyFill="1" applyBorder="1" applyAlignment="1">
      <alignment horizontal="center" vertical="center"/>
    </xf>
    <xf numFmtId="0" fontId="24" fillId="3" borderId="1" xfId="47" applyFont="1" applyFill="1" applyBorder="1" applyAlignment="1">
      <alignment vertical="center"/>
    </xf>
    <xf numFmtId="0" fontId="29" fillId="3" borderId="1" xfId="47" applyFont="1" applyFill="1" applyBorder="1" applyAlignment="1">
      <alignment vertical="center"/>
    </xf>
    <xf numFmtId="0" fontId="29" fillId="3" borderId="1" xfId="48" applyFont="1" applyFill="1" applyBorder="1" applyAlignment="1">
      <alignment horizontal="center" vertical="center"/>
    </xf>
    <xf numFmtId="3" fontId="29" fillId="3" borderId="1" xfId="48" quotePrefix="1" applyNumberFormat="1" applyFont="1" applyFill="1" applyBorder="1" applyAlignment="1">
      <alignment horizontal="right" vertical="center"/>
    </xf>
    <xf numFmtId="0" fontId="29" fillId="3" borderId="1" xfId="48" applyFont="1" applyFill="1" applyBorder="1" applyAlignment="1">
      <alignment horizontal="right" vertical="center"/>
    </xf>
    <xf numFmtId="3" fontId="29" fillId="3" borderId="1" xfId="50" applyNumberFormat="1" applyFont="1" applyFill="1" applyBorder="1" applyAlignment="1">
      <alignment horizontal="right" vertical="center"/>
    </xf>
    <xf numFmtId="38" fontId="25" fillId="3" borderId="1" xfId="50" applyNumberFormat="1" applyFont="1" applyFill="1" applyBorder="1" applyAlignment="1">
      <alignment horizontal="right" vertical="center"/>
    </xf>
    <xf numFmtId="0" fontId="29" fillId="3" borderId="1" xfId="43" applyFont="1" applyFill="1" applyBorder="1" applyAlignment="1">
      <alignment vertical="center"/>
    </xf>
    <xf numFmtId="0" fontId="45" fillId="3" borderId="0" xfId="43" applyFont="1" applyFill="1" applyAlignment="1">
      <alignment vertical="center"/>
    </xf>
    <xf numFmtId="168" fontId="29" fillId="3" borderId="1" xfId="51" applyFont="1" applyFill="1" applyBorder="1" applyAlignment="1">
      <alignment horizontal="center" vertical="center"/>
    </xf>
    <xf numFmtId="0" fontId="25" fillId="3" borderId="1" xfId="47" applyFont="1" applyFill="1" applyBorder="1" applyAlignment="1">
      <alignment horizontal="left" vertical="center"/>
    </xf>
    <xf numFmtId="0" fontId="29" fillId="3" borderId="1" xfId="47" applyFont="1" applyFill="1" applyBorder="1" applyAlignment="1">
      <alignment horizontal="left" vertical="center"/>
    </xf>
    <xf numFmtId="3" fontId="25" fillId="3" borderId="1" xfId="48" applyNumberFormat="1" applyFont="1" applyFill="1" applyBorder="1" applyAlignment="1">
      <alignment horizontal="center" vertical="center"/>
    </xf>
    <xf numFmtId="0" fontId="25" fillId="3" borderId="1" xfId="48" applyFont="1" applyFill="1" applyBorder="1" applyAlignment="1">
      <alignment horizontal="center" vertical="center"/>
    </xf>
    <xf numFmtId="0" fontId="24" fillId="0" borderId="1" xfId="47" applyFont="1" applyBorder="1" applyAlignment="1">
      <alignment vertical="center"/>
    </xf>
    <xf numFmtId="3" fontId="29" fillId="0" borderId="1" xfId="48" quotePrefix="1" applyNumberFormat="1" applyFont="1" applyBorder="1" applyAlignment="1">
      <alignment horizontal="right" vertical="center"/>
    </xf>
    <xf numFmtId="3" fontId="29" fillId="0" borderId="1" xfId="50" applyNumberFormat="1" applyFont="1" applyFill="1" applyBorder="1" applyAlignment="1">
      <alignment horizontal="right" vertical="center"/>
    </xf>
    <xf numFmtId="0" fontId="29" fillId="0" borderId="1" xfId="43" applyFont="1" applyBorder="1" applyAlignment="1">
      <alignment vertical="center"/>
    </xf>
    <xf numFmtId="0" fontId="48" fillId="0" borderId="0" xfId="43" applyFont="1" applyAlignment="1">
      <alignment vertical="center"/>
    </xf>
    <xf numFmtId="38" fontId="29" fillId="7" borderId="1" xfId="50" applyNumberFormat="1" applyFont="1" applyFill="1" applyBorder="1" applyAlignment="1">
      <alignment horizontal="right" vertical="center"/>
    </xf>
    <xf numFmtId="0" fontId="49" fillId="0" borderId="0" xfId="43" applyFont="1" applyAlignment="1">
      <alignment vertical="center"/>
    </xf>
    <xf numFmtId="0" fontId="45" fillId="0" borderId="0" xfId="46" applyNumberFormat="1" applyFont="1" applyAlignment="1">
      <alignment vertical="center"/>
    </xf>
    <xf numFmtId="3" fontId="1" fillId="0" borderId="1" xfId="48" applyNumberFormat="1" applyFont="1" applyBorder="1" applyAlignment="1">
      <alignment horizontal="center" vertical="center"/>
    </xf>
    <xf numFmtId="3" fontId="24" fillId="0" borderId="1" xfId="50" applyNumberFormat="1" applyFont="1" applyFill="1" applyBorder="1" applyAlignment="1">
      <alignment horizontal="right" vertical="center"/>
    </xf>
    <xf numFmtId="0" fontId="50" fillId="0" borderId="0" xfId="43" applyFont="1" applyAlignment="1">
      <alignment vertical="center"/>
    </xf>
    <xf numFmtId="38" fontId="29" fillId="7" borderId="1" xfId="49" applyFont="1" applyFill="1" applyBorder="1" applyAlignment="1">
      <alignment horizontal="right" vertical="center"/>
    </xf>
    <xf numFmtId="166" fontId="21" fillId="0" borderId="1" xfId="1" quotePrefix="1" applyNumberFormat="1" applyFont="1" applyFill="1" applyBorder="1" applyAlignment="1">
      <alignment horizontal="center" vertical="center"/>
    </xf>
    <xf numFmtId="166" fontId="29" fillId="0" borderId="1" xfId="1" quotePrefix="1" applyNumberFormat="1" applyFont="1" applyBorder="1" applyAlignment="1">
      <alignment horizontal="center" vertical="center"/>
    </xf>
    <xf numFmtId="164" fontId="29" fillId="0" borderId="1" xfId="48" quotePrefix="1" applyNumberFormat="1" applyFont="1" applyBorder="1" applyAlignment="1">
      <alignment horizontal="right" vertical="center"/>
    </xf>
    <xf numFmtId="3" fontId="25" fillId="7" borderId="1" xfId="50" applyNumberFormat="1" applyFont="1" applyFill="1" applyBorder="1" applyAlignment="1">
      <alignment horizontal="right" vertical="center"/>
    </xf>
    <xf numFmtId="0" fontId="24" fillId="0" borderId="1" xfId="110" applyFont="1" applyBorder="1" applyAlignment="1">
      <alignment vertical="center"/>
    </xf>
    <xf numFmtId="0" fontId="51" fillId="0" borderId="0" xfId="110" applyFont="1" applyAlignment="1">
      <alignment vertical="center"/>
    </xf>
    <xf numFmtId="0" fontId="35" fillId="0" borderId="6" xfId="55" applyFont="1" applyBorder="1" applyAlignment="1">
      <alignment vertical="center"/>
    </xf>
    <xf numFmtId="0" fontId="35" fillId="0" borderId="6" xfId="55" applyFont="1" applyBorder="1" applyAlignment="1">
      <alignment horizontal="center" vertical="center"/>
    </xf>
    <xf numFmtId="0" fontId="45" fillId="2" borderId="0" xfId="43" applyFont="1" applyFill="1" applyAlignment="1">
      <alignment vertical="center"/>
    </xf>
    <xf numFmtId="0" fontId="1" fillId="0" borderId="1" xfId="47" applyFont="1" applyBorder="1" applyAlignment="1">
      <alignment vertical="center"/>
    </xf>
    <xf numFmtId="0" fontId="48" fillId="0" borderId="0" xfId="43" applyFont="1" applyAlignment="1">
      <alignment horizontal="center" vertical="center"/>
    </xf>
    <xf numFmtId="3" fontId="48" fillId="0" borderId="0" xfId="43" applyNumberFormat="1" applyFont="1" applyAlignment="1">
      <alignment horizontal="center" vertical="center"/>
    </xf>
    <xf numFmtId="0" fontId="48" fillId="0" borderId="0" xfId="43" applyFont="1" applyAlignment="1">
      <alignment horizontal="right" vertical="center"/>
    </xf>
    <xf numFmtId="38" fontId="52" fillId="0" borderId="0" xfId="43" applyNumberFormat="1" applyFont="1" applyAlignment="1">
      <alignment vertical="center"/>
    </xf>
    <xf numFmtId="38" fontId="53" fillId="0" borderId="0" xfId="43" applyNumberFormat="1" applyFont="1" applyAlignment="1">
      <alignment horizontal="right" vertical="center"/>
    </xf>
    <xf numFmtId="38" fontId="24" fillId="4" borderId="1" xfId="43" applyNumberFormat="1" applyFont="1" applyFill="1" applyBorder="1" applyAlignment="1">
      <alignment horizontal="right" vertical="center"/>
    </xf>
    <xf numFmtId="0" fontId="40" fillId="0" borderId="0" xfId="43" applyFont="1" applyAlignment="1">
      <alignment vertical="center"/>
    </xf>
    <xf numFmtId="0" fontId="40" fillId="0" borderId="0" xfId="43" applyFont="1" applyAlignment="1">
      <alignment horizontal="right" vertical="center"/>
    </xf>
    <xf numFmtId="0" fontId="40" fillId="0" borderId="0" xfId="43" applyFont="1" applyAlignment="1">
      <alignment horizontal="center" vertical="center"/>
    </xf>
    <xf numFmtId="4" fontId="32" fillId="8" borderId="6" xfId="44" applyNumberFormat="1" applyFont="1" applyFill="1" applyBorder="1">
      <alignment horizontal="center" vertical="center" wrapText="1"/>
    </xf>
    <xf numFmtId="0" fontId="38" fillId="0" borderId="0" xfId="45" applyFont="1" applyAlignment="1">
      <alignment vertical="center"/>
    </xf>
    <xf numFmtId="167" fontId="32" fillId="8" borderId="9" xfId="44" applyNumberFormat="1" applyFont="1" applyFill="1" applyBorder="1">
      <alignment horizontal="center" vertical="center" wrapText="1"/>
    </xf>
    <xf numFmtId="0" fontId="32" fillId="8" borderId="5" xfId="46" applyNumberFormat="1" applyFont="1" applyFill="1" applyBorder="1" applyAlignment="1">
      <alignment vertical="center"/>
    </xf>
    <xf numFmtId="0" fontId="32" fillId="8" borderId="0" xfId="46" applyNumberFormat="1" applyFont="1" applyFill="1" applyAlignment="1">
      <alignment vertical="center"/>
    </xf>
    <xf numFmtId="0" fontId="32" fillId="8" borderId="10" xfId="46" applyNumberFormat="1" applyFont="1" applyFill="1" applyBorder="1" applyAlignment="1">
      <alignment vertical="center"/>
    </xf>
    <xf numFmtId="0" fontId="32" fillId="8" borderId="0" xfId="46" applyNumberFormat="1" applyFont="1" applyFill="1" applyAlignment="1">
      <alignment horizontal="center" vertical="center"/>
    </xf>
    <xf numFmtId="0" fontId="54" fillId="8" borderId="0" xfId="45" applyFont="1" applyFill="1" applyAlignment="1">
      <alignment vertical="center"/>
    </xf>
    <xf numFmtId="0" fontId="40" fillId="0" borderId="6" xfId="44" applyFont="1" applyBorder="1">
      <alignment horizontal="center" vertical="center" wrapText="1"/>
    </xf>
    <xf numFmtId="3" fontId="39" fillId="0" borderId="6" xfId="48" quotePrefix="1" applyNumberFormat="1" applyFont="1" applyBorder="1" applyAlignment="1">
      <alignment horizontal="center" vertical="center"/>
    </xf>
    <xf numFmtId="0" fontId="40" fillId="0" borderId="6" xfId="47" applyFont="1" applyBorder="1" applyAlignment="1">
      <alignment horizontal="left" vertical="center"/>
    </xf>
    <xf numFmtId="0" fontId="39" fillId="0" borderId="6" xfId="47" applyFont="1" applyBorder="1" applyAlignment="1">
      <alignment horizontal="left" vertical="center"/>
    </xf>
    <xf numFmtId="3" fontId="40" fillId="0" borderId="6" xfId="48" applyNumberFormat="1" applyFont="1" applyBorder="1" applyAlignment="1">
      <alignment horizontal="center" vertical="center"/>
    </xf>
    <xf numFmtId="0" fontId="34" fillId="0" borderId="6" xfId="47" applyFont="1" applyBorder="1" applyAlignment="1">
      <alignment horizontal="left" vertical="center"/>
    </xf>
    <xf numFmtId="38" fontId="39" fillId="0" borderId="6" xfId="49" applyFont="1" applyFill="1" applyBorder="1" applyAlignment="1">
      <alignment horizontal="right" vertical="center"/>
    </xf>
    <xf numFmtId="0" fontId="39" fillId="0" borderId="0" xfId="43" applyFont="1" applyAlignment="1">
      <alignment vertical="center"/>
    </xf>
    <xf numFmtId="0" fontId="39" fillId="0" borderId="6" xfId="47" applyFont="1" applyBorder="1" applyAlignment="1">
      <alignment vertical="center"/>
    </xf>
    <xf numFmtId="0" fontId="38" fillId="7" borderId="0" xfId="45" applyFont="1" applyFill="1" applyAlignment="1">
      <alignment vertical="center"/>
    </xf>
    <xf numFmtId="168" fontId="41" fillId="0" borderId="6" xfId="46" quotePrefix="1" applyNumberFormat="1" applyFont="1" applyBorder="1" applyAlignment="1">
      <alignment horizontal="center" vertical="center"/>
    </xf>
    <xf numFmtId="168" fontId="35" fillId="2" borderId="6" xfId="46" applyFont="1" applyFill="1" applyBorder="1" applyAlignment="1">
      <alignment horizontal="left" vertical="center"/>
    </xf>
    <xf numFmtId="0" fontId="35" fillId="0" borderId="6" xfId="43" applyFont="1" applyBorder="1" applyAlignment="1">
      <alignment horizontal="left" vertical="center"/>
    </xf>
    <xf numFmtId="0" fontId="35" fillId="0" borderId="6" xfId="43" applyFont="1" applyBorder="1" applyAlignment="1">
      <alignment horizontal="center" vertical="center"/>
    </xf>
    <xf numFmtId="0" fontId="35" fillId="0" borderId="6" xfId="43" applyFont="1" applyBorder="1" applyAlignment="1">
      <alignment vertical="center"/>
    </xf>
    <xf numFmtId="0" fontId="35" fillId="4" borderId="6" xfId="43" applyFont="1" applyFill="1" applyBorder="1" applyAlignment="1">
      <alignment horizontal="right" vertical="center"/>
    </xf>
    <xf numFmtId="0" fontId="35" fillId="4" borderId="6" xfId="43" applyFont="1" applyFill="1" applyBorder="1" applyAlignment="1">
      <alignment horizontal="center" vertical="center"/>
    </xf>
    <xf numFmtId="0" fontId="35" fillId="0" borderId="0" xfId="43" applyFont="1" applyAlignment="1">
      <alignment vertical="center"/>
    </xf>
    <xf numFmtId="168" fontId="39" fillId="0" borderId="6" xfId="51" applyFont="1" applyBorder="1" applyAlignment="1">
      <alignment horizontal="center" vertical="center"/>
    </xf>
    <xf numFmtId="3" fontId="37" fillId="2" borderId="6" xfId="48" applyNumberFormat="1" applyFont="1" applyFill="1" applyBorder="1" applyAlignment="1">
      <alignment horizontal="center" vertical="center"/>
    </xf>
    <xf numFmtId="0" fontId="39" fillId="5" borderId="0" xfId="43" applyFont="1" applyFill="1" applyAlignment="1">
      <alignment vertical="center"/>
    </xf>
    <xf numFmtId="0" fontId="40" fillId="4" borderId="6" xfId="47" applyFont="1" applyFill="1" applyBorder="1" applyAlignment="1">
      <alignment horizontal="left" vertical="center"/>
    </xf>
    <xf numFmtId="0" fontId="40" fillId="2" borderId="6" xfId="47" applyFont="1" applyFill="1" applyBorder="1" applyAlignment="1">
      <alignment horizontal="left" vertical="center"/>
    </xf>
    <xf numFmtId="167" fontId="41" fillId="4" borderId="6" xfId="46" quotePrefix="1" applyNumberFormat="1" applyFont="1" applyFill="1" applyBorder="1" applyAlignment="1">
      <alignment horizontal="center" vertical="center"/>
    </xf>
    <xf numFmtId="0" fontId="41" fillId="0" borderId="0" xfId="43" applyFont="1" applyAlignment="1">
      <alignment vertical="center"/>
    </xf>
    <xf numFmtId="168" fontId="41" fillId="0" borderId="6" xfId="51" applyFont="1" applyBorder="1" applyAlignment="1">
      <alignment horizontal="center" vertical="center"/>
    </xf>
    <xf numFmtId="0" fontId="39" fillId="4" borderId="6" xfId="47" applyFont="1" applyFill="1" applyBorder="1" applyAlignment="1">
      <alignment horizontal="left" vertical="center"/>
    </xf>
    <xf numFmtId="0" fontId="39" fillId="4" borderId="6" xfId="47" applyFont="1" applyFill="1" applyBorder="1" applyAlignment="1">
      <alignment horizontal="right" vertical="center"/>
    </xf>
    <xf numFmtId="168" fontId="41" fillId="2" borderId="6" xfId="51" applyFont="1" applyFill="1" applyBorder="1" applyAlignment="1">
      <alignment horizontal="center" vertical="center"/>
    </xf>
    <xf numFmtId="0" fontId="39" fillId="2" borderId="6" xfId="47" applyFont="1" applyFill="1" applyBorder="1" applyAlignment="1">
      <alignment horizontal="left" vertical="center"/>
    </xf>
    <xf numFmtId="0" fontId="35" fillId="2" borderId="6" xfId="47" applyFont="1" applyFill="1" applyBorder="1" applyAlignment="1">
      <alignment vertical="center"/>
    </xf>
    <xf numFmtId="0" fontId="39" fillId="2" borderId="6" xfId="47" applyFont="1" applyFill="1" applyBorder="1" applyAlignment="1">
      <alignment vertical="center"/>
    </xf>
    <xf numFmtId="0" fontId="39" fillId="2" borderId="6" xfId="48" applyFont="1" applyFill="1" applyBorder="1" applyAlignment="1">
      <alignment horizontal="center" vertical="center"/>
    </xf>
    <xf numFmtId="0" fontId="39" fillId="2" borderId="6" xfId="48" applyFont="1" applyFill="1" applyBorder="1" applyAlignment="1">
      <alignment horizontal="right" vertical="center"/>
    </xf>
    <xf numFmtId="3" fontId="39" fillId="2" borderId="6" xfId="50" applyNumberFormat="1" applyFont="1" applyFill="1" applyBorder="1" applyAlignment="1">
      <alignment horizontal="right" vertical="center"/>
    </xf>
    <xf numFmtId="38" fontId="40" fillId="2" borderId="6" xfId="50" applyNumberFormat="1" applyFont="1" applyFill="1" applyBorder="1" applyAlignment="1">
      <alignment horizontal="right" vertical="center"/>
    </xf>
    <xf numFmtId="38" fontId="40" fillId="2" borderId="6" xfId="50" applyNumberFormat="1" applyFont="1" applyFill="1" applyBorder="1" applyAlignment="1">
      <alignment horizontal="center" vertical="center"/>
    </xf>
    <xf numFmtId="0" fontId="39" fillId="2" borderId="6" xfId="43" applyFont="1" applyFill="1" applyBorder="1" applyAlignment="1">
      <alignment vertical="center"/>
    </xf>
    <xf numFmtId="0" fontId="39" fillId="2" borderId="0" xfId="43" applyFont="1" applyFill="1" applyAlignment="1">
      <alignment vertical="center"/>
    </xf>
    <xf numFmtId="168" fontId="39" fillId="2" borderId="6" xfId="51" applyFont="1" applyFill="1" applyBorder="1" applyAlignment="1">
      <alignment horizontal="center" vertical="center"/>
    </xf>
    <xf numFmtId="3" fontId="40" fillId="2" borderId="6" xfId="48" applyNumberFormat="1" applyFont="1" applyFill="1" applyBorder="1" applyAlignment="1">
      <alignment horizontal="center" vertical="center"/>
    </xf>
    <xf numFmtId="0" fontId="40" fillId="2" borderId="6" xfId="48" applyFont="1" applyFill="1" applyBorder="1" applyAlignment="1">
      <alignment horizontal="center" vertical="center"/>
    </xf>
    <xf numFmtId="3" fontId="40" fillId="2" borderId="6" xfId="50" applyNumberFormat="1" applyFont="1" applyFill="1" applyBorder="1" applyAlignment="1">
      <alignment horizontal="right" vertical="center"/>
    </xf>
    <xf numFmtId="169" fontId="39" fillId="2" borderId="6" xfId="51" applyNumberFormat="1" applyFont="1" applyFill="1" applyBorder="1" applyAlignment="1">
      <alignment horizontal="center" vertical="center"/>
    </xf>
    <xf numFmtId="40" fontId="39" fillId="2" borderId="6" xfId="51" applyNumberFormat="1" applyFont="1" applyFill="1" applyBorder="1" applyAlignment="1">
      <alignment horizontal="center" vertical="center"/>
    </xf>
    <xf numFmtId="0" fontId="35" fillId="0" borderId="6" xfId="46" applyNumberFormat="1" applyFont="1" applyBorder="1" applyAlignment="1">
      <alignment horizontal="left" vertical="center"/>
    </xf>
    <xf numFmtId="0" fontId="41" fillId="0" borderId="6" xfId="46" applyNumberFormat="1" applyFont="1" applyBorder="1" applyAlignment="1">
      <alignment horizontal="left" vertical="center"/>
    </xf>
    <xf numFmtId="0" fontId="41" fillId="0" borderId="6" xfId="43" applyFont="1" applyBorder="1" applyAlignment="1">
      <alignment vertical="center"/>
    </xf>
    <xf numFmtId="38" fontId="41" fillId="0" borderId="6" xfId="50" applyNumberFormat="1" applyFont="1" applyBorder="1" applyAlignment="1">
      <alignment horizontal="right" vertical="center"/>
    </xf>
    <xf numFmtId="38" fontId="41" fillId="0" borderId="6" xfId="50" applyNumberFormat="1" applyFont="1" applyBorder="1" applyAlignment="1">
      <alignment horizontal="center" vertical="center"/>
    </xf>
    <xf numFmtId="0" fontId="41" fillId="0" borderId="6" xfId="47" applyFont="1" applyBorder="1" applyAlignment="1">
      <alignment horizontal="left" vertical="center"/>
    </xf>
    <xf numFmtId="0" fontId="39" fillId="0" borderId="6" xfId="47" applyFont="1" applyBorder="1" applyAlignment="1">
      <alignment horizontal="right" vertical="center"/>
    </xf>
    <xf numFmtId="0" fontId="39" fillId="0" borderId="0" xfId="46" applyNumberFormat="1" applyFont="1" applyAlignment="1">
      <alignment vertical="center"/>
    </xf>
    <xf numFmtId="3" fontId="37" fillId="0" borderId="6" xfId="48" applyNumberFormat="1" applyFont="1" applyBorder="1" applyAlignment="1">
      <alignment horizontal="center" vertical="center"/>
    </xf>
    <xf numFmtId="3" fontId="40" fillId="0" borderId="6" xfId="50" applyNumberFormat="1" applyFont="1" applyFill="1" applyBorder="1" applyAlignment="1">
      <alignment vertical="center"/>
    </xf>
    <xf numFmtId="0" fontId="41" fillId="0" borderId="6" xfId="46" applyNumberFormat="1" applyFont="1" applyBorder="1" applyAlignment="1">
      <alignment vertical="center"/>
    </xf>
    <xf numFmtId="0" fontId="32" fillId="0" borderId="6" xfId="47" applyFont="1" applyBorder="1" applyAlignment="1">
      <alignment horizontal="left" vertical="center"/>
    </xf>
    <xf numFmtId="0" fontId="35" fillId="0" borderId="6" xfId="47" applyFont="1" applyBorder="1" applyAlignment="1">
      <alignment horizontal="left" vertical="center"/>
    </xf>
    <xf numFmtId="0" fontId="35" fillId="4" borderId="6" xfId="46" applyNumberFormat="1" applyFont="1" applyFill="1" applyBorder="1" applyAlignment="1">
      <alignment horizontal="left" vertical="center"/>
    </xf>
    <xf numFmtId="0" fontId="41" fillId="4" borderId="6" xfId="46" applyNumberFormat="1" applyFont="1" applyFill="1" applyBorder="1" applyAlignment="1">
      <alignment horizontal="left" vertical="center"/>
    </xf>
    <xf numFmtId="0" fontId="41" fillId="4" borderId="6" xfId="47" applyFont="1" applyFill="1" applyBorder="1" applyAlignment="1">
      <alignment horizontal="left" vertical="center"/>
    </xf>
    <xf numFmtId="0" fontId="41" fillId="4" borderId="6" xfId="48" applyFont="1" applyFill="1" applyBorder="1" applyAlignment="1">
      <alignment horizontal="center" vertical="center"/>
    </xf>
    <xf numFmtId="0" fontId="41" fillId="4" borderId="6" xfId="48" applyFont="1" applyFill="1" applyBorder="1" applyAlignment="1">
      <alignment horizontal="right" vertical="center"/>
    </xf>
    <xf numFmtId="0" fontId="40" fillId="6" borderId="6" xfId="47" applyFont="1" applyFill="1" applyBorder="1" applyAlignment="1">
      <alignment vertical="center"/>
    </xf>
    <xf numFmtId="4" fontId="40" fillId="0" borderId="6" xfId="48" applyNumberFormat="1" applyFont="1" applyBorder="1" applyAlignment="1">
      <alignment horizontal="center" vertical="center"/>
    </xf>
    <xf numFmtId="168" fontId="35" fillId="0" borderId="6" xfId="51" applyFont="1" applyBorder="1" applyAlignment="1">
      <alignment horizontal="center" vertical="center"/>
    </xf>
    <xf numFmtId="168" fontId="40" fillId="0" borderId="6" xfId="51" applyFont="1" applyBorder="1" applyAlignment="1">
      <alignment horizontal="center" vertical="center"/>
    </xf>
    <xf numFmtId="168" fontId="41" fillId="2" borderId="6" xfId="46" quotePrefix="1" applyNumberFormat="1" applyFont="1" applyFill="1" applyBorder="1" applyAlignment="1">
      <alignment horizontal="center" vertical="center"/>
    </xf>
    <xf numFmtId="168" fontId="35" fillId="2" borderId="6" xfId="46" applyNumberFormat="1" applyFont="1" applyFill="1" applyBorder="1" applyAlignment="1">
      <alignment horizontal="left" vertical="center"/>
    </xf>
    <xf numFmtId="168" fontId="41" fillId="2" borderId="6" xfId="46" quotePrefix="1" applyNumberFormat="1" applyFont="1" applyFill="1" applyBorder="1" applyAlignment="1">
      <alignment horizontal="left" vertical="center"/>
    </xf>
    <xf numFmtId="0" fontId="41" fillId="2" borderId="6" xfId="48" applyFont="1" applyFill="1" applyBorder="1" applyAlignment="1">
      <alignment horizontal="center" vertical="center"/>
    </xf>
    <xf numFmtId="0" fontId="41" fillId="2" borderId="6" xfId="48" applyFont="1" applyFill="1" applyBorder="1" applyAlignment="1">
      <alignment horizontal="right" vertical="center"/>
    </xf>
    <xf numFmtId="3" fontId="41" fillId="2" borderId="6" xfId="50" applyNumberFormat="1" applyFont="1" applyFill="1" applyBorder="1" applyAlignment="1">
      <alignment horizontal="right" vertical="center"/>
    </xf>
    <xf numFmtId="0" fontId="41" fillId="2" borderId="6" xfId="43" applyFont="1" applyFill="1" applyBorder="1" applyAlignment="1">
      <alignment vertical="center"/>
    </xf>
    <xf numFmtId="38" fontId="41" fillId="2" borderId="6" xfId="49" applyFont="1" applyFill="1" applyBorder="1" applyAlignment="1">
      <alignment horizontal="center" vertical="center"/>
    </xf>
    <xf numFmtId="0" fontId="41" fillId="3" borderId="0" xfId="43" applyFont="1" applyFill="1" applyAlignment="1">
      <alignment vertical="center"/>
    </xf>
    <xf numFmtId="1" fontId="40" fillId="2" borderId="6" xfId="48" quotePrefix="1" applyNumberFormat="1" applyFont="1" applyFill="1" applyBorder="1" applyAlignment="1">
      <alignment horizontal="center" vertical="center"/>
    </xf>
    <xf numFmtId="0" fontId="39" fillId="3" borderId="0" xfId="43" applyFont="1" applyFill="1" applyAlignment="1">
      <alignment vertical="center"/>
    </xf>
    <xf numFmtId="0" fontId="40" fillId="2" borderId="6" xfId="47" applyFont="1" applyFill="1" applyBorder="1" applyAlignment="1">
      <alignment horizontal="left" vertical="center" wrapText="1"/>
    </xf>
    <xf numFmtId="40" fontId="39" fillId="0" borderId="6" xfId="51" applyNumberFormat="1" applyFont="1" applyBorder="1" applyAlignment="1">
      <alignment horizontal="center" vertical="center"/>
    </xf>
    <xf numFmtId="167" fontId="35" fillId="0" borderId="6" xfId="52" applyNumberFormat="1" applyFont="1" applyBorder="1" applyAlignment="1">
      <alignment horizontal="center" vertical="center" wrapText="1"/>
    </xf>
    <xf numFmtId="0" fontId="35" fillId="0" borderId="6" xfId="52" quotePrefix="1" applyFont="1" applyBorder="1" applyAlignment="1">
      <alignment vertical="center"/>
    </xf>
    <xf numFmtId="0" fontId="35" fillId="0" borderId="6" xfId="43" applyFont="1" applyBorder="1" applyAlignment="1">
      <alignment horizontal="right" vertical="center"/>
    </xf>
    <xf numFmtId="3" fontId="35" fillId="0" borderId="6" xfId="43" applyNumberFormat="1" applyFont="1" applyBorder="1" applyAlignment="1">
      <alignment horizontal="right" vertical="center"/>
    </xf>
    <xf numFmtId="0" fontId="35" fillId="0" borderId="6" xfId="110" applyFont="1" applyBorder="1" applyAlignment="1">
      <alignment vertical="center"/>
    </xf>
    <xf numFmtId="0" fontId="35" fillId="0" borderId="6" xfId="110" applyFont="1" applyBorder="1" applyAlignment="1">
      <alignment horizontal="center" vertical="center"/>
    </xf>
    <xf numFmtId="0" fontId="35" fillId="0" borderId="0" xfId="110" applyFont="1" applyAlignment="1">
      <alignment vertical="center"/>
    </xf>
    <xf numFmtId="168" fontId="35" fillId="0" borderId="6" xfId="46" applyFont="1" applyBorder="1" applyAlignment="1">
      <alignment horizontal="center" vertical="center"/>
    </xf>
    <xf numFmtId="168" fontId="35" fillId="0" borderId="6" xfId="46" applyFont="1" applyBorder="1" applyAlignment="1">
      <alignment horizontal="left" vertical="center"/>
    </xf>
    <xf numFmtId="0" fontId="40" fillId="0" borderId="6" xfId="43" applyFont="1" applyBorder="1" applyAlignment="1">
      <alignment horizontal="left" vertical="center"/>
    </xf>
    <xf numFmtId="167" fontId="35" fillId="0" borderId="6" xfId="54" applyFont="1" applyBorder="1" applyAlignment="1">
      <alignment horizontal="center" vertical="center"/>
    </xf>
    <xf numFmtId="0" fontId="35" fillId="0" borderId="6" xfId="55" applyFont="1" applyBorder="1" applyAlignment="1">
      <alignment horizontal="left" vertical="center"/>
    </xf>
    <xf numFmtId="3" fontId="40" fillId="0" borderId="6" xfId="43" applyNumberFormat="1" applyFont="1" applyBorder="1" applyAlignment="1">
      <alignment horizontal="right" vertical="center"/>
    </xf>
    <xf numFmtId="3" fontId="40" fillId="0" borderId="6" xfId="56" applyNumberFormat="1" applyFont="1" applyFill="1" applyBorder="1" applyAlignment="1">
      <alignment horizontal="right" vertical="center"/>
    </xf>
    <xf numFmtId="3" fontId="40" fillId="0" borderId="6" xfId="43" applyNumberFormat="1" applyFont="1" applyBorder="1" applyAlignment="1">
      <alignment horizontal="center" vertical="center"/>
    </xf>
    <xf numFmtId="167" fontId="35" fillId="0" borderId="6" xfId="44" applyNumberFormat="1" applyFont="1" applyBorder="1">
      <alignment horizontal="center" vertical="center" wrapText="1"/>
    </xf>
    <xf numFmtId="38" fontId="41" fillId="0" borderId="6" xfId="49" applyFont="1" applyFill="1" applyBorder="1" applyAlignment="1">
      <alignment vertical="center"/>
    </xf>
    <xf numFmtId="38" fontId="41" fillId="0" borderId="6" xfId="49" applyFont="1" applyFill="1" applyBorder="1" applyAlignment="1">
      <alignment horizontal="center" vertical="center"/>
    </xf>
    <xf numFmtId="168" fontId="35" fillId="8" borderId="6" xfId="46" applyFont="1" applyFill="1" applyBorder="1" applyAlignment="1">
      <alignment horizontal="center" vertical="center"/>
    </xf>
    <xf numFmtId="168" fontId="35" fillId="8" borderId="6" xfId="46" applyFont="1" applyFill="1" applyBorder="1" applyAlignment="1">
      <alignment horizontal="left" vertical="center"/>
    </xf>
    <xf numFmtId="0" fontId="35" fillId="8" borderId="6" xfId="43" applyFont="1" applyFill="1" applyBorder="1" applyAlignment="1">
      <alignment horizontal="left" vertical="center"/>
    </xf>
    <xf numFmtId="0" fontId="41" fillId="8" borderId="6" xfId="47" applyFont="1" applyFill="1" applyBorder="1" applyAlignment="1">
      <alignment horizontal="left" vertical="center"/>
    </xf>
    <xf numFmtId="3" fontId="41" fillId="8" borderId="6" xfId="48" applyNumberFormat="1" applyFont="1" applyFill="1" applyBorder="1" applyAlignment="1">
      <alignment horizontal="center" vertical="center"/>
    </xf>
    <xf numFmtId="3" fontId="41" fillId="8" borderId="6" xfId="48" quotePrefix="1" applyNumberFormat="1" applyFont="1" applyFill="1" applyBorder="1" applyAlignment="1">
      <alignment horizontal="right" vertical="center"/>
    </xf>
    <xf numFmtId="0" fontId="41" fillId="8" borderId="6" xfId="48" applyFont="1" applyFill="1" applyBorder="1" applyAlignment="1">
      <alignment horizontal="center" vertical="center"/>
    </xf>
    <xf numFmtId="3" fontId="41" fillId="8" borderId="6" xfId="50" applyNumberFormat="1" applyFont="1" applyFill="1" applyBorder="1" applyAlignment="1">
      <alignment horizontal="right" vertical="center"/>
    </xf>
    <xf numFmtId="38" fontId="35" fillId="8" borderId="6" xfId="50" applyNumberFormat="1" applyFont="1" applyFill="1" applyBorder="1" applyAlignment="1">
      <alignment horizontal="right" vertical="center"/>
    </xf>
    <xf numFmtId="0" fontId="41" fillId="8" borderId="0" xfId="43" applyFont="1" applyFill="1" applyAlignment="1">
      <alignment vertical="center"/>
    </xf>
    <xf numFmtId="0" fontId="40" fillId="0" borderId="6" xfId="47" applyFont="1" applyBorder="1" applyAlignment="1">
      <alignment vertical="center"/>
    </xf>
    <xf numFmtId="0" fontId="40" fillId="2" borderId="6" xfId="47" applyFont="1" applyFill="1" applyBorder="1" applyAlignment="1">
      <alignment vertical="center"/>
    </xf>
    <xf numFmtId="168" fontId="35" fillId="0" borderId="6" xfId="46" applyFont="1" applyBorder="1" applyAlignment="1">
      <alignment horizontal="left" vertical="center" wrapText="1"/>
    </xf>
    <xf numFmtId="168" fontId="35" fillId="0" borderId="6" xfId="46" applyFont="1" applyBorder="1" applyAlignment="1">
      <alignment horizontal="center" vertical="center" wrapText="1"/>
    </xf>
    <xf numFmtId="0" fontId="37" fillId="0" borderId="6" xfId="47" applyFont="1" applyBorder="1" applyAlignment="1">
      <alignment vertical="center"/>
    </xf>
    <xf numFmtId="0" fontId="39" fillId="0" borderId="6" xfId="46" applyNumberFormat="1" applyFont="1" applyBorder="1" applyAlignment="1">
      <alignment horizontal="left" vertical="center"/>
    </xf>
    <xf numFmtId="3" fontId="40" fillId="0" borderId="6" xfId="50" applyNumberFormat="1" applyFont="1" applyBorder="1" applyAlignment="1">
      <alignment horizontal="right" vertical="center"/>
    </xf>
    <xf numFmtId="38" fontId="39" fillId="0" borderId="6" xfId="49" applyFont="1" applyBorder="1" applyAlignment="1">
      <alignment horizontal="right" vertical="center"/>
    </xf>
    <xf numFmtId="0" fontId="40" fillId="4" borderId="6" xfId="47" applyFont="1" applyFill="1" applyBorder="1" applyAlignment="1">
      <alignment vertical="center"/>
    </xf>
    <xf numFmtId="0" fontId="39" fillId="0" borderId="0" xfId="43" applyFont="1" applyAlignment="1">
      <alignment horizontal="center" vertical="center"/>
    </xf>
    <xf numFmtId="3" fontId="39" fillId="0" borderId="0" xfId="43" applyNumberFormat="1" applyFont="1" applyAlignment="1">
      <alignment horizontal="center" vertical="center"/>
    </xf>
    <xf numFmtId="0" fontId="39" fillId="0" borderId="0" xfId="43" applyFont="1" applyAlignment="1">
      <alignment horizontal="right" vertical="center"/>
    </xf>
    <xf numFmtId="38" fontId="39" fillId="0" borderId="0" xfId="43" applyNumberFormat="1" applyFont="1" applyAlignment="1">
      <alignment horizontal="right" vertical="center"/>
    </xf>
    <xf numFmtId="4" fontId="22" fillId="8" borderId="6" xfId="44" applyNumberFormat="1" applyFont="1" applyFill="1" applyBorder="1">
      <alignment horizontal="center" vertical="center" wrapText="1"/>
    </xf>
    <xf numFmtId="168" fontId="24" fillId="0" borderId="6" xfId="43" applyNumberFormat="1" applyFont="1" applyBorder="1" applyAlignment="1">
      <alignment horizontal="center" vertical="center"/>
    </xf>
    <xf numFmtId="4" fontId="24" fillId="2" borderId="6" xfId="43" applyNumberFormat="1" applyFont="1" applyFill="1" applyBorder="1" applyAlignment="1">
      <alignment horizontal="left" vertical="center"/>
    </xf>
    <xf numFmtId="4" fontId="25" fillId="2" borderId="6" xfId="43" applyNumberFormat="1" applyFont="1" applyFill="1" applyBorder="1" applyAlignment="1">
      <alignment horizontal="left" vertical="center"/>
    </xf>
    <xf numFmtId="4" fontId="25" fillId="0" borderId="6" xfId="43" applyNumberFormat="1" applyFont="1" applyBorder="1" applyAlignment="1">
      <alignment horizontal="center" vertical="center"/>
    </xf>
    <xf numFmtId="4" fontId="25" fillId="4" borderId="6" xfId="50" applyNumberFormat="1" applyFont="1" applyFill="1" applyBorder="1" applyAlignment="1">
      <alignment horizontal="right" vertical="center"/>
    </xf>
    <xf numFmtId="4" fontId="25" fillId="4" borderId="6" xfId="43" applyNumberFormat="1" applyFont="1" applyFill="1" applyBorder="1" applyAlignment="1">
      <alignment horizontal="right" vertical="center"/>
    </xf>
    <xf numFmtId="4" fontId="25" fillId="4" borderId="6" xfId="50" applyNumberFormat="1" applyFont="1" applyFill="1" applyBorder="1" applyAlignment="1">
      <alignment horizontal="center" vertical="center"/>
    </xf>
    <xf numFmtId="168" fontId="25" fillId="0" borderId="6" xfId="43" applyNumberFormat="1" applyFont="1" applyBorder="1" applyAlignment="1">
      <alignment horizontal="center" vertical="center"/>
    </xf>
    <xf numFmtId="0" fontId="25" fillId="0" borderId="6" xfId="43" applyFont="1" applyBorder="1" applyAlignment="1">
      <alignment horizontal="left" vertical="center"/>
    </xf>
    <xf numFmtId="38" fontId="25" fillId="0" borderId="6" xfId="43" applyNumberFormat="1" applyFont="1" applyBorder="1" applyAlignment="1">
      <alignment horizontal="center" vertical="center"/>
    </xf>
    <xf numFmtId="0" fontId="24" fillId="0" borderId="6" xfId="43" applyFont="1" applyBorder="1" applyAlignment="1">
      <alignment horizontal="left" vertical="center"/>
    </xf>
    <xf numFmtId="0" fontId="29" fillId="4" borderId="6" xfId="43" applyFont="1" applyFill="1" applyBorder="1" applyAlignment="1">
      <alignment horizontal="left" vertical="center"/>
    </xf>
    <xf numFmtId="0" fontId="25" fillId="0" borderId="6" xfId="58" applyFont="1" applyBorder="1" applyAlignment="1">
      <alignment horizontal="left" vertical="center"/>
    </xf>
    <xf numFmtId="0" fontId="24" fillId="0" borderId="6" xfId="43" applyFont="1" applyBorder="1" applyAlignment="1">
      <alignment horizontal="center" vertical="center"/>
    </xf>
    <xf numFmtId="0" fontId="24" fillId="0" borderId="6" xfId="58" applyFont="1" applyBorder="1" applyAlignment="1">
      <alignment horizontal="left" vertical="center"/>
    </xf>
    <xf numFmtId="0" fontId="24" fillId="0" borderId="6" xfId="48" applyFont="1" applyBorder="1" applyAlignment="1">
      <alignment horizontal="center" vertical="center"/>
    </xf>
    <xf numFmtId="38" fontId="24" fillId="4" borderId="6" xfId="50" applyNumberFormat="1" applyFont="1" applyFill="1" applyBorder="1" applyAlignment="1">
      <alignment horizontal="center" vertical="center"/>
    </xf>
    <xf numFmtId="0" fontId="25" fillId="0" borderId="6" xfId="58" applyFont="1" applyBorder="1" applyAlignment="1">
      <alignment horizontal="center" vertical="center"/>
    </xf>
    <xf numFmtId="0" fontId="25" fillId="2" borderId="6" xfId="48" applyFont="1" applyFill="1" applyBorder="1" applyAlignment="1">
      <alignment horizontal="center" vertical="center"/>
    </xf>
    <xf numFmtId="167" fontId="24" fillId="0" borderId="6" xfId="58" applyNumberFormat="1" applyFont="1" applyBorder="1" applyAlignment="1">
      <alignment horizontal="center" vertical="center"/>
    </xf>
    <xf numFmtId="0" fontId="24" fillId="0" borderId="6" xfId="58" applyFont="1" applyBorder="1" applyAlignment="1">
      <alignment horizontal="center" vertical="center"/>
    </xf>
    <xf numFmtId="166" fontId="28" fillId="7" borderId="6" xfId="58" applyNumberFormat="1" applyFont="1" applyFill="1" applyBorder="1" applyAlignment="1">
      <alignment vertical="center"/>
    </xf>
    <xf numFmtId="168" fontId="24" fillId="2" borderId="6" xfId="43" applyNumberFormat="1" applyFont="1" applyFill="1" applyBorder="1" applyAlignment="1">
      <alignment horizontal="center" vertical="center"/>
    </xf>
    <xf numFmtId="0" fontId="24" fillId="2" borderId="6" xfId="43" applyFont="1" applyFill="1" applyBorder="1" applyAlignment="1">
      <alignment horizontal="left" vertical="center"/>
    </xf>
    <xf numFmtId="0" fontId="24" fillId="2" borderId="6" xfId="43" applyFont="1" applyFill="1" applyBorder="1" applyAlignment="1">
      <alignment vertical="center"/>
    </xf>
    <xf numFmtId="0" fontId="25" fillId="2" borderId="6" xfId="43" applyFont="1" applyFill="1" applyBorder="1" applyAlignment="1">
      <alignment vertical="center"/>
    </xf>
    <xf numFmtId="168" fontId="25" fillId="2" borderId="6" xfId="43" applyNumberFormat="1" applyFont="1" applyFill="1" applyBorder="1" applyAlignment="1">
      <alignment horizontal="center" vertical="center"/>
    </xf>
    <xf numFmtId="0" fontId="25" fillId="2" borderId="6" xfId="43" applyFont="1" applyFill="1" applyBorder="1" applyAlignment="1">
      <alignment horizontal="left" vertical="center"/>
    </xf>
    <xf numFmtId="38" fontId="25" fillId="2" borderId="6" xfId="43" applyNumberFormat="1" applyFont="1" applyFill="1" applyBorder="1" applyAlignment="1">
      <alignment horizontal="center" vertical="center"/>
    </xf>
    <xf numFmtId="0" fontId="24" fillId="0" borderId="6" xfId="43" applyFont="1" applyBorder="1" applyAlignment="1">
      <alignment horizontal="centerContinuous" vertical="center"/>
    </xf>
    <xf numFmtId="0" fontId="25" fillId="4" borderId="6" xfId="58" applyFont="1" applyFill="1" applyBorder="1" applyAlignment="1">
      <alignment horizontal="left" vertical="center"/>
    </xf>
    <xf numFmtId="0" fontId="25" fillId="0" borderId="6" xfId="43" applyFont="1" applyBorder="1" applyAlignment="1">
      <alignment horizontal="left" vertical="center" wrapText="1"/>
    </xf>
    <xf numFmtId="0" fontId="7" fillId="0" borderId="0" xfId="19" applyAlignment="1">
      <alignment horizontal="center" vertical="center"/>
    </xf>
    <xf numFmtId="0" fontId="7" fillId="0" borderId="0" xfId="19"/>
    <xf numFmtId="0" fontId="26" fillId="0" borderId="0" xfId="19" applyFont="1" applyAlignment="1">
      <alignment vertical="center"/>
    </xf>
    <xf numFmtId="0" fontId="57" fillId="0" borderId="0" xfId="19" applyFont="1" applyAlignment="1">
      <alignment vertical="center"/>
    </xf>
    <xf numFmtId="0" fontId="26" fillId="0" borderId="0" xfId="19" applyFont="1" applyAlignment="1">
      <alignment horizontal="right" vertical="center"/>
    </xf>
    <xf numFmtId="0" fontId="26" fillId="0" borderId="0" xfId="19" applyFont="1" applyAlignment="1">
      <alignment horizontal="left" vertical="center"/>
    </xf>
    <xf numFmtId="15" fontId="58" fillId="0" borderId="0" xfId="19" applyNumberFormat="1" applyFont="1" applyAlignment="1">
      <alignment horizontal="right" vertical="center"/>
    </xf>
    <xf numFmtId="0" fontId="58" fillId="0" borderId="0" xfId="19" applyFont="1" applyAlignment="1">
      <alignment horizontal="left" vertical="center"/>
    </xf>
    <xf numFmtId="0" fontId="57" fillId="0" borderId="0" xfId="19" applyFont="1" applyAlignment="1">
      <alignment horizontal="right" vertical="center"/>
    </xf>
    <xf numFmtId="0" fontId="57" fillId="0" borderId="0" xfId="19" applyFont="1" applyAlignment="1">
      <alignment horizontal="center" vertical="center"/>
    </xf>
    <xf numFmtId="0" fontId="59" fillId="0" borderId="0" xfId="19" applyFont="1" applyAlignment="1">
      <alignment horizontal="center" vertical="center"/>
    </xf>
    <xf numFmtId="0" fontId="60" fillId="0" borderId="14" xfId="19" applyFont="1" applyBorder="1" applyAlignment="1">
      <alignment horizontal="center" vertical="center"/>
    </xf>
    <xf numFmtId="0" fontId="60" fillId="0" borderId="15" xfId="19" applyFont="1" applyBorder="1" applyAlignment="1">
      <alignment horizontal="center" vertical="center"/>
    </xf>
    <xf numFmtId="0" fontId="60" fillId="0" borderId="16" xfId="19" applyFont="1" applyBorder="1" applyAlignment="1">
      <alignment horizontal="center" vertical="center"/>
    </xf>
    <xf numFmtId="0" fontId="61" fillId="0" borderId="17" xfId="19" applyFont="1" applyBorder="1" applyAlignment="1">
      <alignment horizontal="center" vertical="center"/>
    </xf>
    <xf numFmtId="0" fontId="61" fillId="0" borderId="0" xfId="19" applyFont="1" applyAlignment="1">
      <alignment horizontal="center" vertical="center"/>
    </xf>
    <xf numFmtId="166" fontId="61" fillId="0" borderId="18" xfId="6" applyNumberFormat="1" applyFont="1" applyBorder="1" applyAlignment="1">
      <alignment horizontal="center" vertical="center"/>
    </xf>
    <xf numFmtId="0" fontId="61" fillId="0" borderId="19" xfId="19" applyFont="1" applyBorder="1" applyAlignment="1">
      <alignment horizontal="center" vertical="center"/>
    </xf>
    <xf numFmtId="0" fontId="61" fillId="0" borderId="1" xfId="19" applyFont="1" applyBorder="1" applyAlignment="1">
      <alignment horizontal="center" vertical="center"/>
    </xf>
    <xf numFmtId="166" fontId="61" fillId="0" borderId="1" xfId="6" applyNumberFormat="1" applyFont="1" applyBorder="1" applyAlignment="1">
      <alignment horizontal="center" vertical="center"/>
    </xf>
    <xf numFmtId="166" fontId="61" fillId="0" borderId="20" xfId="6" applyNumberFormat="1" applyFont="1" applyBorder="1" applyAlignment="1">
      <alignment horizontal="center" vertical="center"/>
    </xf>
    <xf numFmtId="166" fontId="36" fillId="0" borderId="16" xfId="6" applyNumberFormat="1" applyFont="1" applyBorder="1" applyAlignment="1">
      <alignment horizontal="center" vertical="center"/>
    </xf>
    <xf numFmtId="166" fontId="0" fillId="0" borderId="0" xfId="6" applyNumberFormat="1" applyFont="1" applyAlignment="1">
      <alignment horizontal="center" vertical="center"/>
    </xf>
    <xf numFmtId="165" fontId="7" fillId="0" borderId="0" xfId="19" applyNumberFormat="1" applyAlignment="1">
      <alignment horizontal="center" vertical="center"/>
    </xf>
    <xf numFmtId="166" fontId="7" fillId="0" borderId="0" xfId="19" applyNumberFormat="1" applyAlignment="1">
      <alignment horizontal="center" vertical="center"/>
    </xf>
    <xf numFmtId="166" fontId="7" fillId="0" borderId="0" xfId="19" applyNumberFormat="1"/>
    <xf numFmtId="166" fontId="62" fillId="0" borderId="0" xfId="1" applyNumberFormat="1" applyFont="1"/>
    <xf numFmtId="0" fontId="58" fillId="0" borderId="0" xfId="19" applyFont="1" applyAlignment="1">
      <alignment horizontal="left" vertical="center"/>
    </xf>
    <xf numFmtId="0" fontId="59" fillId="0" borderId="0" xfId="19" applyFont="1" applyAlignment="1">
      <alignment horizontal="center" vertical="center"/>
    </xf>
    <xf numFmtId="168" fontId="35" fillId="0" borderId="11" xfId="46" quotePrefix="1" applyNumberFormat="1" applyFont="1" applyBorder="1" applyAlignment="1">
      <alignment horizontal="left" vertical="center"/>
    </xf>
    <xf numFmtId="168" fontId="35" fillId="0" borderId="12" xfId="46" applyNumberFormat="1" applyFont="1" applyBorder="1" applyAlignment="1">
      <alignment horizontal="left" vertical="center"/>
    </xf>
    <xf numFmtId="168" fontId="35" fillId="0" borderId="13" xfId="46" applyNumberFormat="1" applyFont="1" applyBorder="1" applyAlignment="1">
      <alignment horizontal="left" vertical="center"/>
    </xf>
    <xf numFmtId="0" fontId="23" fillId="0" borderId="5" xfId="109" applyFont="1" applyBorder="1" applyAlignment="1">
      <alignment horizontal="left" vertical="center"/>
    </xf>
    <xf numFmtId="0" fontId="23" fillId="0" borderId="0" xfId="109" applyFont="1" applyAlignment="1">
      <alignment horizontal="left" vertical="center"/>
    </xf>
    <xf numFmtId="0" fontId="32" fillId="8" borderId="6" xfId="44" applyFont="1" applyFill="1" applyBorder="1">
      <alignment horizontal="center" vertical="center" wrapText="1"/>
    </xf>
    <xf numFmtId="0" fontId="32" fillId="8" borderId="6" xfId="44" applyFont="1" applyFill="1" applyBorder="1" applyAlignment="1">
      <alignment horizontal="center" vertical="center"/>
    </xf>
    <xf numFmtId="4" fontId="32" fillId="8" borderId="6" xfId="44" applyNumberFormat="1" applyFont="1" applyFill="1" applyBorder="1">
      <alignment horizontal="center" vertical="center" wrapText="1"/>
    </xf>
    <xf numFmtId="4" fontId="32" fillId="8" borderId="7" xfId="44" applyNumberFormat="1" applyFont="1" applyFill="1" applyBorder="1">
      <alignment horizontal="center" vertical="center" wrapText="1"/>
    </xf>
    <xf numFmtId="4" fontId="32" fillId="8" borderId="8" xfId="44" applyNumberFormat="1" applyFont="1" applyFill="1" applyBorder="1">
      <alignment horizontal="center" vertical="center" wrapText="1"/>
    </xf>
    <xf numFmtId="0" fontId="40" fillId="0" borderId="6" xfId="47" applyFont="1" applyBorder="1" applyAlignment="1">
      <alignment horizontal="left" vertical="center" wrapText="1"/>
    </xf>
    <xf numFmtId="38" fontId="41" fillId="7" borderId="6" xfId="49" applyFont="1" applyFill="1" applyBorder="1" applyAlignment="1">
      <alignment horizontal="right" vertical="center"/>
    </xf>
    <xf numFmtId="0" fontId="40" fillId="0" borderId="6" xfId="43" applyFont="1" applyBorder="1" applyAlignment="1">
      <alignment vertical="center" wrapText="1"/>
    </xf>
    <xf numFmtId="0" fontId="41" fillId="2" borderId="11" xfId="47" applyFont="1" applyFill="1" applyBorder="1" applyAlignment="1">
      <alignment horizontal="left" vertical="center"/>
    </xf>
    <xf numFmtId="0" fontId="41" fillId="2" borderId="12" xfId="47" applyFont="1" applyFill="1" applyBorder="1" applyAlignment="1">
      <alignment horizontal="left" vertical="center"/>
    </xf>
    <xf numFmtId="0" fontId="41" fillId="2" borderId="13" xfId="47" applyFont="1" applyFill="1" applyBorder="1" applyAlignment="1">
      <alignment horizontal="left" vertical="center"/>
    </xf>
    <xf numFmtId="0" fontId="39" fillId="2" borderId="6" xfId="47" applyFont="1" applyFill="1" applyBorder="1" applyAlignment="1">
      <alignment horizontal="left" vertical="center" wrapText="1"/>
    </xf>
    <xf numFmtId="0" fontId="40" fillId="4" borderId="6" xfId="47" applyFont="1" applyFill="1" applyBorder="1" applyAlignment="1">
      <alignment horizontal="left" vertical="center"/>
    </xf>
    <xf numFmtId="0" fontId="40" fillId="2" borderId="6" xfId="47" applyFont="1" applyFill="1" applyBorder="1" applyAlignment="1">
      <alignment horizontal="left" vertical="center" wrapText="1"/>
    </xf>
    <xf numFmtId="0" fontId="37" fillId="0" borderId="6" xfId="47" applyFont="1" applyBorder="1" applyAlignment="1">
      <alignment horizontal="left" vertical="center" wrapText="1"/>
    </xf>
    <xf numFmtId="0" fontId="39" fillId="0" borderId="6" xfId="47" applyFont="1" applyBorder="1" applyAlignment="1">
      <alignment horizontal="left" vertical="center" wrapText="1"/>
    </xf>
    <xf numFmtId="0" fontId="40" fillId="0" borderId="6" xfId="43" applyFont="1" applyBorder="1" applyAlignment="1">
      <alignment horizontal="left" vertical="center" wrapText="1"/>
    </xf>
    <xf numFmtId="168" fontId="35" fillId="0" borderId="6" xfId="46" applyFont="1" applyBorder="1" applyAlignment="1">
      <alignment horizontal="left" vertical="center" wrapText="1"/>
    </xf>
    <xf numFmtId="0" fontId="25" fillId="0" borderId="0" xfId="43" applyFont="1" applyAlignment="1">
      <alignment horizontal="center" vertical="center"/>
    </xf>
    <xf numFmtId="0" fontId="22" fillId="8" borderId="6" xfId="44" applyFont="1" applyFill="1" applyBorder="1">
      <alignment horizontal="center" vertical="center" wrapText="1"/>
    </xf>
    <xf numFmtId="4" fontId="22" fillId="8" borderId="6" xfId="44" applyNumberFormat="1" applyFont="1" applyFill="1" applyBorder="1">
      <alignment horizontal="center" vertical="center" wrapText="1"/>
    </xf>
    <xf numFmtId="0" fontId="22" fillId="8" borderId="6" xfId="57" applyFont="1" applyFill="1" applyBorder="1" applyAlignment="1">
      <alignment horizontal="center" vertical="center"/>
    </xf>
    <xf numFmtId="0" fontId="28" fillId="7" borderId="6" xfId="58" applyFont="1" applyFill="1" applyBorder="1" applyAlignment="1">
      <alignment horizontal="right" vertical="center"/>
    </xf>
    <xf numFmtId="0" fontId="28" fillId="0" borderId="6" xfId="58" applyFont="1" applyBorder="1" applyAlignment="1">
      <alignment horizontal="right" vertical="center"/>
    </xf>
    <xf numFmtId="0" fontId="23" fillId="0" borderId="1" xfId="109" applyFont="1" applyBorder="1" applyAlignment="1">
      <alignment horizontal="left" vertical="center"/>
    </xf>
    <xf numFmtId="0" fontId="22" fillId="8" borderId="1" xfId="44" applyFont="1" applyFill="1" applyBorder="1">
      <alignment horizontal="center" vertical="center" wrapText="1"/>
    </xf>
    <xf numFmtId="0" fontId="22" fillId="8" borderId="1" xfId="44" applyFont="1" applyFill="1" applyBorder="1" applyAlignment="1">
      <alignment horizontal="center" vertical="center"/>
    </xf>
    <xf numFmtId="4" fontId="22" fillId="8" borderId="1" xfId="44" applyNumberFormat="1" applyFont="1" applyFill="1" applyBorder="1">
      <alignment horizontal="center" vertical="center" wrapText="1"/>
    </xf>
    <xf numFmtId="4" fontId="32" fillId="8" borderId="1" xfId="44" applyNumberFormat="1" applyFont="1" applyFill="1" applyBorder="1">
      <alignment horizontal="center" vertical="center" wrapText="1"/>
    </xf>
    <xf numFmtId="38" fontId="28" fillId="7" borderId="1" xfId="49" applyFont="1" applyFill="1" applyBorder="1" applyAlignment="1">
      <alignment horizontal="right" vertical="center"/>
    </xf>
    <xf numFmtId="0" fontId="25" fillId="0" borderId="1" xfId="47" applyFont="1" applyBorder="1" applyAlignment="1">
      <alignment horizontal="left" vertical="center" wrapText="1"/>
    </xf>
    <xf numFmtId="0" fontId="29" fillId="2" borderId="1" xfId="47" applyFont="1" applyFill="1" applyBorder="1" applyAlignment="1">
      <alignment horizontal="left" vertical="center" wrapText="1"/>
    </xf>
    <xf numFmtId="0" fontId="25" fillId="4" borderId="1" xfId="47" applyFont="1" applyFill="1" applyBorder="1" applyAlignment="1">
      <alignment horizontal="left" vertical="center"/>
    </xf>
    <xf numFmtId="0" fontId="1" fillId="0" borderId="1" xfId="47" applyFont="1" applyBorder="1" applyAlignment="1">
      <alignment horizontal="left" vertical="center" wrapText="1"/>
    </xf>
    <xf numFmtId="0" fontId="25" fillId="2" borderId="1" xfId="47" applyFont="1" applyFill="1" applyBorder="1" applyAlignment="1">
      <alignment horizontal="left" vertical="center" wrapText="1"/>
    </xf>
    <xf numFmtId="0" fontId="1" fillId="2" borderId="1" xfId="47" applyFont="1" applyFill="1" applyBorder="1" applyAlignment="1">
      <alignment horizontal="left" vertical="center" wrapText="1"/>
    </xf>
    <xf numFmtId="0" fontId="29" fillId="0" borderId="1" xfId="47" applyFont="1" applyBorder="1" applyAlignment="1">
      <alignment horizontal="left" vertical="center" wrapText="1"/>
    </xf>
    <xf numFmtId="0" fontId="25" fillId="0" borderId="1" xfId="43" applyFont="1" applyBorder="1" applyAlignment="1">
      <alignment horizontal="left" vertical="center" wrapText="1"/>
    </xf>
    <xf numFmtId="0" fontId="25" fillId="0" borderId="1" xfId="47" applyFont="1" applyBorder="1" applyAlignment="1">
      <alignment horizontal="left" vertical="center"/>
    </xf>
    <xf numFmtId="168" fontId="24" fillId="0" borderId="1" xfId="46" applyFont="1" applyBorder="1" applyAlignment="1">
      <alignment horizontal="left" vertical="center" wrapText="1"/>
    </xf>
    <xf numFmtId="0" fontId="22" fillId="8" borderId="1" xfId="57" applyFont="1" applyFill="1" applyBorder="1" applyAlignment="1">
      <alignment horizontal="center" vertical="center"/>
    </xf>
    <xf numFmtId="0" fontId="28" fillId="7" borderId="1" xfId="58" applyFont="1" applyFill="1" applyBorder="1" applyAlignment="1">
      <alignment horizontal="right" vertical="center"/>
    </xf>
  </cellXfs>
  <cellStyles count="111">
    <cellStyle name="Comma" xfId="1" builtinId="3"/>
    <cellStyle name="Comma [0] 2" xfId="2" xr:uid="{00000000-0005-0000-0000-000002000000}"/>
    <cellStyle name="Comma [0] 2 2" xfId="36" xr:uid="{700FFD2A-28C5-4965-B078-ADB607D1D591}"/>
    <cellStyle name="Comma [0] 2 2 2" xfId="90" xr:uid="{9EE5685B-853F-4F0A-B02D-7CE344625D9F}"/>
    <cellStyle name="Comma [0] 2 3" xfId="61" xr:uid="{BC16BF5E-F57E-4C32-ADDC-0D8555066464}"/>
    <cellStyle name="Comma [0] 3" xfId="49" xr:uid="{F06A4CF2-810C-47A5-BD71-B435F861EA7D}"/>
    <cellStyle name="Comma [0] 3 2" xfId="59" xr:uid="{F9561A9B-36AF-407A-AA00-0F25CB203058}"/>
    <cellStyle name="Comma [0] 4" xfId="41" xr:uid="{111F6F4F-E044-4791-A212-2BAD5652D1EC}"/>
    <cellStyle name="Comma [0] 4 2" xfId="94" xr:uid="{91A968CC-D93A-4C06-AC5C-E70078C7D594}"/>
    <cellStyle name="Comma 10" xfId="3" xr:uid="{00000000-0005-0000-0000-000003000000}"/>
    <cellStyle name="Comma 10 2" xfId="62" xr:uid="{CEAF602F-58A2-4DDF-8AAF-50E9D0D018AB}"/>
    <cellStyle name="Comma 11" xfId="4" xr:uid="{00000000-0005-0000-0000-000004000000}"/>
    <cellStyle name="Comma 11 2" xfId="63" xr:uid="{FA843F68-098B-4891-B52A-B2A64FED6D94}"/>
    <cellStyle name="Comma 12" xfId="100" xr:uid="{AB9C0B29-54D1-4480-A281-F0262282BDEE}"/>
    <cellStyle name="Comma 13" xfId="5" xr:uid="{00000000-0005-0000-0000-000005000000}"/>
    <cellStyle name="Comma 13 2" xfId="64" xr:uid="{B7E54B51-E926-47D5-9D21-B534566B4593}"/>
    <cellStyle name="Comma 13 4" xfId="108" xr:uid="{F49C8293-1A2C-4761-9F7B-A9A44BAF9F84}"/>
    <cellStyle name="Comma 14" xfId="86" xr:uid="{81AB704C-3F08-4B02-9BD6-995A7BA9F4B1}"/>
    <cellStyle name="Comma 15" xfId="104" xr:uid="{C583C45D-CD99-49AC-A751-1EDCFD90A90D}"/>
    <cellStyle name="Comma 16" xfId="97" xr:uid="{EA45B1DF-65C5-4A15-B5B7-0429A654613B}"/>
    <cellStyle name="Comma 17" xfId="88" xr:uid="{2595F485-C159-4420-A258-A2B82CADBBE0}"/>
    <cellStyle name="Comma 18" xfId="96" xr:uid="{F6DAE423-EE33-4FF0-9224-07C661CB6741}"/>
    <cellStyle name="Comma 19" xfId="102" xr:uid="{4454978E-50A8-4C47-A12C-F01081DCA162}"/>
    <cellStyle name="Comma 2" xfId="6" xr:uid="{00000000-0005-0000-0000-000006000000}"/>
    <cellStyle name="Comma 2 2" xfId="7" xr:uid="{00000000-0005-0000-0000-000007000000}"/>
    <cellStyle name="Comma 2 2 2" xfId="65" xr:uid="{33EB45F5-DF6D-4261-9AC9-C112BCA38889}"/>
    <cellStyle name="Comma 2 3" xfId="8" xr:uid="{00000000-0005-0000-0000-000008000000}"/>
    <cellStyle name="Comma 2 3 2" xfId="39" xr:uid="{2A1BF29B-3A9B-4DC2-8AEE-1F56252427DE}"/>
    <cellStyle name="Comma 2 3 2 2" xfId="42" xr:uid="{71BC5C57-4AAF-4F1C-B5F4-F07F61F0D92D}"/>
    <cellStyle name="Comma 2 3 2 2 2" xfId="95" xr:uid="{13F9D853-1EA5-4327-8A10-E11BC5FA900D}"/>
    <cellStyle name="Comma 2 3 2 3" xfId="37" xr:uid="{E9462269-D503-45EB-8C1B-71CDA8E9BEDD}"/>
    <cellStyle name="Comma 2 3 2 3 2" xfId="91" xr:uid="{2592A220-DB2E-4F4C-9EBE-747819BA2800}"/>
    <cellStyle name="Comma 20" xfId="106" xr:uid="{38FAC0C9-7C29-445D-8F80-EA915F538245}"/>
    <cellStyle name="Comma 21" xfId="105" xr:uid="{90C03309-D362-4005-B918-86408A87E087}"/>
    <cellStyle name="Comma 22" xfId="99" xr:uid="{0E232315-7F24-4B52-A4BF-3E5651BFA5EA}"/>
    <cellStyle name="Comma 23" xfId="101" xr:uid="{F5ABF706-03EB-4845-B67C-894C98FDFF50}"/>
    <cellStyle name="Comma 24" xfId="82" xr:uid="{2AC6CDCB-FE2A-4528-8A83-0928FE6CFCCC}"/>
    <cellStyle name="Comma 25" xfId="40" xr:uid="{56A6BA03-1FDF-4B8E-B5F3-65FB6AAC1F59}"/>
    <cellStyle name="Comma 25 2" xfId="93" xr:uid="{81A09F12-FC2E-4027-9D92-352B570754F3}"/>
    <cellStyle name="Comma 3" xfId="9" xr:uid="{00000000-0005-0000-0000-000009000000}"/>
    <cellStyle name="Comma 3 2" xfId="66" xr:uid="{D222CA0A-B670-4E4E-AE11-D690B5F556DA}"/>
    <cellStyle name="Comma 4" xfId="50" xr:uid="{42FD5E5C-3944-4850-B830-6DAF06C583D9}"/>
    <cellStyle name="Comma 4 2" xfId="10" xr:uid="{00000000-0005-0000-0000-00000A000000}"/>
    <cellStyle name="Comma 4 2 2" xfId="11" xr:uid="{00000000-0005-0000-0000-00000B000000}"/>
    <cellStyle name="Comma 4 2 2 2" xfId="68" xr:uid="{6EE8A15D-4ECD-4536-A774-C58E2E4637EE}"/>
    <cellStyle name="Comma 4 2 3" xfId="67" xr:uid="{ABCD8D9E-FD17-4BF6-9799-595B78CBE8F1}"/>
    <cellStyle name="Comma 5" xfId="60" xr:uid="{32C1AB90-C3DE-47CE-BB02-6D9DB268BC22}"/>
    <cellStyle name="Comma 5 2" xfId="12" xr:uid="{00000000-0005-0000-0000-00000C000000}"/>
    <cellStyle name="Comma 5 2 2" xfId="69" xr:uid="{183397CF-23EA-408A-9E22-57BD78415F50}"/>
    <cellStyle name="Comma 5 3" xfId="35" xr:uid="{73611FC6-DA37-44A1-A1E1-98F35336E087}"/>
    <cellStyle name="Comma 5 3 2" xfId="89" xr:uid="{6B986131-0E04-4495-BD9A-D03909F2EBBE}"/>
    <cellStyle name="Comma 6" xfId="56" xr:uid="{E04DE2CE-F4A1-4CBB-8958-7A25CE3DB457}"/>
    <cellStyle name="Comma 6 4 2" xfId="13" xr:uid="{00000000-0005-0000-0000-00000D000000}"/>
    <cellStyle name="Comma 6 4 2 2" xfId="70" xr:uid="{851DDA9C-BCAE-48C7-ABAC-01703BE1BFD0}"/>
    <cellStyle name="Comma 6 5" xfId="14" xr:uid="{00000000-0005-0000-0000-00000E000000}"/>
    <cellStyle name="Comma 6 5 2" xfId="71" xr:uid="{6A5C2CA5-E546-41DA-BDD5-752BF64F0206}"/>
    <cellStyle name="Comma 7" xfId="87" xr:uid="{133542EC-E1EC-413C-8AD8-641E418D4DA7}"/>
    <cellStyle name="Comma 8" xfId="98" xr:uid="{CB534BD5-29DB-46C1-9B66-AB4EC108747E}"/>
    <cellStyle name="Comma 9" xfId="103" xr:uid="{29D5EB9A-CE26-4784-935E-4439E8A37F92}"/>
    <cellStyle name="Description" xfId="47" xr:uid="{F5D4A3A0-0FFD-4274-B1BC-1F306A9253FE}"/>
    <cellStyle name="Description 2" xfId="55" xr:uid="{D93E86C5-34D7-47D3-B1ED-FD9EE29A4913}"/>
    <cellStyle name="Description 3" xfId="58" xr:uid="{1AE3C438-E228-4DB3-B6C6-B3509456A485}"/>
    <cellStyle name="Heading1" xfId="46" xr:uid="{01334571-D929-4EA1-9A3B-39697677771A}"/>
    <cellStyle name="Heading1 2" xfId="54" xr:uid="{A5177F94-81FD-418F-BE60-90EAB7C0D676}"/>
    <cellStyle name="List Number 1" xfId="51" xr:uid="{2AC30491-3C12-441E-8499-9C70C57332FE}"/>
    <cellStyle name="Normal" xfId="0" builtinId="0"/>
    <cellStyle name="Normal 10 2" xfId="15" xr:uid="{00000000-0005-0000-0000-000010000000}"/>
    <cellStyle name="Normal 10 2 2" xfId="38" xr:uid="{48F12495-6D5E-4E52-8924-0EACF759CF45}"/>
    <cellStyle name="Normal 10 2 2 2" xfId="92" xr:uid="{86CCEACD-F596-4229-B02B-10E1554CAFB9}"/>
    <cellStyle name="Normal 10 2 3" xfId="72" xr:uid="{4C4CD746-0D0E-4C45-8F98-B1284A95304D}"/>
    <cellStyle name="Normal 11" xfId="16" xr:uid="{00000000-0005-0000-0000-000011000000}"/>
    <cellStyle name="Normal 11 2" xfId="17" xr:uid="{00000000-0005-0000-0000-000012000000}"/>
    <cellStyle name="Normal 11 2 2" xfId="74" xr:uid="{42F8A575-616C-4E31-8308-802D88E70E18}"/>
    <cellStyle name="Normal 11 3" xfId="30" xr:uid="{23604666-4A99-4ACC-ACAB-0FCFD8EAF778}"/>
    <cellStyle name="Normal 11 4" xfId="73" xr:uid="{10FD91ED-B441-4DA7-ACF3-7F9B3DCFEBC0}"/>
    <cellStyle name="Normal 19" xfId="18" xr:uid="{00000000-0005-0000-0000-000013000000}"/>
    <cellStyle name="Normal 19 2" xfId="75" xr:uid="{711D87DA-F01B-4E46-862B-26DA4498BB5F}"/>
    <cellStyle name="Normal 19 4" xfId="107" xr:uid="{08E06588-7ABE-4693-ADAD-662494F09AA9}"/>
    <cellStyle name="Normal 19 4 2" xfId="109" xr:uid="{51908DEF-930C-4DF5-9F6A-3BAE2CD00081}"/>
    <cellStyle name="Normal 2" xfId="19" xr:uid="{00000000-0005-0000-0000-000014000000}"/>
    <cellStyle name="Normal 2 2" xfId="20" xr:uid="{00000000-0005-0000-0000-000015000000}"/>
    <cellStyle name="Normal 2 2 2" xfId="21" xr:uid="{00000000-0005-0000-0000-000016000000}"/>
    <cellStyle name="Normal 2 2 2 2" xfId="78" xr:uid="{272E1890-A6FF-419F-8E6F-5714311A6F60}"/>
    <cellStyle name="Normal 2 2 3" xfId="31" xr:uid="{E2260803-39C5-41A8-A431-8622F17AC42A}"/>
    <cellStyle name="Normal 2 2 4" xfId="77" xr:uid="{FA882147-4082-4CDC-9449-E5CB68AB5A18}"/>
    <cellStyle name="Normal 2 3" xfId="22" xr:uid="{00000000-0005-0000-0000-000017000000}"/>
    <cellStyle name="Normal 2 3 2" xfId="79" xr:uid="{30DDD0F3-C401-4392-A2FC-2B594E6897F8}"/>
    <cellStyle name="Normal 2 4" xfId="34" xr:uid="{9F14F7A9-9841-423E-A7A7-CC723D2FADC1}"/>
    <cellStyle name="Normal 2 5" xfId="76" xr:uid="{94ED976B-E2C8-4871-9376-04A32464B34F}"/>
    <cellStyle name="Normal 2 8" xfId="23" xr:uid="{00000000-0005-0000-0000-000018000000}"/>
    <cellStyle name="Normal 2 8 2" xfId="24" xr:uid="{00000000-0005-0000-0000-000019000000}"/>
    <cellStyle name="Normal 2 8 2 2" xfId="81" xr:uid="{4BCA0452-4F34-42EA-A0C0-AC1C74E3652F}"/>
    <cellStyle name="Normal 2 8 3" xfId="80" xr:uid="{6DAD6DF2-7F6D-4127-8A98-732D602AAE2D}"/>
    <cellStyle name="Normal 3" xfId="25" xr:uid="{00000000-0005-0000-0000-00001A000000}"/>
    <cellStyle name="Normal 3 3" xfId="53" xr:uid="{9A87EA14-D963-4337-929A-D38708BD2FE8}"/>
    <cellStyle name="Normal 3 3 2" xfId="110" xr:uid="{5C45F853-D1DB-48DF-8B08-750D844FEA69}"/>
    <cellStyle name="Normal 4" xfId="26" xr:uid="{00000000-0005-0000-0000-00001C000000}"/>
    <cellStyle name="Normal 5" xfId="27" xr:uid="{00000000-0005-0000-0000-00001D000000}"/>
    <cellStyle name="Normal 5 10 5" xfId="28" xr:uid="{00000000-0005-0000-0000-00001E000000}"/>
    <cellStyle name="Normal 5 10 5 2" xfId="84" xr:uid="{68D13737-CD25-4A98-BC0B-894ED02A84AB}"/>
    <cellStyle name="Normal 5 2" xfId="29" xr:uid="{00000000-0005-0000-0000-00001F000000}"/>
    <cellStyle name="Normal 5 2 2" xfId="85" xr:uid="{2C2D2481-4264-4207-915D-0A5B3F1F3B76}"/>
    <cellStyle name="Normal 5 3" xfId="83" xr:uid="{84CC25AE-1796-4EDC-9C5A-E98DE751DC93}"/>
    <cellStyle name="Normal 6" xfId="33" xr:uid="{2328C08E-9F4B-4E04-BCE3-DB7246EA48A8}"/>
    <cellStyle name="Normal 7" xfId="43" xr:uid="{57664A3A-F340-40A9-9769-6F7AE672332E}"/>
    <cellStyle name="Normal_1055-E-BOQ (Price)_1 2" xfId="52" xr:uid="{6BD86D1A-FBED-4DCE-BB1A-0ABF56BD3927}"/>
    <cellStyle name="Normal_Sheet1" xfId="45" xr:uid="{C6C9C1F0-EBB2-4AC0-B33F-D0A21B4DCD73}"/>
    <cellStyle name="Normal_Sheet1 2" xfId="57" xr:uid="{F5E0F3E5-DF6B-46C9-9EB3-9F3D0FC23466}"/>
    <cellStyle name="Percent 2" xfId="32" xr:uid="{387F4766-2F0A-405B-A0F9-6C6C314B9E84}"/>
    <cellStyle name="Qty Unit" xfId="48" xr:uid="{CA8DEB48-0818-45C6-A50D-C403D53B348F}"/>
    <cellStyle name="Section1" xfId="44" xr:uid="{9BFFF115-5252-4926-9488-FC10F9B255F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sharedStrings" Target="sharedStrings.xml"/><Relationship Id="rId37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styles" Target="styles.xml"/><Relationship Id="rId28" Type="http://schemas.openxmlformats.org/officeDocument/2006/relationships/customXml" Target="../customXml/item3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theme" Target="theme/theme1.xml"/><Relationship Id="rId27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19050</xdr:rowOff>
    </xdr:from>
    <xdr:to>
      <xdr:col>1</xdr:col>
      <xdr:colOff>803064</xdr:colOff>
      <xdr:row>3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EA646F-BB80-4304-9845-441B23A40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9050"/>
          <a:ext cx="1212639" cy="485775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2</xdr:row>
      <xdr:rowOff>57150</xdr:rowOff>
    </xdr:from>
    <xdr:to>
      <xdr:col>21</xdr:col>
      <xdr:colOff>134295</xdr:colOff>
      <xdr:row>35</xdr:row>
      <xdr:rowOff>29645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D3BE06-15B4-62A9-2965-2FBEAE2BC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20350" y="381000"/>
          <a:ext cx="6773220" cy="76686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89648</xdr:colOff>
      <xdr:row>0</xdr:row>
      <xdr:rowOff>71717</xdr:rowOff>
    </xdr:from>
    <xdr:to>
      <xdr:col>13</xdr:col>
      <xdr:colOff>882916</xdr:colOff>
      <xdr:row>3</xdr:row>
      <xdr:rowOff>17127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4C827A-9F33-4A02-843D-B74EA01B0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05573" y="71717"/>
          <a:ext cx="793268" cy="7455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82176</xdr:colOff>
      <xdr:row>0</xdr:row>
      <xdr:rowOff>60964</xdr:rowOff>
    </xdr:from>
    <xdr:to>
      <xdr:col>11</xdr:col>
      <xdr:colOff>784490</xdr:colOff>
      <xdr:row>2</xdr:row>
      <xdr:rowOff>235593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5B4521-8409-4F79-9CDB-BECC14E9E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55126" y="60964"/>
          <a:ext cx="702314" cy="7080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784412</xdr:colOff>
      <xdr:row>0</xdr:row>
      <xdr:rowOff>52294</xdr:rowOff>
    </xdr:from>
    <xdr:to>
      <xdr:col>12</xdr:col>
      <xdr:colOff>737964</xdr:colOff>
      <xdr:row>2</xdr:row>
      <xdr:rowOff>231587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1CD00A-7854-45B7-A7BA-3331776FE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6937" y="52294"/>
          <a:ext cx="734602" cy="72221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117929</xdr:colOff>
      <xdr:row>0</xdr:row>
      <xdr:rowOff>45357</xdr:rowOff>
    </xdr:from>
    <xdr:to>
      <xdr:col>10</xdr:col>
      <xdr:colOff>820243</xdr:colOff>
      <xdr:row>2</xdr:row>
      <xdr:rowOff>263529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1A887D-AADE-422F-89F1-DB1373657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454" y="45357"/>
          <a:ext cx="702314" cy="71347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Office%20Works\Backup%20Data\TENDER%20WORKING\(2010%20TENDER%20WORKING)\NAVEENA%20EXPORTS\NAVEENA%20EXPORT%20H.O%20WORKING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ung%20Quat\Goi3\PNT-P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Office%20Works\Backup%20Data\MY%20DOCUMENT\My%20Documents%20UP%20TO%202009\BILLS%20FILE%20UP%20TO%20DEC%202009\ATLAS%20HONDA\500K\Power%20hous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ierspk.sharepoint.com/Backup%20Data/MY%20DOCUMENT/My%20Documents%20UP%20TO%202009/BILLS%20FILE%20UP%20TO%20DEC%202009/ATLAS%20HONDA/500K/Power%20hous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ime%20Minister%20Housing%20Pr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CURRENT%20JOBS%202008-09\BOQ\JOB%20AND%20PAYMENTS%20DETA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gw4\d\My%20Document\Bk_hgw-4\zaheer\MAKRAN%20COASTAL%202000\BOQ%20Nallient%20Gawadar%20Sub%20Sectio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Office%20Works\Documents%20and%20Settings\hameed\Local%20Settings\Temporary%20Internet%20Files\OLK4\Metro%20Hanoi%201\Tendering\Packages\Store%20building\Package%203\DOCUMENT\DAUTHAU\Dungquat\GOI3\DUNGQUAT-6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spak10\d\2215%20FSD\2215\Sewer%20Design%20(Actual%20Velocit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ierspk.sharepoint.com/ATLAS%20GROUP/ATLAS%20WAREHOUSE(CURENT%20PROJECT)/BILLS/4th%20BILL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WINDOWS\TEMP\IBASE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ierspk.sharepoint.com/Farooq%20Shaikh%20-%202014/Tenders/01%20BC%20Karachi%20&amp;%20Lahore/BC%20-%20RFP%20Karachi/00%20Submission/04%20FINAL%20SUBMISSION%20%2021-11-2014/x%20PROJECT%20MANAGERS%20001_BOQ_BC%20%2021-11-2014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Office%20Works\Documents%20and%20Settings\hameed\Local%20Settings\Temporary%20Internet%20Files\OLK4\Metro%20Hanoi%201\Tendering\Packages\Store%20building\Package%203\CS3408\Standard\RPT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rkstation24\c\FND%20Projects\Standar%20Specs\Electrical\Standar-Elect-BOQ.xls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ehan%20Aslam\Desktop\EY\EY%20Karachi%20and%20Lahore%20-%20RFP%20for%20GC\Appendix%20B%20-%20Bill%20of%20Quantities\EY%20Karachi\EY%20Karachi%20-%2022nd%20Floor.xlsx" TargetMode="External"/><Relationship Id="rId1" Type="http://schemas.openxmlformats.org/officeDocument/2006/relationships/externalLinkPath" Target="file:///C:\Users\Rehan%20Aslam\Desktop\EY\EY%20Karachi%20and%20Lahore%20-%20RFP%20for%20GC\Appendix%20B%20-%20Bill%20of%20Quantities\EY%20Karachi\EY%20Karachi%20-%2022nd%20Floor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ehan%20Aslam\Desktop\EY\EY%20Karachi%20and%20Lahore%20-%20RFP%20for%20GC\Appendix%20B%20-%20Bill%20of%20Quantities\EY%20Karachi\EY%20Karachi%20-%2025th%20Floor.xlsx" TargetMode="External"/><Relationship Id="rId1" Type="http://schemas.openxmlformats.org/officeDocument/2006/relationships/externalLinkPath" Target="file:///C:\Users\Rehan%20Aslam\Desktop\EY\EY%20Karachi%20and%20Lahore%20-%20RFP%20for%20GC\Appendix%20B%20-%20Bill%20of%20Quantities\EY%20Karachi\EY%20Karachi%20-%2025th%20Flo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.A"/>
      <sheetName val="BOQ"/>
      <sheetName val="sum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NT-QUOT-#3"/>
      <sheetName val="COAT&amp;WRAP-QIOT-#3"/>
      <sheetName val="XL4Poppy"/>
      <sheetName val="BOQ"/>
      <sheetName val="PNT-P3"/>
    </sheet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TE (2)"/>
      <sheetName val=" BILL "/>
      <sheetName val="DOORS"/>
      <sheetName val="BILL SUM"/>
      <sheetName val="ABS"/>
      <sheetName val="Steel (3)"/>
      <sheetName val=" MER-4"/>
      <sheetName val=" MER-3"/>
      <sheetName val=" MER-2"/>
      <sheetName val=" MER-1"/>
      <sheetName val="Steel (2)"/>
      <sheetName val="Steel-1 "/>
      <sheetName val=" MER (2)"/>
      <sheetName val="Steel-A"/>
      <sheetName val="CIVIL"/>
      <sheetName val="BOQ  SUM"/>
      <sheetName val="SUM  (2)"/>
      <sheetName val="BOQ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TE (2)"/>
      <sheetName val=" BILL "/>
      <sheetName val="DOORS"/>
      <sheetName val="BILL SUM"/>
      <sheetName val="ABS"/>
      <sheetName val="Steel (3)"/>
      <sheetName val=" MER-4"/>
      <sheetName val=" MER-3"/>
      <sheetName val=" MER-2"/>
      <sheetName val=" MER-1"/>
      <sheetName val="Steel (2)"/>
      <sheetName val="Steel-1 "/>
      <sheetName val=" MER (2)"/>
      <sheetName val="Steel-A"/>
      <sheetName val="CIVIL"/>
      <sheetName val="BOQ  SUM"/>
      <sheetName val="SUM  (2)"/>
      <sheetName val="BOQ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lat VI - C-TYPE"/>
      <sheetName val="Flat-8  B-1  Type"/>
      <sheetName val="Flat-8  B-2  Type "/>
      <sheetName val="SUM"/>
      <sheetName val="Rate"/>
      <sheetName val="BOQ-1"/>
      <sheetName val="BOQ"/>
      <sheetName val="New Baqir Town"/>
      <sheetName val="Sheet1"/>
      <sheetName val="BOQ  SUM"/>
      <sheetName val="Summary"/>
      <sheetName val="Pile (Revised 26-4-17)"/>
      <sheetName val="Summary of Payment"/>
      <sheetName val="Summary of Cost"/>
      <sheetName val="SUMMARY OF CEMENT"/>
      <sheetName val="Cement consumption Report"/>
      <sheetName val="Cement consumption Report (2)"/>
      <sheetName val="SUMMARY OF STEEL"/>
      <sheetName val="Rs. Formula"/>
      <sheetName val="Drived Items"/>
      <sheetName val="D1- Dismtlng"/>
    </sheetNames>
    <sheetDataSet>
      <sheetData sheetId="0">
        <row r="9">
          <cell r="C9" t="e">
            <v>#REF!</v>
          </cell>
        </row>
      </sheetData>
      <sheetData sheetId="1">
        <row r="9">
          <cell r="C9" t="e">
            <v>#REF!</v>
          </cell>
        </row>
      </sheetData>
      <sheetData sheetId="2">
        <row r="9">
          <cell r="C9" t="e">
            <v>#REF!</v>
          </cell>
        </row>
      </sheetData>
      <sheetData sheetId="3" refreshError="1">
        <row r="9">
          <cell r="C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0</v>
          </cell>
        </row>
        <row r="13">
          <cell r="C13">
            <v>0</v>
          </cell>
        </row>
        <row r="14">
          <cell r="C14">
            <v>0</v>
          </cell>
        </row>
      </sheetData>
      <sheetData sheetId="4"/>
      <sheetData sheetId="5"/>
      <sheetData sheetId="6"/>
      <sheetData sheetId="7">
        <row r="9">
          <cell r="C9">
            <v>0</v>
          </cell>
        </row>
      </sheetData>
      <sheetData sheetId="8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rmal Basis"/>
      <sheetName val="MONTHLY BASIS-2008"/>
      <sheetName val="CLINT ADDRESSES"/>
      <sheetName val="LIST OF JOBS"/>
      <sheetName val="OASIS GOLF &amp; COUNTRY CLUB"/>
      <sheetName val="SENT BILLS"/>
      <sheetName val="SUM"/>
      <sheetName val="제출계산서"/>
      <sheetName val="Bulk material prices"/>
      <sheetName val="Normal_Basis"/>
      <sheetName val="MONTHLY_BASIS-2008"/>
      <sheetName val="CLINT_ADDRESSES"/>
      <sheetName val="LIST_OF_JOBS"/>
      <sheetName val="OASIS_GOLF_&amp;_COUNTRY_CLUB"/>
      <sheetName val="SENT_BILLS"/>
      <sheetName val="Bulk_material_prices"/>
      <sheetName val="CLIENT ADDRESS DATA BASE"/>
    </sheetNames>
    <sheetDataSet>
      <sheetData sheetId="0" refreshError="1">
        <row r="33">
          <cell r="A33" t="str">
            <v>883M</v>
          </cell>
          <cell r="B33" t="str">
            <v>M</v>
          </cell>
          <cell r="C33" t="str">
            <v>NA</v>
          </cell>
          <cell r="D33" t="str">
            <v>PORTGRAND</v>
          </cell>
          <cell r="E33" t="str">
            <v>Mr. Sabih</v>
          </cell>
          <cell r="F33" t="str">
            <v>GLC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 t="str">
            <v>M.R.A. /  A.D.N</v>
          </cell>
          <cell r="P33">
            <v>39760</v>
          </cell>
        </row>
        <row r="41">
          <cell r="A41">
            <v>874</v>
          </cell>
          <cell r="B41">
            <v>2</v>
          </cell>
          <cell r="C41">
            <v>39505</v>
          </cell>
          <cell r="D41" t="str">
            <v xml:space="preserve">RESIDENCE BUNGALOW NO.11 SURVEY NO. 197 HYDERABAD CANTT MR.ALLAH BUX MAGSI </v>
          </cell>
          <cell r="E41" t="str">
            <v>Mr. Ahsan Najmi</v>
          </cell>
          <cell r="F41" t="str">
            <v>Najmi Bilgrami Collaborative
Rawal Masjid Annexe Block 6 Hillpark Karachi-Pakistan</v>
          </cell>
          <cell r="G41">
            <v>72000</v>
          </cell>
          <cell r="H41">
            <v>25200</v>
          </cell>
          <cell r="I41">
            <v>50000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 t="str">
            <v>M.A.Q</v>
          </cell>
          <cell r="P41">
            <v>39590</v>
          </cell>
        </row>
        <row r="42">
          <cell r="A42">
            <v>873</v>
          </cell>
          <cell r="B42">
            <v>2</v>
          </cell>
          <cell r="C42">
            <v>39505</v>
          </cell>
          <cell r="D42" t="str">
            <v>PROPOSED BUNGALOW ON PLOT NO.156/II D.H.A. PH. VIII.19TH STREET FOR MR ADNAN ABIDIN</v>
          </cell>
          <cell r="E42" t="str">
            <v>Mr. Ahsan Najmi</v>
          </cell>
          <cell r="F42" t="str">
            <v>Najmi Bilgrami Collaborative
Rawal Masjid Annexe Block 6 Hillpark Karachi-Pakistan</v>
          </cell>
          <cell r="G42">
            <v>31400</v>
          </cell>
          <cell r="H42">
            <v>10990</v>
          </cell>
          <cell r="I42">
            <v>21400</v>
          </cell>
          <cell r="J42">
            <v>8750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 t="str">
            <v>M.A.Q</v>
          </cell>
          <cell r="P42">
            <v>39542</v>
          </cell>
        </row>
        <row r="51">
          <cell r="A51">
            <v>864</v>
          </cell>
          <cell r="B51">
            <v>3</v>
          </cell>
          <cell r="C51">
            <v>39472</v>
          </cell>
          <cell r="D51" t="str">
            <v>Mr. NADEEM MASOOD RESIDENCE</v>
          </cell>
          <cell r="E51" t="str">
            <v>Mr. Babar</v>
          </cell>
          <cell r="F51" t="str">
            <v>TAQ, ASSOCIATES   ( PVT.)   LIMITED,
ARCHITECTURE  AND  INTERIOR  DESIGN,
7-G BLOCK 6 PECHS KARACHI 2905 PAKISTAN
TEL: 4543442  4541510  FAX: 4520785</v>
          </cell>
          <cell r="G51">
            <v>25000</v>
          </cell>
          <cell r="H51">
            <v>12500</v>
          </cell>
          <cell r="I51">
            <v>6250</v>
          </cell>
          <cell r="J51">
            <v>6250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M.A.Q</v>
          </cell>
          <cell r="P51">
            <v>39731</v>
          </cell>
          <cell r="Q51" t="str">
            <v>Fire 04/09/2008</v>
          </cell>
        </row>
        <row r="53">
          <cell r="A53">
            <v>862</v>
          </cell>
          <cell r="B53">
            <v>2</v>
          </cell>
          <cell r="C53">
            <v>39476</v>
          </cell>
          <cell r="D53" t="str">
            <v>MRS. ASKARA ABBASI, BUNGALOW ON PLOT NO 100/II , 15 TH. STREET PHASE VI, KARACHI</v>
          </cell>
          <cell r="E53" t="str">
            <v>Mr. Ahsan Najmi</v>
          </cell>
          <cell r="F53" t="str">
            <v>Najmi Bilgrami Collaborative
Rawal Masjid Annexe Block 6 Hillpark Karachi-Pakistan</v>
          </cell>
          <cell r="G53">
            <v>20000</v>
          </cell>
          <cell r="H53">
            <v>10000</v>
          </cell>
          <cell r="I53">
            <v>10000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 t="str">
            <v>A.D.N</v>
          </cell>
        </row>
        <row r="57">
          <cell r="A57">
            <v>858</v>
          </cell>
          <cell r="B57">
            <v>3</v>
          </cell>
          <cell r="C57">
            <v>39454</v>
          </cell>
          <cell r="D57" t="str">
            <v>Burhani Hospital, Plumbing System</v>
          </cell>
          <cell r="E57" t="str">
            <v>Noman A.Kairullah(Trustee)</v>
          </cell>
          <cell r="F57" t="str">
            <v>Burhani Hospital</v>
          </cell>
          <cell r="G57">
            <v>50000</v>
          </cell>
          <cell r="H57">
            <v>12500</v>
          </cell>
          <cell r="I57">
            <v>11500</v>
          </cell>
          <cell r="J57">
            <v>26000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 t="str">
            <v>A.D.N</v>
          </cell>
        </row>
        <row r="58">
          <cell r="A58" t="str">
            <v>858F</v>
          </cell>
          <cell r="B58">
            <v>3</v>
          </cell>
          <cell r="C58">
            <v>39454</v>
          </cell>
          <cell r="D58" t="str">
            <v>Burhani Hospital, Fire System</v>
          </cell>
          <cell r="E58" t="str">
            <v>Noman A.Kairullah(Trustee)</v>
          </cell>
          <cell r="F58" t="str">
            <v>Burhani Hospital</v>
          </cell>
          <cell r="G58">
            <v>50000</v>
          </cell>
          <cell r="H58">
            <v>12500</v>
          </cell>
          <cell r="I58">
            <v>11500</v>
          </cell>
          <cell r="J58">
            <v>26000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 t="str">
            <v>A.D.N</v>
          </cell>
          <cell r="P58">
            <v>39542</v>
          </cell>
        </row>
        <row r="59">
          <cell r="A59">
            <v>857</v>
          </cell>
          <cell r="B59">
            <v>3</v>
          </cell>
          <cell r="C59">
            <v>39449</v>
          </cell>
          <cell r="D59" t="str">
            <v>STANDARD CHARTERED BANK</v>
          </cell>
          <cell r="E59" t="str">
            <v>Mr. Zyed Bilgrami</v>
          </cell>
          <cell r="F59" t="str">
            <v>Najmi Bilgrami Collaborative
Rawal Masjid Annexe Block 6 Hillpark Karachi-Pakistan</v>
          </cell>
          <cell r="G59">
            <v>20000</v>
          </cell>
          <cell r="H59">
            <v>3000</v>
          </cell>
          <cell r="I59">
            <v>10000</v>
          </cell>
          <cell r="J59">
            <v>7000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 t="str">
            <v>A.D.N</v>
          </cell>
        </row>
        <row r="76">
          <cell r="A76">
            <v>742</v>
          </cell>
          <cell r="B76">
            <v>1</v>
          </cell>
          <cell r="C76">
            <v>39377</v>
          </cell>
          <cell r="D76" t="str">
            <v>NEF SCHOOLS (6NOS)</v>
          </cell>
          <cell r="E76" t="str">
            <v>Ms. Shaista Khaliq</v>
          </cell>
          <cell r="F76" t="str">
            <v>ARSHAD SHAHID ABDULLA (Pvt.) Ltd.
210, Central Hotel Building, Merewether Road, Karachi
Tel 565-2211, Fax 665-2215</v>
          </cell>
          <cell r="G76">
            <v>30000</v>
          </cell>
          <cell r="H76">
            <v>30000</v>
          </cell>
          <cell r="I76">
            <v>10000</v>
          </cell>
          <cell r="J76">
            <v>100000</v>
          </cell>
          <cell r="K76">
            <v>44000</v>
          </cell>
          <cell r="L76">
            <v>4</v>
          </cell>
          <cell r="M76">
            <v>5</v>
          </cell>
          <cell r="N76">
            <v>0</v>
          </cell>
          <cell r="O76" t="str">
            <v>M.R.A</v>
          </cell>
          <cell r="P76">
            <v>39636</v>
          </cell>
          <cell r="Q76">
            <v>433000</v>
          </cell>
        </row>
        <row r="133">
          <cell r="A133">
            <v>625</v>
          </cell>
          <cell r="B133">
            <v>2</v>
          </cell>
          <cell r="C133">
            <v>38769</v>
          </cell>
          <cell r="D133" t="str">
            <v>ISI HEADQUARTER, KARACHI</v>
          </cell>
          <cell r="E133" t="str">
            <v>Mr. Ahsan Najmi</v>
          </cell>
          <cell r="F133" t="str">
            <v>Najmi Bilgrami Collaborative
Rawal Masjid Annexe Block 6 Hillpark Karachi-Pakistan</v>
          </cell>
          <cell r="G133">
            <v>160000</v>
          </cell>
          <cell r="H133">
            <v>100000</v>
          </cell>
          <cell r="I133">
            <v>60000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 t="str">
            <v>MRA</v>
          </cell>
          <cell r="P133">
            <v>39034</v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1"/>
      <sheetName val="TOC"/>
      <sheetName val="SOC"/>
      <sheetName val="BOQ-1of1"/>
      <sheetName val="BOQ-1of2"/>
      <sheetName val="BOQ-2"/>
      <sheetName val="BOQ-3"/>
      <sheetName val="BOQ 4A-1"/>
      <sheetName val="Boq 4A-2"/>
      <sheetName val="BOQ 4B-1"/>
      <sheetName val="BOQ 4B-2"/>
      <sheetName val="BOQ 4B-3"/>
      <sheetName val="BOQ 4C-1"/>
      <sheetName val="BOQ 4C-2"/>
      <sheetName val="BOQ-5"/>
      <sheetName val="BOQ 6"/>
      <sheetName val="BOQ 7"/>
      <sheetName val="SOC-FINAL"/>
    </sheetNames>
    <sheetDataSet>
      <sheetData sheetId="0" refreshError="1">
        <row r="4">
          <cell r="A4" t="str">
            <v xml:space="preserve"> NALLIENT- GAWADAR SUB SECTION</v>
          </cell>
        </row>
        <row r="5">
          <cell r="A5" t="str">
            <v>Bill No. 1:  Earthwork</v>
          </cell>
        </row>
        <row r="6">
          <cell r="A6" t="str">
            <v>Pay Item</v>
          </cell>
          <cell r="B6" t="str">
            <v>Item Description</v>
          </cell>
          <cell r="C6" t="str">
            <v>Unit</v>
          </cell>
          <cell r="D6" t="str">
            <v>Quantity</v>
          </cell>
          <cell r="E6" t="str">
            <v>Rate</v>
          </cell>
          <cell r="F6" t="str">
            <v>Amount</v>
          </cell>
        </row>
        <row r="7">
          <cell r="A7" t="str">
            <v>No.</v>
          </cell>
          <cell r="E7" t="str">
            <v>(Rs.)</v>
          </cell>
          <cell r="F7" t="str">
            <v>(Rs.)</v>
          </cell>
        </row>
        <row r="8">
          <cell r="F8">
            <v>0</v>
          </cell>
        </row>
        <row r="9">
          <cell r="A9" t="str">
            <v>101</v>
          </cell>
          <cell r="B9" t="str">
            <v>Clearing &amp; Grubbing</v>
          </cell>
          <cell r="C9" t="str">
            <v>SM</v>
          </cell>
          <cell r="D9">
            <v>980000</v>
          </cell>
          <cell r="F9">
            <v>0</v>
          </cell>
        </row>
        <row r="10">
          <cell r="A10" t="str">
            <v>102a</v>
          </cell>
          <cell r="B10" t="str">
            <v>Removal of trees , 150-300 mm girth</v>
          </cell>
          <cell r="C10" t="str">
            <v>Each</v>
          </cell>
          <cell r="D10">
            <v>30</v>
          </cell>
          <cell r="F10">
            <v>0</v>
          </cell>
        </row>
        <row r="11">
          <cell r="A11" t="str">
            <v>102b</v>
          </cell>
          <cell r="B11" t="str">
            <v>Removal of trees , 301-600 mm girth</v>
          </cell>
          <cell r="C11" t="str">
            <v>Each</v>
          </cell>
          <cell r="D11">
            <v>24</v>
          </cell>
          <cell r="F11">
            <v>0</v>
          </cell>
        </row>
        <row r="12">
          <cell r="A12" t="str">
            <v>102c</v>
          </cell>
          <cell r="B12" t="str">
            <v>Removal of trees , 601 mm or over girth</v>
          </cell>
          <cell r="C12" t="str">
            <v>Each</v>
          </cell>
          <cell r="D12" t="str">
            <v>-</v>
          </cell>
          <cell r="F12">
            <v>0</v>
          </cell>
        </row>
        <row r="13">
          <cell r="A13" t="str">
            <v>104</v>
          </cell>
          <cell r="B13" t="str">
            <v>Compaction of Natural Ground</v>
          </cell>
          <cell r="C13" t="str">
            <v>SM</v>
          </cell>
          <cell r="D13">
            <v>1210000</v>
          </cell>
          <cell r="F13">
            <v>0</v>
          </cell>
        </row>
        <row r="14">
          <cell r="A14" t="str">
            <v>106a</v>
          </cell>
          <cell r="B14" t="str">
            <v>Excavate Unsuitable  Common Material</v>
          </cell>
          <cell r="C14" t="str">
            <v>CM</v>
          </cell>
          <cell r="D14">
            <v>90000</v>
          </cell>
          <cell r="F14">
            <v>0</v>
          </cell>
        </row>
        <row r="15">
          <cell r="A15" t="str">
            <v>108a</v>
          </cell>
          <cell r="B15" t="str">
            <v xml:space="preserve">Formation of Embankment from Roadway Excavation </v>
          </cell>
          <cell r="C15" t="str">
            <v>CM</v>
          </cell>
          <cell r="D15">
            <v>210000</v>
          </cell>
          <cell r="F15">
            <v>0</v>
          </cell>
        </row>
        <row r="16">
          <cell r="B16" t="str">
            <v xml:space="preserve"> in Common Material</v>
          </cell>
          <cell r="F16">
            <v>0</v>
          </cell>
        </row>
        <row r="17">
          <cell r="A17" t="str">
            <v>108b</v>
          </cell>
          <cell r="B17" t="str">
            <v>Formation of Embankment from Roadway Excavation</v>
          </cell>
          <cell r="C17" t="str">
            <v>CM</v>
          </cell>
          <cell r="D17" t="str">
            <v>-</v>
          </cell>
          <cell r="F17">
            <v>0</v>
          </cell>
        </row>
        <row r="18">
          <cell r="B18" t="str">
            <v>in Rock Material</v>
          </cell>
          <cell r="F18">
            <v>0</v>
          </cell>
        </row>
        <row r="19">
          <cell r="A19" t="str">
            <v>108c</v>
          </cell>
          <cell r="B19" t="str">
            <v xml:space="preserve">Formation of Embankment from Borrow Excavation </v>
          </cell>
          <cell r="C19" t="str">
            <v>CM</v>
          </cell>
          <cell r="D19">
            <v>1790000</v>
          </cell>
          <cell r="F19">
            <v>0</v>
          </cell>
        </row>
        <row r="20">
          <cell r="B20" t="str">
            <v xml:space="preserve"> in Common Material</v>
          </cell>
          <cell r="F20">
            <v>0</v>
          </cell>
        </row>
        <row r="21">
          <cell r="F21">
            <v>0</v>
          </cell>
        </row>
        <row r="27">
          <cell r="F27">
            <v>0</v>
          </cell>
        </row>
        <row r="28">
          <cell r="B28" t="str">
            <v>Total of Bill 1 carried to summary</v>
          </cell>
          <cell r="F28">
            <v>0</v>
          </cell>
        </row>
        <row r="29">
          <cell r="A29" t="str">
            <v>[ C40AC98.XLS    Bill 1 ]</v>
          </cell>
          <cell r="F29" t="str">
            <v>PG # 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  <sheetName val="BOQ  SU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Opt-I"/>
      <sheetName val="Opt-II"/>
      <sheetName val="Opt-III"/>
      <sheetName val="Opt-IV"/>
      <sheetName val="Profile"/>
      <sheetName val="Velocity Check"/>
      <sheetName val="Q~V"/>
      <sheetName val="G-20"/>
      <sheetName val="WBM 206"/>
      <sheetName val="Material"/>
      <sheetName val="Velocity_Check"/>
      <sheetName val="WBM_206"/>
      <sheetName val="MixBed"/>
      <sheetName val="CondPol"/>
      <sheetName val="MTL$-INTER"/>
      <sheetName val="MATave I&amp;II MODEL"/>
      <sheetName val="Services"/>
      <sheetName val="B.O.Q"/>
      <sheetName val="Velocity_Check1"/>
      <sheetName val="WBM_2061"/>
      <sheetName val="MATave_I&amp;II_MODEL"/>
      <sheetName val="B_O_Q"/>
      <sheetName val="Ext.Boq139"/>
      <sheetName val="BS-Notes"/>
      <sheetName val="cost 1"/>
      <sheetName val="Code 02"/>
      <sheetName val="Code 03"/>
      <sheetName val="Code 04"/>
      <sheetName val="Code 05"/>
      <sheetName val="Code 06"/>
      <sheetName val="Code 07"/>
      <sheetName val="Code 09"/>
      <sheetName val="MEASUREMENT"/>
      <sheetName val="measurment"/>
      <sheetName val="BOQ"/>
      <sheetName val="Sheet3"/>
      <sheetName val="CostDB"/>
      <sheetName val="LIST"/>
      <sheetName val="M.D.B Analysis "/>
      <sheetName val="Civil Materials"/>
      <sheetName val="Sheet1 (2)"/>
      <sheetName val="Velocity_Check2"/>
      <sheetName val="WBM_2062"/>
      <sheetName val="MATave_I&amp;II_MODEL1"/>
      <sheetName val="B_O_Q1"/>
      <sheetName val="Ext_Boq139"/>
      <sheetName val="cost_1"/>
      <sheetName val="Code_02"/>
      <sheetName val="Code_03"/>
      <sheetName val="Code_04"/>
      <sheetName val="Code_05"/>
      <sheetName val="Code_06"/>
      <sheetName val="Code_07"/>
      <sheetName val="Code_09"/>
      <sheetName val="B"/>
      <sheetName val="Ext.Boq-1"/>
      <sheetName val="Bill - 1"/>
      <sheetName val="Matl Sum"/>
      <sheetName val="Sheet2"/>
      <sheetName val="M-480"/>
      <sheetName val="M-519"/>
      <sheetName val="Comp-1"/>
      <sheetName val="Code03"/>
      <sheetName val="Summary"/>
      <sheetName val="Eqpt"/>
      <sheetName val="B.O.Q (2)"/>
      <sheetName val="Ext.Boq-1 (2)"/>
      <sheetName val="TITLES"/>
      <sheetName val="Rate Analysis"/>
      <sheetName val="Backup (Dist. Net work)"/>
      <sheetName val="Bw"/>
      <sheetName val="RateList"/>
      <sheetName val="Quarry"/>
      <sheetName val="inWords"/>
      <sheetName val="BOQ2"/>
      <sheetName val="WS&amp;SI GPS"/>
      <sheetName val="CSR"/>
      <sheetName val="GENERAL ABSTRACT"/>
      <sheetName val="internal electrification GPS"/>
      <sheetName val="PLT-SUM"/>
      <sheetName val="E-NS"/>
      <sheetName val="Const Material Flow (Backup)"/>
      <sheetName val="Abstract of Cost"/>
      <sheetName val="BM"/>
      <sheetName val="Rates"/>
      <sheetName val="B.O.Q &amp; Material"/>
      <sheetName val="SILICATE"/>
      <sheetName val="Sheet L (3)"/>
      <sheetName val="SUMMARY Sheet 1"/>
      <sheetName val="SUMMARY Sheet 2"/>
      <sheetName val="ELM"/>
      <sheetName val="CSR Regions"/>
      <sheetName val="transf"/>
      <sheetName val="sec30"/>
      <sheetName val="sec14"/>
      <sheetName val="sec5"/>
      <sheetName val="sec16"/>
      <sheetName val="sec23"/>
      <sheetName val="sec25"/>
      <sheetName val="sec27"/>
      <sheetName val="sec28"/>
      <sheetName val="sec31"/>
      <sheetName val="sec13"/>
      <sheetName val="Design Data"/>
    </sheetNames>
    <sheetDataSet>
      <sheetData sheetId="0" refreshError="1">
        <row r="24">
          <cell r="F24">
            <v>1</v>
          </cell>
        </row>
        <row r="25">
          <cell r="F25">
            <v>0.15</v>
          </cell>
        </row>
      </sheetData>
      <sheetData sheetId="1">
        <row r="24">
          <cell r="F24">
            <v>1</v>
          </cell>
        </row>
      </sheetData>
      <sheetData sheetId="2">
        <row r="24">
          <cell r="F24">
            <v>1</v>
          </cell>
        </row>
      </sheetData>
      <sheetData sheetId="3">
        <row r="24">
          <cell r="F24">
            <v>1</v>
          </cell>
        </row>
      </sheetData>
      <sheetData sheetId="4">
        <row r="24">
          <cell r="F24">
            <v>1</v>
          </cell>
        </row>
      </sheetData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WAREHOUSE (2)"/>
      <sheetName val="SUMMARY WAREHOUSE"/>
      <sheetName val="RUNNING BILL 1"/>
      <sheetName val="RUNNING BILL 2"/>
      <sheetName val="RUNNING BILL 3"/>
      <sheetName val="RUNNING BILL 4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BASE"/>
      <sheetName val="SUM"/>
      <sheetName val="Histogram"/>
      <sheetName val="Sheet1"/>
      <sheetName val="Rate List"/>
      <sheetName val="Ext.Boq"/>
      <sheetName val="Rate_List"/>
      <sheetName val="Ext_Boq"/>
      <sheetName val="Testing"/>
      <sheetName val="estimate"/>
      <sheetName val="OB"/>
      <sheetName val="cover page"/>
      <sheetName val="IBASE2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L18">
            <v>0</v>
          </cell>
          <cell r="AM18">
            <v>1</v>
          </cell>
          <cell r="AN18">
            <v>8.44</v>
          </cell>
          <cell r="AO18">
            <v>9</v>
          </cell>
          <cell r="AP18">
            <v>0</v>
          </cell>
          <cell r="AQ18">
            <v>45</v>
          </cell>
          <cell r="AR18">
            <v>42.22</v>
          </cell>
          <cell r="AS18">
            <v>0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L24">
            <v>0</v>
          </cell>
          <cell r="AM24">
            <v>1</v>
          </cell>
          <cell r="AN24">
            <v>11.8</v>
          </cell>
          <cell r="AO24">
            <v>9.4</v>
          </cell>
          <cell r="AP24">
            <v>0</v>
          </cell>
          <cell r="AQ24">
            <v>36.44</v>
          </cell>
          <cell r="AR24">
            <v>37.229999999999997</v>
          </cell>
          <cell r="AS24">
            <v>0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K27">
            <v>0</v>
          </cell>
          <cell r="AL27" t="str">
            <v>800</v>
          </cell>
          <cell r="AM27">
            <v>1</v>
          </cell>
          <cell r="AN27">
            <v>19.16</v>
          </cell>
          <cell r="AO27">
            <v>0</v>
          </cell>
          <cell r="AP27">
            <v>17.8</v>
          </cell>
          <cell r="AQ27">
            <v>26.1</v>
          </cell>
          <cell r="AR27">
            <v>0</v>
          </cell>
          <cell r="AS27">
            <v>37.869999999999997</v>
          </cell>
          <cell r="AT27">
            <v>500</v>
          </cell>
          <cell r="AU27">
            <v>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J28">
            <v>0</v>
          </cell>
          <cell r="AK28" t="str">
            <v>100(OM-12)</v>
          </cell>
          <cell r="AL28">
            <v>0</v>
          </cell>
          <cell r="AM28">
            <v>1</v>
          </cell>
          <cell r="AN28">
            <v>0</v>
          </cell>
          <cell r="AO28">
            <v>14.3</v>
          </cell>
          <cell r="AP28">
            <v>0</v>
          </cell>
          <cell r="AQ28">
            <v>0</v>
          </cell>
          <cell r="AR28">
            <v>47.55</v>
          </cell>
          <cell r="AS28">
            <v>0</v>
          </cell>
          <cell r="AT28">
            <v>0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L30">
            <v>0</v>
          </cell>
          <cell r="AM30">
            <v>1</v>
          </cell>
          <cell r="AN30">
            <v>13.7</v>
          </cell>
          <cell r="AO30">
            <v>11.9</v>
          </cell>
          <cell r="AP30">
            <v>0</v>
          </cell>
          <cell r="AQ30">
            <v>41.61</v>
          </cell>
          <cell r="AR30">
            <v>47.9</v>
          </cell>
          <cell r="AS30">
            <v>0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P36">
            <v>0</v>
          </cell>
          <cell r="AQ36">
            <v>50.63</v>
          </cell>
          <cell r="AR36">
            <v>52.63</v>
          </cell>
          <cell r="AS36">
            <v>0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L39">
            <v>0</v>
          </cell>
          <cell r="AM39">
            <v>1</v>
          </cell>
          <cell r="AN39">
            <v>27.3</v>
          </cell>
          <cell r="AO39">
            <v>15.7</v>
          </cell>
          <cell r="AP39">
            <v>0</v>
          </cell>
          <cell r="AQ39">
            <v>40.29</v>
          </cell>
          <cell r="AR39">
            <v>38.22</v>
          </cell>
          <cell r="AS39">
            <v>0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L40">
            <v>0</v>
          </cell>
          <cell r="AM40">
            <v>1</v>
          </cell>
          <cell r="AN40">
            <v>18.3</v>
          </cell>
          <cell r="AO40">
            <v>13.1</v>
          </cell>
          <cell r="AP40">
            <v>0</v>
          </cell>
          <cell r="AQ40">
            <v>65.569999999999993</v>
          </cell>
          <cell r="AR40">
            <v>83.97</v>
          </cell>
          <cell r="AS40">
            <v>0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L41">
            <v>0</v>
          </cell>
          <cell r="AM41">
            <v>1</v>
          </cell>
          <cell r="AN41">
            <v>20.309999999999999</v>
          </cell>
          <cell r="AO41">
            <v>13.1</v>
          </cell>
          <cell r="AP41">
            <v>0</v>
          </cell>
          <cell r="AQ41">
            <v>64</v>
          </cell>
          <cell r="AR41">
            <v>83.97</v>
          </cell>
          <cell r="AS41">
            <v>0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L42">
            <v>0</v>
          </cell>
          <cell r="AM42">
            <v>1</v>
          </cell>
          <cell r="AN42">
            <v>23.8</v>
          </cell>
          <cell r="AO42">
            <v>11.4</v>
          </cell>
          <cell r="AP42">
            <v>0</v>
          </cell>
          <cell r="AQ42">
            <v>37.82</v>
          </cell>
          <cell r="AR42">
            <v>83.33</v>
          </cell>
          <cell r="AS42">
            <v>0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K43">
            <v>0</v>
          </cell>
          <cell r="AL43">
            <v>0</v>
          </cell>
          <cell r="AM43">
            <v>1</v>
          </cell>
          <cell r="AN43">
            <v>19.2</v>
          </cell>
          <cell r="AO43">
            <v>0</v>
          </cell>
          <cell r="AP43">
            <v>0</v>
          </cell>
          <cell r="AQ43">
            <v>41.67</v>
          </cell>
          <cell r="AR43">
            <v>0</v>
          </cell>
          <cell r="AS43">
            <v>0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L44">
            <v>0</v>
          </cell>
          <cell r="AM44">
            <v>1</v>
          </cell>
          <cell r="AN44">
            <v>18.2</v>
          </cell>
          <cell r="AO44">
            <v>8.1999999999999993</v>
          </cell>
          <cell r="AP44">
            <v>0</v>
          </cell>
          <cell r="AQ44">
            <v>42.86</v>
          </cell>
          <cell r="AR44">
            <v>85.37</v>
          </cell>
          <cell r="AS44">
            <v>0</v>
          </cell>
          <cell r="AT44">
            <v>780</v>
          </cell>
          <cell r="AU44">
            <v>700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K45">
            <v>0</v>
          </cell>
          <cell r="AL45">
            <v>0</v>
          </cell>
          <cell r="AM45">
            <v>1</v>
          </cell>
          <cell r="AN45">
            <v>19.8</v>
          </cell>
          <cell r="AO45">
            <v>0</v>
          </cell>
          <cell r="AP45">
            <v>0</v>
          </cell>
          <cell r="AQ45">
            <v>42.93</v>
          </cell>
          <cell r="AR45">
            <v>0</v>
          </cell>
          <cell r="AS45">
            <v>0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L46">
            <v>0</v>
          </cell>
          <cell r="AM46">
            <v>1</v>
          </cell>
          <cell r="AN46">
            <v>18</v>
          </cell>
          <cell r="AO46">
            <v>31.3</v>
          </cell>
          <cell r="AP46">
            <v>0</v>
          </cell>
          <cell r="AQ46">
            <v>37.78</v>
          </cell>
          <cell r="AR46">
            <v>47.92</v>
          </cell>
          <cell r="AS46">
            <v>0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L47">
            <v>0</v>
          </cell>
          <cell r="AM47">
            <v>1</v>
          </cell>
          <cell r="AN47">
            <v>21</v>
          </cell>
          <cell r="AO47">
            <v>26.92</v>
          </cell>
          <cell r="AP47">
            <v>0</v>
          </cell>
          <cell r="AQ47">
            <v>42.86</v>
          </cell>
          <cell r="AR47">
            <v>13</v>
          </cell>
          <cell r="AS47">
            <v>0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K48">
            <v>0</v>
          </cell>
          <cell r="AL48">
            <v>0</v>
          </cell>
          <cell r="AM48">
            <v>1</v>
          </cell>
          <cell r="AN48">
            <v>21.97</v>
          </cell>
          <cell r="AO48">
            <v>0</v>
          </cell>
          <cell r="AP48">
            <v>0</v>
          </cell>
          <cell r="AQ48">
            <v>37.78</v>
          </cell>
          <cell r="AR48">
            <v>0</v>
          </cell>
          <cell r="AS48">
            <v>0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L49">
            <v>0</v>
          </cell>
          <cell r="AM49">
            <v>1</v>
          </cell>
          <cell r="AN49">
            <v>19.399999999999999</v>
          </cell>
          <cell r="AO49">
            <v>15.8</v>
          </cell>
          <cell r="AP49">
            <v>0</v>
          </cell>
          <cell r="AQ49">
            <v>42.78</v>
          </cell>
          <cell r="AR49">
            <v>43.04</v>
          </cell>
          <cell r="AS49">
            <v>0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L50">
            <v>0</v>
          </cell>
          <cell r="AM50">
            <v>1</v>
          </cell>
          <cell r="AN50">
            <v>18.7</v>
          </cell>
          <cell r="AO50">
            <v>20.9</v>
          </cell>
          <cell r="AP50">
            <v>0</v>
          </cell>
          <cell r="AQ50">
            <v>42.78</v>
          </cell>
          <cell r="AR50">
            <v>28.71</v>
          </cell>
          <cell r="AS50">
            <v>0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L51">
            <v>0</v>
          </cell>
          <cell r="AM51">
            <v>1</v>
          </cell>
          <cell r="AN51">
            <v>11.69</v>
          </cell>
          <cell r="AO51">
            <v>12.2</v>
          </cell>
          <cell r="AP51">
            <v>0</v>
          </cell>
          <cell r="AQ51">
            <v>42.78</v>
          </cell>
          <cell r="AR51">
            <v>57.38</v>
          </cell>
          <cell r="AS51">
            <v>0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L53">
            <v>0</v>
          </cell>
          <cell r="AM53">
            <v>1</v>
          </cell>
          <cell r="AN53">
            <v>12.6</v>
          </cell>
          <cell r="AO53">
            <v>32.1</v>
          </cell>
          <cell r="AP53">
            <v>0</v>
          </cell>
          <cell r="AQ53">
            <v>55.56</v>
          </cell>
          <cell r="AR53">
            <v>42.37</v>
          </cell>
          <cell r="AS53">
            <v>0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L54">
            <v>0</v>
          </cell>
          <cell r="AM54">
            <v>1</v>
          </cell>
          <cell r="AN54">
            <v>21</v>
          </cell>
          <cell r="AO54">
            <v>24.4</v>
          </cell>
          <cell r="AP54">
            <v>0</v>
          </cell>
          <cell r="AQ54">
            <v>42.86</v>
          </cell>
          <cell r="AR54">
            <v>25</v>
          </cell>
          <cell r="AS54">
            <v>0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L55">
            <v>0</v>
          </cell>
          <cell r="AM55">
            <v>1</v>
          </cell>
          <cell r="AN55">
            <v>21</v>
          </cell>
          <cell r="AO55">
            <v>32</v>
          </cell>
          <cell r="AP55">
            <v>0</v>
          </cell>
          <cell r="AQ55">
            <v>42.86</v>
          </cell>
          <cell r="AR55">
            <v>23.75</v>
          </cell>
          <cell r="AS55">
            <v>0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K64">
            <v>0</v>
          </cell>
          <cell r="AL64" t="str">
            <v>531</v>
          </cell>
          <cell r="AM64">
            <v>1</v>
          </cell>
          <cell r="AN64">
            <v>13.4</v>
          </cell>
          <cell r="AO64">
            <v>0</v>
          </cell>
          <cell r="AP64">
            <v>14.5</v>
          </cell>
          <cell r="AQ64">
            <v>37.31</v>
          </cell>
          <cell r="AR64">
            <v>0</v>
          </cell>
          <cell r="AS64">
            <v>36.409999999999997</v>
          </cell>
          <cell r="AT64">
            <v>500</v>
          </cell>
          <cell r="AU64">
            <v>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>
            <v>0</v>
          </cell>
          <cell r="AL66" t="str">
            <v>500</v>
          </cell>
          <cell r="AM66">
            <v>1</v>
          </cell>
          <cell r="AN66">
            <v>17.2</v>
          </cell>
          <cell r="AO66">
            <v>0</v>
          </cell>
          <cell r="AP66">
            <v>15</v>
          </cell>
          <cell r="AQ66">
            <v>37.79</v>
          </cell>
          <cell r="AR66">
            <v>0</v>
          </cell>
          <cell r="AS66">
            <v>30.4</v>
          </cell>
          <cell r="AT66">
            <v>650</v>
          </cell>
          <cell r="AU66">
            <v>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K67">
            <v>0</v>
          </cell>
          <cell r="AL67" t="str">
            <v>550</v>
          </cell>
          <cell r="AM67">
            <v>1</v>
          </cell>
          <cell r="AN67">
            <v>15.9</v>
          </cell>
          <cell r="AO67">
            <v>0</v>
          </cell>
          <cell r="AP67">
            <v>14.8</v>
          </cell>
          <cell r="AQ67">
            <v>38.99</v>
          </cell>
          <cell r="AR67">
            <v>0</v>
          </cell>
          <cell r="AS67">
            <v>33.78</v>
          </cell>
          <cell r="AT67">
            <v>620</v>
          </cell>
          <cell r="AU67">
            <v>0</v>
          </cell>
          <cell r="AV67">
            <v>500</v>
          </cell>
        </row>
        <row r="68"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L72">
            <v>0</v>
          </cell>
          <cell r="AM72">
            <v>1</v>
          </cell>
          <cell r="AN72">
            <v>16.5</v>
          </cell>
          <cell r="AO72">
            <v>26.2</v>
          </cell>
          <cell r="AP72">
            <v>0</v>
          </cell>
          <cell r="AQ72">
            <v>36.36</v>
          </cell>
          <cell r="AR72">
            <v>38.17</v>
          </cell>
          <cell r="AS72">
            <v>0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L74">
            <v>0</v>
          </cell>
          <cell r="AM74">
            <v>1</v>
          </cell>
          <cell r="AN74">
            <v>35.799999999999997</v>
          </cell>
          <cell r="AO74">
            <v>34.1</v>
          </cell>
          <cell r="AP74">
            <v>0</v>
          </cell>
          <cell r="AQ74">
            <v>36.31</v>
          </cell>
          <cell r="AR74">
            <v>38.119999999999997</v>
          </cell>
          <cell r="AS74">
            <v>0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L76">
            <v>0</v>
          </cell>
          <cell r="AM76">
            <v>1</v>
          </cell>
          <cell r="AN76">
            <v>17.5</v>
          </cell>
          <cell r="AO76">
            <v>27.3</v>
          </cell>
          <cell r="AP76">
            <v>0</v>
          </cell>
          <cell r="AQ76">
            <v>30.29</v>
          </cell>
          <cell r="AR76">
            <v>28.57</v>
          </cell>
          <cell r="AS76">
            <v>0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L78">
            <v>0</v>
          </cell>
          <cell r="AM78">
            <v>1</v>
          </cell>
          <cell r="AN78">
            <v>51.61</v>
          </cell>
          <cell r="AO78">
            <v>59.4</v>
          </cell>
          <cell r="AP78">
            <v>0</v>
          </cell>
          <cell r="AQ78">
            <v>25.19</v>
          </cell>
          <cell r="AR78">
            <v>28.62</v>
          </cell>
          <cell r="AS78">
            <v>0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L80">
            <v>0</v>
          </cell>
          <cell r="AM80">
            <v>1</v>
          </cell>
          <cell r="AN80">
            <v>51.61</v>
          </cell>
          <cell r="AO80">
            <v>68</v>
          </cell>
          <cell r="AP80">
            <v>0</v>
          </cell>
          <cell r="AQ80">
            <v>25.19</v>
          </cell>
          <cell r="AR80">
            <v>10</v>
          </cell>
          <cell r="AS80">
            <v>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L84">
            <v>0</v>
          </cell>
          <cell r="AM84">
            <v>1</v>
          </cell>
          <cell r="AN84">
            <v>24.5</v>
          </cell>
          <cell r="AO84">
            <v>28.8</v>
          </cell>
          <cell r="AP84">
            <v>0</v>
          </cell>
          <cell r="AQ84">
            <v>22.04</v>
          </cell>
          <cell r="AR84">
            <v>19.79</v>
          </cell>
          <cell r="AS84">
            <v>0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L86">
            <v>0</v>
          </cell>
          <cell r="AM86">
            <v>1</v>
          </cell>
          <cell r="AN86">
            <v>29.1</v>
          </cell>
          <cell r="AO86">
            <v>26.21</v>
          </cell>
          <cell r="AP86">
            <v>0</v>
          </cell>
          <cell r="AQ86">
            <v>18.899999999999999</v>
          </cell>
          <cell r="AR86">
            <v>19.079999999999998</v>
          </cell>
          <cell r="AS86">
            <v>0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L87">
            <v>0</v>
          </cell>
          <cell r="AM87">
            <v>1</v>
          </cell>
          <cell r="AN87">
            <v>21.2</v>
          </cell>
          <cell r="AO87">
            <v>27.3</v>
          </cell>
          <cell r="AP87">
            <v>0</v>
          </cell>
          <cell r="AQ87">
            <v>30.19</v>
          </cell>
          <cell r="AR87">
            <v>19.78</v>
          </cell>
          <cell r="AS87">
            <v>0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L93">
            <v>0</v>
          </cell>
          <cell r="AM93">
            <v>1</v>
          </cell>
          <cell r="AN93">
            <v>46.3</v>
          </cell>
          <cell r="AO93">
            <v>56.2</v>
          </cell>
          <cell r="AP93">
            <v>0</v>
          </cell>
          <cell r="AQ93">
            <v>30.24</v>
          </cell>
          <cell r="AR93">
            <v>30.25</v>
          </cell>
          <cell r="AS93">
            <v>0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L94">
            <v>0</v>
          </cell>
          <cell r="AM94">
            <v>1</v>
          </cell>
          <cell r="AN94">
            <v>37</v>
          </cell>
          <cell r="AO94">
            <v>19.8</v>
          </cell>
          <cell r="AP94">
            <v>0</v>
          </cell>
          <cell r="AQ94">
            <v>37.840000000000003</v>
          </cell>
          <cell r="AR94">
            <v>28.79</v>
          </cell>
          <cell r="AS94">
            <v>0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K95">
            <v>0</v>
          </cell>
          <cell r="AL95">
            <v>0</v>
          </cell>
          <cell r="AM95">
            <v>1</v>
          </cell>
          <cell r="AN95">
            <v>18</v>
          </cell>
          <cell r="AO95">
            <v>0</v>
          </cell>
          <cell r="AP95">
            <v>0</v>
          </cell>
          <cell r="AQ95">
            <v>55.56</v>
          </cell>
          <cell r="AR95">
            <v>0</v>
          </cell>
          <cell r="AS95">
            <v>0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L96">
            <v>0</v>
          </cell>
          <cell r="AM96">
            <v>1</v>
          </cell>
          <cell r="AN96">
            <v>31.7</v>
          </cell>
          <cell r="AO96">
            <v>17</v>
          </cell>
          <cell r="AP96">
            <v>0</v>
          </cell>
          <cell r="AQ96">
            <v>37.85</v>
          </cell>
          <cell r="AR96">
            <v>26.47</v>
          </cell>
          <cell r="AS96">
            <v>0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L97">
            <v>0</v>
          </cell>
          <cell r="AM97">
            <v>1</v>
          </cell>
          <cell r="AN97">
            <v>21.6</v>
          </cell>
          <cell r="AO97">
            <v>12.5</v>
          </cell>
          <cell r="AP97">
            <v>0</v>
          </cell>
          <cell r="AQ97">
            <v>37.04</v>
          </cell>
          <cell r="AR97">
            <v>24</v>
          </cell>
          <cell r="AS97">
            <v>0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L98">
            <v>0</v>
          </cell>
          <cell r="AM98">
            <v>1</v>
          </cell>
          <cell r="AN98">
            <v>58.41</v>
          </cell>
          <cell r="AO98">
            <v>69.59</v>
          </cell>
          <cell r="AP98">
            <v>0</v>
          </cell>
          <cell r="AQ98">
            <v>8.56</v>
          </cell>
          <cell r="AR98">
            <v>28.74</v>
          </cell>
          <cell r="AS98">
            <v>0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K101">
            <v>0</v>
          </cell>
          <cell r="AL101" t="str">
            <v>140</v>
          </cell>
          <cell r="AM101">
            <v>1</v>
          </cell>
          <cell r="AN101">
            <v>9.6999999999999993</v>
          </cell>
          <cell r="AO101">
            <v>0</v>
          </cell>
          <cell r="AP101">
            <v>14</v>
          </cell>
          <cell r="AQ101">
            <v>40.21</v>
          </cell>
          <cell r="AR101">
            <v>0</v>
          </cell>
          <cell r="AS101">
            <v>30.36</v>
          </cell>
          <cell r="AT101">
            <v>390</v>
          </cell>
          <cell r="AU101">
            <v>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K102">
            <v>0</v>
          </cell>
          <cell r="AL102" t="str">
            <v>140-1</v>
          </cell>
          <cell r="AM102">
            <v>1</v>
          </cell>
          <cell r="AN102">
            <v>8.1999999999999993</v>
          </cell>
          <cell r="AO102">
            <v>0</v>
          </cell>
          <cell r="AP102">
            <v>12</v>
          </cell>
          <cell r="AQ102">
            <v>40.24</v>
          </cell>
          <cell r="AR102">
            <v>0</v>
          </cell>
          <cell r="AS102">
            <v>33.83</v>
          </cell>
          <cell r="AT102">
            <v>330</v>
          </cell>
          <cell r="AU102">
            <v>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K103">
            <v>0</v>
          </cell>
          <cell r="AL103">
            <v>0</v>
          </cell>
          <cell r="AM103">
            <v>1</v>
          </cell>
          <cell r="AN103">
            <v>11.9</v>
          </cell>
          <cell r="AO103">
            <v>0</v>
          </cell>
          <cell r="AP103">
            <v>0</v>
          </cell>
          <cell r="AQ103">
            <v>36.97</v>
          </cell>
          <cell r="AR103">
            <v>0</v>
          </cell>
          <cell r="AS103">
            <v>0</v>
          </cell>
          <cell r="AT103">
            <v>440</v>
          </cell>
        </row>
        <row r="104">
          <cell r="AI104" t="str">
            <v xml:space="preserve">ACRYLIC EMULSION PAINT </v>
          </cell>
          <cell r="AJ104" t="str">
            <v>1656</v>
          </cell>
          <cell r="AK104">
            <v>0</v>
          </cell>
          <cell r="AL104">
            <v>0</v>
          </cell>
          <cell r="AM104">
            <v>1</v>
          </cell>
          <cell r="AN104">
            <v>9.4</v>
          </cell>
          <cell r="AO104">
            <v>0</v>
          </cell>
          <cell r="AP104">
            <v>25.8</v>
          </cell>
          <cell r="AQ104">
            <v>38.299999999999997</v>
          </cell>
          <cell r="AR104">
            <v>0</v>
          </cell>
          <cell r="AS104">
            <v>34.880000000000003</v>
          </cell>
          <cell r="AT104">
            <v>360</v>
          </cell>
          <cell r="AU104">
            <v>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K105">
            <v>0</v>
          </cell>
          <cell r="AL105" t="str">
            <v>130</v>
          </cell>
          <cell r="AM105">
            <v>1</v>
          </cell>
          <cell r="AN105">
            <v>6.4</v>
          </cell>
          <cell r="AO105">
            <v>0</v>
          </cell>
          <cell r="AP105">
            <v>5.8</v>
          </cell>
          <cell r="AQ105">
            <v>40.630000000000003</v>
          </cell>
          <cell r="AR105">
            <v>0</v>
          </cell>
          <cell r="AS105">
            <v>34.83</v>
          </cell>
          <cell r="AT105">
            <v>260</v>
          </cell>
          <cell r="AU105">
            <v>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J108">
            <v>0</v>
          </cell>
          <cell r="AK108">
            <v>0</v>
          </cell>
          <cell r="AL108">
            <v>0</v>
          </cell>
          <cell r="AM108">
            <v>1</v>
          </cell>
          <cell r="AN108">
            <v>0</v>
          </cell>
          <cell r="AO108">
            <v>35</v>
          </cell>
          <cell r="AP108">
            <v>0</v>
          </cell>
          <cell r="AQ108">
            <v>0</v>
          </cell>
          <cell r="AR108">
            <v>21</v>
          </cell>
          <cell r="AS108">
            <v>0</v>
          </cell>
          <cell r="AT108">
            <v>0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K109">
            <v>0</v>
          </cell>
          <cell r="AL109" t="str">
            <v>170</v>
          </cell>
          <cell r="AM109">
            <v>1</v>
          </cell>
          <cell r="AN109">
            <v>5.8</v>
          </cell>
          <cell r="AO109">
            <v>0</v>
          </cell>
          <cell r="AP109">
            <v>6.2</v>
          </cell>
          <cell r="AQ109">
            <v>34.479999999999997</v>
          </cell>
          <cell r="AR109">
            <v>0</v>
          </cell>
          <cell r="AS109">
            <v>26.94</v>
          </cell>
          <cell r="AT109">
            <v>200</v>
          </cell>
          <cell r="AU109">
            <v>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>
            <v>0</v>
          </cell>
          <cell r="AL110" t="str">
            <v>160</v>
          </cell>
          <cell r="AM110">
            <v>1</v>
          </cell>
          <cell r="AN110">
            <v>4.4000000000000004</v>
          </cell>
          <cell r="AO110">
            <v>0</v>
          </cell>
          <cell r="AP110">
            <v>6.7</v>
          </cell>
          <cell r="AQ110">
            <v>227.27</v>
          </cell>
          <cell r="AR110">
            <v>0</v>
          </cell>
          <cell r="AS110">
            <v>28.81</v>
          </cell>
          <cell r="AT110">
            <v>1000</v>
          </cell>
          <cell r="AU110">
            <v>0</v>
          </cell>
          <cell r="AV110">
            <v>193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Opt-2"/>
      <sheetName val="04-SUMMARY PLUMBING"/>
      <sheetName val="04(a)-TFA"/>
      <sheetName val="04(b)-CWSS"/>
      <sheetName val="04(c)-SWVPS"/>
      <sheetName val="04(d)-EWSS"/>
      <sheetName val="04(d)-SS"/>
    </sheetNames>
    <sheetDataSet>
      <sheetData sheetId="0"/>
      <sheetData sheetId="1"/>
      <sheetData sheetId="2">
        <row r="6">
          <cell r="H6" t="str">
            <v>Unit</v>
          </cell>
        </row>
        <row r="11">
          <cell r="H11" t="str">
            <v>Unit</v>
          </cell>
        </row>
        <row r="12">
          <cell r="H12" t="str">
            <v>Nos.</v>
          </cell>
        </row>
        <row r="13">
          <cell r="H13" t="str">
            <v>Nos.</v>
          </cell>
        </row>
        <row r="14">
          <cell r="H14" t="str">
            <v>Nos.</v>
          </cell>
        </row>
        <row r="15">
          <cell r="H15" t="str">
            <v>No.</v>
          </cell>
        </row>
        <row r="16">
          <cell r="H16" t="str">
            <v>Nos.</v>
          </cell>
        </row>
        <row r="17">
          <cell r="H17" t="str">
            <v>No.</v>
          </cell>
        </row>
        <row r="18">
          <cell r="H18" t="str">
            <v>Nos.</v>
          </cell>
        </row>
        <row r="20">
          <cell r="H20" t="str">
            <v>Nos.</v>
          </cell>
        </row>
        <row r="21">
          <cell r="H21" t="str">
            <v>Nos.</v>
          </cell>
        </row>
        <row r="22">
          <cell r="H22" t="str">
            <v>Nos.</v>
          </cell>
        </row>
        <row r="23">
          <cell r="H23" t="str">
            <v>Nos.</v>
          </cell>
        </row>
        <row r="24">
          <cell r="H24" t="str">
            <v>Nos.</v>
          </cell>
        </row>
        <row r="25">
          <cell r="H25" t="str">
            <v>Nos.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MTL$-INTER"/>
      <sheetName val="IBASE"/>
    </sheetNames>
    <sheetDataSet>
      <sheetData sheetId="0" refreshError="1"/>
      <sheetData sheetId="1" refreshError="1"/>
      <sheetData sheetId="2"/>
      <sheetData sheetId="3" refreshError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  <sheetData sheetId="4" refreshError="1"/>
      <sheetData sheetId="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ction 16010"/>
      <sheetName val="Section 16010-b"/>
      <sheetName val="Section 16050"/>
      <sheetName val="Section 16110 "/>
      <sheetName val="Section 16170"/>
      <sheetName val="Section 16300"/>
      <sheetName val="Section 16400"/>
      <sheetName val="Section 16500"/>
      <sheetName val="Section 16530"/>
      <sheetName val="Section 16535"/>
      <sheetName val="Section 16620 "/>
      <sheetName val="Section 16670"/>
      <sheetName val="Section 16720-(a)"/>
      <sheetName val="Section 16720-(b)"/>
      <sheetName val="Section 16722-(a)"/>
      <sheetName val="Section 16722 (b)"/>
      <sheetName val="Section 16723"/>
      <sheetName val="Section 16724"/>
      <sheetName val="Section 16731"/>
      <sheetName val="Section 16740"/>
      <sheetName val="Section 16740-b"/>
      <sheetName val="Section 16741"/>
      <sheetName val="Section 16745"/>
      <sheetName val="Section 16770 (a)"/>
      <sheetName val="Section 16770 (b)"/>
      <sheetName val="Section 16782"/>
      <sheetName val="Section 16890"/>
      <sheetName val="Summary Page"/>
      <sheetName val="Table of Content"/>
      <sheetName val="DI-ESTI"/>
      <sheetName val="Section_16010"/>
      <sheetName val="Section_16010-b"/>
      <sheetName val="Section_16050"/>
      <sheetName val="Section_16110_"/>
      <sheetName val="Section_16170"/>
      <sheetName val="Section_16300"/>
      <sheetName val="Section_16400"/>
      <sheetName val="Section_16500"/>
      <sheetName val="Section_16530"/>
      <sheetName val="Section_16535"/>
      <sheetName val="Section_16620_"/>
      <sheetName val="Section_16670"/>
      <sheetName val="Section_16720-(a)"/>
      <sheetName val="Section_16720-(b)"/>
      <sheetName val="Section_16722-(a)"/>
      <sheetName val="Section_16722_(b)"/>
      <sheetName val="Section_16723"/>
      <sheetName val="Section_16724"/>
      <sheetName val="Section_16731"/>
      <sheetName val="Section_16740"/>
      <sheetName val="Section_16740-b"/>
      <sheetName val="Section_16741"/>
      <sheetName val="Section_16745"/>
      <sheetName val="Section_16770_(a)"/>
      <sheetName val="Section_16770_(b)"/>
      <sheetName val="Section_16782"/>
      <sheetName val="Section_16890"/>
      <sheetName val="Summary_Page"/>
      <sheetName val="Table_of_Content"/>
      <sheetName val="Tools"/>
      <sheetName val="HEAT EXCHR SOW CALCTR"/>
      <sheetName val="HEAT_EXCHR_SOW_CALCTR"/>
      <sheetName val="Section_160501"/>
      <sheetName val="Section_160101"/>
      <sheetName val="Section_16010-b1"/>
      <sheetName val="Section_16110_1"/>
      <sheetName val="Section_161701"/>
      <sheetName val="Section_163001"/>
      <sheetName val="Section_164001"/>
      <sheetName val="Section_165001"/>
      <sheetName val="Section_165301"/>
      <sheetName val="Section_165351"/>
      <sheetName val="Section_16620_1"/>
      <sheetName val="Section_166701"/>
      <sheetName val="Section_16720-(a)1"/>
      <sheetName val="Section_16720-(b)1"/>
      <sheetName val="Section_16722-(a)1"/>
      <sheetName val="Section_16722_(b)1"/>
      <sheetName val="Section_167231"/>
      <sheetName val="Section_167241"/>
      <sheetName val="Section_167311"/>
      <sheetName val="Section_167401"/>
      <sheetName val="Section_16740-b1"/>
      <sheetName val="Section_167411"/>
      <sheetName val="Section_167451"/>
      <sheetName val="Section_16770_(a)1"/>
      <sheetName val="Section_16770_(b)1"/>
      <sheetName val="Section_167821"/>
      <sheetName val="Section_168901"/>
      <sheetName val="Summary_Page1"/>
      <sheetName val="Table_of_Content1"/>
      <sheetName val="HEAT_EXCHR_SOW_CALCTR1"/>
      <sheetName val="Section_160502"/>
      <sheetName val="Section_160102"/>
      <sheetName val="Section_16010-b2"/>
      <sheetName val="Section_16110_2"/>
      <sheetName val="Section_161702"/>
      <sheetName val="Section_163002"/>
      <sheetName val="Section_164002"/>
      <sheetName val="Section_165002"/>
      <sheetName val="Section_165302"/>
      <sheetName val="Section_165352"/>
      <sheetName val="Section_16620_2"/>
      <sheetName val="Section_166702"/>
      <sheetName val="Section_16720-(a)2"/>
      <sheetName val="Section_16720-(b)2"/>
      <sheetName val="Section_16722-(a)2"/>
      <sheetName val="Section_16722_(b)2"/>
      <sheetName val="Section_167232"/>
      <sheetName val="Section_167242"/>
      <sheetName val="Section_167312"/>
      <sheetName val="Section_167402"/>
      <sheetName val="Section_16740-b2"/>
      <sheetName val="Section_167412"/>
      <sheetName val="Section_167452"/>
      <sheetName val="Section_16770_(a)2"/>
      <sheetName val="Section_16770_(b)2"/>
      <sheetName val="Section_167822"/>
      <sheetName val="Section_168902"/>
      <sheetName val="Summary_Page2"/>
      <sheetName val="Table_of_Content2"/>
      <sheetName val="HEAT_EXCHR_SOW_CALCTR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ITLE"/>
      <sheetName val="Grand Summary"/>
      <sheetName val="Summary Civil ID"/>
      <sheetName val="CIVIL"/>
      <sheetName val="Furniture"/>
      <sheetName val="M&amp;P SUMMARY"/>
      <sheetName val="M&amp;P"/>
      <sheetName val="FF Summary"/>
      <sheetName val="FF"/>
      <sheetName val="Electrical Summary"/>
      <sheetName val="Electrical"/>
    </sheetNames>
    <sheetDataSet>
      <sheetData sheetId="0"/>
      <sheetData sheetId="1"/>
      <sheetData sheetId="2"/>
      <sheetData sheetId="3"/>
      <sheetData sheetId="4"/>
      <sheetData sheetId="5"/>
      <sheetData sheetId="6">
        <row r="223">
          <cell r="K223">
            <v>39103805</v>
          </cell>
        </row>
      </sheetData>
      <sheetData sheetId="7"/>
      <sheetData sheetId="8"/>
      <sheetData sheetId="9"/>
      <sheetData sheetId="1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ITLE"/>
      <sheetName val="Grand Summary"/>
      <sheetName val="Summary Civil ID"/>
      <sheetName val="CIVIL"/>
      <sheetName val="Furniture"/>
      <sheetName val="M&amp;P SUMMARY"/>
      <sheetName val="M&amp;P"/>
      <sheetName val="FF Summary"/>
      <sheetName val="FF"/>
      <sheetName val="Electrical Summary"/>
      <sheetName val="Electrical BOQ"/>
    </sheetNames>
    <sheetDataSet>
      <sheetData sheetId="0"/>
      <sheetData sheetId="1"/>
      <sheetData sheetId="2"/>
      <sheetData sheetId="3"/>
      <sheetData sheetId="4"/>
      <sheetData sheetId="5"/>
      <sheetData sheetId="6">
        <row r="216">
          <cell r="K216">
            <v>37410364.600000001</v>
          </cell>
        </row>
      </sheetData>
      <sheetData sheetId="7"/>
      <sheetData sheetId="8"/>
      <sheetData sheetId="9"/>
      <sheetData sheetId="1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8E612-5C2C-45C0-AABA-219F9222125D}">
  <dimension ref="A4:J37"/>
  <sheetViews>
    <sheetView tabSelected="1" topLeftCell="A10" workbookViewId="0">
      <selection activeCell="K17" sqref="K17"/>
    </sheetView>
  </sheetViews>
  <sheetFormatPr defaultRowHeight="12.75" x14ac:dyDescent="0.2"/>
  <cols>
    <col min="1" max="1" width="6.28515625" style="423" customWidth="1"/>
    <col min="2" max="2" width="37.85546875" style="423" customWidth="1"/>
    <col min="3" max="3" width="17" style="423" customWidth="1"/>
    <col min="4" max="4" width="17.85546875" style="423" customWidth="1"/>
    <col min="5" max="5" width="18.5703125" style="423" customWidth="1"/>
    <col min="6" max="7" width="9.140625" style="424"/>
    <col min="8" max="8" width="11.28515625" style="424" bestFit="1" customWidth="1"/>
    <col min="9" max="9" width="9.140625" style="424"/>
    <col min="10" max="10" width="19" style="424" customWidth="1"/>
    <col min="11" max="16384" width="9.140625" style="424"/>
  </cols>
  <sheetData>
    <row r="4" spans="1:5" ht="21" customHeight="1" x14ac:dyDescent="0.2"/>
    <row r="5" spans="1:5" s="426" customFormat="1" ht="18.75" x14ac:dyDescent="0.2">
      <c r="A5" s="425"/>
      <c r="E5" s="427"/>
    </row>
    <row r="6" spans="1:5" s="426" customFormat="1" ht="18.75" x14ac:dyDescent="0.2">
      <c r="A6" s="425"/>
      <c r="E6" s="427"/>
    </row>
    <row r="7" spans="1:5" s="426" customFormat="1" ht="18.75" x14ac:dyDescent="0.2">
      <c r="A7" s="425"/>
      <c r="E7" s="427"/>
    </row>
    <row r="8" spans="1:5" s="426" customFormat="1" ht="18.75" x14ac:dyDescent="0.2">
      <c r="A8" s="425"/>
      <c r="E8" s="427"/>
    </row>
    <row r="9" spans="1:5" s="426" customFormat="1" ht="18.75" x14ac:dyDescent="0.2">
      <c r="A9" s="425"/>
      <c r="E9" s="427" t="s">
        <v>381</v>
      </c>
    </row>
    <row r="10" spans="1:5" s="426" customFormat="1" ht="18.75" x14ac:dyDescent="0.2">
      <c r="A10" s="425"/>
      <c r="E10" s="427"/>
    </row>
    <row r="11" spans="1:5" s="426" customFormat="1" ht="18.75" x14ac:dyDescent="0.2">
      <c r="A11" s="425"/>
      <c r="E11" s="427"/>
    </row>
    <row r="12" spans="1:5" s="426" customFormat="1" ht="18.75" x14ac:dyDescent="0.2">
      <c r="A12" s="428" t="s">
        <v>371</v>
      </c>
      <c r="E12" s="429">
        <v>45254</v>
      </c>
    </row>
    <row r="13" spans="1:5" s="426" customFormat="1" ht="18.75" x14ac:dyDescent="0.2">
      <c r="A13" s="450"/>
      <c r="B13" s="450"/>
      <c r="C13" s="430"/>
      <c r="D13" s="430"/>
      <c r="E13" s="431"/>
    </row>
    <row r="14" spans="1:5" s="426" customFormat="1" ht="18.75" x14ac:dyDescent="0.2">
      <c r="A14" s="432"/>
      <c r="E14" s="431"/>
    </row>
    <row r="15" spans="1:5" s="426" customFormat="1" ht="28.5" x14ac:dyDescent="0.2">
      <c r="A15" s="451" t="s">
        <v>372</v>
      </c>
      <c r="B15" s="451"/>
      <c r="C15" s="451"/>
      <c r="D15" s="451"/>
      <c r="E15" s="451"/>
    </row>
    <row r="16" spans="1:5" s="426" customFormat="1" ht="29.25" thickBot="1" x14ac:dyDescent="0.25">
      <c r="A16" s="433"/>
      <c r="B16" s="433"/>
      <c r="C16" s="433"/>
      <c r="D16" s="433"/>
      <c r="E16" s="433"/>
    </row>
    <row r="17" spans="1:10" ht="19.5" thickBot="1" x14ac:dyDescent="0.25">
      <c r="A17" s="434" t="s">
        <v>2</v>
      </c>
      <c r="B17" s="435" t="s">
        <v>373</v>
      </c>
      <c r="C17" s="435" t="s">
        <v>374</v>
      </c>
      <c r="D17" s="435" t="s">
        <v>375</v>
      </c>
      <c r="E17" s="436" t="s">
        <v>1</v>
      </c>
    </row>
    <row r="18" spans="1:10" ht="18.75" x14ac:dyDescent="0.2">
      <c r="A18" s="437"/>
      <c r="B18" s="438"/>
      <c r="C18" s="438"/>
      <c r="D18" s="438"/>
      <c r="E18" s="439"/>
    </row>
    <row r="19" spans="1:10" ht="18.75" x14ac:dyDescent="0.2">
      <c r="A19" s="440">
        <v>1</v>
      </c>
      <c r="B19" s="441" t="s">
        <v>377</v>
      </c>
      <c r="C19" s="442">
        <f>'21HVAC'!H210</f>
        <v>24798489.16</v>
      </c>
      <c r="D19" s="442">
        <f>'21HVAC'!J210</f>
        <v>3356510.44</v>
      </c>
      <c r="E19" s="443">
        <f>D19+C19</f>
        <v>28154999.600000001</v>
      </c>
    </row>
    <row r="20" spans="1:10" ht="18.75" x14ac:dyDescent="0.2">
      <c r="A20" s="440">
        <v>2</v>
      </c>
      <c r="B20" s="441" t="s">
        <v>380</v>
      </c>
      <c r="C20" s="442">
        <f>'21FF'!F66</f>
        <v>7401145</v>
      </c>
      <c r="D20" s="442">
        <f>'21FF'!H66</f>
        <v>1587140</v>
      </c>
      <c r="E20" s="443">
        <f>D20+C20</f>
        <v>8988285</v>
      </c>
      <c r="H20" s="448"/>
    </row>
    <row r="21" spans="1:10" ht="18.75" x14ac:dyDescent="0.2">
      <c r="A21" s="440"/>
      <c r="B21" s="441"/>
      <c r="C21" s="442"/>
      <c r="D21" s="442"/>
      <c r="E21" s="443"/>
      <c r="J21" s="449"/>
    </row>
    <row r="22" spans="1:10" ht="18.75" x14ac:dyDescent="0.2">
      <c r="A22" s="440">
        <v>1</v>
      </c>
      <c r="B22" s="441" t="s">
        <v>378</v>
      </c>
      <c r="C22" s="442">
        <f>'22HVAC'!H218</f>
        <v>26528890</v>
      </c>
      <c r="D22" s="442">
        <f>'22HVAC'!J218</f>
        <v>3478710</v>
      </c>
      <c r="E22" s="443">
        <f>D22+C22</f>
        <v>30007600</v>
      </c>
      <c r="J22" s="449"/>
    </row>
    <row r="23" spans="1:10" ht="18.75" x14ac:dyDescent="0.2">
      <c r="A23" s="440">
        <v>2</v>
      </c>
      <c r="B23" s="441" t="s">
        <v>379</v>
      </c>
      <c r="C23" s="442">
        <f>'22F'!F64</f>
        <v>7502745</v>
      </c>
      <c r="D23" s="442">
        <f>'22F'!H64</f>
        <v>1593460</v>
      </c>
      <c r="E23" s="443">
        <f>D23+C23</f>
        <v>9096205</v>
      </c>
      <c r="J23" s="449"/>
    </row>
    <row r="24" spans="1:10" ht="18.75" x14ac:dyDescent="0.2">
      <c r="A24" s="440"/>
      <c r="B24" s="441"/>
      <c r="C24" s="442"/>
      <c r="D24" s="442"/>
      <c r="E24" s="443"/>
      <c r="J24" s="449"/>
    </row>
    <row r="25" spans="1:10" ht="19.5" thickBot="1" x14ac:dyDescent="0.25">
      <c r="A25" s="437"/>
      <c r="B25" s="438"/>
      <c r="C25" s="438"/>
      <c r="D25" s="438"/>
      <c r="E25" s="439"/>
      <c r="J25" s="449"/>
    </row>
    <row r="26" spans="1:10" ht="21.75" thickBot="1" x14ac:dyDescent="0.25">
      <c r="A26" s="434"/>
      <c r="B26" s="435" t="s">
        <v>376</v>
      </c>
      <c r="C26" s="444">
        <f>SUM(C19:C25)</f>
        <v>66231269.159999996</v>
      </c>
      <c r="D26" s="444">
        <f>SUM(D19:D25)</f>
        <v>10015820.439999999</v>
      </c>
      <c r="E26" s="444">
        <f>SUM(E19:E25)</f>
        <v>76247089.599999994</v>
      </c>
      <c r="J26" s="449"/>
    </row>
    <row r="27" spans="1:10" ht="15" x14ac:dyDescent="0.2">
      <c r="E27" s="445"/>
      <c r="J27" s="449"/>
    </row>
    <row r="28" spans="1:10" ht="15" x14ac:dyDescent="0.2">
      <c r="E28" s="446"/>
      <c r="J28" s="449">
        <v>76247090</v>
      </c>
    </row>
    <row r="29" spans="1:10" ht="15" x14ac:dyDescent="0.2">
      <c r="E29" s="447"/>
      <c r="J29" s="449">
        <f>J28*18%</f>
        <v>13724476.199999999</v>
      </c>
    </row>
    <row r="30" spans="1:10" ht="15" x14ac:dyDescent="0.2">
      <c r="D30" s="447"/>
      <c r="E30" s="446"/>
      <c r="J30" s="449">
        <f>J28-J29</f>
        <v>62522613.799999997</v>
      </c>
    </row>
    <row r="31" spans="1:10" ht="15" x14ac:dyDescent="0.2">
      <c r="E31" s="447"/>
      <c r="J31" s="449"/>
    </row>
    <row r="32" spans="1:10" ht="15" x14ac:dyDescent="0.2">
      <c r="J32" s="449"/>
    </row>
    <row r="33" spans="10:10" ht="15" x14ac:dyDescent="0.2">
      <c r="J33" s="449"/>
    </row>
    <row r="34" spans="10:10" ht="15" x14ac:dyDescent="0.2">
      <c r="J34" s="449"/>
    </row>
    <row r="35" spans="10:10" ht="15" x14ac:dyDescent="0.2">
      <c r="J35" s="449"/>
    </row>
    <row r="36" spans="10:10" ht="15" x14ac:dyDescent="0.2">
      <c r="J36" s="449"/>
    </row>
    <row r="37" spans="10:10" ht="15" x14ac:dyDescent="0.2">
      <c r="J37" s="449"/>
    </row>
  </sheetData>
  <mergeCells count="2">
    <mergeCell ref="A13:B13"/>
    <mergeCell ref="A15:E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20CA-0E07-4D81-8A56-205343B937AA}">
  <dimension ref="A1:N217"/>
  <sheetViews>
    <sheetView showGridLines="0" zoomScale="110" zoomScaleNormal="110" zoomScaleSheetLayoutView="110" workbookViewId="0">
      <pane xSplit="6" ySplit="6" topLeftCell="G189" activePane="bottomRight" state="frozen"/>
      <selection activeCell="B72" sqref="B72"/>
      <selection pane="topRight" activeCell="B72" sqref="B72"/>
      <selection pane="bottomLeft" activeCell="B72" sqref="B72"/>
      <selection pane="bottomRight" activeCell="H210" sqref="H210"/>
    </sheetView>
  </sheetViews>
  <sheetFormatPr defaultColWidth="9.140625" defaultRowHeight="12.75" x14ac:dyDescent="0.2"/>
  <cols>
    <col min="1" max="1" width="8.7109375" style="386" customWidth="1"/>
    <col min="2" max="2" width="20.7109375" style="276" customWidth="1"/>
    <col min="3" max="3" width="25.7109375" style="276" customWidth="1"/>
    <col min="4" max="4" width="34.7109375" style="276" customWidth="1"/>
    <col min="5" max="5" width="11.42578125" style="386" customWidth="1"/>
    <col min="6" max="6" width="5.7109375" style="386" customWidth="1"/>
    <col min="7" max="7" width="10.42578125" style="386" customWidth="1"/>
    <col min="8" max="8" width="11.28515625" style="386" customWidth="1"/>
    <col min="9" max="10" width="11.28515625" style="388" customWidth="1"/>
    <col min="11" max="11" width="15.5703125" style="388" customWidth="1"/>
    <col min="12" max="12" width="11.5703125" style="386" customWidth="1"/>
    <col min="13" max="13" width="18.28515625" style="386" customWidth="1"/>
    <col min="14" max="14" width="13.85546875" style="388" customWidth="1"/>
    <col min="15" max="256" width="9.140625" style="276"/>
    <col min="257" max="257" width="8.7109375" style="276" customWidth="1"/>
    <col min="258" max="258" width="20.7109375" style="276" customWidth="1"/>
    <col min="259" max="259" width="25.7109375" style="276" customWidth="1"/>
    <col min="260" max="260" width="47.42578125" style="276" customWidth="1"/>
    <col min="261" max="261" width="11.42578125" style="276" customWidth="1"/>
    <col min="262" max="262" width="5.7109375" style="276" customWidth="1"/>
    <col min="263" max="270" width="11.28515625" style="276" customWidth="1"/>
    <col min="271" max="512" width="9.140625" style="276"/>
    <col min="513" max="513" width="8.7109375" style="276" customWidth="1"/>
    <col min="514" max="514" width="20.7109375" style="276" customWidth="1"/>
    <col min="515" max="515" width="25.7109375" style="276" customWidth="1"/>
    <col min="516" max="516" width="47.42578125" style="276" customWidth="1"/>
    <col min="517" max="517" width="11.42578125" style="276" customWidth="1"/>
    <col min="518" max="518" width="5.7109375" style="276" customWidth="1"/>
    <col min="519" max="526" width="11.28515625" style="276" customWidth="1"/>
    <col min="527" max="768" width="9.140625" style="276"/>
    <col min="769" max="769" width="8.7109375" style="276" customWidth="1"/>
    <col min="770" max="770" width="20.7109375" style="276" customWidth="1"/>
    <col min="771" max="771" width="25.7109375" style="276" customWidth="1"/>
    <col min="772" max="772" width="47.42578125" style="276" customWidth="1"/>
    <col min="773" max="773" width="11.42578125" style="276" customWidth="1"/>
    <col min="774" max="774" width="5.7109375" style="276" customWidth="1"/>
    <col min="775" max="782" width="11.28515625" style="276" customWidth="1"/>
    <col min="783" max="1024" width="9.140625" style="276"/>
    <col min="1025" max="1025" width="8.7109375" style="276" customWidth="1"/>
    <col min="1026" max="1026" width="20.7109375" style="276" customWidth="1"/>
    <col min="1027" max="1027" width="25.7109375" style="276" customWidth="1"/>
    <col min="1028" max="1028" width="47.42578125" style="276" customWidth="1"/>
    <col min="1029" max="1029" width="11.42578125" style="276" customWidth="1"/>
    <col min="1030" max="1030" width="5.7109375" style="276" customWidth="1"/>
    <col min="1031" max="1038" width="11.28515625" style="276" customWidth="1"/>
    <col min="1039" max="1280" width="9.140625" style="276"/>
    <col min="1281" max="1281" width="8.7109375" style="276" customWidth="1"/>
    <col min="1282" max="1282" width="20.7109375" style="276" customWidth="1"/>
    <col min="1283" max="1283" width="25.7109375" style="276" customWidth="1"/>
    <col min="1284" max="1284" width="47.42578125" style="276" customWidth="1"/>
    <col min="1285" max="1285" width="11.42578125" style="276" customWidth="1"/>
    <col min="1286" max="1286" width="5.7109375" style="276" customWidth="1"/>
    <col min="1287" max="1294" width="11.28515625" style="276" customWidth="1"/>
    <col min="1295" max="1536" width="9.140625" style="276"/>
    <col min="1537" max="1537" width="8.7109375" style="276" customWidth="1"/>
    <col min="1538" max="1538" width="20.7109375" style="276" customWidth="1"/>
    <col min="1539" max="1539" width="25.7109375" style="276" customWidth="1"/>
    <col min="1540" max="1540" width="47.42578125" style="276" customWidth="1"/>
    <col min="1541" max="1541" width="11.42578125" style="276" customWidth="1"/>
    <col min="1542" max="1542" width="5.7109375" style="276" customWidth="1"/>
    <col min="1543" max="1550" width="11.28515625" style="276" customWidth="1"/>
    <col min="1551" max="1792" width="9.140625" style="276"/>
    <col min="1793" max="1793" width="8.7109375" style="276" customWidth="1"/>
    <col min="1794" max="1794" width="20.7109375" style="276" customWidth="1"/>
    <col min="1795" max="1795" width="25.7109375" style="276" customWidth="1"/>
    <col min="1796" max="1796" width="47.42578125" style="276" customWidth="1"/>
    <col min="1797" max="1797" width="11.42578125" style="276" customWidth="1"/>
    <col min="1798" max="1798" width="5.7109375" style="276" customWidth="1"/>
    <col min="1799" max="1806" width="11.28515625" style="276" customWidth="1"/>
    <col min="1807" max="2048" width="9.140625" style="276"/>
    <col min="2049" max="2049" width="8.7109375" style="276" customWidth="1"/>
    <col min="2050" max="2050" width="20.7109375" style="276" customWidth="1"/>
    <col min="2051" max="2051" width="25.7109375" style="276" customWidth="1"/>
    <col min="2052" max="2052" width="47.42578125" style="276" customWidth="1"/>
    <col min="2053" max="2053" width="11.42578125" style="276" customWidth="1"/>
    <col min="2054" max="2054" width="5.7109375" style="276" customWidth="1"/>
    <col min="2055" max="2062" width="11.28515625" style="276" customWidth="1"/>
    <col min="2063" max="2304" width="9.140625" style="276"/>
    <col min="2305" max="2305" width="8.7109375" style="276" customWidth="1"/>
    <col min="2306" max="2306" width="20.7109375" style="276" customWidth="1"/>
    <col min="2307" max="2307" width="25.7109375" style="276" customWidth="1"/>
    <col min="2308" max="2308" width="47.42578125" style="276" customWidth="1"/>
    <col min="2309" max="2309" width="11.42578125" style="276" customWidth="1"/>
    <col min="2310" max="2310" width="5.7109375" style="276" customWidth="1"/>
    <col min="2311" max="2318" width="11.28515625" style="276" customWidth="1"/>
    <col min="2319" max="2560" width="9.140625" style="276"/>
    <col min="2561" max="2561" width="8.7109375" style="276" customWidth="1"/>
    <col min="2562" max="2562" width="20.7109375" style="276" customWidth="1"/>
    <col min="2563" max="2563" width="25.7109375" style="276" customWidth="1"/>
    <col min="2564" max="2564" width="47.42578125" style="276" customWidth="1"/>
    <col min="2565" max="2565" width="11.42578125" style="276" customWidth="1"/>
    <col min="2566" max="2566" width="5.7109375" style="276" customWidth="1"/>
    <col min="2567" max="2574" width="11.28515625" style="276" customWidth="1"/>
    <col min="2575" max="2816" width="9.140625" style="276"/>
    <col min="2817" max="2817" width="8.7109375" style="276" customWidth="1"/>
    <col min="2818" max="2818" width="20.7109375" style="276" customWidth="1"/>
    <col min="2819" max="2819" width="25.7109375" style="276" customWidth="1"/>
    <col min="2820" max="2820" width="47.42578125" style="276" customWidth="1"/>
    <col min="2821" max="2821" width="11.42578125" style="276" customWidth="1"/>
    <col min="2822" max="2822" width="5.7109375" style="276" customWidth="1"/>
    <col min="2823" max="2830" width="11.28515625" style="276" customWidth="1"/>
    <col min="2831" max="3072" width="9.140625" style="276"/>
    <col min="3073" max="3073" width="8.7109375" style="276" customWidth="1"/>
    <col min="3074" max="3074" width="20.7109375" style="276" customWidth="1"/>
    <col min="3075" max="3075" width="25.7109375" style="276" customWidth="1"/>
    <col min="3076" max="3076" width="47.42578125" style="276" customWidth="1"/>
    <col min="3077" max="3077" width="11.42578125" style="276" customWidth="1"/>
    <col min="3078" max="3078" width="5.7109375" style="276" customWidth="1"/>
    <col min="3079" max="3086" width="11.28515625" style="276" customWidth="1"/>
    <col min="3087" max="3328" width="9.140625" style="276"/>
    <col min="3329" max="3329" width="8.7109375" style="276" customWidth="1"/>
    <col min="3330" max="3330" width="20.7109375" style="276" customWidth="1"/>
    <col min="3331" max="3331" width="25.7109375" style="276" customWidth="1"/>
    <col min="3332" max="3332" width="47.42578125" style="276" customWidth="1"/>
    <col min="3333" max="3333" width="11.42578125" style="276" customWidth="1"/>
    <col min="3334" max="3334" width="5.7109375" style="276" customWidth="1"/>
    <col min="3335" max="3342" width="11.28515625" style="276" customWidth="1"/>
    <col min="3343" max="3584" width="9.140625" style="276"/>
    <col min="3585" max="3585" width="8.7109375" style="276" customWidth="1"/>
    <col min="3586" max="3586" width="20.7109375" style="276" customWidth="1"/>
    <col min="3587" max="3587" width="25.7109375" style="276" customWidth="1"/>
    <col min="3588" max="3588" width="47.42578125" style="276" customWidth="1"/>
    <col min="3589" max="3589" width="11.42578125" style="276" customWidth="1"/>
    <col min="3590" max="3590" width="5.7109375" style="276" customWidth="1"/>
    <col min="3591" max="3598" width="11.28515625" style="276" customWidth="1"/>
    <col min="3599" max="3840" width="9.140625" style="276"/>
    <col min="3841" max="3841" width="8.7109375" style="276" customWidth="1"/>
    <col min="3842" max="3842" width="20.7109375" style="276" customWidth="1"/>
    <col min="3843" max="3843" width="25.7109375" style="276" customWidth="1"/>
    <col min="3844" max="3844" width="47.42578125" style="276" customWidth="1"/>
    <col min="3845" max="3845" width="11.42578125" style="276" customWidth="1"/>
    <col min="3846" max="3846" width="5.7109375" style="276" customWidth="1"/>
    <col min="3847" max="3854" width="11.28515625" style="276" customWidth="1"/>
    <col min="3855" max="4096" width="9.140625" style="276"/>
    <col min="4097" max="4097" width="8.7109375" style="276" customWidth="1"/>
    <col min="4098" max="4098" width="20.7109375" style="276" customWidth="1"/>
    <col min="4099" max="4099" width="25.7109375" style="276" customWidth="1"/>
    <col min="4100" max="4100" width="47.42578125" style="276" customWidth="1"/>
    <col min="4101" max="4101" width="11.42578125" style="276" customWidth="1"/>
    <col min="4102" max="4102" width="5.7109375" style="276" customWidth="1"/>
    <col min="4103" max="4110" width="11.28515625" style="276" customWidth="1"/>
    <col min="4111" max="4352" width="9.140625" style="276"/>
    <col min="4353" max="4353" width="8.7109375" style="276" customWidth="1"/>
    <col min="4354" max="4354" width="20.7109375" style="276" customWidth="1"/>
    <col min="4355" max="4355" width="25.7109375" style="276" customWidth="1"/>
    <col min="4356" max="4356" width="47.42578125" style="276" customWidth="1"/>
    <col min="4357" max="4357" width="11.42578125" style="276" customWidth="1"/>
    <col min="4358" max="4358" width="5.7109375" style="276" customWidth="1"/>
    <col min="4359" max="4366" width="11.28515625" style="276" customWidth="1"/>
    <col min="4367" max="4608" width="9.140625" style="276"/>
    <col min="4609" max="4609" width="8.7109375" style="276" customWidth="1"/>
    <col min="4610" max="4610" width="20.7109375" style="276" customWidth="1"/>
    <col min="4611" max="4611" width="25.7109375" style="276" customWidth="1"/>
    <col min="4612" max="4612" width="47.42578125" style="276" customWidth="1"/>
    <col min="4613" max="4613" width="11.42578125" style="276" customWidth="1"/>
    <col min="4614" max="4614" width="5.7109375" style="276" customWidth="1"/>
    <col min="4615" max="4622" width="11.28515625" style="276" customWidth="1"/>
    <col min="4623" max="4864" width="9.140625" style="276"/>
    <col min="4865" max="4865" width="8.7109375" style="276" customWidth="1"/>
    <col min="4866" max="4866" width="20.7109375" style="276" customWidth="1"/>
    <col min="4867" max="4867" width="25.7109375" style="276" customWidth="1"/>
    <col min="4868" max="4868" width="47.42578125" style="276" customWidth="1"/>
    <col min="4869" max="4869" width="11.42578125" style="276" customWidth="1"/>
    <col min="4870" max="4870" width="5.7109375" style="276" customWidth="1"/>
    <col min="4871" max="4878" width="11.28515625" style="276" customWidth="1"/>
    <col min="4879" max="5120" width="9.140625" style="276"/>
    <col min="5121" max="5121" width="8.7109375" style="276" customWidth="1"/>
    <col min="5122" max="5122" width="20.7109375" style="276" customWidth="1"/>
    <col min="5123" max="5123" width="25.7109375" style="276" customWidth="1"/>
    <col min="5124" max="5124" width="47.42578125" style="276" customWidth="1"/>
    <col min="5125" max="5125" width="11.42578125" style="276" customWidth="1"/>
    <col min="5126" max="5126" width="5.7109375" style="276" customWidth="1"/>
    <col min="5127" max="5134" width="11.28515625" style="276" customWidth="1"/>
    <col min="5135" max="5376" width="9.140625" style="276"/>
    <col min="5377" max="5377" width="8.7109375" style="276" customWidth="1"/>
    <col min="5378" max="5378" width="20.7109375" style="276" customWidth="1"/>
    <col min="5379" max="5379" width="25.7109375" style="276" customWidth="1"/>
    <col min="5380" max="5380" width="47.42578125" style="276" customWidth="1"/>
    <col min="5381" max="5381" width="11.42578125" style="276" customWidth="1"/>
    <col min="5382" max="5382" width="5.7109375" style="276" customWidth="1"/>
    <col min="5383" max="5390" width="11.28515625" style="276" customWidth="1"/>
    <col min="5391" max="5632" width="9.140625" style="276"/>
    <col min="5633" max="5633" width="8.7109375" style="276" customWidth="1"/>
    <col min="5634" max="5634" width="20.7109375" style="276" customWidth="1"/>
    <col min="5635" max="5635" width="25.7109375" style="276" customWidth="1"/>
    <col min="5636" max="5636" width="47.42578125" style="276" customWidth="1"/>
    <col min="5637" max="5637" width="11.42578125" style="276" customWidth="1"/>
    <col min="5638" max="5638" width="5.7109375" style="276" customWidth="1"/>
    <col min="5639" max="5646" width="11.28515625" style="276" customWidth="1"/>
    <col min="5647" max="5888" width="9.140625" style="276"/>
    <col min="5889" max="5889" width="8.7109375" style="276" customWidth="1"/>
    <col min="5890" max="5890" width="20.7109375" style="276" customWidth="1"/>
    <col min="5891" max="5891" width="25.7109375" style="276" customWidth="1"/>
    <col min="5892" max="5892" width="47.42578125" style="276" customWidth="1"/>
    <col min="5893" max="5893" width="11.42578125" style="276" customWidth="1"/>
    <col min="5894" max="5894" width="5.7109375" style="276" customWidth="1"/>
    <col min="5895" max="5902" width="11.28515625" style="276" customWidth="1"/>
    <col min="5903" max="6144" width="9.140625" style="276"/>
    <col min="6145" max="6145" width="8.7109375" style="276" customWidth="1"/>
    <col min="6146" max="6146" width="20.7109375" style="276" customWidth="1"/>
    <col min="6147" max="6147" width="25.7109375" style="276" customWidth="1"/>
    <col min="6148" max="6148" width="47.42578125" style="276" customWidth="1"/>
    <col min="6149" max="6149" width="11.42578125" style="276" customWidth="1"/>
    <col min="6150" max="6150" width="5.7109375" style="276" customWidth="1"/>
    <col min="6151" max="6158" width="11.28515625" style="276" customWidth="1"/>
    <col min="6159" max="6400" width="9.140625" style="276"/>
    <col min="6401" max="6401" width="8.7109375" style="276" customWidth="1"/>
    <col min="6402" max="6402" width="20.7109375" style="276" customWidth="1"/>
    <col min="6403" max="6403" width="25.7109375" style="276" customWidth="1"/>
    <col min="6404" max="6404" width="47.42578125" style="276" customWidth="1"/>
    <col min="6405" max="6405" width="11.42578125" style="276" customWidth="1"/>
    <col min="6406" max="6406" width="5.7109375" style="276" customWidth="1"/>
    <col min="6407" max="6414" width="11.28515625" style="276" customWidth="1"/>
    <col min="6415" max="6656" width="9.140625" style="276"/>
    <col min="6657" max="6657" width="8.7109375" style="276" customWidth="1"/>
    <col min="6658" max="6658" width="20.7109375" style="276" customWidth="1"/>
    <col min="6659" max="6659" width="25.7109375" style="276" customWidth="1"/>
    <col min="6660" max="6660" width="47.42578125" style="276" customWidth="1"/>
    <col min="6661" max="6661" width="11.42578125" style="276" customWidth="1"/>
    <col min="6662" max="6662" width="5.7109375" style="276" customWidth="1"/>
    <col min="6663" max="6670" width="11.28515625" style="276" customWidth="1"/>
    <col min="6671" max="6912" width="9.140625" style="276"/>
    <col min="6913" max="6913" width="8.7109375" style="276" customWidth="1"/>
    <col min="6914" max="6914" width="20.7109375" style="276" customWidth="1"/>
    <col min="6915" max="6915" width="25.7109375" style="276" customWidth="1"/>
    <col min="6916" max="6916" width="47.42578125" style="276" customWidth="1"/>
    <col min="6917" max="6917" width="11.42578125" style="276" customWidth="1"/>
    <col min="6918" max="6918" width="5.7109375" style="276" customWidth="1"/>
    <col min="6919" max="6926" width="11.28515625" style="276" customWidth="1"/>
    <col min="6927" max="7168" width="9.140625" style="276"/>
    <col min="7169" max="7169" width="8.7109375" style="276" customWidth="1"/>
    <col min="7170" max="7170" width="20.7109375" style="276" customWidth="1"/>
    <col min="7171" max="7171" width="25.7109375" style="276" customWidth="1"/>
    <col min="7172" max="7172" width="47.42578125" style="276" customWidth="1"/>
    <col min="7173" max="7173" width="11.42578125" style="276" customWidth="1"/>
    <col min="7174" max="7174" width="5.7109375" style="276" customWidth="1"/>
    <col min="7175" max="7182" width="11.28515625" style="276" customWidth="1"/>
    <col min="7183" max="7424" width="9.140625" style="276"/>
    <col min="7425" max="7425" width="8.7109375" style="276" customWidth="1"/>
    <col min="7426" max="7426" width="20.7109375" style="276" customWidth="1"/>
    <col min="7427" max="7427" width="25.7109375" style="276" customWidth="1"/>
    <col min="7428" max="7428" width="47.42578125" style="276" customWidth="1"/>
    <col min="7429" max="7429" width="11.42578125" style="276" customWidth="1"/>
    <col min="7430" max="7430" width="5.7109375" style="276" customWidth="1"/>
    <col min="7431" max="7438" width="11.28515625" style="276" customWidth="1"/>
    <col min="7439" max="7680" width="9.140625" style="276"/>
    <col min="7681" max="7681" width="8.7109375" style="276" customWidth="1"/>
    <col min="7682" max="7682" width="20.7109375" style="276" customWidth="1"/>
    <col min="7683" max="7683" width="25.7109375" style="276" customWidth="1"/>
    <col min="7684" max="7684" width="47.42578125" style="276" customWidth="1"/>
    <col min="7685" max="7685" width="11.42578125" style="276" customWidth="1"/>
    <col min="7686" max="7686" width="5.7109375" style="276" customWidth="1"/>
    <col min="7687" max="7694" width="11.28515625" style="276" customWidth="1"/>
    <col min="7695" max="7936" width="9.140625" style="276"/>
    <col min="7937" max="7937" width="8.7109375" style="276" customWidth="1"/>
    <col min="7938" max="7938" width="20.7109375" style="276" customWidth="1"/>
    <col min="7939" max="7939" width="25.7109375" style="276" customWidth="1"/>
    <col min="7940" max="7940" width="47.42578125" style="276" customWidth="1"/>
    <col min="7941" max="7941" width="11.42578125" style="276" customWidth="1"/>
    <col min="7942" max="7942" width="5.7109375" style="276" customWidth="1"/>
    <col min="7943" max="7950" width="11.28515625" style="276" customWidth="1"/>
    <col min="7951" max="8192" width="9.140625" style="276"/>
    <col min="8193" max="8193" width="8.7109375" style="276" customWidth="1"/>
    <col min="8194" max="8194" width="20.7109375" style="276" customWidth="1"/>
    <col min="8195" max="8195" width="25.7109375" style="276" customWidth="1"/>
    <col min="8196" max="8196" width="47.42578125" style="276" customWidth="1"/>
    <col min="8197" max="8197" width="11.42578125" style="276" customWidth="1"/>
    <col min="8198" max="8198" width="5.7109375" style="276" customWidth="1"/>
    <col min="8199" max="8206" width="11.28515625" style="276" customWidth="1"/>
    <col min="8207" max="8448" width="9.140625" style="276"/>
    <col min="8449" max="8449" width="8.7109375" style="276" customWidth="1"/>
    <col min="8450" max="8450" width="20.7109375" style="276" customWidth="1"/>
    <col min="8451" max="8451" width="25.7109375" style="276" customWidth="1"/>
    <col min="8452" max="8452" width="47.42578125" style="276" customWidth="1"/>
    <col min="8453" max="8453" width="11.42578125" style="276" customWidth="1"/>
    <col min="8454" max="8454" width="5.7109375" style="276" customWidth="1"/>
    <col min="8455" max="8462" width="11.28515625" style="276" customWidth="1"/>
    <col min="8463" max="8704" width="9.140625" style="276"/>
    <col min="8705" max="8705" width="8.7109375" style="276" customWidth="1"/>
    <col min="8706" max="8706" width="20.7109375" style="276" customWidth="1"/>
    <col min="8707" max="8707" width="25.7109375" style="276" customWidth="1"/>
    <col min="8708" max="8708" width="47.42578125" style="276" customWidth="1"/>
    <col min="8709" max="8709" width="11.42578125" style="276" customWidth="1"/>
    <col min="8710" max="8710" width="5.7109375" style="276" customWidth="1"/>
    <col min="8711" max="8718" width="11.28515625" style="276" customWidth="1"/>
    <col min="8719" max="8960" width="9.140625" style="276"/>
    <col min="8961" max="8961" width="8.7109375" style="276" customWidth="1"/>
    <col min="8962" max="8962" width="20.7109375" style="276" customWidth="1"/>
    <col min="8963" max="8963" width="25.7109375" style="276" customWidth="1"/>
    <col min="8964" max="8964" width="47.42578125" style="276" customWidth="1"/>
    <col min="8965" max="8965" width="11.42578125" style="276" customWidth="1"/>
    <col min="8966" max="8966" width="5.7109375" style="276" customWidth="1"/>
    <col min="8967" max="8974" width="11.28515625" style="276" customWidth="1"/>
    <col min="8975" max="9216" width="9.140625" style="276"/>
    <col min="9217" max="9217" width="8.7109375" style="276" customWidth="1"/>
    <col min="9218" max="9218" width="20.7109375" style="276" customWidth="1"/>
    <col min="9219" max="9219" width="25.7109375" style="276" customWidth="1"/>
    <col min="9220" max="9220" width="47.42578125" style="276" customWidth="1"/>
    <col min="9221" max="9221" width="11.42578125" style="276" customWidth="1"/>
    <col min="9222" max="9222" width="5.7109375" style="276" customWidth="1"/>
    <col min="9223" max="9230" width="11.28515625" style="276" customWidth="1"/>
    <col min="9231" max="9472" width="9.140625" style="276"/>
    <col min="9473" max="9473" width="8.7109375" style="276" customWidth="1"/>
    <col min="9474" max="9474" width="20.7109375" style="276" customWidth="1"/>
    <col min="9475" max="9475" width="25.7109375" style="276" customWidth="1"/>
    <col min="9476" max="9476" width="47.42578125" style="276" customWidth="1"/>
    <col min="9477" max="9477" width="11.42578125" style="276" customWidth="1"/>
    <col min="9478" max="9478" width="5.7109375" style="276" customWidth="1"/>
    <col min="9479" max="9486" width="11.28515625" style="276" customWidth="1"/>
    <col min="9487" max="9728" width="9.140625" style="276"/>
    <col min="9729" max="9729" width="8.7109375" style="276" customWidth="1"/>
    <col min="9730" max="9730" width="20.7109375" style="276" customWidth="1"/>
    <col min="9731" max="9731" width="25.7109375" style="276" customWidth="1"/>
    <col min="9732" max="9732" width="47.42578125" style="276" customWidth="1"/>
    <col min="9733" max="9733" width="11.42578125" style="276" customWidth="1"/>
    <col min="9734" max="9734" width="5.7109375" style="276" customWidth="1"/>
    <col min="9735" max="9742" width="11.28515625" style="276" customWidth="1"/>
    <col min="9743" max="9984" width="9.140625" style="276"/>
    <col min="9985" max="9985" width="8.7109375" style="276" customWidth="1"/>
    <col min="9986" max="9986" width="20.7109375" style="276" customWidth="1"/>
    <col min="9987" max="9987" width="25.7109375" style="276" customWidth="1"/>
    <col min="9988" max="9988" width="47.42578125" style="276" customWidth="1"/>
    <col min="9989" max="9989" width="11.42578125" style="276" customWidth="1"/>
    <col min="9990" max="9990" width="5.7109375" style="276" customWidth="1"/>
    <col min="9991" max="9998" width="11.28515625" style="276" customWidth="1"/>
    <col min="9999" max="10240" width="9.140625" style="276"/>
    <col min="10241" max="10241" width="8.7109375" style="276" customWidth="1"/>
    <col min="10242" max="10242" width="20.7109375" style="276" customWidth="1"/>
    <col min="10243" max="10243" width="25.7109375" style="276" customWidth="1"/>
    <col min="10244" max="10244" width="47.42578125" style="276" customWidth="1"/>
    <col min="10245" max="10245" width="11.42578125" style="276" customWidth="1"/>
    <col min="10246" max="10246" width="5.7109375" style="276" customWidth="1"/>
    <col min="10247" max="10254" width="11.28515625" style="276" customWidth="1"/>
    <col min="10255" max="10496" width="9.140625" style="276"/>
    <col min="10497" max="10497" width="8.7109375" style="276" customWidth="1"/>
    <col min="10498" max="10498" width="20.7109375" style="276" customWidth="1"/>
    <col min="10499" max="10499" width="25.7109375" style="276" customWidth="1"/>
    <col min="10500" max="10500" width="47.42578125" style="276" customWidth="1"/>
    <col min="10501" max="10501" width="11.42578125" style="276" customWidth="1"/>
    <col min="10502" max="10502" width="5.7109375" style="276" customWidth="1"/>
    <col min="10503" max="10510" width="11.28515625" style="276" customWidth="1"/>
    <col min="10511" max="10752" width="9.140625" style="276"/>
    <col min="10753" max="10753" width="8.7109375" style="276" customWidth="1"/>
    <col min="10754" max="10754" width="20.7109375" style="276" customWidth="1"/>
    <col min="10755" max="10755" width="25.7109375" style="276" customWidth="1"/>
    <col min="10756" max="10756" width="47.42578125" style="276" customWidth="1"/>
    <col min="10757" max="10757" width="11.42578125" style="276" customWidth="1"/>
    <col min="10758" max="10758" width="5.7109375" style="276" customWidth="1"/>
    <col min="10759" max="10766" width="11.28515625" style="276" customWidth="1"/>
    <col min="10767" max="11008" width="9.140625" style="276"/>
    <col min="11009" max="11009" width="8.7109375" style="276" customWidth="1"/>
    <col min="11010" max="11010" width="20.7109375" style="276" customWidth="1"/>
    <col min="11011" max="11011" width="25.7109375" style="276" customWidth="1"/>
    <col min="11012" max="11012" width="47.42578125" style="276" customWidth="1"/>
    <col min="11013" max="11013" width="11.42578125" style="276" customWidth="1"/>
    <col min="11014" max="11014" width="5.7109375" style="276" customWidth="1"/>
    <col min="11015" max="11022" width="11.28515625" style="276" customWidth="1"/>
    <col min="11023" max="11264" width="9.140625" style="276"/>
    <col min="11265" max="11265" width="8.7109375" style="276" customWidth="1"/>
    <col min="11266" max="11266" width="20.7109375" style="276" customWidth="1"/>
    <col min="11267" max="11267" width="25.7109375" style="276" customWidth="1"/>
    <col min="11268" max="11268" width="47.42578125" style="276" customWidth="1"/>
    <col min="11269" max="11269" width="11.42578125" style="276" customWidth="1"/>
    <col min="11270" max="11270" width="5.7109375" style="276" customWidth="1"/>
    <col min="11271" max="11278" width="11.28515625" style="276" customWidth="1"/>
    <col min="11279" max="11520" width="9.140625" style="276"/>
    <col min="11521" max="11521" width="8.7109375" style="276" customWidth="1"/>
    <col min="11522" max="11522" width="20.7109375" style="276" customWidth="1"/>
    <col min="11523" max="11523" width="25.7109375" style="276" customWidth="1"/>
    <col min="11524" max="11524" width="47.42578125" style="276" customWidth="1"/>
    <col min="11525" max="11525" width="11.42578125" style="276" customWidth="1"/>
    <col min="11526" max="11526" width="5.7109375" style="276" customWidth="1"/>
    <col min="11527" max="11534" width="11.28515625" style="276" customWidth="1"/>
    <col min="11535" max="11776" width="9.140625" style="276"/>
    <col min="11777" max="11777" width="8.7109375" style="276" customWidth="1"/>
    <col min="11778" max="11778" width="20.7109375" style="276" customWidth="1"/>
    <col min="11779" max="11779" width="25.7109375" style="276" customWidth="1"/>
    <col min="11780" max="11780" width="47.42578125" style="276" customWidth="1"/>
    <col min="11781" max="11781" width="11.42578125" style="276" customWidth="1"/>
    <col min="11782" max="11782" width="5.7109375" style="276" customWidth="1"/>
    <col min="11783" max="11790" width="11.28515625" style="276" customWidth="1"/>
    <col min="11791" max="12032" width="9.140625" style="276"/>
    <col min="12033" max="12033" width="8.7109375" style="276" customWidth="1"/>
    <col min="12034" max="12034" width="20.7109375" style="276" customWidth="1"/>
    <col min="12035" max="12035" width="25.7109375" style="276" customWidth="1"/>
    <col min="12036" max="12036" width="47.42578125" style="276" customWidth="1"/>
    <col min="12037" max="12037" width="11.42578125" style="276" customWidth="1"/>
    <col min="12038" max="12038" width="5.7109375" style="276" customWidth="1"/>
    <col min="12039" max="12046" width="11.28515625" style="276" customWidth="1"/>
    <col min="12047" max="12288" width="9.140625" style="276"/>
    <col min="12289" max="12289" width="8.7109375" style="276" customWidth="1"/>
    <col min="12290" max="12290" width="20.7109375" style="276" customWidth="1"/>
    <col min="12291" max="12291" width="25.7109375" style="276" customWidth="1"/>
    <col min="12292" max="12292" width="47.42578125" style="276" customWidth="1"/>
    <col min="12293" max="12293" width="11.42578125" style="276" customWidth="1"/>
    <col min="12294" max="12294" width="5.7109375" style="276" customWidth="1"/>
    <col min="12295" max="12302" width="11.28515625" style="276" customWidth="1"/>
    <col min="12303" max="12544" width="9.140625" style="276"/>
    <col min="12545" max="12545" width="8.7109375" style="276" customWidth="1"/>
    <col min="12546" max="12546" width="20.7109375" style="276" customWidth="1"/>
    <col min="12547" max="12547" width="25.7109375" style="276" customWidth="1"/>
    <col min="12548" max="12548" width="47.42578125" style="276" customWidth="1"/>
    <col min="12549" max="12549" width="11.42578125" style="276" customWidth="1"/>
    <col min="12550" max="12550" width="5.7109375" style="276" customWidth="1"/>
    <col min="12551" max="12558" width="11.28515625" style="276" customWidth="1"/>
    <col min="12559" max="12800" width="9.140625" style="276"/>
    <col min="12801" max="12801" width="8.7109375" style="276" customWidth="1"/>
    <col min="12802" max="12802" width="20.7109375" style="276" customWidth="1"/>
    <col min="12803" max="12803" width="25.7109375" style="276" customWidth="1"/>
    <col min="12804" max="12804" width="47.42578125" style="276" customWidth="1"/>
    <col min="12805" max="12805" width="11.42578125" style="276" customWidth="1"/>
    <col min="12806" max="12806" width="5.7109375" style="276" customWidth="1"/>
    <col min="12807" max="12814" width="11.28515625" style="276" customWidth="1"/>
    <col min="12815" max="13056" width="9.140625" style="276"/>
    <col min="13057" max="13057" width="8.7109375" style="276" customWidth="1"/>
    <col min="13058" max="13058" width="20.7109375" style="276" customWidth="1"/>
    <col min="13059" max="13059" width="25.7109375" style="276" customWidth="1"/>
    <col min="13060" max="13060" width="47.42578125" style="276" customWidth="1"/>
    <col min="13061" max="13061" width="11.42578125" style="276" customWidth="1"/>
    <col min="13062" max="13062" width="5.7109375" style="276" customWidth="1"/>
    <col min="13063" max="13070" width="11.28515625" style="276" customWidth="1"/>
    <col min="13071" max="13312" width="9.140625" style="276"/>
    <col min="13313" max="13313" width="8.7109375" style="276" customWidth="1"/>
    <col min="13314" max="13314" width="20.7109375" style="276" customWidth="1"/>
    <col min="13315" max="13315" width="25.7109375" style="276" customWidth="1"/>
    <col min="13316" max="13316" width="47.42578125" style="276" customWidth="1"/>
    <col min="13317" max="13317" width="11.42578125" style="276" customWidth="1"/>
    <col min="13318" max="13318" width="5.7109375" style="276" customWidth="1"/>
    <col min="13319" max="13326" width="11.28515625" style="276" customWidth="1"/>
    <col min="13327" max="13568" width="9.140625" style="276"/>
    <col min="13569" max="13569" width="8.7109375" style="276" customWidth="1"/>
    <col min="13570" max="13570" width="20.7109375" style="276" customWidth="1"/>
    <col min="13571" max="13571" width="25.7109375" style="276" customWidth="1"/>
    <col min="13572" max="13572" width="47.42578125" style="276" customWidth="1"/>
    <col min="13573" max="13573" width="11.42578125" style="276" customWidth="1"/>
    <col min="13574" max="13574" width="5.7109375" style="276" customWidth="1"/>
    <col min="13575" max="13582" width="11.28515625" style="276" customWidth="1"/>
    <col min="13583" max="13824" width="9.140625" style="276"/>
    <col min="13825" max="13825" width="8.7109375" style="276" customWidth="1"/>
    <col min="13826" max="13826" width="20.7109375" style="276" customWidth="1"/>
    <col min="13827" max="13827" width="25.7109375" style="276" customWidth="1"/>
    <col min="13828" max="13828" width="47.42578125" style="276" customWidth="1"/>
    <col min="13829" max="13829" width="11.42578125" style="276" customWidth="1"/>
    <col min="13830" max="13830" width="5.7109375" style="276" customWidth="1"/>
    <col min="13831" max="13838" width="11.28515625" style="276" customWidth="1"/>
    <col min="13839" max="14080" width="9.140625" style="276"/>
    <col min="14081" max="14081" width="8.7109375" style="276" customWidth="1"/>
    <col min="14082" max="14082" width="20.7109375" style="276" customWidth="1"/>
    <col min="14083" max="14083" width="25.7109375" style="276" customWidth="1"/>
    <col min="14084" max="14084" width="47.42578125" style="276" customWidth="1"/>
    <col min="14085" max="14085" width="11.42578125" style="276" customWidth="1"/>
    <col min="14086" max="14086" width="5.7109375" style="276" customWidth="1"/>
    <col min="14087" max="14094" width="11.28515625" style="276" customWidth="1"/>
    <col min="14095" max="14336" width="9.140625" style="276"/>
    <col min="14337" max="14337" width="8.7109375" style="276" customWidth="1"/>
    <col min="14338" max="14338" width="20.7109375" style="276" customWidth="1"/>
    <col min="14339" max="14339" width="25.7109375" style="276" customWidth="1"/>
    <col min="14340" max="14340" width="47.42578125" style="276" customWidth="1"/>
    <col min="14341" max="14341" width="11.42578125" style="276" customWidth="1"/>
    <col min="14342" max="14342" width="5.7109375" style="276" customWidth="1"/>
    <col min="14343" max="14350" width="11.28515625" style="276" customWidth="1"/>
    <col min="14351" max="14592" width="9.140625" style="276"/>
    <col min="14593" max="14593" width="8.7109375" style="276" customWidth="1"/>
    <col min="14594" max="14594" width="20.7109375" style="276" customWidth="1"/>
    <col min="14595" max="14595" width="25.7109375" style="276" customWidth="1"/>
    <col min="14596" max="14596" width="47.42578125" style="276" customWidth="1"/>
    <col min="14597" max="14597" width="11.42578125" style="276" customWidth="1"/>
    <col min="14598" max="14598" width="5.7109375" style="276" customWidth="1"/>
    <col min="14599" max="14606" width="11.28515625" style="276" customWidth="1"/>
    <col min="14607" max="14848" width="9.140625" style="276"/>
    <col min="14849" max="14849" width="8.7109375" style="276" customWidth="1"/>
    <col min="14850" max="14850" width="20.7109375" style="276" customWidth="1"/>
    <col min="14851" max="14851" width="25.7109375" style="276" customWidth="1"/>
    <col min="14852" max="14852" width="47.42578125" style="276" customWidth="1"/>
    <col min="14853" max="14853" width="11.42578125" style="276" customWidth="1"/>
    <col min="14854" max="14854" width="5.7109375" style="276" customWidth="1"/>
    <col min="14855" max="14862" width="11.28515625" style="276" customWidth="1"/>
    <col min="14863" max="15104" width="9.140625" style="276"/>
    <col min="15105" max="15105" width="8.7109375" style="276" customWidth="1"/>
    <col min="15106" max="15106" width="20.7109375" style="276" customWidth="1"/>
    <col min="15107" max="15107" width="25.7109375" style="276" customWidth="1"/>
    <col min="15108" max="15108" width="47.42578125" style="276" customWidth="1"/>
    <col min="15109" max="15109" width="11.42578125" style="276" customWidth="1"/>
    <col min="15110" max="15110" width="5.7109375" style="276" customWidth="1"/>
    <col min="15111" max="15118" width="11.28515625" style="276" customWidth="1"/>
    <col min="15119" max="15360" width="9.140625" style="276"/>
    <col min="15361" max="15361" width="8.7109375" style="276" customWidth="1"/>
    <col min="15362" max="15362" width="20.7109375" style="276" customWidth="1"/>
    <col min="15363" max="15363" width="25.7109375" style="276" customWidth="1"/>
    <col min="15364" max="15364" width="47.42578125" style="276" customWidth="1"/>
    <col min="15365" max="15365" width="11.42578125" style="276" customWidth="1"/>
    <col min="15366" max="15366" width="5.7109375" style="276" customWidth="1"/>
    <col min="15367" max="15374" width="11.28515625" style="276" customWidth="1"/>
    <col min="15375" max="15616" width="9.140625" style="276"/>
    <col min="15617" max="15617" width="8.7109375" style="276" customWidth="1"/>
    <col min="15618" max="15618" width="20.7109375" style="276" customWidth="1"/>
    <col min="15619" max="15619" width="25.7109375" style="276" customWidth="1"/>
    <col min="15620" max="15620" width="47.42578125" style="276" customWidth="1"/>
    <col min="15621" max="15621" width="11.42578125" style="276" customWidth="1"/>
    <col min="15622" max="15622" width="5.7109375" style="276" customWidth="1"/>
    <col min="15623" max="15630" width="11.28515625" style="276" customWidth="1"/>
    <col min="15631" max="15872" width="9.140625" style="276"/>
    <col min="15873" max="15873" width="8.7109375" style="276" customWidth="1"/>
    <col min="15874" max="15874" width="20.7109375" style="276" customWidth="1"/>
    <col min="15875" max="15875" width="25.7109375" style="276" customWidth="1"/>
    <col min="15876" max="15876" width="47.42578125" style="276" customWidth="1"/>
    <col min="15877" max="15877" width="11.42578125" style="276" customWidth="1"/>
    <col min="15878" max="15878" width="5.7109375" style="276" customWidth="1"/>
    <col min="15879" max="15886" width="11.28515625" style="276" customWidth="1"/>
    <col min="15887" max="16128" width="9.140625" style="276"/>
    <col min="16129" max="16129" width="8.7109375" style="276" customWidth="1"/>
    <col min="16130" max="16130" width="20.7109375" style="276" customWidth="1"/>
    <col min="16131" max="16131" width="25.7109375" style="276" customWidth="1"/>
    <col min="16132" max="16132" width="47.42578125" style="276" customWidth="1"/>
    <col min="16133" max="16133" width="11.42578125" style="276" customWidth="1"/>
    <col min="16134" max="16134" width="5.7109375" style="276" customWidth="1"/>
    <col min="16135" max="16142" width="11.28515625" style="276" customWidth="1"/>
    <col min="16143" max="16384" width="9.140625" style="276"/>
  </cols>
  <sheetData>
    <row r="1" spans="1:14" s="258" customFormat="1" ht="21" customHeight="1" x14ac:dyDescent="0.2">
      <c r="A1" s="455" t="s">
        <v>353</v>
      </c>
      <c r="B1" s="456"/>
      <c r="C1" s="456"/>
      <c r="D1" s="456"/>
      <c r="E1" s="456"/>
      <c r="F1" s="456"/>
      <c r="G1" s="456"/>
      <c r="H1" s="456"/>
      <c r="I1" s="456"/>
      <c r="J1" s="456"/>
      <c r="K1" s="456"/>
      <c r="L1" s="456"/>
      <c r="M1" s="456"/>
      <c r="N1" s="456"/>
    </row>
    <row r="2" spans="1:14" s="258" customFormat="1" ht="21" customHeight="1" x14ac:dyDescent="0.2">
      <c r="A2" s="455"/>
      <c r="B2" s="456"/>
      <c r="C2" s="456"/>
      <c r="D2" s="456"/>
      <c r="E2" s="456"/>
      <c r="F2" s="456"/>
      <c r="G2" s="456"/>
      <c r="H2" s="456"/>
      <c r="I2" s="456"/>
      <c r="J2" s="456"/>
      <c r="K2" s="456"/>
      <c r="L2" s="456"/>
      <c r="M2" s="456"/>
      <c r="N2" s="456"/>
    </row>
    <row r="3" spans="1:14" s="258" customFormat="1" ht="21" customHeight="1" x14ac:dyDescent="0.2">
      <c r="A3" s="455"/>
      <c r="B3" s="456"/>
      <c r="C3" s="456"/>
      <c r="D3" s="456"/>
      <c r="E3" s="456"/>
      <c r="F3" s="456"/>
      <c r="G3" s="456"/>
      <c r="H3" s="456"/>
      <c r="I3" s="456"/>
      <c r="J3" s="456"/>
      <c r="K3" s="456"/>
      <c r="L3" s="456"/>
      <c r="M3" s="456"/>
      <c r="N3" s="456"/>
    </row>
    <row r="4" spans="1:14" s="258" customFormat="1" ht="6.95" customHeight="1" x14ac:dyDescent="0.2">
      <c r="E4" s="259"/>
      <c r="F4" s="259"/>
      <c r="G4" s="259"/>
      <c r="H4" s="259"/>
      <c r="I4" s="259"/>
      <c r="L4" s="260"/>
      <c r="M4" s="260"/>
    </row>
    <row r="5" spans="1:14" s="262" customFormat="1" ht="13.7" customHeight="1" x14ac:dyDescent="0.2">
      <c r="A5" s="457" t="s">
        <v>8</v>
      </c>
      <c r="B5" s="458" t="s">
        <v>0</v>
      </c>
      <c r="C5" s="458"/>
      <c r="D5" s="458"/>
      <c r="E5" s="457" t="s">
        <v>9</v>
      </c>
      <c r="F5" s="457" t="s">
        <v>10</v>
      </c>
      <c r="G5" s="459" t="s">
        <v>11</v>
      </c>
      <c r="H5" s="459"/>
      <c r="I5" s="459" t="s">
        <v>12</v>
      </c>
      <c r="J5" s="459"/>
      <c r="K5" s="460" t="s">
        <v>3</v>
      </c>
      <c r="L5" s="459" t="s">
        <v>274</v>
      </c>
      <c r="M5" s="459" t="s">
        <v>278</v>
      </c>
      <c r="N5" s="459" t="s">
        <v>275</v>
      </c>
    </row>
    <row r="6" spans="1:14" s="262" customFormat="1" ht="13.7" customHeight="1" x14ac:dyDescent="0.2">
      <c r="A6" s="457"/>
      <c r="B6" s="458"/>
      <c r="C6" s="458"/>
      <c r="D6" s="458"/>
      <c r="E6" s="457"/>
      <c r="F6" s="457"/>
      <c r="G6" s="261" t="s">
        <v>13</v>
      </c>
      <c r="H6" s="261" t="s">
        <v>3</v>
      </c>
      <c r="I6" s="261" t="s">
        <v>13</v>
      </c>
      <c r="J6" s="261" t="s">
        <v>3</v>
      </c>
      <c r="K6" s="461"/>
      <c r="L6" s="459"/>
      <c r="M6" s="459"/>
      <c r="N6" s="459"/>
    </row>
    <row r="7" spans="1:14" s="268" customFormat="1" ht="14.25" customHeight="1" x14ac:dyDescent="0.2">
      <c r="A7" s="263">
        <v>1</v>
      </c>
      <c r="B7" s="264" t="s">
        <v>14</v>
      </c>
      <c r="C7" s="265"/>
      <c r="D7" s="265"/>
      <c r="E7" s="265"/>
      <c r="F7" s="265"/>
      <c r="G7" s="265"/>
      <c r="H7" s="265"/>
      <c r="I7" s="265"/>
      <c r="J7" s="265"/>
      <c r="K7" s="266"/>
      <c r="L7" s="267"/>
      <c r="M7" s="267"/>
      <c r="N7" s="266"/>
    </row>
    <row r="8" spans="1:14" s="262" customFormat="1" ht="24" customHeight="1" x14ac:dyDescent="0.2">
      <c r="A8" s="269">
        <v>1.1000000000000001</v>
      </c>
      <c r="B8" s="462" t="s">
        <v>354</v>
      </c>
      <c r="C8" s="462"/>
      <c r="D8" s="462"/>
      <c r="E8" s="270">
        <v>1</v>
      </c>
      <c r="F8" s="155" t="s">
        <v>4</v>
      </c>
      <c r="G8" s="145">
        <v>585000</v>
      </c>
      <c r="H8" s="145">
        <f>G8*E8</f>
        <v>585000</v>
      </c>
      <c r="I8" s="146">
        <v>20000</v>
      </c>
      <c r="J8" s="146">
        <f>I8*E8</f>
        <v>20000</v>
      </c>
      <c r="K8" s="146">
        <f>J8+H8</f>
        <v>605000</v>
      </c>
      <c r="L8" s="147" t="s">
        <v>282</v>
      </c>
      <c r="M8" s="147" t="s">
        <v>283</v>
      </c>
      <c r="N8" s="147"/>
    </row>
    <row r="9" spans="1:14" s="262" customFormat="1" ht="14.25" customHeight="1" x14ac:dyDescent="0.2">
      <c r="A9" s="269">
        <v>1.2</v>
      </c>
      <c r="B9" s="271" t="s">
        <v>15</v>
      </c>
      <c r="C9" s="272"/>
      <c r="D9" s="272"/>
      <c r="E9" s="273">
        <v>2</v>
      </c>
      <c r="F9" s="214" t="s">
        <v>6</v>
      </c>
      <c r="G9" s="145">
        <v>8500</v>
      </c>
      <c r="H9" s="145">
        <f t="shared" ref="H9:H12" si="0">G9*E9</f>
        <v>17000</v>
      </c>
      <c r="I9" s="146">
        <v>1000</v>
      </c>
      <c r="J9" s="146">
        <f t="shared" ref="J9:J12" si="1">I9*E9</f>
        <v>2000</v>
      </c>
      <c r="K9" s="146">
        <f t="shared" ref="K9:K12" si="2">J9+H9</f>
        <v>19000</v>
      </c>
      <c r="L9" s="147" t="s">
        <v>284</v>
      </c>
      <c r="M9" s="147" t="s">
        <v>285</v>
      </c>
      <c r="N9" s="147"/>
    </row>
    <row r="10" spans="1:14" ht="15" customHeight="1" x14ac:dyDescent="0.2">
      <c r="A10" s="269">
        <v>1.3</v>
      </c>
      <c r="B10" s="271" t="s">
        <v>16</v>
      </c>
      <c r="C10" s="274"/>
      <c r="D10" s="275"/>
      <c r="E10" s="273">
        <v>2</v>
      </c>
      <c r="F10" s="214" t="s">
        <v>6</v>
      </c>
      <c r="G10" s="145">
        <v>13000</v>
      </c>
      <c r="H10" s="145">
        <f t="shared" si="0"/>
        <v>26000</v>
      </c>
      <c r="I10" s="146">
        <v>2000</v>
      </c>
      <c r="J10" s="146">
        <f t="shared" si="1"/>
        <v>4000</v>
      </c>
      <c r="K10" s="146">
        <f t="shared" si="2"/>
        <v>30000</v>
      </c>
      <c r="L10" s="147"/>
      <c r="M10" s="147"/>
      <c r="N10" s="152"/>
    </row>
    <row r="11" spans="1:14" s="262" customFormat="1" ht="14.25" customHeight="1" x14ac:dyDescent="0.2">
      <c r="A11" s="269">
        <v>1.4</v>
      </c>
      <c r="B11" s="277" t="s">
        <v>331</v>
      </c>
      <c r="C11" s="277"/>
      <c r="D11" s="277"/>
      <c r="E11" s="270">
        <v>1</v>
      </c>
      <c r="F11" s="155" t="s">
        <v>17</v>
      </c>
      <c r="G11" s="145">
        <v>15000</v>
      </c>
      <c r="H11" s="145">
        <f t="shared" si="0"/>
        <v>15000</v>
      </c>
      <c r="I11" s="146">
        <v>3000</v>
      </c>
      <c r="J11" s="146">
        <f t="shared" si="1"/>
        <v>3000</v>
      </c>
      <c r="K11" s="146">
        <f t="shared" si="2"/>
        <v>18000</v>
      </c>
      <c r="L11" s="148" t="s">
        <v>7</v>
      </c>
      <c r="M11" s="148" t="s">
        <v>7</v>
      </c>
      <c r="N11" s="147"/>
    </row>
    <row r="12" spans="1:14" s="262" customFormat="1" ht="14.25" customHeight="1" x14ac:dyDescent="0.2">
      <c r="A12" s="269">
        <v>1.5</v>
      </c>
      <c r="B12" s="272" t="s">
        <v>18</v>
      </c>
      <c r="C12" s="272"/>
      <c r="D12" s="272"/>
      <c r="E12" s="270">
        <v>1</v>
      </c>
      <c r="F12" s="155" t="s">
        <v>17</v>
      </c>
      <c r="G12" s="145"/>
      <c r="H12" s="145">
        <f t="shared" si="0"/>
        <v>0</v>
      </c>
      <c r="I12" s="146">
        <v>20000</v>
      </c>
      <c r="J12" s="146">
        <f t="shared" si="1"/>
        <v>20000</v>
      </c>
      <c r="K12" s="146">
        <f t="shared" si="2"/>
        <v>20000</v>
      </c>
      <c r="L12" s="148" t="s">
        <v>7</v>
      </c>
      <c r="M12" s="148" t="s">
        <v>7</v>
      </c>
      <c r="N12" s="147"/>
    </row>
    <row r="13" spans="1:14" s="278" customFormat="1" ht="14.25" customHeight="1" x14ac:dyDescent="0.2">
      <c r="A13" s="463" t="s">
        <v>19</v>
      </c>
      <c r="B13" s="463"/>
      <c r="C13" s="463"/>
      <c r="D13" s="463"/>
      <c r="E13" s="463"/>
      <c r="F13" s="463"/>
      <c r="G13" s="172"/>
      <c r="H13" s="172"/>
      <c r="I13" s="172"/>
      <c r="J13" s="172"/>
      <c r="K13" s="172"/>
      <c r="L13" s="173"/>
      <c r="M13" s="173"/>
      <c r="N13" s="172"/>
    </row>
    <row r="14" spans="1:14" s="286" customFormat="1" ht="15" customHeight="1" x14ac:dyDescent="0.2">
      <c r="A14" s="279">
        <v>2</v>
      </c>
      <c r="B14" s="280" t="s">
        <v>20</v>
      </c>
      <c r="C14" s="281"/>
      <c r="D14" s="282"/>
      <c r="E14" s="283"/>
      <c r="F14" s="283"/>
      <c r="G14" s="174"/>
      <c r="H14" s="283"/>
      <c r="I14" s="176"/>
      <c r="J14" s="284"/>
      <c r="K14" s="284"/>
      <c r="L14" s="285"/>
      <c r="M14" s="285"/>
      <c r="N14" s="284"/>
    </row>
    <row r="15" spans="1:14" s="289" customFormat="1" ht="25.5" customHeight="1" x14ac:dyDescent="0.2">
      <c r="A15" s="287">
        <v>2.1</v>
      </c>
      <c r="B15" s="462" t="s">
        <v>21</v>
      </c>
      <c r="C15" s="462"/>
      <c r="D15" s="462"/>
      <c r="E15" s="288">
        <v>11</v>
      </c>
      <c r="F15" s="155" t="s">
        <v>6</v>
      </c>
      <c r="G15" s="145">
        <v>192000</v>
      </c>
      <c r="H15" s="145">
        <f t="shared" ref="H15:H17" si="3">G15*E15</f>
        <v>2112000</v>
      </c>
      <c r="I15" s="146">
        <v>7000</v>
      </c>
      <c r="J15" s="146">
        <f t="shared" ref="J15:J17" si="4">I15*E15</f>
        <v>77000</v>
      </c>
      <c r="K15" s="146">
        <f t="shared" ref="K15:K17" si="5">J15+H15</f>
        <v>2189000</v>
      </c>
      <c r="L15" s="147" t="s">
        <v>286</v>
      </c>
      <c r="M15" s="148" t="s">
        <v>287</v>
      </c>
      <c r="N15" s="163"/>
    </row>
    <row r="16" spans="1:14" s="289" customFormat="1" ht="15" customHeight="1" x14ac:dyDescent="0.2">
      <c r="A16" s="287">
        <v>2.2000000000000002</v>
      </c>
      <c r="B16" s="290" t="s">
        <v>331</v>
      </c>
      <c r="C16" s="291"/>
      <c r="D16" s="291"/>
      <c r="E16" s="288">
        <v>1</v>
      </c>
      <c r="F16" s="155" t="s">
        <v>17</v>
      </c>
      <c r="G16" s="145">
        <v>100000</v>
      </c>
      <c r="H16" s="145">
        <f t="shared" si="3"/>
        <v>100000</v>
      </c>
      <c r="I16" s="146">
        <v>15000</v>
      </c>
      <c r="J16" s="146">
        <f t="shared" si="4"/>
        <v>15000</v>
      </c>
      <c r="K16" s="146">
        <f t="shared" si="5"/>
        <v>115000</v>
      </c>
      <c r="L16" s="148" t="s">
        <v>7</v>
      </c>
      <c r="M16" s="148" t="s">
        <v>7</v>
      </c>
      <c r="N16" s="163"/>
    </row>
    <row r="17" spans="1:14" s="289" customFormat="1" ht="15" customHeight="1" x14ac:dyDescent="0.2">
      <c r="A17" s="287">
        <v>2.2999999999999998</v>
      </c>
      <c r="B17" s="290" t="s">
        <v>22</v>
      </c>
      <c r="C17" s="291"/>
      <c r="D17" s="291"/>
      <c r="E17" s="288">
        <v>1</v>
      </c>
      <c r="F17" s="155" t="s">
        <v>17</v>
      </c>
      <c r="G17" s="145">
        <v>0</v>
      </c>
      <c r="H17" s="145">
        <f t="shared" si="3"/>
        <v>0</v>
      </c>
      <c r="I17" s="146">
        <v>100000</v>
      </c>
      <c r="J17" s="146">
        <f t="shared" si="4"/>
        <v>100000</v>
      </c>
      <c r="K17" s="146">
        <f t="shared" si="5"/>
        <v>100000</v>
      </c>
      <c r="L17" s="148"/>
      <c r="M17" s="148"/>
      <c r="N17" s="163"/>
    </row>
    <row r="18" spans="1:14" s="278" customFormat="1" ht="14.25" customHeight="1" x14ac:dyDescent="0.2">
      <c r="A18" s="463" t="s">
        <v>19</v>
      </c>
      <c r="B18" s="463"/>
      <c r="C18" s="463"/>
      <c r="D18" s="463"/>
      <c r="E18" s="463"/>
      <c r="F18" s="463"/>
      <c r="G18" s="172"/>
      <c r="H18" s="172"/>
      <c r="I18" s="172"/>
      <c r="J18" s="172"/>
      <c r="K18" s="172"/>
      <c r="L18" s="173"/>
      <c r="M18" s="173"/>
      <c r="N18" s="172"/>
    </row>
    <row r="19" spans="1:14" s="293" customFormat="1" ht="15" customHeight="1" x14ac:dyDescent="0.2">
      <c r="A19" s="292">
        <v>3</v>
      </c>
      <c r="B19" s="452" t="s">
        <v>23</v>
      </c>
      <c r="C19" s="453"/>
      <c r="D19" s="454"/>
      <c r="E19" s="179"/>
      <c r="F19" s="179"/>
      <c r="G19" s="174"/>
      <c r="H19" s="175"/>
      <c r="I19" s="176"/>
      <c r="J19" s="175"/>
      <c r="K19" s="175"/>
      <c r="L19" s="179"/>
      <c r="M19" s="179"/>
      <c r="N19" s="175"/>
    </row>
    <row r="20" spans="1:14" s="289" customFormat="1" ht="15" customHeight="1" x14ac:dyDescent="0.2">
      <c r="A20" s="287">
        <v>3.1</v>
      </c>
      <c r="B20" s="290" t="s">
        <v>24</v>
      </c>
      <c r="C20" s="291"/>
      <c r="D20" s="291"/>
      <c r="E20" s="288">
        <f>442+516</f>
        <v>958</v>
      </c>
      <c r="F20" s="155" t="s">
        <v>25</v>
      </c>
      <c r="G20" s="145">
        <v>4950</v>
      </c>
      <c r="H20" s="145">
        <f t="shared" ref="H20:H23" si="6">G20*E20</f>
        <v>4742100</v>
      </c>
      <c r="I20" s="146">
        <v>900</v>
      </c>
      <c r="J20" s="146">
        <f t="shared" ref="J20:J23" si="7">I20*E20</f>
        <v>862200</v>
      </c>
      <c r="K20" s="146">
        <f t="shared" ref="K20:K23" si="8">J20+H20</f>
        <v>5604300</v>
      </c>
      <c r="L20" s="148" t="s">
        <v>284</v>
      </c>
      <c r="M20" s="148" t="s">
        <v>288</v>
      </c>
      <c r="N20" s="163"/>
    </row>
    <row r="21" spans="1:14" s="289" customFormat="1" ht="15" customHeight="1" x14ac:dyDescent="0.2">
      <c r="A21" s="287">
        <v>3.2</v>
      </c>
      <c r="B21" s="290" t="s">
        <v>26</v>
      </c>
      <c r="C21" s="291"/>
      <c r="D21" s="291"/>
      <c r="E21" s="288">
        <v>2</v>
      </c>
      <c r="F21" s="155" t="s">
        <v>25</v>
      </c>
      <c r="G21" s="145">
        <v>4700</v>
      </c>
      <c r="H21" s="145">
        <f t="shared" si="6"/>
        <v>9400</v>
      </c>
      <c r="I21" s="146">
        <v>900</v>
      </c>
      <c r="J21" s="146">
        <f t="shared" si="7"/>
        <v>1800</v>
      </c>
      <c r="K21" s="146">
        <f t="shared" si="8"/>
        <v>11200</v>
      </c>
      <c r="L21" s="148" t="s">
        <v>284</v>
      </c>
      <c r="M21" s="148" t="s">
        <v>288</v>
      </c>
      <c r="N21" s="163"/>
    </row>
    <row r="22" spans="1:14" s="289" customFormat="1" ht="15" customHeight="1" x14ac:dyDescent="0.2">
      <c r="A22" s="287">
        <v>3.3</v>
      </c>
      <c r="B22" s="290" t="s">
        <v>27</v>
      </c>
      <c r="C22" s="291"/>
      <c r="D22" s="291"/>
      <c r="E22" s="288">
        <v>57</v>
      </c>
      <c r="F22" s="155" t="s">
        <v>25</v>
      </c>
      <c r="G22" s="145">
        <v>4950</v>
      </c>
      <c r="H22" s="145">
        <f t="shared" si="6"/>
        <v>282150</v>
      </c>
      <c r="I22" s="146">
        <v>900</v>
      </c>
      <c r="J22" s="146">
        <f t="shared" si="7"/>
        <v>51300</v>
      </c>
      <c r="K22" s="146">
        <f t="shared" si="8"/>
        <v>333450</v>
      </c>
      <c r="L22" s="148" t="s">
        <v>284</v>
      </c>
      <c r="M22" s="148" t="s">
        <v>288</v>
      </c>
      <c r="N22" s="163"/>
    </row>
    <row r="23" spans="1:14" s="289" customFormat="1" ht="15" customHeight="1" x14ac:dyDescent="0.2">
      <c r="A23" s="287">
        <v>3.4</v>
      </c>
      <c r="B23" s="290" t="s">
        <v>28</v>
      </c>
      <c r="C23" s="291"/>
      <c r="D23" s="291"/>
      <c r="E23" s="273">
        <v>17</v>
      </c>
      <c r="F23" s="214" t="s">
        <v>25</v>
      </c>
      <c r="G23" s="145">
        <v>42500</v>
      </c>
      <c r="H23" s="145">
        <f t="shared" si="6"/>
        <v>722500</v>
      </c>
      <c r="I23" s="146">
        <v>7000</v>
      </c>
      <c r="J23" s="146">
        <f t="shared" si="7"/>
        <v>119000</v>
      </c>
      <c r="K23" s="146">
        <f t="shared" si="8"/>
        <v>841500</v>
      </c>
      <c r="L23" s="148" t="s">
        <v>289</v>
      </c>
      <c r="M23" s="148" t="s">
        <v>290</v>
      </c>
      <c r="N23" s="163"/>
    </row>
    <row r="24" spans="1:14" ht="15" customHeight="1" x14ac:dyDescent="0.2">
      <c r="A24" s="294">
        <v>3.5</v>
      </c>
      <c r="B24" s="465" t="s">
        <v>29</v>
      </c>
      <c r="C24" s="466"/>
      <c r="D24" s="467"/>
      <c r="E24" s="155"/>
      <c r="F24" s="155"/>
      <c r="G24" s="149"/>
      <c r="H24" s="160"/>
      <c r="I24" s="151"/>
      <c r="J24" s="163"/>
      <c r="K24" s="163"/>
      <c r="L24" s="214"/>
      <c r="M24" s="214"/>
      <c r="N24" s="163"/>
    </row>
    <row r="25" spans="1:14" ht="15" customHeight="1" x14ac:dyDescent="0.2">
      <c r="A25" s="287" t="s">
        <v>30</v>
      </c>
      <c r="B25" s="295" t="s">
        <v>31</v>
      </c>
      <c r="C25" s="295"/>
      <c r="D25" s="295"/>
      <c r="E25" s="273" t="s">
        <v>7</v>
      </c>
      <c r="F25" s="214" t="s">
        <v>32</v>
      </c>
      <c r="G25" s="149">
        <v>2500</v>
      </c>
      <c r="H25" s="150" t="s">
        <v>33</v>
      </c>
      <c r="I25" s="151">
        <v>400</v>
      </c>
      <c r="J25" s="152" t="s">
        <v>33</v>
      </c>
      <c r="K25" s="152" t="s">
        <v>33</v>
      </c>
      <c r="L25" s="148" t="s">
        <v>284</v>
      </c>
      <c r="M25" s="153" t="s">
        <v>291</v>
      </c>
      <c r="N25" s="152"/>
    </row>
    <row r="26" spans="1:14" ht="15" customHeight="1" x14ac:dyDescent="0.2">
      <c r="A26" s="287" t="s">
        <v>34</v>
      </c>
      <c r="B26" s="295" t="s">
        <v>35</v>
      </c>
      <c r="C26" s="295"/>
      <c r="D26" s="296"/>
      <c r="E26" s="273" t="s">
        <v>7</v>
      </c>
      <c r="F26" s="214" t="s">
        <v>32</v>
      </c>
      <c r="G26" s="149">
        <v>2200</v>
      </c>
      <c r="H26" s="150" t="s">
        <v>33</v>
      </c>
      <c r="I26" s="151">
        <v>400</v>
      </c>
      <c r="J26" s="152" t="s">
        <v>33</v>
      </c>
      <c r="K26" s="152" t="s">
        <v>33</v>
      </c>
      <c r="L26" s="148" t="s">
        <v>284</v>
      </c>
      <c r="M26" s="153" t="s">
        <v>291</v>
      </c>
      <c r="N26" s="152"/>
    </row>
    <row r="27" spans="1:14" ht="15" customHeight="1" x14ac:dyDescent="0.2">
      <c r="A27" s="287" t="s">
        <v>36</v>
      </c>
      <c r="B27" s="295" t="s">
        <v>37</v>
      </c>
      <c r="C27" s="295"/>
      <c r="D27" s="296"/>
      <c r="E27" s="273">
        <v>16</v>
      </c>
      <c r="F27" s="214" t="s">
        <v>32</v>
      </c>
      <c r="G27" s="145">
        <v>1200</v>
      </c>
      <c r="H27" s="145">
        <f>G27*E27</f>
        <v>19200</v>
      </c>
      <c r="I27" s="146">
        <v>400</v>
      </c>
      <c r="J27" s="146">
        <f>I27*E27</f>
        <v>6400</v>
      </c>
      <c r="K27" s="146">
        <f>J27+H27</f>
        <v>25600</v>
      </c>
      <c r="L27" s="148" t="s">
        <v>284</v>
      </c>
      <c r="M27" s="153" t="s">
        <v>291</v>
      </c>
      <c r="N27" s="152"/>
    </row>
    <row r="28" spans="1:14" ht="15" customHeight="1" x14ac:dyDescent="0.2">
      <c r="A28" s="297">
        <v>3.6</v>
      </c>
      <c r="B28" s="465" t="s">
        <v>38</v>
      </c>
      <c r="C28" s="466"/>
      <c r="D28" s="467"/>
      <c r="E28" s="155"/>
      <c r="F28" s="155"/>
      <c r="G28" s="149"/>
      <c r="H28" s="160"/>
      <c r="I28" s="151"/>
      <c r="J28" s="163"/>
      <c r="K28" s="163"/>
      <c r="L28" s="214"/>
      <c r="M28" s="214"/>
      <c r="N28" s="163"/>
    </row>
    <row r="29" spans="1:14" ht="15" customHeight="1" x14ac:dyDescent="0.2">
      <c r="A29" s="287" t="s">
        <v>39</v>
      </c>
      <c r="B29" s="272" t="s">
        <v>40</v>
      </c>
      <c r="C29" s="272"/>
      <c r="D29" s="295"/>
      <c r="E29" s="273" t="s">
        <v>7</v>
      </c>
      <c r="F29" s="214" t="s">
        <v>4</v>
      </c>
      <c r="G29" s="149">
        <v>5000</v>
      </c>
      <c r="H29" s="150" t="s">
        <v>33</v>
      </c>
      <c r="I29" s="151">
        <v>1000</v>
      </c>
      <c r="J29" s="152" t="s">
        <v>33</v>
      </c>
      <c r="K29" s="152" t="s">
        <v>33</v>
      </c>
      <c r="L29" s="148" t="s">
        <v>292</v>
      </c>
      <c r="M29" s="148" t="s">
        <v>290</v>
      </c>
      <c r="N29" s="152"/>
    </row>
    <row r="30" spans="1:14" ht="15" customHeight="1" x14ac:dyDescent="0.2">
      <c r="A30" s="287" t="s">
        <v>41</v>
      </c>
      <c r="B30" s="272" t="s">
        <v>35</v>
      </c>
      <c r="C30" s="272"/>
      <c r="D30" s="295"/>
      <c r="E30" s="273" t="s">
        <v>7</v>
      </c>
      <c r="F30" s="214" t="s">
        <v>4</v>
      </c>
      <c r="G30" s="149">
        <v>4000</v>
      </c>
      <c r="H30" s="150" t="s">
        <v>33</v>
      </c>
      <c r="I30" s="151">
        <v>1000</v>
      </c>
      <c r="J30" s="152" t="s">
        <v>33</v>
      </c>
      <c r="K30" s="152" t="s">
        <v>33</v>
      </c>
      <c r="L30" s="148" t="s">
        <v>292</v>
      </c>
      <c r="M30" s="148" t="s">
        <v>290</v>
      </c>
      <c r="N30" s="152"/>
    </row>
    <row r="31" spans="1:14" ht="15" customHeight="1" x14ac:dyDescent="0.2">
      <c r="A31" s="287" t="s">
        <v>42</v>
      </c>
      <c r="B31" s="298" t="s">
        <v>37</v>
      </c>
      <c r="C31" s="298"/>
      <c r="D31" s="295"/>
      <c r="E31" s="273">
        <v>16</v>
      </c>
      <c r="F31" s="214" t="s">
        <v>6</v>
      </c>
      <c r="G31" s="145">
        <v>3500</v>
      </c>
      <c r="H31" s="145">
        <f>G31*E31</f>
        <v>56000</v>
      </c>
      <c r="I31" s="151">
        <v>1000</v>
      </c>
      <c r="J31" s="146">
        <f>I31*E31</f>
        <v>16000</v>
      </c>
      <c r="K31" s="146">
        <f>J31+H31</f>
        <v>72000</v>
      </c>
      <c r="L31" s="148" t="s">
        <v>292</v>
      </c>
      <c r="M31" s="148" t="s">
        <v>290</v>
      </c>
      <c r="N31" s="152"/>
    </row>
    <row r="32" spans="1:14" s="307" customFormat="1" ht="15" customHeight="1" x14ac:dyDescent="0.2">
      <c r="A32" s="297">
        <v>3.7</v>
      </c>
      <c r="B32" s="299" t="s">
        <v>43</v>
      </c>
      <c r="C32" s="300"/>
      <c r="D32" s="300"/>
      <c r="E32" s="301"/>
      <c r="F32" s="301"/>
      <c r="G32" s="149"/>
      <c r="H32" s="302"/>
      <c r="I32" s="303"/>
      <c r="J32" s="304"/>
      <c r="K32" s="304"/>
      <c r="L32" s="305"/>
      <c r="M32" s="305"/>
      <c r="N32" s="306"/>
    </row>
    <row r="33" spans="1:14" s="307" customFormat="1" ht="15" customHeight="1" x14ac:dyDescent="0.2">
      <c r="A33" s="308" t="s">
        <v>44</v>
      </c>
      <c r="B33" s="291" t="s">
        <v>45</v>
      </c>
      <c r="C33" s="298"/>
      <c r="D33" s="300"/>
      <c r="E33" s="309">
        <v>2</v>
      </c>
      <c r="F33" s="310" t="s">
        <v>4</v>
      </c>
      <c r="G33" s="145">
        <v>185000</v>
      </c>
      <c r="H33" s="145">
        <f>G33*E33</f>
        <v>370000</v>
      </c>
      <c r="I33" s="146">
        <v>15000</v>
      </c>
      <c r="J33" s="146">
        <f>I33*E33</f>
        <v>30000</v>
      </c>
      <c r="K33" s="146">
        <f>J33+H33</f>
        <v>400000</v>
      </c>
      <c r="L33" s="148" t="s">
        <v>293</v>
      </c>
      <c r="M33" s="148" t="s">
        <v>294</v>
      </c>
      <c r="N33" s="311"/>
    </row>
    <row r="34" spans="1:14" s="307" customFormat="1" ht="15" customHeight="1" x14ac:dyDescent="0.2">
      <c r="A34" s="297">
        <v>3.8</v>
      </c>
      <c r="B34" s="299" t="s">
        <v>46</v>
      </c>
      <c r="C34" s="300"/>
      <c r="D34" s="300"/>
      <c r="E34" s="301"/>
      <c r="F34" s="301"/>
      <c r="G34" s="149"/>
      <c r="H34" s="302"/>
      <c r="I34" s="303"/>
      <c r="J34" s="304"/>
      <c r="K34" s="304"/>
      <c r="L34" s="305"/>
      <c r="M34" s="305"/>
      <c r="N34" s="306"/>
    </row>
    <row r="35" spans="1:14" s="307" customFormat="1" ht="15" customHeight="1" x14ac:dyDescent="0.2">
      <c r="A35" s="308" t="s">
        <v>47</v>
      </c>
      <c r="B35" s="291" t="s">
        <v>355</v>
      </c>
      <c r="C35" s="300"/>
      <c r="D35" s="300"/>
      <c r="E35" s="309">
        <v>1</v>
      </c>
      <c r="F35" s="310" t="s">
        <v>6</v>
      </c>
      <c r="G35" s="145">
        <v>115000</v>
      </c>
      <c r="H35" s="145">
        <f t="shared" ref="H35:H41" si="9">G35*E35</f>
        <v>115000</v>
      </c>
      <c r="I35" s="146">
        <v>5000</v>
      </c>
      <c r="J35" s="146">
        <f t="shared" ref="J35:J41" si="10">I35*E35</f>
        <v>5000</v>
      </c>
      <c r="K35" s="146">
        <f t="shared" ref="K35:K41" si="11">J35+H35</f>
        <v>120000</v>
      </c>
      <c r="L35" s="148" t="s">
        <v>295</v>
      </c>
      <c r="M35" s="148" t="s">
        <v>294</v>
      </c>
      <c r="N35" s="311"/>
    </row>
    <row r="36" spans="1:14" s="307" customFormat="1" ht="15" customHeight="1" x14ac:dyDescent="0.2">
      <c r="A36" s="308" t="s">
        <v>48</v>
      </c>
      <c r="B36" s="291" t="s">
        <v>334</v>
      </c>
      <c r="C36" s="298"/>
      <c r="D36" s="300"/>
      <c r="E36" s="309">
        <v>1</v>
      </c>
      <c r="F36" s="310" t="s">
        <v>6</v>
      </c>
      <c r="G36" s="145">
        <v>125000</v>
      </c>
      <c r="H36" s="145">
        <f t="shared" si="9"/>
        <v>125000</v>
      </c>
      <c r="I36" s="146">
        <v>5000</v>
      </c>
      <c r="J36" s="146">
        <f t="shared" si="10"/>
        <v>5000</v>
      </c>
      <c r="K36" s="146">
        <f t="shared" si="11"/>
        <v>130000</v>
      </c>
      <c r="L36" s="148" t="s">
        <v>295</v>
      </c>
      <c r="M36" s="148" t="s">
        <v>294</v>
      </c>
      <c r="N36" s="311"/>
    </row>
    <row r="37" spans="1:14" x14ac:dyDescent="0.2">
      <c r="A37" s="312">
        <v>3.9</v>
      </c>
      <c r="B37" s="468" t="s">
        <v>356</v>
      </c>
      <c r="C37" s="468"/>
      <c r="D37" s="468"/>
      <c r="E37" s="273">
        <v>1</v>
      </c>
      <c r="F37" s="155" t="s">
        <v>17</v>
      </c>
      <c r="G37" s="145">
        <v>600000</v>
      </c>
      <c r="H37" s="145">
        <f t="shared" si="9"/>
        <v>600000</v>
      </c>
      <c r="I37" s="146">
        <v>75000</v>
      </c>
      <c r="J37" s="146">
        <f t="shared" si="10"/>
        <v>75000</v>
      </c>
      <c r="K37" s="146">
        <f t="shared" si="11"/>
        <v>675000</v>
      </c>
      <c r="L37" s="148"/>
      <c r="M37" s="148"/>
      <c r="N37" s="163"/>
    </row>
    <row r="38" spans="1:14" ht="15" customHeight="1" x14ac:dyDescent="0.2">
      <c r="A38" s="313">
        <v>3.1</v>
      </c>
      <c r="B38" s="295" t="s">
        <v>51</v>
      </c>
      <c r="C38" s="295"/>
      <c r="D38" s="296"/>
      <c r="E38" s="273">
        <v>8</v>
      </c>
      <c r="F38" s="214" t="s">
        <v>52</v>
      </c>
      <c r="G38" s="145">
        <v>11000</v>
      </c>
      <c r="H38" s="145">
        <f t="shared" si="9"/>
        <v>88000</v>
      </c>
      <c r="I38" s="146">
        <v>3000</v>
      </c>
      <c r="J38" s="146">
        <f t="shared" si="10"/>
        <v>24000</v>
      </c>
      <c r="K38" s="146">
        <f t="shared" si="11"/>
        <v>112000</v>
      </c>
      <c r="L38" s="148"/>
      <c r="M38" s="148"/>
      <c r="N38" s="163"/>
    </row>
    <row r="39" spans="1:14" ht="15" customHeight="1" x14ac:dyDescent="0.2">
      <c r="A39" s="313">
        <v>3.11</v>
      </c>
      <c r="B39" s="290" t="s">
        <v>53</v>
      </c>
      <c r="C39" s="295"/>
      <c r="D39" s="296"/>
      <c r="E39" s="273">
        <v>1</v>
      </c>
      <c r="F39" s="155" t="s">
        <v>17</v>
      </c>
      <c r="G39" s="145">
        <v>50000</v>
      </c>
      <c r="H39" s="145">
        <f t="shared" si="9"/>
        <v>50000</v>
      </c>
      <c r="I39" s="146">
        <v>25000</v>
      </c>
      <c r="J39" s="146">
        <f t="shared" si="10"/>
        <v>25000</v>
      </c>
      <c r="K39" s="146">
        <f t="shared" si="11"/>
        <v>75000</v>
      </c>
      <c r="L39" s="148" t="s">
        <v>296</v>
      </c>
      <c r="M39" s="148" t="s">
        <v>294</v>
      </c>
      <c r="N39" s="163"/>
    </row>
    <row r="40" spans="1:14" ht="15" customHeight="1" x14ac:dyDescent="0.2">
      <c r="A40" s="313">
        <v>3.12</v>
      </c>
      <c r="B40" s="290" t="s">
        <v>54</v>
      </c>
      <c r="C40" s="295"/>
      <c r="D40" s="296"/>
      <c r="E40" s="273">
        <v>1</v>
      </c>
      <c r="F40" s="155" t="s">
        <v>17</v>
      </c>
      <c r="G40" s="145">
        <v>25000</v>
      </c>
      <c r="H40" s="145">
        <f t="shared" si="9"/>
        <v>25000</v>
      </c>
      <c r="I40" s="146">
        <v>15000</v>
      </c>
      <c r="J40" s="146">
        <f t="shared" si="10"/>
        <v>15000</v>
      </c>
      <c r="K40" s="146">
        <f t="shared" si="11"/>
        <v>40000</v>
      </c>
      <c r="L40" s="148" t="s">
        <v>296</v>
      </c>
      <c r="M40" s="148" t="s">
        <v>294</v>
      </c>
      <c r="N40" s="163"/>
    </row>
    <row r="41" spans="1:14" ht="15" customHeight="1" x14ac:dyDescent="0.2">
      <c r="A41" s="313">
        <v>3.13</v>
      </c>
      <c r="B41" s="469" t="s">
        <v>55</v>
      </c>
      <c r="C41" s="469"/>
      <c r="D41" s="469"/>
      <c r="E41" s="273">
        <v>1</v>
      </c>
      <c r="F41" s="155" t="s">
        <v>17</v>
      </c>
      <c r="G41" s="145">
        <v>0</v>
      </c>
      <c r="H41" s="145">
        <f t="shared" si="9"/>
        <v>0</v>
      </c>
      <c r="I41" s="146">
        <v>75000</v>
      </c>
      <c r="J41" s="146">
        <f t="shared" si="10"/>
        <v>75000</v>
      </c>
      <c r="K41" s="146">
        <f t="shared" si="11"/>
        <v>75000</v>
      </c>
      <c r="L41" s="154"/>
      <c r="M41" s="154"/>
      <c r="N41" s="163"/>
    </row>
    <row r="42" spans="1:14" s="278" customFormat="1" ht="14.25" customHeight="1" x14ac:dyDescent="0.2">
      <c r="A42" s="463" t="s">
        <v>19</v>
      </c>
      <c r="B42" s="463"/>
      <c r="C42" s="463"/>
      <c r="D42" s="463"/>
      <c r="E42" s="463"/>
      <c r="F42" s="463"/>
      <c r="G42" s="172"/>
      <c r="H42" s="172"/>
      <c r="I42" s="172"/>
      <c r="J42" s="172"/>
      <c r="K42" s="172"/>
      <c r="L42" s="173"/>
      <c r="M42" s="173"/>
      <c r="N42" s="172"/>
    </row>
    <row r="43" spans="1:14" s="293" customFormat="1" ht="15" customHeight="1" x14ac:dyDescent="0.2">
      <c r="A43" s="279">
        <v>4</v>
      </c>
      <c r="B43" s="314" t="s">
        <v>56</v>
      </c>
      <c r="C43" s="315"/>
      <c r="D43" s="315"/>
      <c r="E43" s="316"/>
      <c r="F43" s="316"/>
      <c r="G43" s="174"/>
      <c r="H43" s="316"/>
      <c r="I43" s="176"/>
      <c r="J43" s="317"/>
      <c r="K43" s="317"/>
      <c r="L43" s="318"/>
      <c r="M43" s="318"/>
      <c r="N43" s="317"/>
    </row>
    <row r="44" spans="1:14" s="321" customFormat="1" ht="15" customHeight="1" x14ac:dyDescent="0.2">
      <c r="A44" s="294">
        <v>4.0999999999999996</v>
      </c>
      <c r="B44" s="319" t="s">
        <v>57</v>
      </c>
      <c r="C44" s="272"/>
      <c r="D44" s="320"/>
      <c r="E44" s="159"/>
      <c r="F44" s="155"/>
      <c r="G44" s="149"/>
      <c r="H44" s="155"/>
      <c r="I44" s="151"/>
      <c r="J44" s="156"/>
      <c r="K44" s="156"/>
      <c r="L44" s="157"/>
      <c r="M44" s="157"/>
      <c r="N44" s="156"/>
    </row>
    <row r="45" spans="1:14" ht="15" customHeight="1" x14ac:dyDescent="0.2">
      <c r="A45" s="287" t="s">
        <v>58</v>
      </c>
      <c r="B45" s="295" t="s">
        <v>59</v>
      </c>
      <c r="C45" s="295"/>
      <c r="D45" s="320"/>
      <c r="E45" s="273" t="s">
        <v>7</v>
      </c>
      <c r="F45" s="214" t="s">
        <v>32</v>
      </c>
      <c r="G45" s="149">
        <v>4300</v>
      </c>
      <c r="H45" s="150" t="s">
        <v>33</v>
      </c>
      <c r="I45" s="151">
        <v>800</v>
      </c>
      <c r="J45" s="152" t="s">
        <v>33</v>
      </c>
      <c r="K45" s="152" t="s">
        <v>33</v>
      </c>
      <c r="L45" s="153" t="s">
        <v>284</v>
      </c>
      <c r="M45" s="153" t="s">
        <v>297</v>
      </c>
      <c r="N45" s="152"/>
    </row>
    <row r="46" spans="1:14" ht="15" customHeight="1" x14ac:dyDescent="0.2">
      <c r="A46" s="287" t="s">
        <v>60</v>
      </c>
      <c r="B46" s="295" t="s">
        <v>61</v>
      </c>
      <c r="C46" s="295"/>
      <c r="D46" s="320"/>
      <c r="E46" s="273" t="s">
        <v>7</v>
      </c>
      <c r="F46" s="214" t="s">
        <v>32</v>
      </c>
      <c r="G46" s="149">
        <v>3300</v>
      </c>
      <c r="H46" s="150" t="s">
        <v>33</v>
      </c>
      <c r="I46" s="151">
        <v>750</v>
      </c>
      <c r="J46" s="152" t="s">
        <v>33</v>
      </c>
      <c r="K46" s="152" t="s">
        <v>33</v>
      </c>
      <c r="L46" s="153" t="s">
        <v>284</v>
      </c>
      <c r="M46" s="153" t="s">
        <v>297</v>
      </c>
      <c r="N46" s="152"/>
    </row>
    <row r="47" spans="1:14" ht="15" customHeight="1" x14ac:dyDescent="0.2">
      <c r="A47" s="287" t="s">
        <v>62</v>
      </c>
      <c r="B47" s="295" t="s">
        <v>63</v>
      </c>
      <c r="C47" s="295"/>
      <c r="D47" s="320"/>
      <c r="E47" s="273" t="s">
        <v>7</v>
      </c>
      <c r="F47" s="214" t="s">
        <v>32</v>
      </c>
      <c r="G47" s="149">
        <v>2800</v>
      </c>
      <c r="H47" s="150" t="s">
        <v>33</v>
      </c>
      <c r="I47" s="151">
        <v>730</v>
      </c>
      <c r="J47" s="152" t="s">
        <v>33</v>
      </c>
      <c r="K47" s="152" t="s">
        <v>33</v>
      </c>
      <c r="L47" s="153" t="s">
        <v>284</v>
      </c>
      <c r="M47" s="153" t="s">
        <v>297</v>
      </c>
      <c r="N47" s="152"/>
    </row>
    <row r="48" spans="1:14" ht="15" customHeight="1" x14ac:dyDescent="0.2">
      <c r="A48" s="287" t="s">
        <v>64</v>
      </c>
      <c r="B48" s="295" t="s">
        <v>65</v>
      </c>
      <c r="C48" s="295"/>
      <c r="D48" s="272"/>
      <c r="E48" s="273">
        <v>3</v>
      </c>
      <c r="F48" s="214" t="s">
        <v>32</v>
      </c>
      <c r="G48" s="145">
        <v>2300</v>
      </c>
      <c r="H48" s="145">
        <f>G48*E48</f>
        <v>6900</v>
      </c>
      <c r="I48" s="146">
        <v>660</v>
      </c>
      <c r="J48" s="146">
        <f>I48*E48</f>
        <v>1980</v>
      </c>
      <c r="K48" s="146">
        <f>J48+H48</f>
        <v>8880</v>
      </c>
      <c r="L48" s="153" t="s">
        <v>284</v>
      </c>
      <c r="M48" s="153" t="s">
        <v>297</v>
      </c>
      <c r="N48" s="152"/>
    </row>
    <row r="49" spans="1:14" s="321" customFormat="1" ht="15" customHeight="1" x14ac:dyDescent="0.2">
      <c r="A49" s="294">
        <v>4.2</v>
      </c>
      <c r="B49" s="319" t="s">
        <v>66</v>
      </c>
      <c r="C49" s="272"/>
      <c r="D49" s="320"/>
      <c r="E49" s="159"/>
      <c r="F49" s="155"/>
      <c r="G49" s="149"/>
      <c r="H49" s="155"/>
      <c r="I49" s="151"/>
      <c r="J49" s="156"/>
      <c r="K49" s="156"/>
      <c r="L49" s="157"/>
      <c r="M49" s="157"/>
      <c r="N49" s="156"/>
    </row>
    <row r="50" spans="1:14" ht="15" customHeight="1" x14ac:dyDescent="0.2">
      <c r="A50" s="287" t="s">
        <v>67</v>
      </c>
      <c r="B50" s="295" t="s">
        <v>59</v>
      </c>
      <c r="C50" s="295"/>
      <c r="D50" s="320"/>
      <c r="E50" s="273" t="s">
        <v>7</v>
      </c>
      <c r="F50" s="214" t="s">
        <v>32</v>
      </c>
      <c r="G50" s="149">
        <v>7300</v>
      </c>
      <c r="H50" s="150" t="s">
        <v>33</v>
      </c>
      <c r="I50" s="151">
        <v>800</v>
      </c>
      <c r="J50" s="152" t="s">
        <v>33</v>
      </c>
      <c r="K50" s="152" t="s">
        <v>33</v>
      </c>
      <c r="L50" s="153" t="s">
        <v>284</v>
      </c>
      <c r="M50" s="153" t="s">
        <v>298</v>
      </c>
      <c r="N50" s="152"/>
    </row>
    <row r="51" spans="1:14" ht="15" customHeight="1" x14ac:dyDescent="0.2">
      <c r="A51" s="287" t="s">
        <v>68</v>
      </c>
      <c r="B51" s="295" t="s">
        <v>61</v>
      </c>
      <c r="C51" s="295"/>
      <c r="D51" s="320"/>
      <c r="E51" s="273" t="s">
        <v>7</v>
      </c>
      <c r="F51" s="214" t="s">
        <v>32</v>
      </c>
      <c r="G51" s="149">
        <v>5500</v>
      </c>
      <c r="H51" s="150" t="s">
        <v>33</v>
      </c>
      <c r="I51" s="151">
        <v>750</v>
      </c>
      <c r="J51" s="152" t="s">
        <v>33</v>
      </c>
      <c r="K51" s="152" t="s">
        <v>33</v>
      </c>
      <c r="L51" s="153" t="s">
        <v>284</v>
      </c>
      <c r="M51" s="153" t="s">
        <v>298</v>
      </c>
      <c r="N51" s="152"/>
    </row>
    <row r="52" spans="1:14" ht="15" customHeight="1" x14ac:dyDescent="0.2">
      <c r="A52" s="287" t="s">
        <v>69</v>
      </c>
      <c r="B52" s="295" t="s">
        <v>63</v>
      </c>
      <c r="C52" s="295"/>
      <c r="D52" s="320"/>
      <c r="E52" s="273">
        <v>3</v>
      </c>
      <c r="F52" s="214" t="s">
        <v>32</v>
      </c>
      <c r="G52" s="149">
        <v>3500</v>
      </c>
      <c r="H52" s="145">
        <f>G52*E52</f>
        <v>10500</v>
      </c>
      <c r="I52" s="151">
        <v>730</v>
      </c>
      <c r="J52" s="146">
        <f>I52*E52</f>
        <v>2190</v>
      </c>
      <c r="K52" s="146">
        <f>J52+H52</f>
        <v>12690</v>
      </c>
      <c r="L52" s="153" t="s">
        <v>284</v>
      </c>
      <c r="M52" s="153" t="s">
        <v>298</v>
      </c>
      <c r="N52" s="152"/>
    </row>
    <row r="53" spans="1:14" ht="15" customHeight="1" x14ac:dyDescent="0.2">
      <c r="A53" s="287" t="s">
        <v>70</v>
      </c>
      <c r="B53" s="295" t="s">
        <v>65</v>
      </c>
      <c r="C53" s="295"/>
      <c r="D53" s="272"/>
      <c r="E53" s="273" t="s">
        <v>7</v>
      </c>
      <c r="F53" s="214" t="s">
        <v>32</v>
      </c>
      <c r="G53" s="149">
        <v>3000</v>
      </c>
      <c r="H53" s="150" t="s">
        <v>33</v>
      </c>
      <c r="I53" s="146">
        <v>660</v>
      </c>
      <c r="J53" s="152" t="s">
        <v>33</v>
      </c>
      <c r="K53" s="152" t="s">
        <v>33</v>
      </c>
      <c r="L53" s="153" t="s">
        <v>284</v>
      </c>
      <c r="M53" s="153" t="s">
        <v>298</v>
      </c>
      <c r="N53" s="152"/>
    </row>
    <row r="54" spans="1:14" s="321" customFormat="1" ht="15" customHeight="1" x14ac:dyDescent="0.2">
      <c r="A54" s="294">
        <v>4.3</v>
      </c>
      <c r="B54" s="319" t="s">
        <v>71</v>
      </c>
      <c r="C54" s="272"/>
      <c r="D54" s="320"/>
      <c r="E54" s="159"/>
      <c r="F54" s="155"/>
      <c r="G54" s="149"/>
      <c r="H54" s="155"/>
      <c r="I54" s="151"/>
      <c r="J54" s="156"/>
      <c r="K54" s="156"/>
      <c r="L54" s="157"/>
      <c r="M54" s="157"/>
      <c r="N54" s="156"/>
    </row>
    <row r="55" spans="1:14" ht="15" customHeight="1" x14ac:dyDescent="0.2">
      <c r="A55" s="287" t="s">
        <v>72</v>
      </c>
      <c r="B55" s="295" t="s">
        <v>63</v>
      </c>
      <c r="C55" s="295"/>
      <c r="D55" s="296"/>
      <c r="E55" s="273" t="s">
        <v>7</v>
      </c>
      <c r="F55" s="214" t="s">
        <v>32</v>
      </c>
      <c r="G55" s="149">
        <v>1200</v>
      </c>
      <c r="H55" s="150" t="s">
        <v>33</v>
      </c>
      <c r="I55" s="151">
        <v>300</v>
      </c>
      <c r="J55" s="152" t="s">
        <v>33</v>
      </c>
      <c r="K55" s="152" t="s">
        <v>33</v>
      </c>
      <c r="L55" s="153"/>
      <c r="M55" s="153"/>
      <c r="N55" s="152"/>
    </row>
    <row r="56" spans="1:14" ht="15" customHeight="1" x14ac:dyDescent="0.2">
      <c r="A56" s="287" t="s">
        <v>73</v>
      </c>
      <c r="B56" s="295" t="s">
        <v>65</v>
      </c>
      <c r="C56" s="295"/>
      <c r="D56" s="296"/>
      <c r="E56" s="273">
        <v>11</v>
      </c>
      <c r="F56" s="214" t="s">
        <v>32</v>
      </c>
      <c r="G56" s="145">
        <v>1150</v>
      </c>
      <c r="H56" s="145">
        <f t="shared" ref="H56:H58" si="12">G56*E56</f>
        <v>12650</v>
      </c>
      <c r="I56" s="146">
        <v>280</v>
      </c>
      <c r="J56" s="146">
        <f t="shared" ref="J56:J58" si="13">I56*E56</f>
        <v>3080</v>
      </c>
      <c r="K56" s="146">
        <f t="shared" ref="K56:K58" si="14">J56+H56</f>
        <v>15730</v>
      </c>
      <c r="L56" s="153" t="s">
        <v>284</v>
      </c>
      <c r="M56" s="153" t="s">
        <v>299</v>
      </c>
      <c r="N56" s="152"/>
    </row>
    <row r="57" spans="1:14" ht="15" customHeight="1" x14ac:dyDescent="0.2">
      <c r="A57" s="287">
        <v>4.4000000000000004</v>
      </c>
      <c r="B57" s="300" t="s">
        <v>74</v>
      </c>
      <c r="C57" s="300"/>
      <c r="D57" s="300"/>
      <c r="E57" s="322">
        <v>1</v>
      </c>
      <c r="F57" s="159" t="s">
        <v>17</v>
      </c>
      <c r="G57" s="145">
        <v>0</v>
      </c>
      <c r="H57" s="145">
        <f t="shared" si="12"/>
        <v>0</v>
      </c>
      <c r="I57" s="146">
        <v>25000</v>
      </c>
      <c r="J57" s="146">
        <f t="shared" si="13"/>
        <v>25000</v>
      </c>
      <c r="K57" s="146">
        <f t="shared" si="14"/>
        <v>25000</v>
      </c>
      <c r="L57" s="153" t="s">
        <v>284</v>
      </c>
      <c r="M57" s="153" t="s">
        <v>299</v>
      </c>
      <c r="N57" s="323"/>
    </row>
    <row r="58" spans="1:14" ht="25.5" customHeight="1" x14ac:dyDescent="0.2">
      <c r="A58" s="287">
        <v>4.5</v>
      </c>
      <c r="B58" s="462" t="s">
        <v>269</v>
      </c>
      <c r="C58" s="462"/>
      <c r="D58" s="462"/>
      <c r="E58" s="322">
        <v>1</v>
      </c>
      <c r="F58" s="159" t="s">
        <v>17</v>
      </c>
      <c r="G58" s="145">
        <v>100000</v>
      </c>
      <c r="H58" s="145">
        <f t="shared" si="12"/>
        <v>100000</v>
      </c>
      <c r="I58" s="146">
        <v>15000</v>
      </c>
      <c r="J58" s="146">
        <f t="shared" si="13"/>
        <v>15000</v>
      </c>
      <c r="K58" s="146">
        <f t="shared" si="14"/>
        <v>115000</v>
      </c>
      <c r="L58" s="158"/>
      <c r="M58" s="158"/>
      <c r="N58" s="323"/>
    </row>
    <row r="59" spans="1:14" s="278" customFormat="1" ht="14.25" customHeight="1" x14ac:dyDescent="0.2">
      <c r="A59" s="463" t="s">
        <v>19</v>
      </c>
      <c r="B59" s="463"/>
      <c r="C59" s="463"/>
      <c r="D59" s="463"/>
      <c r="E59" s="463"/>
      <c r="F59" s="463"/>
      <c r="G59" s="172"/>
      <c r="H59" s="172"/>
      <c r="I59" s="172"/>
      <c r="J59" s="172"/>
      <c r="K59" s="172"/>
      <c r="L59" s="173"/>
      <c r="M59" s="173"/>
      <c r="N59" s="172"/>
    </row>
    <row r="60" spans="1:14" s="293" customFormat="1" ht="14.25" customHeight="1" x14ac:dyDescent="0.2">
      <c r="A60" s="279">
        <v>5</v>
      </c>
      <c r="B60" s="314" t="s">
        <v>76</v>
      </c>
      <c r="C60" s="315"/>
      <c r="D60" s="315"/>
      <c r="E60" s="324"/>
      <c r="F60" s="324"/>
      <c r="G60" s="174"/>
      <c r="H60" s="324"/>
      <c r="I60" s="176"/>
      <c r="J60" s="177"/>
      <c r="K60" s="177"/>
      <c r="L60" s="178"/>
      <c r="M60" s="178"/>
      <c r="N60" s="177"/>
    </row>
    <row r="61" spans="1:14" ht="14.25" customHeight="1" x14ac:dyDescent="0.2">
      <c r="A61" s="294">
        <v>5.0999999999999996</v>
      </c>
      <c r="B61" s="325" t="s">
        <v>77</v>
      </c>
      <c r="C61" s="272"/>
      <c r="D61" s="320"/>
      <c r="E61" s="159"/>
      <c r="F61" s="159"/>
      <c r="G61" s="149"/>
      <c r="H61" s="155"/>
      <c r="I61" s="151"/>
      <c r="J61" s="156"/>
      <c r="K61" s="156"/>
      <c r="L61" s="157"/>
      <c r="M61" s="157"/>
      <c r="N61" s="156"/>
    </row>
    <row r="62" spans="1:14" ht="14.25" customHeight="1" x14ac:dyDescent="0.2">
      <c r="A62" s="287" t="s">
        <v>78</v>
      </c>
      <c r="B62" s="295" t="s">
        <v>59</v>
      </c>
      <c r="C62" s="295"/>
      <c r="D62" s="296"/>
      <c r="E62" s="273" t="s">
        <v>7</v>
      </c>
      <c r="F62" s="214" t="s">
        <v>4</v>
      </c>
      <c r="G62" s="149">
        <v>25000</v>
      </c>
      <c r="H62" s="150" t="s">
        <v>33</v>
      </c>
      <c r="I62" s="151">
        <v>1500</v>
      </c>
      <c r="J62" s="152" t="s">
        <v>33</v>
      </c>
      <c r="K62" s="152" t="s">
        <v>33</v>
      </c>
      <c r="L62" s="153" t="s">
        <v>300</v>
      </c>
      <c r="M62" s="153" t="s">
        <v>301</v>
      </c>
      <c r="N62" s="152"/>
    </row>
    <row r="63" spans="1:14" ht="14.25" customHeight="1" x14ac:dyDescent="0.2">
      <c r="A63" s="287" t="s">
        <v>79</v>
      </c>
      <c r="B63" s="295" t="s">
        <v>61</v>
      </c>
      <c r="C63" s="295"/>
      <c r="D63" s="296"/>
      <c r="E63" s="273" t="s">
        <v>7</v>
      </c>
      <c r="F63" s="214" t="s">
        <v>4</v>
      </c>
      <c r="G63" s="149">
        <v>18000</v>
      </c>
      <c r="H63" s="150" t="s">
        <v>33</v>
      </c>
      <c r="I63" s="151">
        <v>1500</v>
      </c>
      <c r="J63" s="152" t="s">
        <v>33</v>
      </c>
      <c r="K63" s="152" t="s">
        <v>33</v>
      </c>
      <c r="L63" s="153" t="s">
        <v>300</v>
      </c>
      <c r="M63" s="153" t="s">
        <v>301</v>
      </c>
      <c r="N63" s="152"/>
    </row>
    <row r="64" spans="1:14" ht="14.25" customHeight="1" x14ac:dyDescent="0.2">
      <c r="A64" s="287" t="s">
        <v>80</v>
      </c>
      <c r="B64" s="295" t="s">
        <v>63</v>
      </c>
      <c r="C64" s="295"/>
      <c r="D64" s="296"/>
      <c r="E64" s="273">
        <v>2</v>
      </c>
      <c r="F64" s="214" t="s">
        <v>6</v>
      </c>
      <c r="G64" s="145">
        <v>11500</v>
      </c>
      <c r="H64" s="145">
        <f t="shared" ref="H64:H65" si="15">G64*E64</f>
        <v>23000</v>
      </c>
      <c r="I64" s="151">
        <v>1500</v>
      </c>
      <c r="J64" s="146">
        <f t="shared" ref="J64:J65" si="16">I64*E64</f>
        <v>3000</v>
      </c>
      <c r="K64" s="146">
        <f t="shared" ref="K64:K65" si="17">J64+H64</f>
        <v>26000</v>
      </c>
      <c r="L64" s="153" t="s">
        <v>300</v>
      </c>
      <c r="M64" s="153" t="s">
        <v>301</v>
      </c>
      <c r="N64" s="152"/>
    </row>
    <row r="65" spans="1:14" ht="14.25" customHeight="1" x14ac:dyDescent="0.2">
      <c r="A65" s="287" t="s">
        <v>81</v>
      </c>
      <c r="B65" s="295" t="s">
        <v>65</v>
      </c>
      <c r="C65" s="295"/>
      <c r="D65" s="296"/>
      <c r="E65" s="273">
        <v>3</v>
      </c>
      <c r="F65" s="214" t="s">
        <v>6</v>
      </c>
      <c r="G65" s="145">
        <v>9500</v>
      </c>
      <c r="H65" s="145">
        <f t="shared" si="15"/>
        <v>28500</v>
      </c>
      <c r="I65" s="151">
        <v>1500</v>
      </c>
      <c r="J65" s="146">
        <f t="shared" si="16"/>
        <v>4500</v>
      </c>
      <c r="K65" s="146">
        <f t="shared" si="17"/>
        <v>33000</v>
      </c>
      <c r="L65" s="153" t="s">
        <v>300</v>
      </c>
      <c r="M65" s="153" t="s">
        <v>301</v>
      </c>
      <c r="N65" s="152"/>
    </row>
    <row r="66" spans="1:14" ht="14.25" customHeight="1" x14ac:dyDescent="0.2">
      <c r="A66" s="287" t="s">
        <v>82</v>
      </c>
      <c r="B66" s="295" t="s">
        <v>83</v>
      </c>
      <c r="C66" s="295"/>
      <c r="D66" s="296"/>
      <c r="E66" s="273" t="s">
        <v>7</v>
      </c>
      <c r="F66" s="214" t="s">
        <v>4</v>
      </c>
      <c r="G66" s="149">
        <v>6500</v>
      </c>
      <c r="H66" s="150" t="s">
        <v>33</v>
      </c>
      <c r="I66" s="151">
        <v>1500</v>
      </c>
      <c r="J66" s="152" t="s">
        <v>33</v>
      </c>
      <c r="K66" s="152" t="s">
        <v>33</v>
      </c>
      <c r="L66" s="153" t="s">
        <v>300</v>
      </c>
      <c r="M66" s="153" t="s">
        <v>301</v>
      </c>
      <c r="N66" s="152"/>
    </row>
    <row r="67" spans="1:14" s="321" customFormat="1" ht="14.25" customHeight="1" x14ac:dyDescent="0.2">
      <c r="A67" s="294">
        <v>5.2</v>
      </c>
      <c r="B67" s="326" t="s">
        <v>84</v>
      </c>
      <c r="C67" s="272"/>
      <c r="D67" s="320"/>
      <c r="E67" s="159"/>
      <c r="F67" s="159"/>
      <c r="G67" s="149"/>
      <c r="H67" s="159"/>
      <c r="I67" s="151"/>
      <c r="J67" s="159"/>
      <c r="K67" s="159"/>
      <c r="L67" s="159"/>
      <c r="M67" s="159"/>
      <c r="N67" s="159"/>
    </row>
    <row r="68" spans="1:14" ht="14.25" customHeight="1" x14ac:dyDescent="0.2">
      <c r="A68" s="287" t="s">
        <v>85</v>
      </c>
      <c r="B68" s="295" t="s">
        <v>65</v>
      </c>
      <c r="C68" s="295"/>
      <c r="D68" s="296"/>
      <c r="E68" s="273" t="s">
        <v>7</v>
      </c>
      <c r="F68" s="214" t="s">
        <v>4</v>
      </c>
      <c r="G68" s="149">
        <v>9000</v>
      </c>
      <c r="H68" s="150" t="s">
        <v>33</v>
      </c>
      <c r="I68" s="151">
        <v>1500</v>
      </c>
      <c r="J68" s="152" t="s">
        <v>33</v>
      </c>
      <c r="K68" s="152" t="s">
        <v>33</v>
      </c>
      <c r="L68" s="153" t="s">
        <v>300</v>
      </c>
      <c r="M68" s="153" t="s">
        <v>301</v>
      </c>
      <c r="N68" s="152"/>
    </row>
    <row r="69" spans="1:14" ht="14.25" customHeight="1" x14ac:dyDescent="0.2">
      <c r="A69" s="287" t="s">
        <v>86</v>
      </c>
      <c r="B69" s="295" t="s">
        <v>83</v>
      </c>
      <c r="C69" s="295"/>
      <c r="D69" s="296"/>
      <c r="E69" s="273" t="s">
        <v>7</v>
      </c>
      <c r="F69" s="214" t="s">
        <v>6</v>
      </c>
      <c r="G69" s="149">
        <v>7000</v>
      </c>
      <c r="H69" s="150" t="s">
        <v>33</v>
      </c>
      <c r="I69" s="151">
        <v>1500</v>
      </c>
      <c r="J69" s="152" t="s">
        <v>33</v>
      </c>
      <c r="K69" s="152" t="s">
        <v>33</v>
      </c>
      <c r="L69" s="153" t="s">
        <v>300</v>
      </c>
      <c r="M69" s="153" t="s">
        <v>301</v>
      </c>
      <c r="N69" s="152"/>
    </row>
    <row r="70" spans="1:14" s="321" customFormat="1" ht="14.25" customHeight="1" x14ac:dyDescent="0.2">
      <c r="A70" s="294">
        <v>5.3</v>
      </c>
      <c r="B70" s="326" t="s">
        <v>87</v>
      </c>
      <c r="C70" s="272"/>
      <c r="D70" s="272"/>
      <c r="E70" s="273"/>
      <c r="F70" s="214"/>
      <c r="G70" s="149"/>
      <c r="H70" s="155"/>
      <c r="I70" s="151"/>
      <c r="J70" s="156"/>
      <c r="K70" s="156"/>
      <c r="L70" s="157"/>
      <c r="M70" s="157"/>
      <c r="N70" s="156"/>
    </row>
    <row r="71" spans="1:14" ht="14.25" customHeight="1" x14ac:dyDescent="0.2">
      <c r="A71" s="287" t="s">
        <v>88</v>
      </c>
      <c r="B71" s="295" t="s">
        <v>59</v>
      </c>
      <c r="C71" s="295"/>
      <c r="D71" s="295"/>
      <c r="E71" s="273" t="s">
        <v>7</v>
      </c>
      <c r="F71" s="214" t="s">
        <v>4</v>
      </c>
      <c r="G71" s="149">
        <v>20500</v>
      </c>
      <c r="H71" s="150" t="s">
        <v>33</v>
      </c>
      <c r="I71" s="151">
        <v>1000</v>
      </c>
      <c r="J71" s="152" t="s">
        <v>33</v>
      </c>
      <c r="K71" s="152" t="s">
        <v>33</v>
      </c>
      <c r="L71" s="153" t="s">
        <v>300</v>
      </c>
      <c r="M71" s="153" t="s">
        <v>301</v>
      </c>
      <c r="N71" s="152"/>
    </row>
    <row r="72" spans="1:14" ht="14.25" customHeight="1" x14ac:dyDescent="0.2">
      <c r="A72" s="287" t="s">
        <v>89</v>
      </c>
      <c r="B72" s="295" t="s">
        <v>61</v>
      </c>
      <c r="C72" s="295"/>
      <c r="D72" s="295"/>
      <c r="E72" s="273" t="s">
        <v>7</v>
      </c>
      <c r="F72" s="214" t="s">
        <v>4</v>
      </c>
      <c r="G72" s="149">
        <v>16000</v>
      </c>
      <c r="H72" s="150" t="s">
        <v>33</v>
      </c>
      <c r="I72" s="151">
        <v>1000</v>
      </c>
      <c r="J72" s="152" t="s">
        <v>33</v>
      </c>
      <c r="K72" s="152" t="s">
        <v>33</v>
      </c>
      <c r="L72" s="153" t="s">
        <v>300</v>
      </c>
      <c r="M72" s="153" t="s">
        <v>301</v>
      </c>
      <c r="N72" s="152"/>
    </row>
    <row r="73" spans="1:14" ht="14.25" customHeight="1" x14ac:dyDescent="0.2">
      <c r="A73" s="287" t="s">
        <v>90</v>
      </c>
      <c r="B73" s="295" t="s">
        <v>63</v>
      </c>
      <c r="C73" s="295"/>
      <c r="D73" s="295"/>
      <c r="E73" s="273">
        <v>1</v>
      </c>
      <c r="F73" s="214" t="s">
        <v>4</v>
      </c>
      <c r="G73" s="145">
        <v>12000</v>
      </c>
      <c r="H73" s="145">
        <f t="shared" ref="H73:H74" si="18">G73*E73</f>
        <v>12000</v>
      </c>
      <c r="I73" s="151">
        <v>1000</v>
      </c>
      <c r="J73" s="146">
        <f t="shared" ref="J73:J74" si="19">I73*E73</f>
        <v>1000</v>
      </c>
      <c r="K73" s="146">
        <f t="shared" ref="K73:K74" si="20">J73+H73</f>
        <v>13000</v>
      </c>
      <c r="L73" s="153" t="s">
        <v>300</v>
      </c>
      <c r="M73" s="153" t="s">
        <v>301</v>
      </c>
      <c r="N73" s="152"/>
    </row>
    <row r="74" spans="1:14" ht="14.25" customHeight="1" x14ac:dyDescent="0.2">
      <c r="A74" s="287" t="s">
        <v>91</v>
      </c>
      <c r="B74" s="295" t="s">
        <v>65</v>
      </c>
      <c r="C74" s="295"/>
      <c r="D74" s="296"/>
      <c r="E74" s="273">
        <v>1</v>
      </c>
      <c r="F74" s="214" t="s">
        <v>4</v>
      </c>
      <c r="G74" s="145">
        <v>7500</v>
      </c>
      <c r="H74" s="145">
        <f t="shared" si="18"/>
        <v>7500</v>
      </c>
      <c r="I74" s="151">
        <v>1000</v>
      </c>
      <c r="J74" s="146">
        <f t="shared" si="19"/>
        <v>1000</v>
      </c>
      <c r="K74" s="146">
        <f t="shared" si="20"/>
        <v>8500</v>
      </c>
      <c r="L74" s="153" t="s">
        <v>300</v>
      </c>
      <c r="M74" s="153" t="s">
        <v>301</v>
      </c>
      <c r="N74" s="152"/>
    </row>
    <row r="75" spans="1:14" s="321" customFormat="1" ht="14.25" customHeight="1" x14ac:dyDescent="0.2">
      <c r="A75" s="294">
        <v>5.4</v>
      </c>
      <c r="B75" s="326" t="s">
        <v>92</v>
      </c>
      <c r="C75" s="272"/>
      <c r="D75" s="320"/>
      <c r="E75" s="273"/>
      <c r="F75" s="273"/>
      <c r="G75" s="149"/>
      <c r="H75" s="159"/>
      <c r="I75" s="151"/>
      <c r="J75" s="159"/>
      <c r="K75" s="159"/>
      <c r="L75" s="159"/>
      <c r="M75" s="159"/>
      <c r="N75" s="159"/>
    </row>
    <row r="76" spans="1:14" s="321" customFormat="1" ht="14.25" customHeight="1" x14ac:dyDescent="0.2">
      <c r="A76" s="287" t="s">
        <v>93</v>
      </c>
      <c r="B76" s="295" t="s">
        <v>61</v>
      </c>
      <c r="C76" s="295"/>
      <c r="D76" s="296"/>
      <c r="E76" s="273" t="s">
        <v>7</v>
      </c>
      <c r="F76" s="214" t="s">
        <v>4</v>
      </c>
      <c r="G76" s="149">
        <v>31500</v>
      </c>
      <c r="H76" s="150" t="s">
        <v>33</v>
      </c>
      <c r="I76" s="151">
        <v>1500</v>
      </c>
      <c r="J76" s="152" t="s">
        <v>33</v>
      </c>
      <c r="K76" s="152" t="s">
        <v>33</v>
      </c>
      <c r="L76" s="153" t="s">
        <v>300</v>
      </c>
      <c r="M76" s="153" t="s">
        <v>301</v>
      </c>
      <c r="N76" s="152"/>
    </row>
    <row r="77" spans="1:14" ht="14.25" customHeight="1" x14ac:dyDescent="0.2">
      <c r="A77" s="287" t="s">
        <v>94</v>
      </c>
      <c r="B77" s="295" t="s">
        <v>63</v>
      </c>
      <c r="C77" s="295"/>
      <c r="D77" s="296"/>
      <c r="E77" s="273">
        <v>1</v>
      </c>
      <c r="F77" s="214" t="s">
        <v>4</v>
      </c>
      <c r="G77" s="145">
        <v>23800</v>
      </c>
      <c r="H77" s="145">
        <f>G77*E77</f>
        <v>23800</v>
      </c>
      <c r="I77" s="146">
        <v>1500</v>
      </c>
      <c r="J77" s="146">
        <f>I77*E77</f>
        <v>1500</v>
      </c>
      <c r="K77" s="146">
        <f>J77+H77</f>
        <v>25300</v>
      </c>
      <c r="L77" s="153" t="s">
        <v>300</v>
      </c>
      <c r="M77" s="153" t="s">
        <v>301</v>
      </c>
      <c r="N77" s="152"/>
    </row>
    <row r="78" spans="1:14" s="321" customFormat="1" ht="14.25" customHeight="1" x14ac:dyDescent="0.2">
      <c r="A78" s="287" t="s">
        <v>95</v>
      </c>
      <c r="B78" s="295" t="s">
        <v>65</v>
      </c>
      <c r="C78" s="295"/>
      <c r="D78" s="296"/>
      <c r="E78" s="273" t="s">
        <v>7</v>
      </c>
      <c r="F78" s="214" t="s">
        <v>4</v>
      </c>
      <c r="G78" s="149">
        <v>20000</v>
      </c>
      <c r="H78" s="150" t="s">
        <v>33</v>
      </c>
      <c r="I78" s="146">
        <v>1500</v>
      </c>
      <c r="J78" s="152" t="s">
        <v>33</v>
      </c>
      <c r="K78" s="152" t="s">
        <v>33</v>
      </c>
      <c r="L78" s="153" t="s">
        <v>300</v>
      </c>
      <c r="M78" s="153" t="s">
        <v>301</v>
      </c>
      <c r="N78" s="152"/>
    </row>
    <row r="79" spans="1:14" s="321" customFormat="1" ht="14.25" customHeight="1" x14ac:dyDescent="0.2">
      <c r="A79" s="294">
        <v>5.5</v>
      </c>
      <c r="B79" s="326" t="s">
        <v>96</v>
      </c>
      <c r="C79" s="272"/>
      <c r="D79" s="320"/>
      <c r="E79" s="273"/>
      <c r="F79" s="273"/>
      <c r="G79" s="149"/>
      <c r="H79" s="159"/>
      <c r="I79" s="151"/>
      <c r="J79" s="159"/>
      <c r="K79" s="159"/>
      <c r="L79" s="159"/>
      <c r="M79" s="159"/>
      <c r="N79" s="159"/>
    </row>
    <row r="80" spans="1:14" s="321" customFormat="1" ht="14.25" customHeight="1" x14ac:dyDescent="0.2">
      <c r="A80" s="287" t="s">
        <v>97</v>
      </c>
      <c r="B80" s="295" t="s">
        <v>61</v>
      </c>
      <c r="C80" s="295"/>
      <c r="D80" s="296"/>
      <c r="E80" s="273" t="s">
        <v>7</v>
      </c>
      <c r="F80" s="214" t="s">
        <v>4</v>
      </c>
      <c r="G80" s="149">
        <v>393000</v>
      </c>
      <c r="H80" s="150" t="s">
        <v>33</v>
      </c>
      <c r="I80" s="151">
        <v>8000</v>
      </c>
      <c r="J80" s="152" t="s">
        <v>33</v>
      </c>
      <c r="K80" s="152" t="s">
        <v>33</v>
      </c>
      <c r="L80" s="153" t="s">
        <v>286</v>
      </c>
      <c r="M80" s="153" t="s">
        <v>301</v>
      </c>
      <c r="N80" s="152"/>
    </row>
    <row r="81" spans="1:14" ht="14.25" customHeight="1" x14ac:dyDescent="0.2">
      <c r="A81" s="287" t="s">
        <v>98</v>
      </c>
      <c r="B81" s="295" t="s">
        <v>63</v>
      </c>
      <c r="C81" s="295"/>
      <c r="D81" s="296"/>
      <c r="E81" s="273" t="s">
        <v>7</v>
      </c>
      <c r="F81" s="214" t="s">
        <v>4</v>
      </c>
      <c r="G81" s="149">
        <v>185000</v>
      </c>
      <c r="H81" s="150" t="s">
        <v>33</v>
      </c>
      <c r="I81" s="151">
        <v>8000</v>
      </c>
      <c r="J81" s="152" t="s">
        <v>33</v>
      </c>
      <c r="K81" s="152" t="s">
        <v>33</v>
      </c>
      <c r="L81" s="153" t="s">
        <v>286</v>
      </c>
      <c r="M81" s="153" t="s">
        <v>301</v>
      </c>
      <c r="N81" s="152"/>
    </row>
    <row r="82" spans="1:14" s="321" customFormat="1" ht="14.25" customHeight="1" x14ac:dyDescent="0.2">
      <c r="A82" s="287" t="s">
        <v>99</v>
      </c>
      <c r="B82" s="295" t="s">
        <v>65</v>
      </c>
      <c r="C82" s="295"/>
      <c r="D82" s="296"/>
      <c r="E82" s="273">
        <v>1</v>
      </c>
      <c r="F82" s="214" t="s">
        <v>4</v>
      </c>
      <c r="G82" s="145">
        <v>148500</v>
      </c>
      <c r="H82" s="145">
        <f>G82*E82</f>
        <v>148500</v>
      </c>
      <c r="I82" s="151">
        <v>8000</v>
      </c>
      <c r="J82" s="146">
        <f>I82*E82</f>
        <v>8000</v>
      </c>
      <c r="K82" s="146">
        <f>J82+H82</f>
        <v>156500</v>
      </c>
      <c r="L82" s="153" t="s">
        <v>286</v>
      </c>
      <c r="M82" s="153" t="s">
        <v>301</v>
      </c>
      <c r="N82" s="152"/>
    </row>
    <row r="83" spans="1:14" s="278" customFormat="1" ht="14.25" customHeight="1" x14ac:dyDescent="0.2">
      <c r="A83" s="463" t="s">
        <v>19</v>
      </c>
      <c r="B83" s="463"/>
      <c r="C83" s="463"/>
      <c r="D83" s="463"/>
      <c r="E83" s="463"/>
      <c r="F83" s="463"/>
      <c r="G83" s="172"/>
      <c r="H83" s="172"/>
      <c r="I83" s="172"/>
      <c r="J83" s="172"/>
      <c r="K83" s="172"/>
      <c r="L83" s="173"/>
      <c r="M83" s="173"/>
      <c r="N83" s="172"/>
    </row>
    <row r="84" spans="1:14" s="293" customFormat="1" ht="15" customHeight="1" x14ac:dyDescent="0.2">
      <c r="A84" s="279">
        <v>6</v>
      </c>
      <c r="B84" s="327" t="s">
        <v>100</v>
      </c>
      <c r="C84" s="328"/>
      <c r="D84" s="329"/>
      <c r="E84" s="330"/>
      <c r="F84" s="330"/>
      <c r="G84" s="174"/>
      <c r="H84" s="331"/>
      <c r="I84" s="176"/>
      <c r="J84" s="331"/>
      <c r="K84" s="331"/>
      <c r="L84" s="330"/>
      <c r="M84" s="330"/>
      <c r="N84" s="331"/>
    </row>
    <row r="85" spans="1:14" ht="15" customHeight="1" x14ac:dyDescent="0.2">
      <c r="A85" s="287">
        <v>6.1</v>
      </c>
      <c r="B85" s="332" t="s">
        <v>101</v>
      </c>
      <c r="C85" s="332"/>
      <c r="D85" s="332"/>
      <c r="E85" s="288">
        <f>442+516</f>
        <v>958</v>
      </c>
      <c r="F85" s="214" t="s">
        <v>25</v>
      </c>
      <c r="G85" s="145">
        <v>5300</v>
      </c>
      <c r="H85" s="145">
        <f t="shared" ref="H85:H86" si="21">G85*E85</f>
        <v>5077400</v>
      </c>
      <c r="I85" s="146">
        <v>750</v>
      </c>
      <c r="J85" s="146">
        <f t="shared" ref="J85:J86" si="22">I85*E85</f>
        <v>718500</v>
      </c>
      <c r="K85" s="146">
        <f t="shared" ref="K85:K86" si="23">J85+H85</f>
        <v>5795900</v>
      </c>
      <c r="L85" s="153" t="s">
        <v>284</v>
      </c>
      <c r="M85" s="153" t="s">
        <v>302</v>
      </c>
      <c r="N85" s="152"/>
    </row>
    <row r="86" spans="1:14" ht="15" customHeight="1" x14ac:dyDescent="0.2">
      <c r="A86" s="287">
        <v>6.2</v>
      </c>
      <c r="B86" s="332" t="s">
        <v>102</v>
      </c>
      <c r="C86" s="332"/>
      <c r="D86" s="332"/>
      <c r="E86" s="288">
        <v>2</v>
      </c>
      <c r="F86" s="214" t="s">
        <v>25</v>
      </c>
      <c r="G86" s="145">
        <v>5200</v>
      </c>
      <c r="H86" s="145">
        <f t="shared" si="21"/>
        <v>10400</v>
      </c>
      <c r="I86" s="146">
        <v>750</v>
      </c>
      <c r="J86" s="146">
        <f t="shared" si="22"/>
        <v>1500</v>
      </c>
      <c r="K86" s="146">
        <f t="shared" si="23"/>
        <v>11900</v>
      </c>
      <c r="L86" s="153" t="s">
        <v>284</v>
      </c>
      <c r="M86" s="153" t="s">
        <v>302</v>
      </c>
      <c r="N86" s="152"/>
    </row>
    <row r="87" spans="1:14" s="321" customFormat="1" ht="15" customHeight="1" x14ac:dyDescent="0.2">
      <c r="A87" s="294">
        <v>6.3</v>
      </c>
      <c r="B87" s="319" t="s">
        <v>103</v>
      </c>
      <c r="C87" s="272"/>
      <c r="D87" s="320"/>
      <c r="E87" s="159"/>
      <c r="F87" s="155"/>
      <c r="G87" s="149"/>
      <c r="H87" s="155"/>
      <c r="I87" s="151"/>
      <c r="J87" s="156"/>
      <c r="K87" s="156"/>
      <c r="L87" s="157"/>
      <c r="M87" s="157"/>
      <c r="N87" s="156"/>
    </row>
    <row r="88" spans="1:14" ht="15" customHeight="1" x14ac:dyDescent="0.2">
      <c r="A88" s="287" t="s">
        <v>104</v>
      </c>
      <c r="B88" s="295" t="s">
        <v>59</v>
      </c>
      <c r="C88" s="295"/>
      <c r="D88" s="320"/>
      <c r="E88" s="273" t="s">
        <v>7</v>
      </c>
      <c r="F88" s="214" t="s">
        <v>32</v>
      </c>
      <c r="G88" s="149">
        <v>3600</v>
      </c>
      <c r="H88" s="150" t="s">
        <v>33</v>
      </c>
      <c r="I88" s="151">
        <v>230</v>
      </c>
      <c r="J88" s="152" t="s">
        <v>33</v>
      </c>
      <c r="K88" s="152" t="s">
        <v>33</v>
      </c>
      <c r="L88" s="153" t="s">
        <v>284</v>
      </c>
      <c r="M88" s="153" t="s">
        <v>302</v>
      </c>
      <c r="N88" s="152"/>
    </row>
    <row r="89" spans="1:14" ht="15" customHeight="1" x14ac:dyDescent="0.2">
      <c r="A89" s="287" t="s">
        <v>105</v>
      </c>
      <c r="B89" s="295" t="s">
        <v>61</v>
      </c>
      <c r="C89" s="295"/>
      <c r="D89" s="320"/>
      <c r="E89" s="273" t="s">
        <v>7</v>
      </c>
      <c r="F89" s="214" t="s">
        <v>32</v>
      </c>
      <c r="G89" s="149">
        <v>3300</v>
      </c>
      <c r="H89" s="150" t="s">
        <v>33</v>
      </c>
      <c r="I89" s="151">
        <v>230</v>
      </c>
      <c r="J89" s="152" t="s">
        <v>33</v>
      </c>
      <c r="K89" s="152" t="s">
        <v>33</v>
      </c>
      <c r="L89" s="153" t="s">
        <v>284</v>
      </c>
      <c r="M89" s="153" t="s">
        <v>302</v>
      </c>
      <c r="N89" s="152"/>
    </row>
    <row r="90" spans="1:14" ht="15" customHeight="1" x14ac:dyDescent="0.2">
      <c r="A90" s="287" t="s">
        <v>106</v>
      </c>
      <c r="B90" s="295" t="s">
        <v>63</v>
      </c>
      <c r="C90" s="295"/>
      <c r="D90" s="320"/>
      <c r="E90" s="273" t="s">
        <v>7</v>
      </c>
      <c r="F90" s="214" t="s">
        <v>32</v>
      </c>
      <c r="G90" s="149">
        <v>3000</v>
      </c>
      <c r="H90" s="150" t="s">
        <v>33</v>
      </c>
      <c r="I90" s="151">
        <v>230</v>
      </c>
      <c r="J90" s="152" t="s">
        <v>33</v>
      </c>
      <c r="K90" s="152" t="s">
        <v>33</v>
      </c>
      <c r="L90" s="153" t="s">
        <v>284</v>
      </c>
      <c r="M90" s="153" t="s">
        <v>302</v>
      </c>
      <c r="N90" s="152"/>
    </row>
    <row r="91" spans="1:14" ht="15" customHeight="1" x14ac:dyDescent="0.2">
      <c r="A91" s="287" t="s">
        <v>107</v>
      </c>
      <c r="B91" s="295" t="s">
        <v>65</v>
      </c>
      <c r="C91" s="295"/>
      <c r="D91" s="272"/>
      <c r="E91" s="273">
        <v>3</v>
      </c>
      <c r="F91" s="214" t="s">
        <v>32</v>
      </c>
      <c r="G91" s="145">
        <v>2780</v>
      </c>
      <c r="H91" s="145">
        <f>G91*E91</f>
        <v>8340</v>
      </c>
      <c r="I91" s="151">
        <v>230</v>
      </c>
      <c r="J91" s="146">
        <f>I91*E91</f>
        <v>690</v>
      </c>
      <c r="K91" s="146">
        <f>J91+H91</f>
        <v>9030</v>
      </c>
      <c r="L91" s="153" t="s">
        <v>284</v>
      </c>
      <c r="M91" s="153" t="s">
        <v>302</v>
      </c>
      <c r="N91" s="152"/>
    </row>
    <row r="92" spans="1:14" ht="15" customHeight="1" x14ac:dyDescent="0.2">
      <c r="A92" s="294">
        <v>6.4</v>
      </c>
      <c r="B92" s="319" t="s">
        <v>108</v>
      </c>
      <c r="C92" s="272"/>
      <c r="D92" s="332"/>
      <c r="E92" s="155"/>
      <c r="F92" s="155"/>
      <c r="G92" s="149"/>
      <c r="H92" s="160"/>
      <c r="I92" s="151"/>
      <c r="J92" s="160"/>
      <c r="K92" s="160"/>
      <c r="L92" s="161"/>
      <c r="M92" s="161"/>
      <c r="N92" s="160"/>
    </row>
    <row r="93" spans="1:14" ht="15" customHeight="1" x14ac:dyDescent="0.2">
      <c r="A93" s="287" t="s">
        <v>109</v>
      </c>
      <c r="B93" s="295" t="s">
        <v>63</v>
      </c>
      <c r="C93" s="295"/>
      <c r="D93" s="332"/>
      <c r="E93" s="333" t="s">
        <v>7</v>
      </c>
      <c r="F93" s="214" t="s">
        <v>32</v>
      </c>
      <c r="G93" s="149">
        <v>1900</v>
      </c>
      <c r="H93" s="150" t="s">
        <v>33</v>
      </c>
      <c r="I93" s="151">
        <v>300</v>
      </c>
      <c r="J93" s="152" t="s">
        <v>33</v>
      </c>
      <c r="K93" s="152" t="s">
        <v>33</v>
      </c>
      <c r="L93" s="153" t="s">
        <v>284</v>
      </c>
      <c r="M93" s="153" t="s">
        <v>302</v>
      </c>
      <c r="N93" s="152"/>
    </row>
    <row r="94" spans="1:14" ht="15" customHeight="1" x14ac:dyDescent="0.2">
      <c r="A94" s="287" t="s">
        <v>110</v>
      </c>
      <c r="B94" s="295" t="s">
        <v>65</v>
      </c>
      <c r="C94" s="295"/>
      <c r="D94" s="332"/>
      <c r="E94" s="273">
        <v>10.668000000000001</v>
      </c>
      <c r="F94" s="214" t="s">
        <v>32</v>
      </c>
      <c r="G94" s="145">
        <v>1870</v>
      </c>
      <c r="H94" s="145">
        <f>G94*E94</f>
        <v>19949.160000000003</v>
      </c>
      <c r="I94" s="146">
        <v>330</v>
      </c>
      <c r="J94" s="146">
        <f>I94*E94</f>
        <v>3520.4400000000005</v>
      </c>
      <c r="K94" s="146">
        <f>J94+H94</f>
        <v>23469.600000000006</v>
      </c>
      <c r="L94" s="153" t="s">
        <v>284</v>
      </c>
      <c r="M94" s="153" t="s">
        <v>302</v>
      </c>
      <c r="N94" s="152"/>
    </row>
    <row r="95" spans="1:14" s="258" customFormat="1" ht="15" customHeight="1" x14ac:dyDescent="0.2">
      <c r="A95" s="334">
        <v>6.5</v>
      </c>
      <c r="B95" s="326" t="s">
        <v>111</v>
      </c>
      <c r="C95" s="270"/>
      <c r="D95" s="155"/>
      <c r="E95" s="162"/>
      <c r="F95" s="163"/>
      <c r="G95" s="162"/>
      <c r="H95" s="163"/>
      <c r="I95" s="164"/>
      <c r="J95" s="163"/>
      <c r="K95" s="165"/>
      <c r="L95" s="166"/>
      <c r="M95" s="166"/>
      <c r="N95" s="165"/>
    </row>
    <row r="96" spans="1:14" ht="15" customHeight="1" x14ac:dyDescent="0.2">
      <c r="A96" s="287" t="s">
        <v>112</v>
      </c>
      <c r="B96" s="295" t="s">
        <v>113</v>
      </c>
      <c r="C96" s="295"/>
      <c r="D96" s="332"/>
      <c r="E96" s="273" t="s">
        <v>7</v>
      </c>
      <c r="F96" s="214" t="s">
        <v>4</v>
      </c>
      <c r="G96" s="149"/>
      <c r="H96" s="150" t="s">
        <v>33</v>
      </c>
      <c r="I96" s="151"/>
      <c r="J96" s="152" t="s">
        <v>33</v>
      </c>
      <c r="K96" s="152" t="s">
        <v>33</v>
      </c>
      <c r="L96" s="153" t="s">
        <v>7</v>
      </c>
      <c r="M96" s="153" t="s">
        <v>7</v>
      </c>
      <c r="N96" s="152"/>
    </row>
    <row r="97" spans="1:14" ht="15" customHeight="1" x14ac:dyDescent="0.2">
      <c r="A97" s="287" t="s">
        <v>114</v>
      </c>
      <c r="B97" s="295" t="s">
        <v>115</v>
      </c>
      <c r="C97" s="295"/>
      <c r="D97" s="332"/>
      <c r="E97" s="273" t="s">
        <v>7</v>
      </c>
      <c r="F97" s="214" t="s">
        <v>4</v>
      </c>
      <c r="G97" s="149"/>
      <c r="H97" s="150" t="s">
        <v>33</v>
      </c>
      <c r="I97" s="151"/>
      <c r="J97" s="152" t="s">
        <v>33</v>
      </c>
      <c r="K97" s="152" t="s">
        <v>33</v>
      </c>
      <c r="L97" s="153" t="s">
        <v>7</v>
      </c>
      <c r="M97" s="153" t="s">
        <v>7</v>
      </c>
      <c r="N97" s="152"/>
    </row>
    <row r="98" spans="1:14" ht="15" customHeight="1" x14ac:dyDescent="0.2">
      <c r="A98" s="287" t="s">
        <v>116</v>
      </c>
      <c r="B98" s="295" t="s">
        <v>117</v>
      </c>
      <c r="C98" s="295"/>
      <c r="D98" s="332"/>
      <c r="E98" s="273" t="s">
        <v>7</v>
      </c>
      <c r="F98" s="214" t="s">
        <v>4</v>
      </c>
      <c r="G98" s="149"/>
      <c r="H98" s="150" t="s">
        <v>33</v>
      </c>
      <c r="I98" s="151"/>
      <c r="J98" s="152" t="s">
        <v>33</v>
      </c>
      <c r="K98" s="152" t="s">
        <v>33</v>
      </c>
      <c r="L98" s="153" t="s">
        <v>7</v>
      </c>
      <c r="M98" s="153" t="s">
        <v>7</v>
      </c>
      <c r="N98" s="152"/>
    </row>
    <row r="99" spans="1:14" ht="15" customHeight="1" x14ac:dyDescent="0.2">
      <c r="A99" s="287" t="s">
        <v>118</v>
      </c>
      <c r="B99" s="295" t="s">
        <v>119</v>
      </c>
      <c r="C99" s="295"/>
      <c r="D99" s="332"/>
      <c r="E99" s="273">
        <v>5</v>
      </c>
      <c r="F99" s="214" t="s">
        <v>6</v>
      </c>
      <c r="G99" s="149">
        <v>7000</v>
      </c>
      <c r="H99" s="150" t="s">
        <v>303</v>
      </c>
      <c r="I99" s="151">
        <v>1500</v>
      </c>
      <c r="J99" s="152" t="s">
        <v>303</v>
      </c>
      <c r="K99" s="152" t="s">
        <v>303</v>
      </c>
      <c r="L99" s="153" t="s">
        <v>7</v>
      </c>
      <c r="M99" s="153" t="s">
        <v>7</v>
      </c>
      <c r="N99" s="152"/>
    </row>
    <row r="100" spans="1:14" s="278" customFormat="1" ht="14.25" customHeight="1" x14ac:dyDescent="0.2">
      <c r="A100" s="463" t="s">
        <v>19</v>
      </c>
      <c r="B100" s="463"/>
      <c r="C100" s="463"/>
      <c r="D100" s="463"/>
      <c r="E100" s="463"/>
      <c r="F100" s="463"/>
      <c r="G100" s="172"/>
      <c r="H100" s="172"/>
      <c r="I100" s="172"/>
      <c r="J100" s="172"/>
      <c r="K100" s="172"/>
      <c r="L100" s="173"/>
      <c r="M100" s="173"/>
      <c r="N100" s="172"/>
    </row>
    <row r="101" spans="1:14" s="293" customFormat="1" ht="15" customHeight="1" x14ac:dyDescent="0.2">
      <c r="A101" s="279">
        <v>7</v>
      </c>
      <c r="B101" s="315" t="s">
        <v>120</v>
      </c>
      <c r="C101" s="328"/>
      <c r="D101" s="329"/>
      <c r="E101" s="179"/>
      <c r="F101" s="179"/>
      <c r="G101" s="174"/>
      <c r="H101" s="175"/>
      <c r="I101" s="176"/>
      <c r="J101" s="175"/>
      <c r="K101" s="175"/>
      <c r="L101" s="179"/>
      <c r="M101" s="179"/>
      <c r="N101" s="175"/>
    </row>
    <row r="102" spans="1:14" ht="15.75" customHeight="1" x14ac:dyDescent="0.2">
      <c r="A102" s="287">
        <v>7.1</v>
      </c>
      <c r="B102" s="295" t="s">
        <v>121</v>
      </c>
      <c r="C102" s="295"/>
      <c r="D102" s="296"/>
      <c r="E102" s="273">
        <v>13</v>
      </c>
      <c r="F102" s="214" t="s">
        <v>32</v>
      </c>
      <c r="G102" s="145">
        <v>5700</v>
      </c>
      <c r="H102" s="145">
        <f t="shared" ref="H102:H107" si="24">G102*E102</f>
        <v>74100</v>
      </c>
      <c r="I102" s="146">
        <v>700</v>
      </c>
      <c r="J102" s="146">
        <f t="shared" ref="J102:J107" si="25">I102*E102</f>
        <v>9100</v>
      </c>
      <c r="K102" s="146">
        <f t="shared" ref="K102:K107" si="26">J102+H102</f>
        <v>83200</v>
      </c>
      <c r="L102" s="153" t="s">
        <v>304</v>
      </c>
      <c r="M102" s="148" t="s">
        <v>290</v>
      </c>
      <c r="N102" s="152"/>
    </row>
    <row r="103" spans="1:14" ht="15" customHeight="1" x14ac:dyDescent="0.2">
      <c r="A103" s="287">
        <v>7.2</v>
      </c>
      <c r="B103" s="295" t="s">
        <v>122</v>
      </c>
      <c r="C103" s="295"/>
      <c r="D103" s="296"/>
      <c r="E103" s="273">
        <v>13</v>
      </c>
      <c r="F103" s="214" t="s">
        <v>32</v>
      </c>
      <c r="G103" s="145">
        <v>5700</v>
      </c>
      <c r="H103" s="145">
        <f t="shared" si="24"/>
        <v>74100</v>
      </c>
      <c r="I103" s="146">
        <v>700</v>
      </c>
      <c r="J103" s="146">
        <f t="shared" si="25"/>
        <v>9100</v>
      </c>
      <c r="K103" s="146">
        <f t="shared" si="26"/>
        <v>83200</v>
      </c>
      <c r="L103" s="153" t="s">
        <v>304</v>
      </c>
      <c r="M103" s="148" t="s">
        <v>290</v>
      </c>
      <c r="N103" s="152"/>
    </row>
    <row r="104" spans="1:14" ht="15" customHeight="1" x14ac:dyDescent="0.2">
      <c r="A104" s="287">
        <v>7.3</v>
      </c>
      <c r="B104" s="295" t="s">
        <v>357</v>
      </c>
      <c r="C104" s="295"/>
      <c r="D104" s="296"/>
      <c r="E104" s="273">
        <v>4</v>
      </c>
      <c r="F104" s="214" t="s">
        <v>6</v>
      </c>
      <c r="G104" s="145">
        <v>4500</v>
      </c>
      <c r="H104" s="145">
        <f t="shared" si="24"/>
        <v>18000</v>
      </c>
      <c r="I104" s="146">
        <v>700</v>
      </c>
      <c r="J104" s="146">
        <f t="shared" si="25"/>
        <v>2800</v>
      </c>
      <c r="K104" s="146">
        <f t="shared" si="26"/>
        <v>20800</v>
      </c>
      <c r="L104" s="153" t="s">
        <v>304</v>
      </c>
      <c r="M104" s="148" t="s">
        <v>290</v>
      </c>
      <c r="N104" s="152"/>
    </row>
    <row r="105" spans="1:14" ht="15" customHeight="1" x14ac:dyDescent="0.2">
      <c r="A105" s="287">
        <v>7.4</v>
      </c>
      <c r="B105" s="295" t="s">
        <v>124</v>
      </c>
      <c r="C105" s="295"/>
      <c r="D105" s="296"/>
      <c r="E105" s="273">
        <v>1</v>
      </c>
      <c r="F105" s="214" t="s">
        <v>4</v>
      </c>
      <c r="G105" s="145">
        <v>12000</v>
      </c>
      <c r="H105" s="145">
        <f t="shared" si="24"/>
        <v>12000</v>
      </c>
      <c r="I105" s="146">
        <v>5000</v>
      </c>
      <c r="J105" s="146">
        <f t="shared" si="25"/>
        <v>5000</v>
      </c>
      <c r="K105" s="146">
        <f t="shared" si="26"/>
        <v>17000</v>
      </c>
      <c r="L105" s="153" t="s">
        <v>304</v>
      </c>
      <c r="M105" s="148" t="s">
        <v>290</v>
      </c>
      <c r="N105" s="152"/>
    </row>
    <row r="106" spans="1:14" ht="15" customHeight="1" x14ac:dyDescent="0.2">
      <c r="A106" s="287">
        <v>7.5</v>
      </c>
      <c r="B106" s="295" t="s">
        <v>358</v>
      </c>
      <c r="C106" s="295"/>
      <c r="D106" s="296"/>
      <c r="E106" s="273">
        <v>1</v>
      </c>
      <c r="F106" s="214" t="s">
        <v>4</v>
      </c>
      <c r="G106" s="145">
        <v>105000</v>
      </c>
      <c r="H106" s="145">
        <f t="shared" si="24"/>
        <v>105000</v>
      </c>
      <c r="I106" s="146">
        <v>5000</v>
      </c>
      <c r="J106" s="146">
        <f t="shared" si="25"/>
        <v>5000</v>
      </c>
      <c r="K106" s="146">
        <f t="shared" si="26"/>
        <v>110000</v>
      </c>
      <c r="L106" s="153" t="s">
        <v>304</v>
      </c>
      <c r="M106" s="148" t="s">
        <v>290</v>
      </c>
      <c r="N106" s="152"/>
    </row>
    <row r="107" spans="1:14" ht="15" customHeight="1" x14ac:dyDescent="0.2">
      <c r="A107" s="287">
        <v>7.6</v>
      </c>
      <c r="B107" s="295" t="s">
        <v>126</v>
      </c>
      <c r="C107" s="295"/>
      <c r="D107" s="296"/>
      <c r="E107" s="273">
        <v>89</v>
      </c>
      <c r="F107" s="214" t="s">
        <v>6</v>
      </c>
      <c r="G107" s="145">
        <v>24500</v>
      </c>
      <c r="H107" s="145">
        <f t="shared" si="24"/>
        <v>2180500</v>
      </c>
      <c r="I107" s="146">
        <v>1500</v>
      </c>
      <c r="J107" s="146">
        <f t="shared" si="25"/>
        <v>133500</v>
      </c>
      <c r="K107" s="146">
        <f t="shared" si="26"/>
        <v>2314000</v>
      </c>
      <c r="L107" s="153" t="s">
        <v>304</v>
      </c>
      <c r="M107" s="148" t="s">
        <v>290</v>
      </c>
      <c r="N107" s="152"/>
    </row>
    <row r="108" spans="1:14" ht="15" customHeight="1" x14ac:dyDescent="0.2">
      <c r="A108" s="287">
        <v>7.7</v>
      </c>
      <c r="B108" s="295" t="s">
        <v>127</v>
      </c>
      <c r="C108" s="295"/>
      <c r="D108" s="296"/>
      <c r="E108" s="273" t="s">
        <v>7</v>
      </c>
      <c r="F108" s="214" t="s">
        <v>4</v>
      </c>
      <c r="G108" s="149">
        <v>22000</v>
      </c>
      <c r="H108" s="150" t="s">
        <v>33</v>
      </c>
      <c r="I108" s="151">
        <v>1500</v>
      </c>
      <c r="J108" s="152" t="s">
        <v>33</v>
      </c>
      <c r="K108" s="152" t="s">
        <v>33</v>
      </c>
      <c r="L108" s="153" t="s">
        <v>304</v>
      </c>
      <c r="M108" s="148" t="s">
        <v>290</v>
      </c>
      <c r="N108" s="152"/>
    </row>
    <row r="109" spans="1:14" ht="15" customHeight="1" x14ac:dyDescent="0.2">
      <c r="A109" s="287">
        <v>7.8</v>
      </c>
      <c r="B109" s="295" t="s">
        <v>128</v>
      </c>
      <c r="C109" s="295"/>
      <c r="D109" s="296"/>
      <c r="E109" s="273">
        <v>24</v>
      </c>
      <c r="F109" s="214" t="s">
        <v>6</v>
      </c>
      <c r="G109" s="145">
        <v>3200</v>
      </c>
      <c r="H109" s="145">
        <f t="shared" ref="H109" si="27">G109*E109</f>
        <v>76800</v>
      </c>
      <c r="I109" s="146">
        <v>1000</v>
      </c>
      <c r="J109" s="146">
        <f t="shared" ref="J109" si="28">I109*E109</f>
        <v>24000</v>
      </c>
      <c r="K109" s="146">
        <f t="shared" ref="K109" si="29">J109+H109</f>
        <v>100800</v>
      </c>
      <c r="L109" s="153" t="s">
        <v>304</v>
      </c>
      <c r="M109" s="148" t="s">
        <v>290</v>
      </c>
      <c r="N109" s="152"/>
    </row>
    <row r="110" spans="1:14" s="278" customFormat="1" ht="14.25" customHeight="1" x14ac:dyDescent="0.2">
      <c r="A110" s="463" t="s">
        <v>19</v>
      </c>
      <c r="B110" s="463"/>
      <c r="C110" s="463"/>
      <c r="D110" s="463"/>
      <c r="E110" s="463"/>
      <c r="F110" s="463"/>
      <c r="G110" s="172"/>
      <c r="H110" s="172"/>
      <c r="I110" s="172"/>
      <c r="J110" s="172"/>
      <c r="K110" s="172"/>
      <c r="L110" s="173"/>
      <c r="M110" s="173"/>
      <c r="N110" s="172"/>
    </row>
    <row r="111" spans="1:14" s="293" customFormat="1" ht="15" customHeight="1" x14ac:dyDescent="0.2">
      <c r="A111" s="279">
        <v>8</v>
      </c>
      <c r="B111" s="314" t="s">
        <v>129</v>
      </c>
      <c r="C111" s="315"/>
      <c r="D111" s="315"/>
      <c r="E111" s="316"/>
      <c r="F111" s="316"/>
      <c r="G111" s="174"/>
      <c r="H111" s="316"/>
      <c r="I111" s="176"/>
      <c r="J111" s="177"/>
      <c r="K111" s="177"/>
      <c r="L111" s="178"/>
      <c r="M111" s="178"/>
      <c r="N111" s="177"/>
    </row>
    <row r="112" spans="1:14" ht="25.5" customHeight="1" x14ac:dyDescent="0.2">
      <c r="A112" s="335">
        <v>8.1</v>
      </c>
      <c r="B112" s="462" t="s">
        <v>359</v>
      </c>
      <c r="C112" s="462"/>
      <c r="D112" s="462"/>
      <c r="E112" s="273">
        <v>1</v>
      </c>
      <c r="F112" s="214" t="s">
        <v>4</v>
      </c>
      <c r="G112" s="145">
        <v>1070000</v>
      </c>
      <c r="H112" s="145">
        <f t="shared" ref="H112:H118" si="30">G112*E112</f>
        <v>1070000</v>
      </c>
      <c r="I112" s="146">
        <v>25000</v>
      </c>
      <c r="J112" s="146">
        <f t="shared" ref="J112:J118" si="31">I112*E112</f>
        <v>25000</v>
      </c>
      <c r="K112" s="146">
        <f t="shared" ref="K112:K118" si="32">J112+H112</f>
        <v>1095000</v>
      </c>
      <c r="L112" s="147" t="s">
        <v>305</v>
      </c>
      <c r="M112" s="153" t="s">
        <v>306</v>
      </c>
      <c r="N112" s="152"/>
    </row>
    <row r="113" spans="1:14" ht="15" customHeight="1" x14ac:dyDescent="0.2">
      <c r="A113" s="335">
        <v>8.1999999999999993</v>
      </c>
      <c r="B113" s="271" t="s">
        <v>130</v>
      </c>
      <c r="C113" s="274"/>
      <c r="D113" s="275"/>
      <c r="E113" s="273">
        <v>2</v>
      </c>
      <c r="F113" s="214" t="s">
        <v>6</v>
      </c>
      <c r="G113" s="145">
        <v>8500</v>
      </c>
      <c r="H113" s="145">
        <f t="shared" si="30"/>
        <v>17000</v>
      </c>
      <c r="I113" s="146">
        <v>1000</v>
      </c>
      <c r="J113" s="146">
        <f t="shared" si="31"/>
        <v>2000</v>
      </c>
      <c r="K113" s="146">
        <f t="shared" si="32"/>
        <v>19000</v>
      </c>
      <c r="L113" s="153" t="s">
        <v>284</v>
      </c>
      <c r="M113" s="153" t="s">
        <v>301</v>
      </c>
      <c r="N113" s="152"/>
    </row>
    <row r="114" spans="1:14" ht="15" customHeight="1" x14ac:dyDescent="0.2">
      <c r="A114" s="335">
        <v>8.3000000000000007</v>
      </c>
      <c r="B114" s="271" t="s">
        <v>16</v>
      </c>
      <c r="C114" s="274"/>
      <c r="D114" s="275"/>
      <c r="E114" s="273">
        <v>2</v>
      </c>
      <c r="F114" s="214" t="s">
        <v>6</v>
      </c>
      <c r="G114" s="145">
        <v>10000</v>
      </c>
      <c r="H114" s="145">
        <f t="shared" si="30"/>
        <v>20000</v>
      </c>
      <c r="I114" s="146">
        <v>2000</v>
      </c>
      <c r="J114" s="146">
        <f t="shared" si="31"/>
        <v>4000</v>
      </c>
      <c r="K114" s="146">
        <f t="shared" si="32"/>
        <v>24000</v>
      </c>
      <c r="L114" s="153"/>
      <c r="M114" s="153"/>
      <c r="N114" s="152"/>
    </row>
    <row r="115" spans="1:14" ht="15" customHeight="1" x14ac:dyDescent="0.2">
      <c r="A115" s="335">
        <v>8.4</v>
      </c>
      <c r="B115" s="271" t="s">
        <v>360</v>
      </c>
      <c r="C115" s="274"/>
      <c r="D115" s="275"/>
      <c r="E115" s="273">
        <v>1</v>
      </c>
      <c r="F115" s="214" t="s">
        <v>4</v>
      </c>
      <c r="G115" s="145">
        <v>24000</v>
      </c>
      <c r="H115" s="145">
        <f t="shared" si="30"/>
        <v>24000</v>
      </c>
      <c r="I115" s="146">
        <v>3000</v>
      </c>
      <c r="J115" s="146">
        <f t="shared" si="31"/>
        <v>3000</v>
      </c>
      <c r="K115" s="146">
        <f t="shared" si="32"/>
        <v>27000</v>
      </c>
      <c r="L115" s="153" t="s">
        <v>282</v>
      </c>
      <c r="M115" s="153" t="s">
        <v>307</v>
      </c>
      <c r="N115" s="152"/>
    </row>
    <row r="116" spans="1:14" ht="15" customHeight="1" x14ac:dyDescent="0.2">
      <c r="A116" s="335">
        <v>8.5</v>
      </c>
      <c r="B116" s="271" t="s">
        <v>132</v>
      </c>
      <c r="C116" s="274"/>
      <c r="D116" s="275"/>
      <c r="E116" s="273">
        <v>1</v>
      </c>
      <c r="F116" s="273" t="s">
        <v>17</v>
      </c>
      <c r="G116" s="145">
        <v>10000</v>
      </c>
      <c r="H116" s="145">
        <f t="shared" si="30"/>
        <v>10000</v>
      </c>
      <c r="I116" s="146">
        <v>2500</v>
      </c>
      <c r="J116" s="146">
        <f t="shared" si="31"/>
        <v>2500</v>
      </c>
      <c r="K116" s="146">
        <f t="shared" si="32"/>
        <v>12500</v>
      </c>
      <c r="L116" s="153" t="s">
        <v>284</v>
      </c>
      <c r="M116" s="153" t="s">
        <v>308</v>
      </c>
      <c r="N116" s="152"/>
    </row>
    <row r="117" spans="1:14" ht="18.75" customHeight="1" x14ac:dyDescent="0.2">
      <c r="A117" s="335">
        <v>8.6</v>
      </c>
      <c r="B117" s="462" t="s">
        <v>361</v>
      </c>
      <c r="C117" s="464"/>
      <c r="D117" s="464"/>
      <c r="E117" s="273">
        <v>1</v>
      </c>
      <c r="F117" s="273" t="s">
        <v>17</v>
      </c>
      <c r="G117" s="145">
        <v>15000</v>
      </c>
      <c r="H117" s="145">
        <f t="shared" si="30"/>
        <v>15000</v>
      </c>
      <c r="I117" s="146">
        <v>3000</v>
      </c>
      <c r="J117" s="146">
        <f t="shared" si="31"/>
        <v>3000</v>
      </c>
      <c r="K117" s="146">
        <f t="shared" si="32"/>
        <v>18000</v>
      </c>
      <c r="L117" s="153" t="s">
        <v>284</v>
      </c>
      <c r="M117" s="153" t="s">
        <v>309</v>
      </c>
      <c r="N117" s="152"/>
    </row>
    <row r="118" spans="1:14" ht="15" customHeight="1" x14ac:dyDescent="0.2">
      <c r="A118" s="335">
        <v>8.6999999999999993</v>
      </c>
      <c r="B118" s="271" t="s">
        <v>134</v>
      </c>
      <c r="C118" s="274"/>
      <c r="D118" s="275"/>
      <c r="E118" s="273">
        <v>1</v>
      </c>
      <c r="F118" s="273" t="s">
        <v>17</v>
      </c>
      <c r="G118" s="145">
        <v>0</v>
      </c>
      <c r="H118" s="145">
        <f t="shared" si="30"/>
        <v>0</v>
      </c>
      <c r="I118" s="146">
        <v>20000</v>
      </c>
      <c r="J118" s="146">
        <f t="shared" si="31"/>
        <v>20000</v>
      </c>
      <c r="K118" s="146">
        <f t="shared" si="32"/>
        <v>20000</v>
      </c>
      <c r="L118" s="153"/>
      <c r="M118" s="153"/>
      <c r="N118" s="152"/>
    </row>
    <row r="119" spans="1:14" s="278" customFormat="1" ht="14.25" customHeight="1" x14ac:dyDescent="0.2">
      <c r="A119" s="463" t="s">
        <v>19</v>
      </c>
      <c r="B119" s="463"/>
      <c r="C119" s="463"/>
      <c r="D119" s="463"/>
      <c r="E119" s="463"/>
      <c r="F119" s="463"/>
      <c r="G119" s="172"/>
      <c r="H119" s="172"/>
      <c r="I119" s="172"/>
      <c r="J119" s="172"/>
      <c r="K119" s="172"/>
      <c r="L119" s="173"/>
      <c r="M119" s="173"/>
      <c r="N119" s="172"/>
    </row>
    <row r="120" spans="1:14" s="293" customFormat="1" ht="15" customHeight="1" x14ac:dyDescent="0.2">
      <c r="A120" s="279">
        <v>9</v>
      </c>
      <c r="B120" s="314" t="s">
        <v>135</v>
      </c>
      <c r="C120" s="315"/>
      <c r="D120" s="319"/>
      <c r="E120" s="179"/>
      <c r="F120" s="179"/>
      <c r="G120" s="174"/>
      <c r="H120" s="179"/>
      <c r="I120" s="176"/>
      <c r="J120" s="177"/>
      <c r="K120" s="177"/>
      <c r="L120" s="178"/>
      <c r="M120" s="178"/>
      <c r="N120" s="177"/>
    </row>
    <row r="121" spans="1:14" s="321" customFormat="1" ht="15" customHeight="1" x14ac:dyDescent="0.2">
      <c r="A121" s="335">
        <v>9.1</v>
      </c>
      <c r="B121" s="271" t="s">
        <v>136</v>
      </c>
      <c r="C121" s="272"/>
      <c r="D121" s="272"/>
      <c r="E121" s="273">
        <v>4</v>
      </c>
      <c r="F121" s="273" t="s">
        <v>52</v>
      </c>
      <c r="G121" s="145">
        <v>12500</v>
      </c>
      <c r="H121" s="145">
        <f t="shared" ref="H121:H123" si="33">G121*E121</f>
        <v>50000</v>
      </c>
      <c r="I121" s="146">
        <v>1000</v>
      </c>
      <c r="J121" s="146">
        <f t="shared" ref="J121:J123" si="34">I121*E121</f>
        <v>4000</v>
      </c>
      <c r="K121" s="146">
        <f t="shared" ref="K121:K123" si="35">J121+H121</f>
        <v>54000</v>
      </c>
      <c r="L121" s="153" t="s">
        <v>284</v>
      </c>
      <c r="M121" s="153" t="s">
        <v>310</v>
      </c>
      <c r="N121" s="152"/>
    </row>
    <row r="122" spans="1:14" s="321" customFormat="1" ht="15" customHeight="1" x14ac:dyDescent="0.2">
      <c r="A122" s="335">
        <v>9.1999999999999993</v>
      </c>
      <c r="B122" s="271" t="s">
        <v>137</v>
      </c>
      <c r="C122" s="272"/>
      <c r="D122" s="272"/>
      <c r="E122" s="273">
        <v>4</v>
      </c>
      <c r="F122" s="273" t="s">
        <v>52</v>
      </c>
      <c r="G122" s="145">
        <v>9500</v>
      </c>
      <c r="H122" s="145">
        <f t="shared" si="33"/>
        <v>38000</v>
      </c>
      <c r="I122" s="146">
        <v>1000</v>
      </c>
      <c r="J122" s="146">
        <f t="shared" si="34"/>
        <v>4000</v>
      </c>
      <c r="K122" s="146">
        <f t="shared" si="35"/>
        <v>42000</v>
      </c>
      <c r="L122" s="153" t="s">
        <v>284</v>
      </c>
      <c r="M122" s="153" t="s">
        <v>310</v>
      </c>
      <c r="N122" s="152"/>
    </row>
    <row r="123" spans="1:14" s="321" customFormat="1" ht="15" customHeight="1" x14ac:dyDescent="0.2">
      <c r="A123" s="335">
        <v>9.3000000000000007</v>
      </c>
      <c r="B123" s="271" t="s">
        <v>138</v>
      </c>
      <c r="C123" s="272"/>
      <c r="D123" s="272"/>
      <c r="E123" s="273">
        <v>4</v>
      </c>
      <c r="F123" s="273" t="s">
        <v>52</v>
      </c>
      <c r="G123" s="145">
        <v>2000</v>
      </c>
      <c r="H123" s="145">
        <f t="shared" si="33"/>
        <v>8000</v>
      </c>
      <c r="I123" s="146">
        <v>1000</v>
      </c>
      <c r="J123" s="146">
        <f t="shared" si="34"/>
        <v>4000</v>
      </c>
      <c r="K123" s="146">
        <f t="shared" si="35"/>
        <v>12000</v>
      </c>
      <c r="L123" s="153" t="s">
        <v>284</v>
      </c>
      <c r="M123" s="153" t="s">
        <v>310</v>
      </c>
      <c r="N123" s="152"/>
    </row>
    <row r="124" spans="1:14" s="278" customFormat="1" ht="14.25" customHeight="1" x14ac:dyDescent="0.2">
      <c r="A124" s="463" t="s">
        <v>19</v>
      </c>
      <c r="B124" s="463"/>
      <c r="C124" s="463"/>
      <c r="D124" s="463"/>
      <c r="E124" s="463"/>
      <c r="F124" s="463"/>
      <c r="G124" s="172"/>
      <c r="H124" s="172"/>
      <c r="I124" s="172"/>
      <c r="J124" s="172"/>
      <c r="K124" s="172"/>
      <c r="L124" s="173"/>
      <c r="M124" s="173"/>
      <c r="N124" s="172"/>
    </row>
    <row r="125" spans="1:14" s="344" customFormat="1" ht="15" customHeight="1" x14ac:dyDescent="0.2">
      <c r="A125" s="336">
        <v>10</v>
      </c>
      <c r="B125" s="337" t="s">
        <v>139</v>
      </c>
      <c r="C125" s="338"/>
      <c r="D125" s="339"/>
      <c r="E125" s="340"/>
      <c r="F125" s="340"/>
      <c r="G125" s="174"/>
      <c r="H125" s="340"/>
      <c r="I125" s="341"/>
      <c r="J125" s="340"/>
      <c r="K125" s="342"/>
      <c r="L125" s="343"/>
      <c r="M125" s="343"/>
      <c r="N125" s="342"/>
    </row>
    <row r="126" spans="1:14" s="346" customFormat="1" ht="15" customHeight="1" x14ac:dyDescent="0.2">
      <c r="A126" s="308">
        <v>10.1</v>
      </c>
      <c r="B126" s="300" t="s">
        <v>362</v>
      </c>
      <c r="C126" s="300"/>
      <c r="D126" s="300"/>
      <c r="E126" s="345">
        <v>1</v>
      </c>
      <c r="F126" s="310" t="s">
        <v>4</v>
      </c>
      <c r="G126" s="149">
        <v>175000</v>
      </c>
      <c r="H126" s="150" t="s">
        <v>33</v>
      </c>
      <c r="I126" s="151">
        <v>5000</v>
      </c>
      <c r="J126" s="152" t="s">
        <v>33</v>
      </c>
      <c r="K126" s="152" t="s">
        <v>33</v>
      </c>
      <c r="L126" s="153" t="s">
        <v>311</v>
      </c>
      <c r="M126" s="153" t="s">
        <v>287</v>
      </c>
      <c r="N126" s="152"/>
    </row>
    <row r="127" spans="1:14" s="346" customFormat="1" ht="15" customHeight="1" x14ac:dyDescent="0.2">
      <c r="A127" s="308">
        <v>10.199999999999999</v>
      </c>
      <c r="B127" s="300" t="s">
        <v>363</v>
      </c>
      <c r="C127" s="300"/>
      <c r="D127" s="300"/>
      <c r="E127" s="345">
        <v>1</v>
      </c>
      <c r="F127" s="310" t="s">
        <v>4</v>
      </c>
      <c r="G127" s="149">
        <v>175000</v>
      </c>
      <c r="H127" s="150" t="s">
        <v>33</v>
      </c>
      <c r="I127" s="151">
        <v>5000</v>
      </c>
      <c r="J127" s="152" t="s">
        <v>33</v>
      </c>
      <c r="K127" s="152" t="s">
        <v>33</v>
      </c>
      <c r="L127" s="153" t="s">
        <v>311</v>
      </c>
      <c r="M127" s="153" t="s">
        <v>287</v>
      </c>
      <c r="N127" s="152"/>
    </row>
    <row r="128" spans="1:14" s="346" customFormat="1" ht="27" customHeight="1" x14ac:dyDescent="0.2">
      <c r="A128" s="308">
        <v>10.3</v>
      </c>
      <c r="B128" s="468" t="s">
        <v>140</v>
      </c>
      <c r="C128" s="468"/>
      <c r="D128" s="468"/>
      <c r="E128" s="309">
        <v>2</v>
      </c>
      <c r="F128" s="310" t="s">
        <v>52</v>
      </c>
      <c r="G128" s="149">
        <v>0</v>
      </c>
      <c r="H128" s="150" t="s">
        <v>33</v>
      </c>
      <c r="I128" s="151">
        <v>15000</v>
      </c>
      <c r="J128" s="152" t="s">
        <v>33</v>
      </c>
      <c r="K128" s="152" t="s">
        <v>33</v>
      </c>
      <c r="L128" s="153" t="s">
        <v>311</v>
      </c>
      <c r="M128" s="153" t="s">
        <v>287</v>
      </c>
      <c r="N128" s="152"/>
    </row>
    <row r="129" spans="1:14" s="346" customFormat="1" ht="15" customHeight="1" x14ac:dyDescent="0.2">
      <c r="A129" s="308">
        <v>10.4</v>
      </c>
      <c r="B129" s="291" t="s">
        <v>141</v>
      </c>
      <c r="C129" s="347"/>
      <c r="D129" s="347"/>
      <c r="E129" s="309">
        <v>1</v>
      </c>
      <c r="F129" s="310" t="s">
        <v>17</v>
      </c>
      <c r="G129" s="149">
        <v>175000</v>
      </c>
      <c r="H129" s="150" t="s">
        <v>33</v>
      </c>
      <c r="I129" s="151">
        <v>25000</v>
      </c>
      <c r="J129" s="152" t="s">
        <v>33</v>
      </c>
      <c r="K129" s="152" t="s">
        <v>33</v>
      </c>
      <c r="L129" s="153" t="s">
        <v>311</v>
      </c>
      <c r="M129" s="153" t="s">
        <v>287</v>
      </c>
      <c r="N129" s="152"/>
    </row>
    <row r="130" spans="1:14" s="346" customFormat="1" ht="25.5" customHeight="1" x14ac:dyDescent="0.2">
      <c r="A130" s="308">
        <v>10.5</v>
      </c>
      <c r="B130" s="470" t="s">
        <v>142</v>
      </c>
      <c r="C130" s="470"/>
      <c r="D130" s="470"/>
      <c r="E130" s="309">
        <v>1</v>
      </c>
      <c r="F130" s="310" t="s">
        <v>4</v>
      </c>
      <c r="G130" s="150">
        <v>0</v>
      </c>
      <c r="H130" s="150" t="s">
        <v>33</v>
      </c>
      <c r="I130" s="151">
        <v>100000</v>
      </c>
      <c r="J130" s="152" t="s">
        <v>33</v>
      </c>
      <c r="K130" s="152" t="s">
        <v>33</v>
      </c>
      <c r="L130" s="153" t="s">
        <v>311</v>
      </c>
      <c r="M130" s="153" t="s">
        <v>287</v>
      </c>
      <c r="N130" s="152"/>
    </row>
    <row r="131" spans="1:14" s="346" customFormat="1" ht="25.5" customHeight="1" x14ac:dyDescent="0.2">
      <c r="A131" s="308">
        <v>10.6</v>
      </c>
      <c r="B131" s="471" t="s">
        <v>143</v>
      </c>
      <c r="C131" s="471"/>
      <c r="D131" s="471"/>
      <c r="E131" s="273">
        <v>1</v>
      </c>
      <c r="F131" s="214" t="s">
        <v>4</v>
      </c>
      <c r="G131" s="167">
        <v>75000</v>
      </c>
      <c r="H131" s="150" t="s">
        <v>33</v>
      </c>
      <c r="I131" s="151">
        <v>15000</v>
      </c>
      <c r="J131" s="152" t="s">
        <v>33</v>
      </c>
      <c r="K131" s="152" t="s">
        <v>33</v>
      </c>
      <c r="L131" s="153" t="s">
        <v>311</v>
      </c>
      <c r="M131" s="153" t="s">
        <v>287</v>
      </c>
      <c r="N131" s="152"/>
    </row>
    <row r="132" spans="1:14" s="346" customFormat="1" ht="15" customHeight="1" x14ac:dyDescent="0.2">
      <c r="A132" s="308">
        <v>10.7</v>
      </c>
      <c r="B132" s="271" t="s">
        <v>364</v>
      </c>
      <c r="C132" s="272"/>
      <c r="D132" s="272"/>
      <c r="E132" s="273">
        <v>1</v>
      </c>
      <c r="F132" s="214" t="s">
        <v>4</v>
      </c>
      <c r="G132" s="168">
        <v>75000</v>
      </c>
      <c r="H132" s="150" t="s">
        <v>33</v>
      </c>
      <c r="I132" s="151">
        <v>10000</v>
      </c>
      <c r="J132" s="152" t="s">
        <v>33</v>
      </c>
      <c r="K132" s="152" t="s">
        <v>33</v>
      </c>
      <c r="L132" s="153" t="s">
        <v>311</v>
      </c>
      <c r="M132" s="153" t="s">
        <v>287</v>
      </c>
      <c r="N132" s="152"/>
    </row>
    <row r="133" spans="1:14" s="346" customFormat="1" ht="15" customHeight="1" x14ac:dyDescent="0.2">
      <c r="A133" s="308">
        <v>10.8</v>
      </c>
      <c r="B133" s="271" t="s">
        <v>365</v>
      </c>
      <c r="C133" s="274"/>
      <c r="D133" s="275"/>
      <c r="E133" s="273">
        <v>1</v>
      </c>
      <c r="F133" s="214" t="s">
        <v>4</v>
      </c>
      <c r="G133" s="168">
        <v>75000</v>
      </c>
      <c r="H133" s="150" t="s">
        <v>33</v>
      </c>
      <c r="I133" s="151">
        <v>10000</v>
      </c>
      <c r="J133" s="152" t="s">
        <v>33</v>
      </c>
      <c r="K133" s="152" t="s">
        <v>33</v>
      </c>
      <c r="L133" s="153" t="s">
        <v>311</v>
      </c>
      <c r="M133" s="153" t="s">
        <v>287</v>
      </c>
      <c r="N133" s="152"/>
    </row>
    <row r="134" spans="1:14" s="346" customFormat="1" ht="15" customHeight="1" x14ac:dyDescent="0.2">
      <c r="A134" s="308">
        <v>10.9</v>
      </c>
      <c r="B134" s="271" t="s">
        <v>144</v>
      </c>
      <c r="C134" s="274"/>
      <c r="D134" s="275"/>
      <c r="E134" s="273">
        <v>1</v>
      </c>
      <c r="F134" s="214" t="s">
        <v>4</v>
      </c>
      <c r="G134" s="168">
        <v>75000</v>
      </c>
      <c r="H134" s="150" t="s">
        <v>33</v>
      </c>
      <c r="I134" s="151">
        <v>15000</v>
      </c>
      <c r="J134" s="152" t="s">
        <v>33</v>
      </c>
      <c r="K134" s="152" t="s">
        <v>33</v>
      </c>
      <c r="L134" s="153" t="s">
        <v>311</v>
      </c>
      <c r="M134" s="153" t="s">
        <v>287</v>
      </c>
      <c r="N134" s="152"/>
    </row>
    <row r="135" spans="1:14" s="346" customFormat="1" ht="42.75" customHeight="1" x14ac:dyDescent="0.2">
      <c r="A135" s="348">
        <v>10.1</v>
      </c>
      <c r="B135" s="472" t="s">
        <v>366</v>
      </c>
      <c r="C135" s="472"/>
      <c r="D135" s="472"/>
      <c r="E135" s="273">
        <v>1</v>
      </c>
      <c r="F135" s="159" t="s">
        <v>17</v>
      </c>
      <c r="G135" s="150">
        <v>100000</v>
      </c>
      <c r="H135" s="150" t="s">
        <v>33</v>
      </c>
      <c r="I135" s="151">
        <v>45000</v>
      </c>
      <c r="J135" s="152" t="s">
        <v>33</v>
      </c>
      <c r="K135" s="152" t="s">
        <v>33</v>
      </c>
      <c r="L135" s="153" t="s">
        <v>311</v>
      </c>
      <c r="M135" s="153" t="s">
        <v>287</v>
      </c>
      <c r="N135" s="152"/>
    </row>
    <row r="136" spans="1:14" s="346" customFormat="1" ht="37.5" customHeight="1" x14ac:dyDescent="0.2">
      <c r="A136" s="348">
        <v>10.11</v>
      </c>
      <c r="B136" s="472" t="s">
        <v>145</v>
      </c>
      <c r="C136" s="472"/>
      <c r="D136" s="472"/>
      <c r="E136" s="273">
        <v>1</v>
      </c>
      <c r="F136" s="159" t="s">
        <v>17</v>
      </c>
      <c r="G136" s="150">
        <v>100000</v>
      </c>
      <c r="H136" s="150" t="s">
        <v>33</v>
      </c>
      <c r="I136" s="151">
        <v>45000</v>
      </c>
      <c r="J136" s="152" t="s">
        <v>33</v>
      </c>
      <c r="K136" s="152" t="s">
        <v>33</v>
      </c>
      <c r="L136" s="153" t="s">
        <v>311</v>
      </c>
      <c r="M136" s="153" t="s">
        <v>287</v>
      </c>
      <c r="N136" s="152"/>
    </row>
    <row r="137" spans="1:14" s="346" customFormat="1" ht="42" customHeight="1" x14ac:dyDescent="0.2">
      <c r="A137" s="348">
        <v>10.119999999999999</v>
      </c>
      <c r="B137" s="472" t="s">
        <v>146</v>
      </c>
      <c r="C137" s="472"/>
      <c r="D137" s="472"/>
      <c r="E137" s="273">
        <v>1</v>
      </c>
      <c r="F137" s="159" t="s">
        <v>17</v>
      </c>
      <c r="G137" s="150">
        <v>100000</v>
      </c>
      <c r="H137" s="150" t="s">
        <v>33</v>
      </c>
      <c r="I137" s="151">
        <v>50000</v>
      </c>
      <c r="J137" s="152" t="s">
        <v>33</v>
      </c>
      <c r="K137" s="152" t="s">
        <v>33</v>
      </c>
      <c r="L137" s="153" t="s">
        <v>311</v>
      </c>
      <c r="M137" s="153" t="s">
        <v>287</v>
      </c>
      <c r="N137" s="152"/>
    </row>
    <row r="138" spans="1:14" s="346" customFormat="1" ht="15" customHeight="1" x14ac:dyDescent="0.2">
      <c r="A138" s="348">
        <v>10.130000000000001</v>
      </c>
      <c r="B138" s="272" t="s">
        <v>147</v>
      </c>
      <c r="C138" s="272"/>
      <c r="D138" s="272"/>
      <c r="E138" s="273">
        <v>1</v>
      </c>
      <c r="F138" s="214" t="s">
        <v>17</v>
      </c>
      <c r="G138" s="150">
        <v>275000</v>
      </c>
      <c r="H138" s="150" t="s">
        <v>33</v>
      </c>
      <c r="I138" s="151">
        <v>75000</v>
      </c>
      <c r="J138" s="152" t="s">
        <v>33</v>
      </c>
      <c r="K138" s="152" t="s">
        <v>33</v>
      </c>
      <c r="L138" s="153" t="s">
        <v>311</v>
      </c>
      <c r="M138" s="153" t="s">
        <v>287</v>
      </c>
      <c r="N138" s="152"/>
    </row>
    <row r="139" spans="1:14" s="278" customFormat="1" ht="14.25" customHeight="1" x14ac:dyDescent="0.2">
      <c r="A139" s="463" t="s">
        <v>19</v>
      </c>
      <c r="B139" s="463"/>
      <c r="C139" s="463"/>
      <c r="D139" s="463"/>
      <c r="E139" s="463"/>
      <c r="F139" s="463"/>
      <c r="G139" s="172"/>
      <c r="H139" s="172"/>
      <c r="I139" s="172"/>
      <c r="J139" s="172"/>
      <c r="K139" s="172"/>
      <c r="L139" s="173"/>
      <c r="M139" s="173"/>
      <c r="N139" s="172"/>
    </row>
    <row r="140" spans="1:14" s="355" customFormat="1" ht="14.45" customHeight="1" x14ac:dyDescent="0.2">
      <c r="A140" s="349">
        <v>11</v>
      </c>
      <c r="B140" s="350" t="s">
        <v>148</v>
      </c>
      <c r="C140" s="283"/>
      <c r="D140" s="282"/>
      <c r="E140" s="351"/>
      <c r="F140" s="351"/>
      <c r="G140" s="351"/>
      <c r="H140" s="351"/>
      <c r="I140" s="351"/>
      <c r="J140" s="352"/>
      <c r="K140" s="353"/>
      <c r="L140" s="354"/>
      <c r="M140" s="354"/>
      <c r="N140" s="353"/>
    </row>
    <row r="141" spans="1:14" ht="15" customHeight="1" x14ac:dyDescent="0.2">
      <c r="A141" s="356">
        <v>11.1</v>
      </c>
      <c r="B141" s="357" t="s">
        <v>149</v>
      </c>
      <c r="C141" s="358"/>
      <c r="D141" s="272"/>
      <c r="E141" s="159"/>
      <c r="F141" s="159"/>
      <c r="G141" s="149"/>
      <c r="H141" s="155"/>
      <c r="I141" s="151"/>
      <c r="J141" s="163"/>
      <c r="K141" s="163"/>
      <c r="L141" s="170"/>
      <c r="M141" s="170"/>
      <c r="N141" s="163"/>
    </row>
    <row r="142" spans="1:14" ht="42" customHeight="1" x14ac:dyDescent="0.2">
      <c r="A142" s="287" t="s">
        <v>150</v>
      </c>
      <c r="B142" s="462" t="s">
        <v>151</v>
      </c>
      <c r="C142" s="473">
        <v>2</v>
      </c>
      <c r="D142" s="473" t="s">
        <v>6</v>
      </c>
      <c r="E142" s="273">
        <v>2</v>
      </c>
      <c r="F142" s="214" t="s">
        <v>6</v>
      </c>
      <c r="G142" s="145">
        <v>78000</v>
      </c>
      <c r="H142" s="145">
        <f>G142*E142</f>
        <v>156000</v>
      </c>
      <c r="I142" s="146">
        <v>5000</v>
      </c>
      <c r="J142" s="146">
        <f>I142*E142</f>
        <v>10000</v>
      </c>
      <c r="K142" s="146">
        <f>J142+H142</f>
        <v>166000</v>
      </c>
      <c r="L142" s="153" t="s">
        <v>284</v>
      </c>
      <c r="M142" s="153" t="s">
        <v>312</v>
      </c>
      <c r="N142" s="152"/>
    </row>
    <row r="143" spans="1:14" s="258" customFormat="1" x14ac:dyDescent="0.2">
      <c r="A143" s="359">
        <v>11.2</v>
      </c>
      <c r="B143" s="248" t="s">
        <v>152</v>
      </c>
      <c r="C143" s="248"/>
      <c r="D143" s="248"/>
      <c r="E143" s="248"/>
      <c r="F143" s="248"/>
      <c r="G143" s="248"/>
      <c r="H143" s="248"/>
      <c r="I143" s="248"/>
      <c r="J143" s="248"/>
      <c r="K143" s="248"/>
      <c r="L143" s="249"/>
      <c r="M143" s="249"/>
      <c r="N143" s="248"/>
    </row>
    <row r="144" spans="1:14" ht="15" customHeight="1" x14ac:dyDescent="0.2">
      <c r="A144" s="348" t="s">
        <v>153</v>
      </c>
      <c r="B144" s="271" t="s">
        <v>113</v>
      </c>
      <c r="C144" s="274"/>
      <c r="D144" s="275"/>
      <c r="E144" s="273" t="s">
        <v>7</v>
      </c>
      <c r="F144" s="214" t="s">
        <v>32</v>
      </c>
      <c r="G144" s="169">
        <v>4500</v>
      </c>
      <c r="H144" s="169" t="s">
        <v>33</v>
      </c>
      <c r="I144" s="151">
        <v>800</v>
      </c>
      <c r="J144" s="152" t="s">
        <v>33</v>
      </c>
      <c r="K144" s="152" t="s">
        <v>33</v>
      </c>
      <c r="L144" s="153" t="s">
        <v>284</v>
      </c>
      <c r="M144" s="153" t="s">
        <v>313</v>
      </c>
      <c r="N144" s="152"/>
    </row>
    <row r="145" spans="1:14" ht="15" customHeight="1" x14ac:dyDescent="0.2">
      <c r="A145" s="348" t="s">
        <v>154</v>
      </c>
      <c r="B145" s="271" t="s">
        <v>115</v>
      </c>
      <c r="C145" s="274"/>
      <c r="D145" s="275"/>
      <c r="E145" s="273" t="s">
        <v>7</v>
      </c>
      <c r="F145" s="214" t="s">
        <v>32</v>
      </c>
      <c r="G145" s="169">
        <v>3500</v>
      </c>
      <c r="H145" s="169" t="s">
        <v>33</v>
      </c>
      <c r="I145" s="151">
        <v>800</v>
      </c>
      <c r="J145" s="152" t="s">
        <v>33</v>
      </c>
      <c r="K145" s="152" t="s">
        <v>33</v>
      </c>
      <c r="L145" s="153" t="s">
        <v>284</v>
      </c>
      <c r="M145" s="153" t="s">
        <v>313</v>
      </c>
      <c r="N145" s="152"/>
    </row>
    <row r="146" spans="1:14" ht="15" customHeight="1" x14ac:dyDescent="0.2">
      <c r="A146" s="348" t="s">
        <v>155</v>
      </c>
      <c r="B146" s="271" t="s">
        <v>117</v>
      </c>
      <c r="C146" s="274"/>
      <c r="D146" s="275"/>
      <c r="E146" s="273" t="s">
        <v>7</v>
      </c>
      <c r="F146" s="214" t="s">
        <v>32</v>
      </c>
      <c r="G146" s="169">
        <v>3000</v>
      </c>
      <c r="H146" s="169" t="s">
        <v>33</v>
      </c>
      <c r="I146" s="151">
        <v>800</v>
      </c>
      <c r="J146" s="152" t="s">
        <v>33</v>
      </c>
      <c r="K146" s="152" t="s">
        <v>33</v>
      </c>
      <c r="L146" s="153" t="s">
        <v>284</v>
      </c>
      <c r="M146" s="153" t="s">
        <v>313</v>
      </c>
      <c r="N146" s="152"/>
    </row>
    <row r="147" spans="1:14" ht="15" customHeight="1" x14ac:dyDescent="0.2">
      <c r="A147" s="348" t="s">
        <v>156</v>
      </c>
      <c r="B147" s="271" t="s">
        <v>119</v>
      </c>
      <c r="C147" s="274"/>
      <c r="D147" s="275"/>
      <c r="E147" s="273">
        <v>6</v>
      </c>
      <c r="F147" s="214" t="s">
        <v>32</v>
      </c>
      <c r="G147" s="145">
        <v>2200</v>
      </c>
      <c r="H147" s="145">
        <f>G147*E147</f>
        <v>13200</v>
      </c>
      <c r="I147" s="151">
        <v>800</v>
      </c>
      <c r="J147" s="146">
        <f>I147*E147</f>
        <v>4800</v>
      </c>
      <c r="K147" s="146">
        <f>J147+H147</f>
        <v>18000</v>
      </c>
      <c r="L147" s="153" t="s">
        <v>284</v>
      </c>
      <c r="M147" s="153" t="s">
        <v>313</v>
      </c>
      <c r="N147" s="152"/>
    </row>
    <row r="148" spans="1:14" s="258" customFormat="1" x14ac:dyDescent="0.2">
      <c r="A148" s="359">
        <v>11.3</v>
      </c>
      <c r="B148" s="248" t="s">
        <v>157</v>
      </c>
      <c r="C148" s="248"/>
      <c r="D148" s="248"/>
      <c r="E148" s="248"/>
      <c r="F148" s="248"/>
      <c r="G148" s="248"/>
      <c r="H148" s="248"/>
      <c r="I148" s="248"/>
      <c r="J148" s="248"/>
      <c r="K148" s="248"/>
      <c r="L148" s="249"/>
      <c r="M148" s="249"/>
      <c r="N148" s="248"/>
    </row>
    <row r="149" spans="1:14" ht="15" customHeight="1" x14ac:dyDescent="0.2">
      <c r="A149" s="348" t="s">
        <v>158</v>
      </c>
      <c r="B149" s="271" t="s">
        <v>113</v>
      </c>
      <c r="C149" s="274"/>
      <c r="D149" s="275"/>
      <c r="E149" s="273" t="s">
        <v>7</v>
      </c>
      <c r="F149" s="214" t="s">
        <v>32</v>
      </c>
      <c r="G149" s="169">
        <v>4500</v>
      </c>
      <c r="H149" s="169" t="s">
        <v>33</v>
      </c>
      <c r="I149" s="151">
        <v>800</v>
      </c>
      <c r="J149" s="152" t="s">
        <v>33</v>
      </c>
      <c r="K149" s="152" t="s">
        <v>33</v>
      </c>
      <c r="L149" s="153" t="s">
        <v>284</v>
      </c>
      <c r="M149" s="153" t="s">
        <v>313</v>
      </c>
      <c r="N149" s="152"/>
    </row>
    <row r="150" spans="1:14" ht="15" customHeight="1" x14ac:dyDescent="0.2">
      <c r="A150" s="348" t="s">
        <v>159</v>
      </c>
      <c r="B150" s="271" t="s">
        <v>115</v>
      </c>
      <c r="C150" s="274"/>
      <c r="D150" s="275"/>
      <c r="E150" s="273">
        <v>13</v>
      </c>
      <c r="F150" s="214" t="s">
        <v>32</v>
      </c>
      <c r="G150" s="169">
        <v>3500</v>
      </c>
      <c r="H150" s="145">
        <f t="shared" ref="H150:H152" si="36">G150*E150</f>
        <v>45500</v>
      </c>
      <c r="I150" s="151">
        <v>800</v>
      </c>
      <c r="J150" s="146">
        <f t="shared" ref="J150:J152" si="37">I150*E150</f>
        <v>10400</v>
      </c>
      <c r="K150" s="146">
        <f t="shared" ref="K150:K152" si="38">J150+H150</f>
        <v>55900</v>
      </c>
      <c r="L150" s="153" t="s">
        <v>284</v>
      </c>
      <c r="M150" s="153" t="s">
        <v>313</v>
      </c>
      <c r="N150" s="152"/>
    </row>
    <row r="151" spans="1:14" ht="15" customHeight="1" x14ac:dyDescent="0.2">
      <c r="A151" s="348" t="s">
        <v>160</v>
      </c>
      <c r="B151" s="271" t="s">
        <v>117</v>
      </c>
      <c r="C151" s="274"/>
      <c r="D151" s="275"/>
      <c r="E151" s="273">
        <v>23</v>
      </c>
      <c r="F151" s="214" t="s">
        <v>32</v>
      </c>
      <c r="G151" s="169">
        <v>3000</v>
      </c>
      <c r="H151" s="145">
        <f t="shared" si="36"/>
        <v>69000</v>
      </c>
      <c r="I151" s="151">
        <v>800</v>
      </c>
      <c r="J151" s="146">
        <f t="shared" si="37"/>
        <v>18400</v>
      </c>
      <c r="K151" s="146">
        <f t="shared" si="38"/>
        <v>87400</v>
      </c>
      <c r="L151" s="153" t="s">
        <v>284</v>
      </c>
      <c r="M151" s="153" t="s">
        <v>313</v>
      </c>
      <c r="N151" s="152"/>
    </row>
    <row r="152" spans="1:14" ht="15" customHeight="1" x14ac:dyDescent="0.2">
      <c r="A152" s="348" t="s">
        <v>161</v>
      </c>
      <c r="B152" s="271" t="s">
        <v>119</v>
      </c>
      <c r="C152" s="274"/>
      <c r="D152" s="275"/>
      <c r="E152" s="273">
        <v>12</v>
      </c>
      <c r="F152" s="214" t="s">
        <v>32</v>
      </c>
      <c r="G152" s="145">
        <v>2200</v>
      </c>
      <c r="H152" s="145">
        <f t="shared" si="36"/>
        <v>26400</v>
      </c>
      <c r="I152" s="151">
        <v>800</v>
      </c>
      <c r="J152" s="146">
        <f t="shared" si="37"/>
        <v>9600</v>
      </c>
      <c r="K152" s="146">
        <f t="shared" si="38"/>
        <v>36000</v>
      </c>
      <c r="L152" s="153" t="s">
        <v>284</v>
      </c>
      <c r="M152" s="153" t="s">
        <v>313</v>
      </c>
      <c r="N152" s="152"/>
    </row>
    <row r="153" spans="1:14" s="258" customFormat="1" ht="14.85" customHeight="1" x14ac:dyDescent="0.2">
      <c r="A153" s="294">
        <v>11.4</v>
      </c>
      <c r="B153" s="360" t="s">
        <v>162</v>
      </c>
      <c r="C153" s="360"/>
      <c r="D153" s="360"/>
      <c r="E153" s="166"/>
      <c r="F153" s="166"/>
      <c r="G153" s="361"/>
      <c r="H153" s="361"/>
      <c r="I153" s="362"/>
      <c r="J153" s="361"/>
      <c r="K153" s="361"/>
      <c r="L153" s="363"/>
      <c r="M153" s="363"/>
      <c r="N153" s="361"/>
    </row>
    <row r="154" spans="1:14" s="258" customFormat="1" ht="14.85" customHeight="1" x14ac:dyDescent="0.2">
      <c r="A154" s="359" t="s">
        <v>163</v>
      </c>
      <c r="B154" s="360" t="s">
        <v>164</v>
      </c>
      <c r="C154" s="360"/>
      <c r="D154" s="360"/>
      <c r="E154" s="166"/>
      <c r="F154" s="166"/>
      <c r="G154" s="361"/>
      <c r="H154" s="361"/>
      <c r="I154" s="362"/>
      <c r="J154" s="361"/>
      <c r="K154" s="361"/>
      <c r="L154" s="363"/>
      <c r="M154" s="363"/>
      <c r="N154" s="361"/>
    </row>
    <row r="155" spans="1:14" ht="15" customHeight="1" x14ac:dyDescent="0.2">
      <c r="A155" s="348" t="s">
        <v>165</v>
      </c>
      <c r="B155" s="271" t="s">
        <v>113</v>
      </c>
      <c r="C155" s="274"/>
      <c r="D155" s="275"/>
      <c r="E155" s="273" t="s">
        <v>7</v>
      </c>
      <c r="F155" s="214" t="s">
        <v>4</v>
      </c>
      <c r="G155" s="149">
        <v>25000</v>
      </c>
      <c r="H155" s="169" t="s">
        <v>33</v>
      </c>
      <c r="I155" s="151">
        <v>1000</v>
      </c>
      <c r="J155" s="152" t="s">
        <v>33</v>
      </c>
      <c r="K155" s="152" t="s">
        <v>33</v>
      </c>
      <c r="L155" s="153" t="s">
        <v>284</v>
      </c>
      <c r="M155" s="153" t="s">
        <v>313</v>
      </c>
      <c r="N155" s="152"/>
    </row>
    <row r="156" spans="1:14" ht="15" customHeight="1" x14ac:dyDescent="0.2">
      <c r="A156" s="348" t="s">
        <v>166</v>
      </c>
      <c r="B156" s="271" t="s">
        <v>115</v>
      </c>
      <c r="C156" s="274"/>
      <c r="D156" s="275"/>
      <c r="E156" s="273">
        <v>2</v>
      </c>
      <c r="F156" s="214" t="s">
        <v>6</v>
      </c>
      <c r="G156" s="149">
        <v>18000</v>
      </c>
      <c r="H156" s="145">
        <f t="shared" ref="H156:H158" si="39">G156*E156</f>
        <v>36000</v>
      </c>
      <c r="I156" s="151">
        <v>1000</v>
      </c>
      <c r="J156" s="146">
        <f t="shared" ref="J156:J158" si="40">I156*E156</f>
        <v>2000</v>
      </c>
      <c r="K156" s="146">
        <f t="shared" ref="K156:K158" si="41">J156+H156</f>
        <v>38000</v>
      </c>
      <c r="L156" s="153" t="s">
        <v>284</v>
      </c>
      <c r="M156" s="153" t="s">
        <v>313</v>
      </c>
      <c r="N156" s="152"/>
    </row>
    <row r="157" spans="1:14" ht="15" customHeight="1" x14ac:dyDescent="0.2">
      <c r="A157" s="348" t="s">
        <v>167</v>
      </c>
      <c r="B157" s="271" t="s">
        <v>117</v>
      </c>
      <c r="C157" s="274"/>
      <c r="D157" s="275"/>
      <c r="E157" s="273">
        <v>4</v>
      </c>
      <c r="F157" s="214" t="s">
        <v>6</v>
      </c>
      <c r="G157" s="145">
        <v>10800</v>
      </c>
      <c r="H157" s="145">
        <f t="shared" si="39"/>
        <v>43200</v>
      </c>
      <c r="I157" s="151">
        <v>1000</v>
      </c>
      <c r="J157" s="146">
        <f t="shared" si="40"/>
        <v>4000</v>
      </c>
      <c r="K157" s="146">
        <f t="shared" si="41"/>
        <v>47200</v>
      </c>
      <c r="L157" s="153" t="s">
        <v>284</v>
      </c>
      <c r="M157" s="153" t="s">
        <v>313</v>
      </c>
      <c r="N157" s="152"/>
    </row>
    <row r="158" spans="1:14" ht="15" customHeight="1" x14ac:dyDescent="0.2">
      <c r="A158" s="348" t="s">
        <v>168</v>
      </c>
      <c r="B158" s="271" t="s">
        <v>119</v>
      </c>
      <c r="C158" s="274"/>
      <c r="D158" s="275"/>
      <c r="E158" s="273">
        <f>2+8</f>
        <v>10</v>
      </c>
      <c r="F158" s="214" t="s">
        <v>6</v>
      </c>
      <c r="G158" s="145">
        <v>8500</v>
      </c>
      <c r="H158" s="145">
        <f t="shared" si="39"/>
        <v>85000</v>
      </c>
      <c r="I158" s="151">
        <v>1000</v>
      </c>
      <c r="J158" s="146">
        <f t="shared" si="40"/>
        <v>10000</v>
      </c>
      <c r="K158" s="146">
        <f t="shared" si="41"/>
        <v>95000</v>
      </c>
      <c r="L158" s="153" t="s">
        <v>284</v>
      </c>
      <c r="M158" s="153" t="s">
        <v>313</v>
      </c>
      <c r="N158" s="152"/>
    </row>
    <row r="159" spans="1:14" ht="15" customHeight="1" x14ac:dyDescent="0.2">
      <c r="A159" s="364" t="s">
        <v>169</v>
      </c>
      <c r="B159" s="365" t="s">
        <v>170</v>
      </c>
      <c r="C159" s="365"/>
      <c r="D159" s="365"/>
      <c r="E159" s="365"/>
      <c r="F159" s="365"/>
      <c r="G159" s="365"/>
      <c r="H159" s="365"/>
      <c r="I159" s="365"/>
      <c r="J159" s="365"/>
      <c r="K159" s="365"/>
      <c r="L159" s="366"/>
      <c r="M159" s="366"/>
      <c r="N159" s="365"/>
    </row>
    <row r="160" spans="1:14" ht="15" customHeight="1" x14ac:dyDescent="0.2">
      <c r="A160" s="348" t="s">
        <v>171</v>
      </c>
      <c r="B160" s="271" t="s">
        <v>113</v>
      </c>
      <c r="C160" s="274"/>
      <c r="D160" s="275"/>
      <c r="E160" s="273" t="s">
        <v>7</v>
      </c>
      <c r="F160" s="214" t="s">
        <v>32</v>
      </c>
      <c r="G160" s="169">
        <v>2200</v>
      </c>
      <c r="H160" s="169" t="s">
        <v>33</v>
      </c>
      <c r="I160" s="151">
        <v>140</v>
      </c>
      <c r="J160" s="152" t="s">
        <v>33</v>
      </c>
      <c r="K160" s="152" t="s">
        <v>33</v>
      </c>
      <c r="L160" s="153" t="s">
        <v>314</v>
      </c>
      <c r="M160" s="153" t="s">
        <v>302</v>
      </c>
      <c r="N160" s="152"/>
    </row>
    <row r="161" spans="1:14" ht="15" customHeight="1" x14ac:dyDescent="0.2">
      <c r="A161" s="348" t="s">
        <v>172</v>
      </c>
      <c r="B161" s="271" t="s">
        <v>115</v>
      </c>
      <c r="C161" s="274"/>
      <c r="D161" s="275"/>
      <c r="E161" s="273">
        <v>13</v>
      </c>
      <c r="F161" s="214" t="s">
        <v>32</v>
      </c>
      <c r="G161" s="145">
        <v>1800</v>
      </c>
      <c r="H161" s="145">
        <f t="shared" ref="H161:H163" si="42">G161*E161</f>
        <v>23400</v>
      </c>
      <c r="I161" s="146">
        <v>130</v>
      </c>
      <c r="J161" s="146">
        <f t="shared" ref="J161:J163" si="43">I161*E161</f>
        <v>1690</v>
      </c>
      <c r="K161" s="146">
        <f t="shared" ref="K161:K163" si="44">J161+H161</f>
        <v>25090</v>
      </c>
      <c r="L161" s="153" t="s">
        <v>314</v>
      </c>
      <c r="M161" s="153" t="s">
        <v>302</v>
      </c>
      <c r="N161" s="152"/>
    </row>
    <row r="162" spans="1:14" ht="15" customHeight="1" x14ac:dyDescent="0.2">
      <c r="A162" s="348" t="s">
        <v>173</v>
      </c>
      <c r="B162" s="271" t="s">
        <v>117</v>
      </c>
      <c r="C162" s="274"/>
      <c r="D162" s="275"/>
      <c r="E162" s="273">
        <v>23</v>
      </c>
      <c r="F162" s="214" t="s">
        <v>32</v>
      </c>
      <c r="G162" s="145">
        <v>1700</v>
      </c>
      <c r="H162" s="145">
        <f t="shared" si="42"/>
        <v>39100</v>
      </c>
      <c r="I162" s="146">
        <v>120</v>
      </c>
      <c r="J162" s="146">
        <f t="shared" si="43"/>
        <v>2760</v>
      </c>
      <c r="K162" s="146">
        <f t="shared" si="44"/>
        <v>41860</v>
      </c>
      <c r="L162" s="153" t="s">
        <v>314</v>
      </c>
      <c r="M162" s="153" t="s">
        <v>302</v>
      </c>
      <c r="N162" s="152"/>
    </row>
    <row r="163" spans="1:14" ht="15" customHeight="1" x14ac:dyDescent="0.2">
      <c r="A163" s="348" t="s">
        <v>174</v>
      </c>
      <c r="B163" s="271" t="s">
        <v>119</v>
      </c>
      <c r="C163" s="274"/>
      <c r="D163" s="275"/>
      <c r="E163" s="273">
        <v>12</v>
      </c>
      <c r="F163" s="214" t="s">
        <v>32</v>
      </c>
      <c r="G163" s="145">
        <v>1500</v>
      </c>
      <c r="H163" s="145">
        <f t="shared" si="42"/>
        <v>18000</v>
      </c>
      <c r="I163" s="146">
        <v>100</v>
      </c>
      <c r="J163" s="146">
        <f t="shared" si="43"/>
        <v>1200</v>
      </c>
      <c r="K163" s="146">
        <f t="shared" si="44"/>
        <v>19200</v>
      </c>
      <c r="L163" s="153" t="s">
        <v>314</v>
      </c>
      <c r="M163" s="153" t="s">
        <v>302</v>
      </c>
      <c r="N163" s="152"/>
    </row>
    <row r="164" spans="1:14" s="258" customFormat="1" ht="15" customHeight="1" x14ac:dyDescent="0.2">
      <c r="A164" s="334">
        <v>11.5</v>
      </c>
      <c r="B164" s="326" t="s">
        <v>111</v>
      </c>
      <c r="C164" s="270"/>
      <c r="D164" s="155"/>
      <c r="E164" s="162"/>
      <c r="F164" s="163"/>
      <c r="G164" s="162"/>
      <c r="H164" s="163"/>
      <c r="I164" s="164"/>
      <c r="J164" s="163"/>
      <c r="K164" s="165"/>
      <c r="L164" s="166"/>
      <c r="M164" s="166"/>
      <c r="N164" s="165"/>
    </row>
    <row r="165" spans="1:14" ht="15" customHeight="1" x14ac:dyDescent="0.2">
      <c r="A165" s="348" t="s">
        <v>175</v>
      </c>
      <c r="B165" s="271" t="s">
        <v>113</v>
      </c>
      <c r="C165" s="274"/>
      <c r="D165" s="275"/>
      <c r="E165" s="273" t="s">
        <v>7</v>
      </c>
      <c r="F165" s="214" t="s">
        <v>4</v>
      </c>
      <c r="G165" s="169">
        <v>5000</v>
      </c>
      <c r="H165" s="169" t="s">
        <v>33</v>
      </c>
      <c r="I165" s="151">
        <v>600</v>
      </c>
      <c r="J165" s="152" t="s">
        <v>33</v>
      </c>
      <c r="K165" s="152" t="s">
        <v>33</v>
      </c>
      <c r="L165" s="153"/>
      <c r="M165" s="153"/>
      <c r="N165" s="152"/>
    </row>
    <row r="166" spans="1:14" ht="15" customHeight="1" x14ac:dyDescent="0.2">
      <c r="A166" s="348" t="s">
        <v>176</v>
      </c>
      <c r="B166" s="271" t="s">
        <v>115</v>
      </c>
      <c r="C166" s="274"/>
      <c r="D166" s="275"/>
      <c r="E166" s="273">
        <v>2</v>
      </c>
      <c r="F166" s="214" t="s">
        <v>6</v>
      </c>
      <c r="G166" s="169">
        <v>4000</v>
      </c>
      <c r="H166" s="169" t="s">
        <v>33</v>
      </c>
      <c r="I166" s="151">
        <v>600</v>
      </c>
      <c r="J166" s="152" t="s">
        <v>33</v>
      </c>
      <c r="K166" s="152" t="s">
        <v>33</v>
      </c>
      <c r="L166" s="153"/>
      <c r="M166" s="153"/>
      <c r="N166" s="152"/>
    </row>
    <row r="167" spans="1:14" ht="15" customHeight="1" x14ac:dyDescent="0.2">
      <c r="A167" s="348" t="s">
        <v>177</v>
      </c>
      <c r="B167" s="271" t="s">
        <v>117</v>
      </c>
      <c r="C167" s="274"/>
      <c r="D167" s="275"/>
      <c r="E167" s="273">
        <v>4</v>
      </c>
      <c r="F167" s="214" t="s">
        <v>6</v>
      </c>
      <c r="G167" s="169">
        <v>3000</v>
      </c>
      <c r="H167" s="169" t="s">
        <v>33</v>
      </c>
      <c r="I167" s="151">
        <v>600</v>
      </c>
      <c r="J167" s="152" t="s">
        <v>33</v>
      </c>
      <c r="K167" s="152" t="s">
        <v>33</v>
      </c>
      <c r="L167" s="153"/>
      <c r="M167" s="153"/>
      <c r="N167" s="152"/>
    </row>
    <row r="168" spans="1:14" ht="15" customHeight="1" x14ac:dyDescent="0.2">
      <c r="A168" s="348" t="s">
        <v>178</v>
      </c>
      <c r="B168" s="271" t="s">
        <v>119</v>
      </c>
      <c r="C168" s="274"/>
      <c r="D168" s="275"/>
      <c r="E168" s="273">
        <v>8</v>
      </c>
      <c r="F168" s="214" t="s">
        <v>6</v>
      </c>
      <c r="G168" s="169">
        <v>2000</v>
      </c>
      <c r="H168" s="169" t="s">
        <v>33</v>
      </c>
      <c r="I168" s="151">
        <v>600</v>
      </c>
      <c r="J168" s="152" t="s">
        <v>33</v>
      </c>
      <c r="K168" s="152" t="s">
        <v>33</v>
      </c>
      <c r="L168" s="153"/>
      <c r="M168" s="153"/>
      <c r="N168" s="152"/>
    </row>
    <row r="169" spans="1:14" ht="15" customHeight="1" x14ac:dyDescent="0.2">
      <c r="A169" s="287">
        <v>11.6</v>
      </c>
      <c r="B169" s="271" t="s">
        <v>179</v>
      </c>
      <c r="C169" s="300"/>
      <c r="D169" s="300"/>
      <c r="E169" s="322">
        <v>1</v>
      </c>
      <c r="F169" s="159" t="s">
        <v>17</v>
      </c>
      <c r="G169" s="145">
        <v>0</v>
      </c>
      <c r="H169" s="145">
        <f t="shared" ref="H169:H170" si="45">G169*E169</f>
        <v>0</v>
      </c>
      <c r="I169" s="146">
        <v>25000</v>
      </c>
      <c r="J169" s="146">
        <f t="shared" ref="J169:J170" si="46">I169*E169</f>
        <v>25000</v>
      </c>
      <c r="K169" s="146">
        <f t="shared" ref="K169:K170" si="47">J169+H169</f>
        <v>25000</v>
      </c>
      <c r="L169" s="158"/>
      <c r="M169" s="158"/>
      <c r="N169" s="323"/>
    </row>
    <row r="170" spans="1:14" ht="25.5" customHeight="1" x14ac:dyDescent="0.2">
      <c r="A170" s="287">
        <v>11.7</v>
      </c>
      <c r="B170" s="462" t="s">
        <v>269</v>
      </c>
      <c r="C170" s="462"/>
      <c r="D170" s="462"/>
      <c r="E170" s="322">
        <v>1</v>
      </c>
      <c r="F170" s="159" t="s">
        <v>17</v>
      </c>
      <c r="G170" s="145">
        <v>75000</v>
      </c>
      <c r="H170" s="145">
        <f t="shared" si="45"/>
        <v>75000</v>
      </c>
      <c r="I170" s="146">
        <v>15000</v>
      </c>
      <c r="J170" s="146">
        <f t="shared" si="46"/>
        <v>15000</v>
      </c>
      <c r="K170" s="146">
        <f t="shared" si="47"/>
        <v>90000</v>
      </c>
      <c r="L170" s="158"/>
      <c r="M170" s="158"/>
      <c r="N170" s="323"/>
    </row>
    <row r="171" spans="1:14" s="278" customFormat="1" ht="14.25" customHeight="1" x14ac:dyDescent="0.2">
      <c r="A171" s="463" t="s">
        <v>19</v>
      </c>
      <c r="B171" s="463"/>
      <c r="C171" s="463"/>
      <c r="D171" s="463"/>
      <c r="E171" s="463"/>
      <c r="F171" s="463"/>
      <c r="G171" s="172"/>
      <c r="H171" s="172"/>
      <c r="I171" s="172"/>
      <c r="J171" s="172"/>
      <c r="K171" s="172"/>
      <c r="L171" s="173"/>
      <c r="M171" s="173"/>
      <c r="N171" s="172"/>
    </row>
    <row r="172" spans="1:14" s="376" customFormat="1" ht="15" customHeight="1" x14ac:dyDescent="0.2">
      <c r="A172" s="367">
        <v>12</v>
      </c>
      <c r="B172" s="368" t="s">
        <v>180</v>
      </c>
      <c r="C172" s="369"/>
      <c r="D172" s="370"/>
      <c r="E172" s="371"/>
      <c r="F172" s="371"/>
      <c r="G172" s="372"/>
      <c r="H172" s="373"/>
      <c r="I172" s="374"/>
      <c r="J172" s="375"/>
      <c r="K172" s="375"/>
      <c r="L172" s="371"/>
      <c r="M172" s="371"/>
      <c r="N172" s="375"/>
    </row>
    <row r="173" spans="1:14" ht="15" customHeight="1" x14ac:dyDescent="0.2">
      <c r="A173" s="356">
        <v>12.1</v>
      </c>
      <c r="B173" s="357" t="s">
        <v>181</v>
      </c>
      <c r="C173" s="358"/>
      <c r="D173" s="272"/>
      <c r="E173" s="159"/>
      <c r="F173" s="159"/>
      <c r="G173" s="149"/>
      <c r="H173" s="155"/>
      <c r="I173" s="151"/>
      <c r="J173" s="163"/>
      <c r="K173" s="163"/>
      <c r="L173" s="170"/>
      <c r="M173" s="170"/>
      <c r="N173" s="163"/>
    </row>
    <row r="174" spans="1:14" ht="15" customHeight="1" x14ac:dyDescent="0.2">
      <c r="A174" s="287" t="s">
        <v>182</v>
      </c>
      <c r="B174" s="377" t="s">
        <v>183</v>
      </c>
      <c r="C174" s="165"/>
      <c r="D174" s="165"/>
      <c r="E174" s="273">
        <v>10</v>
      </c>
      <c r="F174" s="273" t="s">
        <v>6</v>
      </c>
      <c r="G174" s="145">
        <v>153000</v>
      </c>
      <c r="H174" s="145">
        <f t="shared" ref="H174:H184" si="48">G174*E174</f>
        <v>1530000</v>
      </c>
      <c r="I174" s="146">
        <v>7500</v>
      </c>
      <c r="J174" s="146">
        <f t="shared" ref="J174:J184" si="49">I174*E174</f>
        <v>75000</v>
      </c>
      <c r="K174" s="146">
        <f t="shared" ref="K174:K184" si="50">J174+H174</f>
        <v>1605000</v>
      </c>
      <c r="L174" s="153" t="s">
        <v>315</v>
      </c>
      <c r="M174" s="153" t="s">
        <v>316</v>
      </c>
      <c r="N174" s="152"/>
    </row>
    <row r="175" spans="1:14" s="307" customFormat="1" ht="14.25" customHeight="1" x14ac:dyDescent="0.2">
      <c r="A175" s="308" t="s">
        <v>184</v>
      </c>
      <c r="B175" s="378" t="s">
        <v>185</v>
      </c>
      <c r="C175" s="378"/>
      <c r="D175" s="378"/>
      <c r="E175" s="309">
        <v>10</v>
      </c>
      <c r="F175" s="309" t="s">
        <v>6</v>
      </c>
      <c r="G175" s="145">
        <v>75000</v>
      </c>
      <c r="H175" s="145">
        <f t="shared" si="48"/>
        <v>750000</v>
      </c>
      <c r="I175" s="146">
        <v>6500</v>
      </c>
      <c r="J175" s="146">
        <f t="shared" si="49"/>
        <v>65000</v>
      </c>
      <c r="K175" s="146">
        <f t="shared" si="50"/>
        <v>815000</v>
      </c>
      <c r="L175" s="153" t="s">
        <v>315</v>
      </c>
      <c r="M175" s="153" t="s">
        <v>316</v>
      </c>
      <c r="N175" s="311"/>
    </row>
    <row r="176" spans="1:14" ht="14.25" customHeight="1" x14ac:dyDescent="0.2">
      <c r="A176" s="287" t="s">
        <v>186</v>
      </c>
      <c r="B176" s="377" t="s">
        <v>187</v>
      </c>
      <c r="C176" s="377"/>
      <c r="D176" s="377"/>
      <c r="E176" s="273">
        <v>2</v>
      </c>
      <c r="F176" s="273" t="s">
        <v>6</v>
      </c>
      <c r="G176" s="145">
        <v>75000</v>
      </c>
      <c r="H176" s="145">
        <f t="shared" si="48"/>
        <v>150000</v>
      </c>
      <c r="I176" s="146">
        <v>6500</v>
      </c>
      <c r="J176" s="146">
        <f t="shared" si="49"/>
        <v>13000</v>
      </c>
      <c r="K176" s="146">
        <f t="shared" si="50"/>
        <v>163000</v>
      </c>
      <c r="L176" s="153" t="s">
        <v>315</v>
      </c>
      <c r="M176" s="153" t="s">
        <v>316</v>
      </c>
      <c r="N176" s="152"/>
    </row>
    <row r="177" spans="1:14" ht="25.5" customHeight="1" x14ac:dyDescent="0.2">
      <c r="A177" s="287" t="s">
        <v>188</v>
      </c>
      <c r="B177" s="462" t="s">
        <v>189</v>
      </c>
      <c r="C177" s="462"/>
      <c r="D177" s="462"/>
      <c r="E177" s="273">
        <v>12</v>
      </c>
      <c r="F177" s="273" t="s">
        <v>6</v>
      </c>
      <c r="G177" s="145">
        <v>55000</v>
      </c>
      <c r="H177" s="145">
        <f t="shared" si="48"/>
        <v>660000</v>
      </c>
      <c r="I177" s="146">
        <v>4500</v>
      </c>
      <c r="J177" s="146">
        <f t="shared" si="49"/>
        <v>54000</v>
      </c>
      <c r="K177" s="146">
        <f t="shared" si="50"/>
        <v>714000</v>
      </c>
      <c r="L177" s="153" t="s">
        <v>315</v>
      </c>
      <c r="M177" s="153" t="s">
        <v>316</v>
      </c>
      <c r="N177" s="152"/>
    </row>
    <row r="178" spans="1:14" ht="25.5" customHeight="1" x14ac:dyDescent="0.2">
      <c r="A178" s="287" t="s">
        <v>190</v>
      </c>
      <c r="B178" s="462" t="s">
        <v>191</v>
      </c>
      <c r="C178" s="462"/>
      <c r="D178" s="462"/>
      <c r="E178" s="273">
        <v>1</v>
      </c>
      <c r="F178" s="273" t="s">
        <v>6</v>
      </c>
      <c r="G178" s="145">
        <v>95000</v>
      </c>
      <c r="H178" s="145">
        <f t="shared" si="48"/>
        <v>95000</v>
      </c>
      <c r="I178" s="146">
        <v>6000</v>
      </c>
      <c r="J178" s="146">
        <f t="shared" si="49"/>
        <v>6000</v>
      </c>
      <c r="K178" s="146">
        <f t="shared" si="50"/>
        <v>101000</v>
      </c>
      <c r="L178" s="153" t="s">
        <v>315</v>
      </c>
      <c r="M178" s="153" t="s">
        <v>316</v>
      </c>
      <c r="N178" s="152"/>
    </row>
    <row r="179" spans="1:14" ht="25.5" customHeight="1" x14ac:dyDescent="0.2">
      <c r="A179" s="287" t="s">
        <v>192</v>
      </c>
      <c r="B179" s="462" t="s">
        <v>193</v>
      </c>
      <c r="C179" s="462"/>
      <c r="D179" s="462"/>
      <c r="E179" s="273">
        <v>1</v>
      </c>
      <c r="F179" s="273" t="s">
        <v>52</v>
      </c>
      <c r="G179" s="145">
        <v>48000</v>
      </c>
      <c r="H179" s="145">
        <f t="shared" si="48"/>
        <v>48000</v>
      </c>
      <c r="I179" s="146">
        <v>4500</v>
      </c>
      <c r="J179" s="146">
        <f t="shared" si="49"/>
        <v>4500</v>
      </c>
      <c r="K179" s="146">
        <f t="shared" si="50"/>
        <v>52500</v>
      </c>
      <c r="L179" s="153" t="s">
        <v>315</v>
      </c>
      <c r="M179" s="153" t="s">
        <v>316</v>
      </c>
      <c r="N179" s="152"/>
    </row>
    <row r="180" spans="1:14" ht="25.5" customHeight="1" x14ac:dyDescent="0.2">
      <c r="A180" s="287" t="s">
        <v>194</v>
      </c>
      <c r="B180" s="462" t="s">
        <v>195</v>
      </c>
      <c r="C180" s="462"/>
      <c r="D180" s="462"/>
      <c r="E180" s="273">
        <v>12</v>
      </c>
      <c r="F180" s="273" t="s">
        <v>6</v>
      </c>
      <c r="G180" s="145">
        <v>14500</v>
      </c>
      <c r="H180" s="145">
        <f t="shared" si="48"/>
        <v>174000</v>
      </c>
      <c r="I180" s="146">
        <v>1500</v>
      </c>
      <c r="J180" s="146">
        <f t="shared" si="49"/>
        <v>18000</v>
      </c>
      <c r="K180" s="146">
        <f t="shared" si="50"/>
        <v>192000</v>
      </c>
      <c r="L180" s="153" t="s">
        <v>315</v>
      </c>
      <c r="M180" s="153" t="s">
        <v>316</v>
      </c>
      <c r="N180" s="152"/>
    </row>
    <row r="181" spans="1:14" ht="16.5" customHeight="1" x14ac:dyDescent="0.2">
      <c r="A181" s="287" t="s">
        <v>196</v>
      </c>
      <c r="B181" s="377" t="s">
        <v>197</v>
      </c>
      <c r="C181" s="377"/>
      <c r="D181" s="377"/>
      <c r="E181" s="273">
        <v>2</v>
      </c>
      <c r="F181" s="273" t="s">
        <v>6</v>
      </c>
      <c r="G181" s="145">
        <v>2500</v>
      </c>
      <c r="H181" s="145">
        <f t="shared" si="48"/>
        <v>5000</v>
      </c>
      <c r="I181" s="146">
        <v>1000</v>
      </c>
      <c r="J181" s="146">
        <f t="shared" si="49"/>
        <v>2000</v>
      </c>
      <c r="K181" s="146">
        <f t="shared" si="50"/>
        <v>7000</v>
      </c>
      <c r="L181" s="153" t="s">
        <v>315</v>
      </c>
      <c r="M181" s="153" t="s">
        <v>316</v>
      </c>
      <c r="N181" s="152"/>
    </row>
    <row r="182" spans="1:14" ht="25.5" customHeight="1" x14ac:dyDescent="0.2">
      <c r="A182" s="287" t="s">
        <v>198</v>
      </c>
      <c r="B182" s="462" t="s">
        <v>199</v>
      </c>
      <c r="C182" s="462"/>
      <c r="D182" s="462"/>
      <c r="E182" s="273">
        <v>6</v>
      </c>
      <c r="F182" s="273" t="s">
        <v>6</v>
      </c>
      <c r="G182" s="145">
        <v>48000</v>
      </c>
      <c r="H182" s="145">
        <f t="shared" si="48"/>
        <v>288000</v>
      </c>
      <c r="I182" s="146">
        <v>4500</v>
      </c>
      <c r="J182" s="146">
        <f t="shared" si="49"/>
        <v>27000</v>
      </c>
      <c r="K182" s="146">
        <f t="shared" si="50"/>
        <v>315000</v>
      </c>
      <c r="L182" s="153" t="s">
        <v>315</v>
      </c>
      <c r="M182" s="153" t="s">
        <v>316</v>
      </c>
      <c r="N182" s="152"/>
    </row>
    <row r="183" spans="1:14" ht="15" customHeight="1" x14ac:dyDescent="0.2">
      <c r="A183" s="287" t="s">
        <v>200</v>
      </c>
      <c r="B183" s="377" t="s">
        <v>201</v>
      </c>
      <c r="C183" s="165"/>
      <c r="D183" s="165"/>
      <c r="E183" s="273">
        <v>12</v>
      </c>
      <c r="F183" s="273" t="s">
        <v>6</v>
      </c>
      <c r="G183" s="145">
        <v>13700</v>
      </c>
      <c r="H183" s="145">
        <f t="shared" si="48"/>
        <v>164400</v>
      </c>
      <c r="I183" s="146">
        <v>1000</v>
      </c>
      <c r="J183" s="146">
        <f t="shared" si="49"/>
        <v>12000</v>
      </c>
      <c r="K183" s="146">
        <f t="shared" si="50"/>
        <v>176400</v>
      </c>
      <c r="L183" s="153" t="s">
        <v>315</v>
      </c>
      <c r="M183" s="153" t="s">
        <v>316</v>
      </c>
      <c r="N183" s="152"/>
    </row>
    <row r="184" spans="1:14" ht="15" customHeight="1" x14ac:dyDescent="0.2">
      <c r="A184" s="287" t="s">
        <v>202</v>
      </c>
      <c r="B184" s="377" t="s">
        <v>203</v>
      </c>
      <c r="C184" s="165"/>
      <c r="D184" s="165"/>
      <c r="E184" s="273">
        <v>10</v>
      </c>
      <c r="F184" s="273" t="s">
        <v>6</v>
      </c>
      <c r="G184" s="145">
        <v>14500</v>
      </c>
      <c r="H184" s="145">
        <f t="shared" si="48"/>
        <v>145000</v>
      </c>
      <c r="I184" s="146">
        <v>1000</v>
      </c>
      <c r="J184" s="146">
        <f t="shared" si="49"/>
        <v>10000</v>
      </c>
      <c r="K184" s="146">
        <f t="shared" si="50"/>
        <v>155000</v>
      </c>
      <c r="L184" s="153" t="s">
        <v>315</v>
      </c>
      <c r="M184" s="153" t="s">
        <v>316</v>
      </c>
      <c r="N184" s="152"/>
    </row>
    <row r="185" spans="1:14" ht="25.5" customHeight="1" x14ac:dyDescent="0.2">
      <c r="A185" s="356">
        <v>12.2</v>
      </c>
      <c r="B185" s="474" t="s">
        <v>204</v>
      </c>
      <c r="C185" s="474"/>
      <c r="D185" s="474"/>
      <c r="E185" s="474"/>
      <c r="F185" s="474"/>
      <c r="G185" s="474"/>
      <c r="H185" s="474"/>
      <c r="I185" s="474"/>
      <c r="J185" s="474"/>
      <c r="K185" s="474"/>
      <c r="L185" s="380"/>
      <c r="M185" s="380"/>
      <c r="N185" s="379"/>
    </row>
    <row r="186" spans="1:14" ht="15" customHeight="1" x14ac:dyDescent="0.2">
      <c r="A186" s="287" t="s">
        <v>205</v>
      </c>
      <c r="B186" s="377" t="s">
        <v>206</v>
      </c>
      <c r="C186" s="165"/>
      <c r="D186" s="165"/>
      <c r="E186" s="273" t="s">
        <v>7</v>
      </c>
      <c r="F186" s="273" t="s">
        <v>32</v>
      </c>
      <c r="G186" s="169">
        <v>3500</v>
      </c>
      <c r="H186" s="169" t="s">
        <v>33</v>
      </c>
      <c r="I186" s="151">
        <v>600</v>
      </c>
      <c r="J186" s="152" t="s">
        <v>33</v>
      </c>
      <c r="K186" s="152" t="s">
        <v>33</v>
      </c>
      <c r="L186" s="153" t="s">
        <v>284</v>
      </c>
      <c r="M186" s="153" t="s">
        <v>299</v>
      </c>
      <c r="N186" s="152"/>
    </row>
    <row r="187" spans="1:14" ht="15" customHeight="1" x14ac:dyDescent="0.2">
      <c r="A187" s="287" t="s">
        <v>207</v>
      </c>
      <c r="B187" s="377" t="s">
        <v>208</v>
      </c>
      <c r="C187" s="165"/>
      <c r="D187" s="165"/>
      <c r="E187" s="273" t="s">
        <v>7</v>
      </c>
      <c r="F187" s="273" t="s">
        <v>32</v>
      </c>
      <c r="G187" s="169">
        <v>2200</v>
      </c>
      <c r="H187" s="169" t="s">
        <v>33</v>
      </c>
      <c r="I187" s="151">
        <v>600</v>
      </c>
      <c r="J187" s="152" t="s">
        <v>33</v>
      </c>
      <c r="K187" s="152" t="s">
        <v>33</v>
      </c>
      <c r="L187" s="153" t="s">
        <v>284</v>
      </c>
      <c r="M187" s="153" t="s">
        <v>299</v>
      </c>
      <c r="N187" s="152"/>
    </row>
    <row r="188" spans="1:14" ht="15" customHeight="1" x14ac:dyDescent="0.2">
      <c r="A188" s="287" t="s">
        <v>209</v>
      </c>
      <c r="B188" s="377" t="s">
        <v>210</v>
      </c>
      <c r="C188" s="165"/>
      <c r="D188" s="165"/>
      <c r="E188" s="273" t="s">
        <v>7</v>
      </c>
      <c r="F188" s="273" t="s">
        <v>32</v>
      </c>
      <c r="G188" s="169">
        <v>1600</v>
      </c>
      <c r="H188" s="169" t="s">
        <v>33</v>
      </c>
      <c r="I188" s="151">
        <v>600</v>
      </c>
      <c r="J188" s="152" t="s">
        <v>33</v>
      </c>
      <c r="K188" s="152" t="s">
        <v>33</v>
      </c>
      <c r="L188" s="153" t="s">
        <v>284</v>
      </c>
      <c r="M188" s="153" t="s">
        <v>299</v>
      </c>
      <c r="N188" s="152"/>
    </row>
    <row r="189" spans="1:14" ht="15" customHeight="1" x14ac:dyDescent="0.2">
      <c r="A189" s="287" t="s">
        <v>211</v>
      </c>
      <c r="B189" s="377" t="s">
        <v>212</v>
      </c>
      <c r="C189" s="165"/>
      <c r="D189" s="165"/>
      <c r="E189" s="273" t="s">
        <v>7</v>
      </c>
      <c r="F189" s="273" t="s">
        <v>32</v>
      </c>
      <c r="G189" s="169">
        <v>1250</v>
      </c>
      <c r="H189" s="169" t="s">
        <v>33</v>
      </c>
      <c r="I189" s="151">
        <v>600</v>
      </c>
      <c r="J189" s="152" t="s">
        <v>33</v>
      </c>
      <c r="K189" s="152" t="s">
        <v>33</v>
      </c>
      <c r="L189" s="153" t="s">
        <v>284</v>
      </c>
      <c r="M189" s="153" t="s">
        <v>299</v>
      </c>
      <c r="N189" s="152"/>
    </row>
    <row r="190" spans="1:14" ht="14.25" customHeight="1" x14ac:dyDescent="0.2">
      <c r="A190" s="356">
        <v>12.3</v>
      </c>
      <c r="B190" s="357" t="s">
        <v>213</v>
      </c>
      <c r="C190" s="358"/>
      <c r="D190" s="272"/>
      <c r="E190" s="273"/>
      <c r="F190" s="273"/>
      <c r="G190" s="149"/>
      <c r="H190" s="155"/>
      <c r="I190" s="151"/>
      <c r="J190" s="163"/>
      <c r="K190" s="163"/>
      <c r="L190" s="170"/>
      <c r="M190" s="170"/>
      <c r="N190" s="163"/>
    </row>
    <row r="191" spans="1:14" ht="14.25" customHeight="1" x14ac:dyDescent="0.2">
      <c r="A191" s="356" t="s">
        <v>214</v>
      </c>
      <c r="B191" s="357" t="s">
        <v>367</v>
      </c>
      <c r="C191" s="358"/>
      <c r="D191" s="272"/>
      <c r="E191" s="273"/>
      <c r="F191" s="273"/>
      <c r="G191" s="149"/>
      <c r="H191" s="155"/>
      <c r="I191" s="151"/>
      <c r="J191" s="163"/>
      <c r="K191" s="163"/>
      <c r="L191" s="170"/>
      <c r="M191" s="170"/>
      <c r="N191" s="163"/>
    </row>
    <row r="192" spans="1:14" ht="15" customHeight="1" x14ac:dyDescent="0.2">
      <c r="A192" s="287" t="s">
        <v>215</v>
      </c>
      <c r="B192" s="381" t="s">
        <v>216</v>
      </c>
      <c r="C192" s="165"/>
      <c r="D192" s="165"/>
      <c r="E192" s="273">
        <v>20</v>
      </c>
      <c r="F192" s="273" t="s">
        <v>6</v>
      </c>
      <c r="G192" s="145">
        <v>8800</v>
      </c>
      <c r="H192" s="145">
        <f>G192*E192</f>
        <v>176000</v>
      </c>
      <c r="I192" s="146">
        <v>1000</v>
      </c>
      <c r="J192" s="146">
        <f>I192*E192</f>
        <v>20000</v>
      </c>
      <c r="K192" s="146">
        <f>J192+H192</f>
        <v>196000</v>
      </c>
      <c r="L192" s="153" t="s">
        <v>284</v>
      </c>
      <c r="M192" s="153" t="s">
        <v>317</v>
      </c>
      <c r="N192" s="152"/>
    </row>
    <row r="193" spans="1:14" ht="15" customHeight="1" x14ac:dyDescent="0.2">
      <c r="A193" s="356" t="s">
        <v>217</v>
      </c>
      <c r="B193" s="357" t="s">
        <v>218</v>
      </c>
      <c r="C193" s="358"/>
      <c r="D193" s="272"/>
      <c r="E193" s="273"/>
      <c r="F193" s="273"/>
      <c r="G193" s="149"/>
      <c r="H193" s="155"/>
      <c r="I193" s="151"/>
      <c r="J193" s="163"/>
      <c r="K193" s="163"/>
      <c r="L193" s="170"/>
      <c r="M193" s="170"/>
      <c r="N193" s="163"/>
    </row>
    <row r="194" spans="1:14" ht="15" customHeight="1" x14ac:dyDescent="0.2">
      <c r="A194" s="287" t="s">
        <v>219</v>
      </c>
      <c r="B194" s="377" t="s">
        <v>206</v>
      </c>
      <c r="C194" s="165"/>
      <c r="D194" s="165"/>
      <c r="E194" s="273">
        <v>12</v>
      </c>
      <c r="F194" s="214" t="s">
        <v>6</v>
      </c>
      <c r="G194" s="145">
        <v>7500</v>
      </c>
      <c r="H194" s="145">
        <f>G194*E194</f>
        <v>90000</v>
      </c>
      <c r="I194" s="146">
        <v>1000</v>
      </c>
      <c r="J194" s="146">
        <f>I194*E194</f>
        <v>12000</v>
      </c>
      <c r="K194" s="146">
        <f>J194+H194</f>
        <v>102000</v>
      </c>
      <c r="L194" s="153" t="s">
        <v>284</v>
      </c>
      <c r="M194" s="153" t="s">
        <v>317</v>
      </c>
      <c r="N194" s="152"/>
    </row>
    <row r="195" spans="1:14" ht="15" customHeight="1" x14ac:dyDescent="0.2">
      <c r="A195" s="287" t="s">
        <v>220</v>
      </c>
      <c r="B195" s="377" t="s">
        <v>208</v>
      </c>
      <c r="C195" s="165"/>
      <c r="D195" s="165"/>
      <c r="E195" s="273" t="s">
        <v>7</v>
      </c>
      <c r="F195" s="214" t="s">
        <v>4</v>
      </c>
      <c r="G195" s="145">
        <v>7500</v>
      </c>
      <c r="H195" s="169" t="s">
        <v>33</v>
      </c>
      <c r="I195" s="146">
        <v>1000</v>
      </c>
      <c r="J195" s="152" t="s">
        <v>33</v>
      </c>
      <c r="K195" s="152" t="s">
        <v>33</v>
      </c>
      <c r="L195" s="153" t="s">
        <v>284</v>
      </c>
      <c r="M195" s="153" t="s">
        <v>317</v>
      </c>
      <c r="N195" s="152"/>
    </row>
    <row r="196" spans="1:14" ht="15" customHeight="1" x14ac:dyDescent="0.2">
      <c r="A196" s="287">
        <v>12.4</v>
      </c>
      <c r="B196" s="377" t="s">
        <v>368</v>
      </c>
      <c r="C196" s="165"/>
      <c r="D196" s="165"/>
      <c r="E196" s="273">
        <v>6</v>
      </c>
      <c r="F196" s="214" t="s">
        <v>32</v>
      </c>
      <c r="G196" s="145">
        <v>42000</v>
      </c>
      <c r="H196" s="145">
        <f t="shared" ref="H196:H198" si="51">G196*E196</f>
        <v>252000</v>
      </c>
      <c r="I196" s="146">
        <v>1000</v>
      </c>
      <c r="J196" s="146">
        <f t="shared" ref="J196:J198" si="52">I196*E196</f>
        <v>6000</v>
      </c>
      <c r="K196" s="146">
        <f t="shared" ref="K196:K198" si="53">J196+H196</f>
        <v>258000</v>
      </c>
      <c r="L196" s="153" t="s">
        <v>284</v>
      </c>
      <c r="M196" s="153" t="s">
        <v>317</v>
      </c>
      <c r="N196" s="152"/>
    </row>
    <row r="197" spans="1:14" ht="14.45" customHeight="1" x14ac:dyDescent="0.2">
      <c r="A197" s="287">
        <v>12.5</v>
      </c>
      <c r="B197" s="271" t="s">
        <v>221</v>
      </c>
      <c r="C197" s="277"/>
      <c r="D197" s="277"/>
      <c r="E197" s="322">
        <v>1</v>
      </c>
      <c r="F197" s="159" t="s">
        <v>17</v>
      </c>
      <c r="G197" s="145"/>
      <c r="H197" s="145">
        <f t="shared" si="51"/>
        <v>0</v>
      </c>
      <c r="I197" s="146">
        <v>30000</v>
      </c>
      <c r="J197" s="146">
        <f t="shared" si="52"/>
        <v>30000</v>
      </c>
      <c r="K197" s="146">
        <f t="shared" si="53"/>
        <v>30000</v>
      </c>
      <c r="L197" s="158"/>
      <c r="M197" s="158"/>
      <c r="N197" s="323"/>
    </row>
    <row r="198" spans="1:14" ht="25.5" customHeight="1" x14ac:dyDescent="0.2">
      <c r="A198" s="287">
        <v>12.6</v>
      </c>
      <c r="B198" s="462" t="s">
        <v>369</v>
      </c>
      <c r="C198" s="462"/>
      <c r="D198" s="462"/>
      <c r="E198" s="322">
        <v>1</v>
      </c>
      <c r="F198" s="159" t="s">
        <v>17</v>
      </c>
      <c r="G198" s="145">
        <v>50000</v>
      </c>
      <c r="H198" s="145">
        <f t="shared" si="51"/>
        <v>50000</v>
      </c>
      <c r="I198" s="146">
        <v>15000</v>
      </c>
      <c r="J198" s="146">
        <f t="shared" si="52"/>
        <v>15000</v>
      </c>
      <c r="K198" s="146">
        <f t="shared" si="53"/>
        <v>65000</v>
      </c>
      <c r="L198" s="153" t="s">
        <v>284</v>
      </c>
      <c r="M198" s="158" t="s">
        <v>309</v>
      </c>
      <c r="N198" s="323"/>
    </row>
    <row r="199" spans="1:14" s="278" customFormat="1" ht="14.25" customHeight="1" x14ac:dyDescent="0.2">
      <c r="A199" s="463" t="s">
        <v>19</v>
      </c>
      <c r="B199" s="463"/>
      <c r="C199" s="463"/>
      <c r="D199" s="463"/>
      <c r="E199" s="463"/>
      <c r="F199" s="463"/>
      <c r="G199" s="172"/>
      <c r="H199" s="172"/>
      <c r="I199" s="172"/>
      <c r="J199" s="172"/>
      <c r="K199" s="172"/>
      <c r="L199" s="173"/>
      <c r="M199" s="173"/>
      <c r="N199" s="172"/>
    </row>
    <row r="200" spans="1:14" s="293" customFormat="1" ht="15" customHeight="1" x14ac:dyDescent="0.2">
      <c r="A200" s="292">
        <v>13</v>
      </c>
      <c r="B200" s="314" t="s">
        <v>223</v>
      </c>
      <c r="C200" s="315"/>
      <c r="D200" s="319"/>
      <c r="E200" s="179"/>
      <c r="F200" s="179"/>
      <c r="G200" s="174"/>
      <c r="H200" s="175"/>
      <c r="I200" s="176"/>
      <c r="J200" s="177"/>
      <c r="K200" s="177"/>
      <c r="L200" s="178"/>
      <c r="M200" s="178"/>
      <c r="N200" s="177"/>
    </row>
    <row r="201" spans="1:14" ht="15" customHeight="1" x14ac:dyDescent="0.2">
      <c r="A201" s="287">
        <v>13.1</v>
      </c>
      <c r="B201" s="272" t="s">
        <v>224</v>
      </c>
      <c r="C201" s="382"/>
      <c r="D201" s="272"/>
      <c r="E201" s="273">
        <v>1</v>
      </c>
      <c r="F201" s="273" t="s">
        <v>17</v>
      </c>
      <c r="G201" s="145"/>
      <c r="H201" s="145">
        <f>G201*E201</f>
        <v>0</v>
      </c>
      <c r="I201" s="146">
        <v>150000</v>
      </c>
      <c r="J201" s="146">
        <f>I201*E201</f>
        <v>150000</v>
      </c>
      <c r="K201" s="146">
        <f>J201+H201</f>
        <v>150000</v>
      </c>
      <c r="L201" s="171"/>
      <c r="M201" s="171"/>
      <c r="N201" s="383"/>
    </row>
    <row r="202" spans="1:14" s="278" customFormat="1" ht="14.25" customHeight="1" x14ac:dyDescent="0.2">
      <c r="A202" s="463" t="s">
        <v>19</v>
      </c>
      <c r="B202" s="463"/>
      <c r="C202" s="463"/>
      <c r="D202" s="463"/>
      <c r="E202" s="463"/>
      <c r="F202" s="463"/>
      <c r="G202" s="172"/>
      <c r="H202" s="172"/>
      <c r="I202" s="172"/>
      <c r="J202" s="172"/>
      <c r="K202" s="172"/>
      <c r="L202" s="173"/>
      <c r="M202" s="173"/>
      <c r="N202" s="172"/>
    </row>
    <row r="203" spans="1:14" s="293" customFormat="1" ht="15" customHeight="1" x14ac:dyDescent="0.2">
      <c r="A203" s="279">
        <v>14</v>
      </c>
      <c r="B203" s="314" t="s">
        <v>225</v>
      </c>
      <c r="C203" s="315"/>
      <c r="D203" s="319"/>
      <c r="E203" s="179"/>
      <c r="F203" s="179"/>
      <c r="G203" s="174"/>
      <c r="H203" s="175"/>
      <c r="I203" s="176"/>
      <c r="J203" s="177"/>
      <c r="K203" s="177"/>
      <c r="L203" s="178"/>
      <c r="M203" s="178"/>
      <c r="N203" s="177"/>
    </row>
    <row r="204" spans="1:14" ht="15" customHeight="1" x14ac:dyDescent="0.2">
      <c r="A204" s="335">
        <v>14.1</v>
      </c>
      <c r="B204" s="271" t="s">
        <v>226</v>
      </c>
      <c r="C204" s="274"/>
      <c r="D204" s="384"/>
      <c r="E204" s="273">
        <v>1</v>
      </c>
      <c r="F204" s="273" t="s">
        <v>17</v>
      </c>
      <c r="G204" s="145">
        <v>100000</v>
      </c>
      <c r="H204" s="145">
        <f>G204*E204</f>
        <v>100000</v>
      </c>
      <c r="I204" s="146">
        <v>15000</v>
      </c>
      <c r="J204" s="146">
        <f>I204*E204</f>
        <v>15000</v>
      </c>
      <c r="K204" s="146">
        <f>J204+H204</f>
        <v>115000</v>
      </c>
      <c r="L204" s="171" t="s">
        <v>284</v>
      </c>
      <c r="M204" s="171" t="s">
        <v>318</v>
      </c>
      <c r="N204" s="383"/>
    </row>
    <row r="205" spans="1:14" s="278" customFormat="1" ht="14.25" customHeight="1" x14ac:dyDescent="0.2">
      <c r="A205" s="463" t="s">
        <v>19</v>
      </c>
      <c r="B205" s="463"/>
      <c r="C205" s="463"/>
      <c r="D205" s="463"/>
      <c r="E205" s="463"/>
      <c r="F205" s="463"/>
      <c r="G205" s="172"/>
      <c r="H205" s="172"/>
      <c r="I205" s="172"/>
      <c r="J205" s="172"/>
      <c r="K205" s="172"/>
      <c r="L205" s="173"/>
      <c r="M205" s="173"/>
      <c r="N205" s="172"/>
    </row>
    <row r="206" spans="1:14" s="293" customFormat="1" ht="15" customHeight="1" x14ac:dyDescent="0.2">
      <c r="A206" s="356">
        <v>15</v>
      </c>
      <c r="B206" s="314" t="s">
        <v>227</v>
      </c>
      <c r="C206" s="315"/>
      <c r="D206" s="319"/>
      <c r="E206" s="179"/>
      <c r="F206" s="179"/>
      <c r="G206" s="174"/>
      <c r="H206" s="179"/>
      <c r="I206" s="176"/>
      <c r="J206" s="177"/>
      <c r="K206" s="177"/>
      <c r="L206" s="178"/>
      <c r="M206" s="178"/>
      <c r="N206" s="177"/>
    </row>
    <row r="207" spans="1:14" ht="15" customHeight="1" x14ac:dyDescent="0.2">
      <c r="A207" s="287">
        <v>15.1</v>
      </c>
      <c r="B207" s="300" t="s">
        <v>228</v>
      </c>
      <c r="C207" s="300"/>
      <c r="D207" s="300"/>
      <c r="E207" s="273">
        <v>1</v>
      </c>
      <c r="F207" s="273" t="s">
        <v>17</v>
      </c>
      <c r="G207" s="145">
        <v>25000</v>
      </c>
      <c r="H207" s="145">
        <f t="shared" ref="H207:H209" si="54">G207*E207</f>
        <v>25000</v>
      </c>
      <c r="I207" s="146">
        <v>15000</v>
      </c>
      <c r="J207" s="146">
        <f t="shared" ref="J207:J209" si="55">I207*E207</f>
        <v>15000</v>
      </c>
      <c r="K207" s="146">
        <f t="shared" ref="K207:K209" si="56">J207+H207</f>
        <v>40000</v>
      </c>
      <c r="L207" s="153"/>
      <c r="M207" s="153"/>
      <c r="N207" s="152"/>
    </row>
    <row r="208" spans="1:14" ht="15" customHeight="1" x14ac:dyDescent="0.2">
      <c r="A208" s="287">
        <v>15.2</v>
      </c>
      <c r="B208" s="290" t="s">
        <v>229</v>
      </c>
      <c r="C208" s="385"/>
      <c r="D208" s="385"/>
      <c r="E208" s="273">
        <v>1</v>
      </c>
      <c r="F208" s="273" t="s">
        <v>17</v>
      </c>
      <c r="G208" s="145">
        <v>25000</v>
      </c>
      <c r="H208" s="145">
        <f t="shared" si="54"/>
        <v>25000</v>
      </c>
      <c r="I208" s="146">
        <v>15000</v>
      </c>
      <c r="J208" s="146">
        <f t="shared" si="55"/>
        <v>15000</v>
      </c>
      <c r="K208" s="146">
        <f t="shared" si="56"/>
        <v>40000</v>
      </c>
      <c r="L208" s="153"/>
      <c r="M208" s="153"/>
      <c r="N208" s="152"/>
    </row>
    <row r="209" spans="1:14" ht="24.6" customHeight="1" x14ac:dyDescent="0.2">
      <c r="A209" s="287">
        <v>15.3</v>
      </c>
      <c r="B209" s="462" t="s">
        <v>230</v>
      </c>
      <c r="C209" s="462"/>
      <c r="D209" s="462"/>
      <c r="E209" s="273">
        <v>1</v>
      </c>
      <c r="F209" s="273" t="s">
        <v>17</v>
      </c>
      <c r="G209" s="145">
        <v>100000</v>
      </c>
      <c r="H209" s="145">
        <f t="shared" si="54"/>
        <v>100000</v>
      </c>
      <c r="I209" s="146">
        <v>75000</v>
      </c>
      <c r="J209" s="146">
        <f t="shared" si="55"/>
        <v>75000</v>
      </c>
      <c r="K209" s="146">
        <f t="shared" si="56"/>
        <v>175000</v>
      </c>
      <c r="L209" s="153"/>
      <c r="M209" s="153"/>
      <c r="N209" s="152"/>
    </row>
    <row r="210" spans="1:14" s="278" customFormat="1" ht="14.25" customHeight="1" x14ac:dyDescent="0.2">
      <c r="A210" s="463" t="s">
        <v>19</v>
      </c>
      <c r="B210" s="463"/>
      <c r="C210" s="463"/>
      <c r="D210" s="463"/>
      <c r="E210" s="463"/>
      <c r="F210" s="463"/>
      <c r="G210" s="172"/>
      <c r="H210" s="172">
        <f>SUM(H8:H209)</f>
        <v>24798489.16</v>
      </c>
      <c r="I210" s="172"/>
      <c r="J210" s="172">
        <f>SUM(J8:J209)</f>
        <v>3356510.44</v>
      </c>
      <c r="K210" s="172">
        <f>SUM(K8:K209)</f>
        <v>28154999.600000001</v>
      </c>
      <c r="L210" s="173"/>
      <c r="M210" s="173"/>
      <c r="N210" s="172"/>
    </row>
    <row r="211" spans="1:14" ht="14.25" customHeight="1" x14ac:dyDescent="0.2">
      <c r="E211" s="387"/>
      <c r="F211" s="387"/>
      <c r="G211" s="387"/>
      <c r="H211" s="387"/>
      <c r="I211" s="386"/>
      <c r="J211" s="386"/>
    </row>
    <row r="214" spans="1:14" x14ac:dyDescent="0.2">
      <c r="K214" s="389">
        <f>K210+'21FF'!I66</f>
        <v>37143284.600000001</v>
      </c>
    </row>
    <row r="217" spans="1:14" x14ac:dyDescent="0.2">
      <c r="K217" s="389">
        <f>K214+'[15]M&amp;P'!$K$223+'[16]M&amp;P'!$K$216</f>
        <v>113657454.19999999</v>
      </c>
    </row>
  </sheetData>
  <mergeCells count="52">
    <mergeCell ref="A210:F210"/>
    <mergeCell ref="B177:D177"/>
    <mergeCell ref="B178:D178"/>
    <mergeCell ref="B179:D179"/>
    <mergeCell ref="B180:D180"/>
    <mergeCell ref="B182:D182"/>
    <mergeCell ref="B185:K185"/>
    <mergeCell ref="B198:D198"/>
    <mergeCell ref="A199:F199"/>
    <mergeCell ref="A202:F202"/>
    <mergeCell ref="A205:F205"/>
    <mergeCell ref="B209:D209"/>
    <mergeCell ref="A171:F171"/>
    <mergeCell ref="A119:F119"/>
    <mergeCell ref="A124:F124"/>
    <mergeCell ref="B128:D128"/>
    <mergeCell ref="B130:D130"/>
    <mergeCell ref="B131:D131"/>
    <mergeCell ref="B135:D135"/>
    <mergeCell ref="B136:D136"/>
    <mergeCell ref="B137:D137"/>
    <mergeCell ref="A139:F139"/>
    <mergeCell ref="B142:D142"/>
    <mergeCell ref="B170:D170"/>
    <mergeCell ref="B117:D117"/>
    <mergeCell ref="B24:D24"/>
    <mergeCell ref="B28:D28"/>
    <mergeCell ref="B37:D37"/>
    <mergeCell ref="B41:D41"/>
    <mergeCell ref="A42:F42"/>
    <mergeCell ref="B58:D58"/>
    <mergeCell ref="A59:F59"/>
    <mergeCell ref="A83:F83"/>
    <mergeCell ref="A100:F100"/>
    <mergeCell ref="A110:F110"/>
    <mergeCell ref="B112:D112"/>
    <mergeCell ref="B19:D19"/>
    <mergeCell ref="A1:N3"/>
    <mergeCell ref="A5:A6"/>
    <mergeCell ref="B5:D6"/>
    <mergeCell ref="E5:E6"/>
    <mergeCell ref="F5:F6"/>
    <mergeCell ref="G5:H5"/>
    <mergeCell ref="I5:J5"/>
    <mergeCell ref="K5:K6"/>
    <mergeCell ref="L5:L6"/>
    <mergeCell ref="M5:M6"/>
    <mergeCell ref="N5:N6"/>
    <mergeCell ref="B8:D8"/>
    <mergeCell ref="A13:F13"/>
    <mergeCell ref="B15:D15"/>
    <mergeCell ref="A18:F18"/>
  </mergeCells>
  <printOptions horizontalCentered="1" gridLinesSet="0"/>
  <pageMargins left="0.5" right="0.25" top="0.75" bottom="0.48" header="0.3" footer="0.16"/>
  <pageSetup paperSize="9" scale="67" firstPageNumber="5" fitToHeight="8" orientation="landscape" useFirstPageNumber="1" r:id="rId1"/>
  <headerFooter alignWithMargins="0">
    <oddFooter xml:space="preserve">&amp;L&amp;"Arial,Bold"Fahim, Nanji &amp;&amp; deSouza (Pvt.) Ltd.
&amp;"Arial,Regular"Consulting Engineers&amp;R&amp;"Arial,Bold"Page -&amp;P
</oddFooter>
  </headerFooter>
  <rowBreaks count="1" manualBreakCount="1">
    <brk id="123" max="1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85E0-0C3A-4202-A184-C23563C486B9}">
  <sheetPr>
    <pageSetUpPr fitToPage="1"/>
  </sheetPr>
  <dimension ref="A1:L141"/>
  <sheetViews>
    <sheetView showGridLines="0" zoomScale="130" zoomScaleNormal="130" zoomScaleSheetLayoutView="120" workbookViewId="0">
      <pane xSplit="4" ySplit="7" topLeftCell="E53" activePane="bottomRight" state="frozen"/>
      <selection activeCell="B72" sqref="B72"/>
      <selection pane="topRight" activeCell="B72" sqref="B72"/>
      <selection pane="bottomLeft" activeCell="B72" sqref="B72"/>
      <selection pane="bottomRight" activeCell="I69" sqref="I69"/>
    </sheetView>
  </sheetViews>
  <sheetFormatPr defaultColWidth="9.140625" defaultRowHeight="15" x14ac:dyDescent="0.2"/>
  <cols>
    <col min="1" max="1" width="8.7109375" style="2" customWidth="1"/>
    <col min="2" max="2" width="65.7109375" style="1" customWidth="1"/>
    <col min="3" max="3" width="11" style="1" customWidth="1"/>
    <col min="4" max="4" width="5.28515625" style="113" customWidth="1"/>
    <col min="5" max="6" width="11.28515625" style="116" customWidth="1"/>
    <col min="7" max="7" width="10.140625" style="116" customWidth="1"/>
    <col min="8" max="8" width="11.28515625" style="115" customWidth="1"/>
    <col min="9" max="9" width="13.5703125" style="1" customWidth="1"/>
    <col min="10" max="10" width="12.28515625" style="2" customWidth="1"/>
    <col min="11" max="11" width="22" style="2" customWidth="1"/>
    <col min="12" max="12" width="12.28515625" style="1" customWidth="1"/>
    <col min="13" max="210" width="9.140625" style="1"/>
    <col min="211" max="211" width="8.7109375" style="1" customWidth="1"/>
    <col min="212" max="212" width="65.7109375" style="1" customWidth="1"/>
    <col min="213" max="213" width="11" style="1" customWidth="1"/>
    <col min="214" max="214" width="5.28515625" style="1" customWidth="1"/>
    <col min="215" max="220" width="11.28515625" style="1" customWidth="1"/>
    <col min="221" max="222" width="12.28515625" style="1" customWidth="1"/>
    <col min="223" max="466" width="9.140625" style="1"/>
    <col min="467" max="467" width="8.7109375" style="1" customWidth="1"/>
    <col min="468" max="468" width="65.7109375" style="1" customWidth="1"/>
    <col min="469" max="469" width="11" style="1" customWidth="1"/>
    <col min="470" max="470" width="5.28515625" style="1" customWidth="1"/>
    <col min="471" max="476" width="11.28515625" style="1" customWidth="1"/>
    <col min="477" max="478" width="12.28515625" style="1" customWidth="1"/>
    <col min="479" max="722" width="9.140625" style="1"/>
    <col min="723" max="723" width="8.7109375" style="1" customWidth="1"/>
    <col min="724" max="724" width="65.7109375" style="1" customWidth="1"/>
    <col min="725" max="725" width="11" style="1" customWidth="1"/>
    <col min="726" max="726" width="5.28515625" style="1" customWidth="1"/>
    <col min="727" max="732" width="11.28515625" style="1" customWidth="1"/>
    <col min="733" max="734" width="12.28515625" style="1" customWidth="1"/>
    <col min="735" max="978" width="9.140625" style="1"/>
    <col min="979" max="979" width="8.7109375" style="1" customWidth="1"/>
    <col min="980" max="980" width="65.7109375" style="1" customWidth="1"/>
    <col min="981" max="981" width="11" style="1" customWidth="1"/>
    <col min="982" max="982" width="5.28515625" style="1" customWidth="1"/>
    <col min="983" max="988" width="11.28515625" style="1" customWidth="1"/>
    <col min="989" max="990" width="12.28515625" style="1" customWidth="1"/>
    <col min="991" max="1234" width="9.140625" style="1"/>
    <col min="1235" max="1235" width="8.7109375" style="1" customWidth="1"/>
    <col min="1236" max="1236" width="65.7109375" style="1" customWidth="1"/>
    <col min="1237" max="1237" width="11" style="1" customWidth="1"/>
    <col min="1238" max="1238" width="5.28515625" style="1" customWidth="1"/>
    <col min="1239" max="1244" width="11.28515625" style="1" customWidth="1"/>
    <col min="1245" max="1246" width="12.28515625" style="1" customWidth="1"/>
    <col min="1247" max="1490" width="9.140625" style="1"/>
    <col min="1491" max="1491" width="8.7109375" style="1" customWidth="1"/>
    <col min="1492" max="1492" width="65.7109375" style="1" customWidth="1"/>
    <col min="1493" max="1493" width="11" style="1" customWidth="1"/>
    <col min="1494" max="1494" width="5.28515625" style="1" customWidth="1"/>
    <col min="1495" max="1500" width="11.28515625" style="1" customWidth="1"/>
    <col min="1501" max="1502" width="12.28515625" style="1" customWidth="1"/>
    <col min="1503" max="1746" width="9.140625" style="1"/>
    <col min="1747" max="1747" width="8.7109375" style="1" customWidth="1"/>
    <col min="1748" max="1748" width="65.7109375" style="1" customWidth="1"/>
    <col min="1749" max="1749" width="11" style="1" customWidth="1"/>
    <col min="1750" max="1750" width="5.28515625" style="1" customWidth="1"/>
    <col min="1751" max="1756" width="11.28515625" style="1" customWidth="1"/>
    <col min="1757" max="1758" width="12.28515625" style="1" customWidth="1"/>
    <col min="1759" max="2002" width="9.140625" style="1"/>
    <col min="2003" max="2003" width="8.7109375" style="1" customWidth="1"/>
    <col min="2004" max="2004" width="65.7109375" style="1" customWidth="1"/>
    <col min="2005" max="2005" width="11" style="1" customWidth="1"/>
    <col min="2006" max="2006" width="5.28515625" style="1" customWidth="1"/>
    <col min="2007" max="2012" width="11.28515625" style="1" customWidth="1"/>
    <col min="2013" max="2014" width="12.28515625" style="1" customWidth="1"/>
    <col min="2015" max="2258" width="9.140625" style="1"/>
    <col min="2259" max="2259" width="8.7109375" style="1" customWidth="1"/>
    <col min="2260" max="2260" width="65.7109375" style="1" customWidth="1"/>
    <col min="2261" max="2261" width="11" style="1" customWidth="1"/>
    <col min="2262" max="2262" width="5.28515625" style="1" customWidth="1"/>
    <col min="2263" max="2268" width="11.28515625" style="1" customWidth="1"/>
    <col min="2269" max="2270" width="12.28515625" style="1" customWidth="1"/>
    <col min="2271" max="2514" width="9.140625" style="1"/>
    <col min="2515" max="2515" width="8.7109375" style="1" customWidth="1"/>
    <col min="2516" max="2516" width="65.7109375" style="1" customWidth="1"/>
    <col min="2517" max="2517" width="11" style="1" customWidth="1"/>
    <col min="2518" max="2518" width="5.28515625" style="1" customWidth="1"/>
    <col min="2519" max="2524" width="11.28515625" style="1" customWidth="1"/>
    <col min="2525" max="2526" width="12.28515625" style="1" customWidth="1"/>
    <col min="2527" max="2770" width="9.140625" style="1"/>
    <col min="2771" max="2771" width="8.7109375" style="1" customWidth="1"/>
    <col min="2772" max="2772" width="65.7109375" style="1" customWidth="1"/>
    <col min="2773" max="2773" width="11" style="1" customWidth="1"/>
    <col min="2774" max="2774" width="5.28515625" style="1" customWidth="1"/>
    <col min="2775" max="2780" width="11.28515625" style="1" customWidth="1"/>
    <col min="2781" max="2782" width="12.28515625" style="1" customWidth="1"/>
    <col min="2783" max="3026" width="9.140625" style="1"/>
    <col min="3027" max="3027" width="8.7109375" style="1" customWidth="1"/>
    <col min="3028" max="3028" width="65.7109375" style="1" customWidth="1"/>
    <col min="3029" max="3029" width="11" style="1" customWidth="1"/>
    <col min="3030" max="3030" width="5.28515625" style="1" customWidth="1"/>
    <col min="3031" max="3036" width="11.28515625" style="1" customWidth="1"/>
    <col min="3037" max="3038" width="12.28515625" style="1" customWidth="1"/>
    <col min="3039" max="3282" width="9.140625" style="1"/>
    <col min="3283" max="3283" width="8.7109375" style="1" customWidth="1"/>
    <col min="3284" max="3284" width="65.7109375" style="1" customWidth="1"/>
    <col min="3285" max="3285" width="11" style="1" customWidth="1"/>
    <col min="3286" max="3286" width="5.28515625" style="1" customWidth="1"/>
    <col min="3287" max="3292" width="11.28515625" style="1" customWidth="1"/>
    <col min="3293" max="3294" width="12.28515625" style="1" customWidth="1"/>
    <col min="3295" max="3538" width="9.140625" style="1"/>
    <col min="3539" max="3539" width="8.7109375" style="1" customWidth="1"/>
    <col min="3540" max="3540" width="65.7109375" style="1" customWidth="1"/>
    <col min="3541" max="3541" width="11" style="1" customWidth="1"/>
    <col min="3542" max="3542" width="5.28515625" style="1" customWidth="1"/>
    <col min="3543" max="3548" width="11.28515625" style="1" customWidth="1"/>
    <col min="3549" max="3550" width="12.28515625" style="1" customWidth="1"/>
    <col min="3551" max="3794" width="9.140625" style="1"/>
    <col min="3795" max="3795" width="8.7109375" style="1" customWidth="1"/>
    <col min="3796" max="3796" width="65.7109375" style="1" customWidth="1"/>
    <col min="3797" max="3797" width="11" style="1" customWidth="1"/>
    <col min="3798" max="3798" width="5.28515625" style="1" customWidth="1"/>
    <col min="3799" max="3804" width="11.28515625" style="1" customWidth="1"/>
    <col min="3805" max="3806" width="12.28515625" style="1" customWidth="1"/>
    <col min="3807" max="4050" width="9.140625" style="1"/>
    <col min="4051" max="4051" width="8.7109375" style="1" customWidth="1"/>
    <col min="4052" max="4052" width="65.7109375" style="1" customWidth="1"/>
    <col min="4053" max="4053" width="11" style="1" customWidth="1"/>
    <col min="4054" max="4054" width="5.28515625" style="1" customWidth="1"/>
    <col min="4055" max="4060" width="11.28515625" style="1" customWidth="1"/>
    <col min="4061" max="4062" width="12.28515625" style="1" customWidth="1"/>
    <col min="4063" max="4306" width="9.140625" style="1"/>
    <col min="4307" max="4307" width="8.7109375" style="1" customWidth="1"/>
    <col min="4308" max="4308" width="65.7109375" style="1" customWidth="1"/>
    <col min="4309" max="4309" width="11" style="1" customWidth="1"/>
    <col min="4310" max="4310" width="5.28515625" style="1" customWidth="1"/>
    <col min="4311" max="4316" width="11.28515625" style="1" customWidth="1"/>
    <col min="4317" max="4318" width="12.28515625" style="1" customWidth="1"/>
    <col min="4319" max="4562" width="9.140625" style="1"/>
    <col min="4563" max="4563" width="8.7109375" style="1" customWidth="1"/>
    <col min="4564" max="4564" width="65.7109375" style="1" customWidth="1"/>
    <col min="4565" max="4565" width="11" style="1" customWidth="1"/>
    <col min="4566" max="4566" width="5.28515625" style="1" customWidth="1"/>
    <col min="4567" max="4572" width="11.28515625" style="1" customWidth="1"/>
    <col min="4573" max="4574" width="12.28515625" style="1" customWidth="1"/>
    <col min="4575" max="4818" width="9.140625" style="1"/>
    <col min="4819" max="4819" width="8.7109375" style="1" customWidth="1"/>
    <col min="4820" max="4820" width="65.7109375" style="1" customWidth="1"/>
    <col min="4821" max="4821" width="11" style="1" customWidth="1"/>
    <col min="4822" max="4822" width="5.28515625" style="1" customWidth="1"/>
    <col min="4823" max="4828" width="11.28515625" style="1" customWidth="1"/>
    <col min="4829" max="4830" width="12.28515625" style="1" customWidth="1"/>
    <col min="4831" max="5074" width="9.140625" style="1"/>
    <col min="5075" max="5075" width="8.7109375" style="1" customWidth="1"/>
    <col min="5076" max="5076" width="65.7109375" style="1" customWidth="1"/>
    <col min="5077" max="5077" width="11" style="1" customWidth="1"/>
    <col min="5078" max="5078" width="5.28515625" style="1" customWidth="1"/>
    <col min="5079" max="5084" width="11.28515625" style="1" customWidth="1"/>
    <col min="5085" max="5086" width="12.28515625" style="1" customWidth="1"/>
    <col min="5087" max="5330" width="9.140625" style="1"/>
    <col min="5331" max="5331" width="8.7109375" style="1" customWidth="1"/>
    <col min="5332" max="5332" width="65.7109375" style="1" customWidth="1"/>
    <col min="5333" max="5333" width="11" style="1" customWidth="1"/>
    <col min="5334" max="5334" width="5.28515625" style="1" customWidth="1"/>
    <col min="5335" max="5340" width="11.28515625" style="1" customWidth="1"/>
    <col min="5341" max="5342" width="12.28515625" style="1" customWidth="1"/>
    <col min="5343" max="5586" width="9.140625" style="1"/>
    <col min="5587" max="5587" width="8.7109375" style="1" customWidth="1"/>
    <col min="5588" max="5588" width="65.7109375" style="1" customWidth="1"/>
    <col min="5589" max="5589" width="11" style="1" customWidth="1"/>
    <col min="5590" max="5590" width="5.28515625" style="1" customWidth="1"/>
    <col min="5591" max="5596" width="11.28515625" style="1" customWidth="1"/>
    <col min="5597" max="5598" width="12.28515625" style="1" customWidth="1"/>
    <col min="5599" max="5842" width="9.140625" style="1"/>
    <col min="5843" max="5843" width="8.7109375" style="1" customWidth="1"/>
    <col min="5844" max="5844" width="65.7109375" style="1" customWidth="1"/>
    <col min="5845" max="5845" width="11" style="1" customWidth="1"/>
    <col min="5846" max="5846" width="5.28515625" style="1" customWidth="1"/>
    <col min="5847" max="5852" width="11.28515625" style="1" customWidth="1"/>
    <col min="5853" max="5854" width="12.28515625" style="1" customWidth="1"/>
    <col min="5855" max="6098" width="9.140625" style="1"/>
    <col min="6099" max="6099" width="8.7109375" style="1" customWidth="1"/>
    <col min="6100" max="6100" width="65.7109375" style="1" customWidth="1"/>
    <col min="6101" max="6101" width="11" style="1" customWidth="1"/>
    <col min="6102" max="6102" width="5.28515625" style="1" customWidth="1"/>
    <col min="6103" max="6108" width="11.28515625" style="1" customWidth="1"/>
    <col min="6109" max="6110" width="12.28515625" style="1" customWidth="1"/>
    <col min="6111" max="6354" width="9.140625" style="1"/>
    <col min="6355" max="6355" width="8.7109375" style="1" customWidth="1"/>
    <col min="6356" max="6356" width="65.7109375" style="1" customWidth="1"/>
    <col min="6357" max="6357" width="11" style="1" customWidth="1"/>
    <col min="6358" max="6358" width="5.28515625" style="1" customWidth="1"/>
    <col min="6359" max="6364" width="11.28515625" style="1" customWidth="1"/>
    <col min="6365" max="6366" width="12.28515625" style="1" customWidth="1"/>
    <col min="6367" max="6610" width="9.140625" style="1"/>
    <col min="6611" max="6611" width="8.7109375" style="1" customWidth="1"/>
    <col min="6612" max="6612" width="65.7109375" style="1" customWidth="1"/>
    <col min="6613" max="6613" width="11" style="1" customWidth="1"/>
    <col min="6614" max="6614" width="5.28515625" style="1" customWidth="1"/>
    <col min="6615" max="6620" width="11.28515625" style="1" customWidth="1"/>
    <col min="6621" max="6622" width="12.28515625" style="1" customWidth="1"/>
    <col min="6623" max="6866" width="9.140625" style="1"/>
    <col min="6867" max="6867" width="8.7109375" style="1" customWidth="1"/>
    <col min="6868" max="6868" width="65.7109375" style="1" customWidth="1"/>
    <col min="6869" max="6869" width="11" style="1" customWidth="1"/>
    <col min="6870" max="6870" width="5.28515625" style="1" customWidth="1"/>
    <col min="6871" max="6876" width="11.28515625" style="1" customWidth="1"/>
    <col min="6877" max="6878" width="12.28515625" style="1" customWidth="1"/>
    <col min="6879" max="7122" width="9.140625" style="1"/>
    <col min="7123" max="7123" width="8.7109375" style="1" customWidth="1"/>
    <col min="7124" max="7124" width="65.7109375" style="1" customWidth="1"/>
    <col min="7125" max="7125" width="11" style="1" customWidth="1"/>
    <col min="7126" max="7126" width="5.28515625" style="1" customWidth="1"/>
    <col min="7127" max="7132" width="11.28515625" style="1" customWidth="1"/>
    <col min="7133" max="7134" width="12.28515625" style="1" customWidth="1"/>
    <col min="7135" max="7378" width="9.140625" style="1"/>
    <col min="7379" max="7379" width="8.7109375" style="1" customWidth="1"/>
    <col min="7380" max="7380" width="65.7109375" style="1" customWidth="1"/>
    <col min="7381" max="7381" width="11" style="1" customWidth="1"/>
    <col min="7382" max="7382" width="5.28515625" style="1" customWidth="1"/>
    <col min="7383" max="7388" width="11.28515625" style="1" customWidth="1"/>
    <col min="7389" max="7390" width="12.28515625" style="1" customWidth="1"/>
    <col min="7391" max="7634" width="9.140625" style="1"/>
    <col min="7635" max="7635" width="8.7109375" style="1" customWidth="1"/>
    <col min="7636" max="7636" width="65.7109375" style="1" customWidth="1"/>
    <col min="7637" max="7637" width="11" style="1" customWidth="1"/>
    <col min="7638" max="7638" width="5.28515625" style="1" customWidth="1"/>
    <col min="7639" max="7644" width="11.28515625" style="1" customWidth="1"/>
    <col min="7645" max="7646" width="12.28515625" style="1" customWidth="1"/>
    <col min="7647" max="7890" width="9.140625" style="1"/>
    <col min="7891" max="7891" width="8.7109375" style="1" customWidth="1"/>
    <col min="7892" max="7892" width="65.7109375" style="1" customWidth="1"/>
    <col min="7893" max="7893" width="11" style="1" customWidth="1"/>
    <col min="7894" max="7894" width="5.28515625" style="1" customWidth="1"/>
    <col min="7895" max="7900" width="11.28515625" style="1" customWidth="1"/>
    <col min="7901" max="7902" width="12.28515625" style="1" customWidth="1"/>
    <col min="7903" max="8146" width="9.140625" style="1"/>
    <col min="8147" max="8147" width="8.7109375" style="1" customWidth="1"/>
    <col min="8148" max="8148" width="65.7109375" style="1" customWidth="1"/>
    <col min="8149" max="8149" width="11" style="1" customWidth="1"/>
    <col min="8150" max="8150" width="5.28515625" style="1" customWidth="1"/>
    <col min="8151" max="8156" width="11.28515625" style="1" customWidth="1"/>
    <col min="8157" max="8158" width="12.28515625" style="1" customWidth="1"/>
    <col min="8159" max="8402" width="9.140625" style="1"/>
    <col min="8403" max="8403" width="8.7109375" style="1" customWidth="1"/>
    <col min="8404" max="8404" width="65.7109375" style="1" customWidth="1"/>
    <col min="8405" max="8405" width="11" style="1" customWidth="1"/>
    <col min="8406" max="8406" width="5.28515625" style="1" customWidth="1"/>
    <col min="8407" max="8412" width="11.28515625" style="1" customWidth="1"/>
    <col min="8413" max="8414" width="12.28515625" style="1" customWidth="1"/>
    <col min="8415" max="8658" width="9.140625" style="1"/>
    <col min="8659" max="8659" width="8.7109375" style="1" customWidth="1"/>
    <col min="8660" max="8660" width="65.7109375" style="1" customWidth="1"/>
    <col min="8661" max="8661" width="11" style="1" customWidth="1"/>
    <col min="8662" max="8662" width="5.28515625" style="1" customWidth="1"/>
    <col min="8663" max="8668" width="11.28515625" style="1" customWidth="1"/>
    <col min="8669" max="8670" width="12.28515625" style="1" customWidth="1"/>
    <col min="8671" max="8914" width="9.140625" style="1"/>
    <col min="8915" max="8915" width="8.7109375" style="1" customWidth="1"/>
    <col min="8916" max="8916" width="65.7109375" style="1" customWidth="1"/>
    <col min="8917" max="8917" width="11" style="1" customWidth="1"/>
    <col min="8918" max="8918" width="5.28515625" style="1" customWidth="1"/>
    <col min="8919" max="8924" width="11.28515625" style="1" customWidth="1"/>
    <col min="8925" max="8926" width="12.28515625" style="1" customWidth="1"/>
    <col min="8927" max="9170" width="9.140625" style="1"/>
    <col min="9171" max="9171" width="8.7109375" style="1" customWidth="1"/>
    <col min="9172" max="9172" width="65.7109375" style="1" customWidth="1"/>
    <col min="9173" max="9173" width="11" style="1" customWidth="1"/>
    <col min="9174" max="9174" width="5.28515625" style="1" customWidth="1"/>
    <col min="9175" max="9180" width="11.28515625" style="1" customWidth="1"/>
    <col min="9181" max="9182" width="12.28515625" style="1" customWidth="1"/>
    <col min="9183" max="9426" width="9.140625" style="1"/>
    <col min="9427" max="9427" width="8.7109375" style="1" customWidth="1"/>
    <col min="9428" max="9428" width="65.7109375" style="1" customWidth="1"/>
    <col min="9429" max="9429" width="11" style="1" customWidth="1"/>
    <col min="9430" max="9430" width="5.28515625" style="1" customWidth="1"/>
    <col min="9431" max="9436" width="11.28515625" style="1" customWidth="1"/>
    <col min="9437" max="9438" width="12.28515625" style="1" customWidth="1"/>
    <col min="9439" max="9682" width="9.140625" style="1"/>
    <col min="9683" max="9683" width="8.7109375" style="1" customWidth="1"/>
    <col min="9684" max="9684" width="65.7109375" style="1" customWidth="1"/>
    <col min="9685" max="9685" width="11" style="1" customWidth="1"/>
    <col min="9686" max="9686" width="5.28515625" style="1" customWidth="1"/>
    <col min="9687" max="9692" width="11.28515625" style="1" customWidth="1"/>
    <col min="9693" max="9694" width="12.28515625" style="1" customWidth="1"/>
    <col min="9695" max="9938" width="9.140625" style="1"/>
    <col min="9939" max="9939" width="8.7109375" style="1" customWidth="1"/>
    <col min="9940" max="9940" width="65.7109375" style="1" customWidth="1"/>
    <col min="9941" max="9941" width="11" style="1" customWidth="1"/>
    <col min="9942" max="9942" width="5.28515625" style="1" customWidth="1"/>
    <col min="9943" max="9948" width="11.28515625" style="1" customWidth="1"/>
    <col min="9949" max="9950" width="12.28515625" style="1" customWidth="1"/>
    <col min="9951" max="10194" width="9.140625" style="1"/>
    <col min="10195" max="10195" width="8.7109375" style="1" customWidth="1"/>
    <col min="10196" max="10196" width="65.7109375" style="1" customWidth="1"/>
    <col min="10197" max="10197" width="11" style="1" customWidth="1"/>
    <col min="10198" max="10198" width="5.28515625" style="1" customWidth="1"/>
    <col min="10199" max="10204" width="11.28515625" style="1" customWidth="1"/>
    <col min="10205" max="10206" width="12.28515625" style="1" customWidth="1"/>
    <col min="10207" max="10450" width="9.140625" style="1"/>
    <col min="10451" max="10451" width="8.7109375" style="1" customWidth="1"/>
    <col min="10452" max="10452" width="65.7109375" style="1" customWidth="1"/>
    <col min="10453" max="10453" width="11" style="1" customWidth="1"/>
    <col min="10454" max="10454" width="5.28515625" style="1" customWidth="1"/>
    <col min="10455" max="10460" width="11.28515625" style="1" customWidth="1"/>
    <col min="10461" max="10462" width="12.28515625" style="1" customWidth="1"/>
    <col min="10463" max="10706" width="9.140625" style="1"/>
    <col min="10707" max="10707" width="8.7109375" style="1" customWidth="1"/>
    <col min="10708" max="10708" width="65.7109375" style="1" customWidth="1"/>
    <col min="10709" max="10709" width="11" style="1" customWidth="1"/>
    <col min="10710" max="10710" width="5.28515625" style="1" customWidth="1"/>
    <col min="10711" max="10716" width="11.28515625" style="1" customWidth="1"/>
    <col min="10717" max="10718" width="12.28515625" style="1" customWidth="1"/>
    <col min="10719" max="10962" width="9.140625" style="1"/>
    <col min="10963" max="10963" width="8.7109375" style="1" customWidth="1"/>
    <col min="10964" max="10964" width="65.7109375" style="1" customWidth="1"/>
    <col min="10965" max="10965" width="11" style="1" customWidth="1"/>
    <col min="10966" max="10966" width="5.28515625" style="1" customWidth="1"/>
    <col min="10967" max="10972" width="11.28515625" style="1" customWidth="1"/>
    <col min="10973" max="10974" width="12.28515625" style="1" customWidth="1"/>
    <col min="10975" max="11218" width="9.140625" style="1"/>
    <col min="11219" max="11219" width="8.7109375" style="1" customWidth="1"/>
    <col min="11220" max="11220" width="65.7109375" style="1" customWidth="1"/>
    <col min="11221" max="11221" width="11" style="1" customWidth="1"/>
    <col min="11222" max="11222" width="5.28515625" style="1" customWidth="1"/>
    <col min="11223" max="11228" width="11.28515625" style="1" customWidth="1"/>
    <col min="11229" max="11230" width="12.28515625" style="1" customWidth="1"/>
    <col min="11231" max="11474" width="9.140625" style="1"/>
    <col min="11475" max="11475" width="8.7109375" style="1" customWidth="1"/>
    <col min="11476" max="11476" width="65.7109375" style="1" customWidth="1"/>
    <col min="11477" max="11477" width="11" style="1" customWidth="1"/>
    <col min="11478" max="11478" width="5.28515625" style="1" customWidth="1"/>
    <col min="11479" max="11484" width="11.28515625" style="1" customWidth="1"/>
    <col min="11485" max="11486" width="12.28515625" style="1" customWidth="1"/>
    <col min="11487" max="11730" width="9.140625" style="1"/>
    <col min="11731" max="11731" width="8.7109375" style="1" customWidth="1"/>
    <col min="11732" max="11732" width="65.7109375" style="1" customWidth="1"/>
    <col min="11733" max="11733" width="11" style="1" customWidth="1"/>
    <col min="11734" max="11734" width="5.28515625" style="1" customWidth="1"/>
    <col min="11735" max="11740" width="11.28515625" style="1" customWidth="1"/>
    <col min="11741" max="11742" width="12.28515625" style="1" customWidth="1"/>
    <col min="11743" max="11986" width="9.140625" style="1"/>
    <col min="11987" max="11987" width="8.7109375" style="1" customWidth="1"/>
    <col min="11988" max="11988" width="65.7109375" style="1" customWidth="1"/>
    <col min="11989" max="11989" width="11" style="1" customWidth="1"/>
    <col min="11990" max="11990" width="5.28515625" style="1" customWidth="1"/>
    <col min="11991" max="11996" width="11.28515625" style="1" customWidth="1"/>
    <col min="11997" max="11998" width="12.28515625" style="1" customWidth="1"/>
    <col min="11999" max="12242" width="9.140625" style="1"/>
    <col min="12243" max="12243" width="8.7109375" style="1" customWidth="1"/>
    <col min="12244" max="12244" width="65.7109375" style="1" customWidth="1"/>
    <col min="12245" max="12245" width="11" style="1" customWidth="1"/>
    <col min="12246" max="12246" width="5.28515625" style="1" customWidth="1"/>
    <col min="12247" max="12252" width="11.28515625" style="1" customWidth="1"/>
    <col min="12253" max="12254" width="12.28515625" style="1" customWidth="1"/>
    <col min="12255" max="12498" width="9.140625" style="1"/>
    <col min="12499" max="12499" width="8.7109375" style="1" customWidth="1"/>
    <col min="12500" max="12500" width="65.7109375" style="1" customWidth="1"/>
    <col min="12501" max="12501" width="11" style="1" customWidth="1"/>
    <col min="12502" max="12502" width="5.28515625" style="1" customWidth="1"/>
    <col min="12503" max="12508" width="11.28515625" style="1" customWidth="1"/>
    <col min="12509" max="12510" width="12.28515625" style="1" customWidth="1"/>
    <col min="12511" max="12754" width="9.140625" style="1"/>
    <col min="12755" max="12755" width="8.7109375" style="1" customWidth="1"/>
    <col min="12756" max="12756" width="65.7109375" style="1" customWidth="1"/>
    <col min="12757" max="12757" width="11" style="1" customWidth="1"/>
    <col min="12758" max="12758" width="5.28515625" style="1" customWidth="1"/>
    <col min="12759" max="12764" width="11.28515625" style="1" customWidth="1"/>
    <col min="12765" max="12766" width="12.28515625" style="1" customWidth="1"/>
    <col min="12767" max="13010" width="9.140625" style="1"/>
    <col min="13011" max="13011" width="8.7109375" style="1" customWidth="1"/>
    <col min="13012" max="13012" width="65.7109375" style="1" customWidth="1"/>
    <col min="13013" max="13013" width="11" style="1" customWidth="1"/>
    <col min="13014" max="13014" width="5.28515625" style="1" customWidth="1"/>
    <col min="13015" max="13020" width="11.28515625" style="1" customWidth="1"/>
    <col min="13021" max="13022" width="12.28515625" style="1" customWidth="1"/>
    <col min="13023" max="13266" width="9.140625" style="1"/>
    <col min="13267" max="13267" width="8.7109375" style="1" customWidth="1"/>
    <col min="13268" max="13268" width="65.7109375" style="1" customWidth="1"/>
    <col min="13269" max="13269" width="11" style="1" customWidth="1"/>
    <col min="13270" max="13270" width="5.28515625" style="1" customWidth="1"/>
    <col min="13271" max="13276" width="11.28515625" style="1" customWidth="1"/>
    <col min="13277" max="13278" width="12.28515625" style="1" customWidth="1"/>
    <col min="13279" max="13522" width="9.140625" style="1"/>
    <col min="13523" max="13523" width="8.7109375" style="1" customWidth="1"/>
    <col min="13524" max="13524" width="65.7109375" style="1" customWidth="1"/>
    <col min="13525" max="13525" width="11" style="1" customWidth="1"/>
    <col min="13526" max="13526" width="5.28515625" style="1" customWidth="1"/>
    <col min="13527" max="13532" width="11.28515625" style="1" customWidth="1"/>
    <col min="13533" max="13534" width="12.28515625" style="1" customWidth="1"/>
    <col min="13535" max="13778" width="9.140625" style="1"/>
    <col min="13779" max="13779" width="8.7109375" style="1" customWidth="1"/>
    <col min="13780" max="13780" width="65.7109375" style="1" customWidth="1"/>
    <col min="13781" max="13781" width="11" style="1" customWidth="1"/>
    <col min="13782" max="13782" width="5.28515625" style="1" customWidth="1"/>
    <col min="13783" max="13788" width="11.28515625" style="1" customWidth="1"/>
    <col min="13789" max="13790" width="12.28515625" style="1" customWidth="1"/>
    <col min="13791" max="14034" width="9.140625" style="1"/>
    <col min="14035" max="14035" width="8.7109375" style="1" customWidth="1"/>
    <col min="14036" max="14036" width="65.7109375" style="1" customWidth="1"/>
    <col min="14037" max="14037" width="11" style="1" customWidth="1"/>
    <col min="14038" max="14038" width="5.28515625" style="1" customWidth="1"/>
    <col min="14039" max="14044" width="11.28515625" style="1" customWidth="1"/>
    <col min="14045" max="14046" width="12.28515625" style="1" customWidth="1"/>
    <col min="14047" max="14290" width="9.140625" style="1"/>
    <col min="14291" max="14291" width="8.7109375" style="1" customWidth="1"/>
    <col min="14292" max="14292" width="65.7109375" style="1" customWidth="1"/>
    <col min="14293" max="14293" width="11" style="1" customWidth="1"/>
    <col min="14294" max="14294" width="5.28515625" style="1" customWidth="1"/>
    <col min="14295" max="14300" width="11.28515625" style="1" customWidth="1"/>
    <col min="14301" max="14302" width="12.28515625" style="1" customWidth="1"/>
    <col min="14303" max="14546" width="9.140625" style="1"/>
    <col min="14547" max="14547" width="8.7109375" style="1" customWidth="1"/>
    <col min="14548" max="14548" width="65.7109375" style="1" customWidth="1"/>
    <col min="14549" max="14549" width="11" style="1" customWidth="1"/>
    <col min="14550" max="14550" width="5.28515625" style="1" customWidth="1"/>
    <col min="14551" max="14556" width="11.28515625" style="1" customWidth="1"/>
    <col min="14557" max="14558" width="12.28515625" style="1" customWidth="1"/>
    <col min="14559" max="14802" width="9.140625" style="1"/>
    <col min="14803" max="14803" width="8.7109375" style="1" customWidth="1"/>
    <col min="14804" max="14804" width="65.7109375" style="1" customWidth="1"/>
    <col min="14805" max="14805" width="11" style="1" customWidth="1"/>
    <col min="14806" max="14806" width="5.28515625" style="1" customWidth="1"/>
    <col min="14807" max="14812" width="11.28515625" style="1" customWidth="1"/>
    <col min="14813" max="14814" width="12.28515625" style="1" customWidth="1"/>
    <col min="14815" max="15058" width="9.140625" style="1"/>
    <col min="15059" max="15059" width="8.7109375" style="1" customWidth="1"/>
    <col min="15060" max="15060" width="65.7109375" style="1" customWidth="1"/>
    <col min="15061" max="15061" width="11" style="1" customWidth="1"/>
    <col min="15062" max="15062" width="5.28515625" style="1" customWidth="1"/>
    <col min="15063" max="15068" width="11.28515625" style="1" customWidth="1"/>
    <col min="15069" max="15070" width="12.28515625" style="1" customWidth="1"/>
    <col min="15071" max="15314" width="9.140625" style="1"/>
    <col min="15315" max="15315" width="8.7109375" style="1" customWidth="1"/>
    <col min="15316" max="15316" width="65.7109375" style="1" customWidth="1"/>
    <col min="15317" max="15317" width="11" style="1" customWidth="1"/>
    <col min="15318" max="15318" width="5.28515625" style="1" customWidth="1"/>
    <col min="15319" max="15324" width="11.28515625" style="1" customWidth="1"/>
    <col min="15325" max="15326" width="12.28515625" style="1" customWidth="1"/>
    <col min="15327" max="15570" width="9.140625" style="1"/>
    <col min="15571" max="15571" width="8.7109375" style="1" customWidth="1"/>
    <col min="15572" max="15572" width="65.7109375" style="1" customWidth="1"/>
    <col min="15573" max="15573" width="11" style="1" customWidth="1"/>
    <col min="15574" max="15574" width="5.28515625" style="1" customWidth="1"/>
    <col min="15575" max="15580" width="11.28515625" style="1" customWidth="1"/>
    <col min="15581" max="15582" width="12.28515625" style="1" customWidth="1"/>
    <col min="15583" max="15826" width="9.140625" style="1"/>
    <col min="15827" max="15827" width="8.7109375" style="1" customWidth="1"/>
    <col min="15828" max="15828" width="65.7109375" style="1" customWidth="1"/>
    <col min="15829" max="15829" width="11" style="1" customWidth="1"/>
    <col min="15830" max="15830" width="5.28515625" style="1" customWidth="1"/>
    <col min="15831" max="15836" width="11.28515625" style="1" customWidth="1"/>
    <col min="15837" max="15838" width="12.28515625" style="1" customWidth="1"/>
    <col min="15839" max="16082" width="9.140625" style="1"/>
    <col min="16083" max="16083" width="8.7109375" style="1" customWidth="1"/>
    <col min="16084" max="16084" width="65.7109375" style="1" customWidth="1"/>
    <col min="16085" max="16085" width="11" style="1" customWidth="1"/>
    <col min="16086" max="16086" width="5.28515625" style="1" customWidth="1"/>
    <col min="16087" max="16092" width="11.28515625" style="1" customWidth="1"/>
    <col min="16093" max="16094" width="12.28515625" style="1" customWidth="1"/>
    <col min="16095" max="16384" width="9.140625" style="1"/>
  </cols>
  <sheetData>
    <row r="1" spans="1:12" ht="21" customHeight="1" x14ac:dyDescent="0.2">
      <c r="A1" s="455" t="s">
        <v>370</v>
      </c>
      <c r="B1" s="456"/>
      <c r="C1" s="456"/>
      <c r="D1" s="456"/>
      <c r="E1" s="456"/>
      <c r="F1" s="456"/>
      <c r="G1" s="456"/>
      <c r="H1" s="456"/>
      <c r="I1" s="456"/>
      <c r="J1" s="456"/>
      <c r="K1" s="456"/>
      <c r="L1" s="456"/>
    </row>
    <row r="2" spans="1:12" ht="21" customHeight="1" x14ac:dyDescent="0.2">
      <c r="A2" s="455"/>
      <c r="B2" s="456"/>
      <c r="C2" s="456"/>
      <c r="D2" s="456"/>
      <c r="E2" s="456"/>
      <c r="F2" s="456"/>
      <c r="G2" s="456"/>
      <c r="H2" s="456"/>
      <c r="I2" s="456"/>
      <c r="J2" s="456"/>
      <c r="K2" s="456"/>
      <c r="L2" s="456"/>
    </row>
    <row r="3" spans="1:12" ht="20.45" customHeight="1" x14ac:dyDescent="0.2">
      <c r="A3" s="455"/>
      <c r="B3" s="456"/>
      <c r="C3" s="456"/>
      <c r="D3" s="456"/>
      <c r="E3" s="456"/>
      <c r="F3" s="456"/>
      <c r="G3" s="456"/>
      <c r="H3" s="456"/>
      <c r="I3" s="456"/>
      <c r="J3" s="456"/>
      <c r="K3" s="456"/>
      <c r="L3" s="456"/>
    </row>
    <row r="4" spans="1:12" ht="6.6" customHeight="1" x14ac:dyDescent="0.2">
      <c r="A4" s="475"/>
      <c r="B4" s="475"/>
      <c r="C4" s="475"/>
      <c r="D4" s="475"/>
      <c r="E4" s="475"/>
      <c r="F4" s="475"/>
      <c r="G4" s="475"/>
      <c r="H4" s="475"/>
      <c r="I4" s="475"/>
    </row>
    <row r="5" spans="1:12" s="108" customFormat="1" ht="6.95" customHeight="1" thickBot="1" x14ac:dyDescent="0.25">
      <c r="A5" s="1"/>
      <c r="B5" s="1"/>
      <c r="C5" s="1"/>
      <c r="D5" s="1"/>
      <c r="E5" s="3"/>
      <c r="F5" s="3"/>
      <c r="G5" s="3"/>
      <c r="H5" s="3"/>
      <c r="I5" s="1"/>
      <c r="J5" s="2"/>
      <c r="K5" s="2"/>
      <c r="L5" s="1"/>
    </row>
    <row r="6" spans="1:12" s="109" customFormat="1" ht="13.7" customHeight="1" x14ac:dyDescent="0.2">
      <c r="A6" s="476" t="s">
        <v>8</v>
      </c>
      <c r="B6" s="476" t="s">
        <v>0</v>
      </c>
      <c r="C6" s="476" t="s">
        <v>231</v>
      </c>
      <c r="D6" s="476" t="s">
        <v>10</v>
      </c>
      <c r="E6" s="477" t="s">
        <v>11</v>
      </c>
      <c r="F6" s="477"/>
      <c r="G6" s="477" t="s">
        <v>12</v>
      </c>
      <c r="H6" s="477"/>
      <c r="I6" s="477" t="s">
        <v>3</v>
      </c>
      <c r="J6" s="478" t="s">
        <v>274</v>
      </c>
      <c r="K6" s="478" t="s">
        <v>278</v>
      </c>
      <c r="L6" s="478" t="s">
        <v>275</v>
      </c>
    </row>
    <row r="7" spans="1:12" s="109" customFormat="1" ht="13.7" customHeight="1" x14ac:dyDescent="0.2">
      <c r="A7" s="476"/>
      <c r="B7" s="476"/>
      <c r="C7" s="476"/>
      <c r="D7" s="476"/>
      <c r="E7" s="390" t="s">
        <v>13</v>
      </c>
      <c r="F7" s="390" t="s">
        <v>3</v>
      </c>
      <c r="G7" s="390" t="s">
        <v>13</v>
      </c>
      <c r="H7" s="390" t="s">
        <v>3</v>
      </c>
      <c r="I7" s="477"/>
      <c r="J7" s="478"/>
      <c r="K7" s="478"/>
      <c r="L7" s="478"/>
    </row>
    <row r="8" spans="1:12" s="110" customFormat="1" ht="15" customHeight="1" x14ac:dyDescent="0.2">
      <c r="A8" s="391">
        <v>1</v>
      </c>
      <c r="B8" s="392" t="s">
        <v>232</v>
      </c>
      <c r="C8" s="393"/>
      <c r="D8" s="394"/>
      <c r="E8" s="395"/>
      <c r="F8" s="395"/>
      <c r="G8" s="395"/>
      <c r="H8" s="396"/>
      <c r="I8" s="395"/>
      <c r="J8" s="397"/>
      <c r="K8" s="397"/>
      <c r="L8" s="395"/>
    </row>
    <row r="9" spans="1:12" s="110" customFormat="1" ht="15" customHeight="1" x14ac:dyDescent="0.2">
      <c r="A9" s="398">
        <v>1.1000000000000001</v>
      </c>
      <c r="B9" s="399" t="s">
        <v>233</v>
      </c>
      <c r="C9" s="400">
        <v>220</v>
      </c>
      <c r="D9" s="190" t="s">
        <v>6</v>
      </c>
      <c r="E9" s="145">
        <v>2800</v>
      </c>
      <c r="F9" s="145">
        <f t="shared" ref="F9:F14" si="0">E9*C9</f>
        <v>616000</v>
      </c>
      <c r="G9" s="146">
        <v>1000</v>
      </c>
      <c r="H9" s="146">
        <f t="shared" ref="H9:H14" si="1">G9*C9</f>
        <v>220000</v>
      </c>
      <c r="I9" s="146">
        <f t="shared" ref="I9:I14" si="2">H9+F9</f>
        <v>836000</v>
      </c>
      <c r="J9" s="180" t="s">
        <v>311</v>
      </c>
      <c r="K9" s="180" t="s">
        <v>319</v>
      </c>
      <c r="L9" s="192"/>
    </row>
    <row r="10" spans="1:12" s="110" customFormat="1" ht="15" customHeight="1" x14ac:dyDescent="0.2">
      <c r="A10" s="398">
        <v>1.2</v>
      </c>
      <c r="B10" s="399" t="s">
        <v>234</v>
      </c>
      <c r="C10" s="400">
        <v>60</v>
      </c>
      <c r="D10" s="190" t="s">
        <v>6</v>
      </c>
      <c r="E10" s="145">
        <v>7500</v>
      </c>
      <c r="F10" s="145">
        <f t="shared" si="0"/>
        <v>450000</v>
      </c>
      <c r="G10" s="146">
        <v>1000</v>
      </c>
      <c r="H10" s="146">
        <f t="shared" si="1"/>
        <v>60000</v>
      </c>
      <c r="I10" s="146">
        <f t="shared" si="2"/>
        <v>510000</v>
      </c>
      <c r="J10" s="180" t="s">
        <v>311</v>
      </c>
      <c r="K10" s="180" t="s">
        <v>319</v>
      </c>
      <c r="L10" s="192"/>
    </row>
    <row r="11" spans="1:12" ht="15" customHeight="1" x14ac:dyDescent="0.2">
      <c r="A11" s="398">
        <v>1.3</v>
      </c>
      <c r="B11" s="399" t="s">
        <v>235</v>
      </c>
      <c r="C11" s="400">
        <v>12</v>
      </c>
      <c r="D11" s="190" t="s">
        <v>6</v>
      </c>
      <c r="E11" s="145">
        <v>4500</v>
      </c>
      <c r="F11" s="145">
        <f t="shared" si="0"/>
        <v>54000</v>
      </c>
      <c r="G11" s="146">
        <v>1000</v>
      </c>
      <c r="H11" s="146">
        <f t="shared" si="1"/>
        <v>12000</v>
      </c>
      <c r="I11" s="146">
        <f t="shared" si="2"/>
        <v>66000</v>
      </c>
      <c r="J11" s="180" t="s">
        <v>311</v>
      </c>
      <c r="K11" s="180" t="s">
        <v>319</v>
      </c>
      <c r="L11" s="191"/>
    </row>
    <row r="12" spans="1:12" ht="15" customHeight="1" x14ac:dyDescent="0.2">
      <c r="A12" s="398">
        <v>1.4</v>
      </c>
      <c r="B12" s="399" t="s">
        <v>236</v>
      </c>
      <c r="C12" s="400">
        <v>1</v>
      </c>
      <c r="D12" s="190" t="s">
        <v>6</v>
      </c>
      <c r="E12" s="145">
        <v>35000</v>
      </c>
      <c r="F12" s="145">
        <f t="shared" si="0"/>
        <v>35000</v>
      </c>
      <c r="G12" s="146">
        <v>3000</v>
      </c>
      <c r="H12" s="146">
        <f t="shared" si="1"/>
        <v>3000</v>
      </c>
      <c r="I12" s="146">
        <f t="shared" si="2"/>
        <v>38000</v>
      </c>
      <c r="J12" s="180" t="s">
        <v>311</v>
      </c>
      <c r="K12" s="180" t="s">
        <v>319</v>
      </c>
      <c r="L12" s="191"/>
    </row>
    <row r="13" spans="1:12" ht="15" customHeight="1" x14ac:dyDescent="0.2">
      <c r="A13" s="398">
        <v>1.5</v>
      </c>
      <c r="B13" s="399" t="s">
        <v>237</v>
      </c>
      <c r="C13" s="400">
        <v>1</v>
      </c>
      <c r="D13" s="190" t="s">
        <v>4</v>
      </c>
      <c r="E13" s="145">
        <v>45000</v>
      </c>
      <c r="F13" s="145">
        <f t="shared" si="0"/>
        <v>45000</v>
      </c>
      <c r="G13" s="146">
        <v>2000</v>
      </c>
      <c r="H13" s="146">
        <f t="shared" si="1"/>
        <v>2000</v>
      </c>
      <c r="I13" s="146">
        <f t="shared" si="2"/>
        <v>47000</v>
      </c>
      <c r="J13" s="180" t="s">
        <v>311</v>
      </c>
      <c r="K13" s="180" t="s">
        <v>319</v>
      </c>
      <c r="L13" s="191"/>
    </row>
    <row r="14" spans="1:12" ht="15" customHeight="1" x14ac:dyDescent="0.2">
      <c r="A14" s="398">
        <v>1.6</v>
      </c>
      <c r="B14" s="399" t="s">
        <v>238</v>
      </c>
      <c r="C14" s="400">
        <v>1</v>
      </c>
      <c r="D14" s="190" t="s">
        <v>4</v>
      </c>
      <c r="E14" s="145">
        <v>40000</v>
      </c>
      <c r="F14" s="145">
        <f t="shared" si="0"/>
        <v>40000</v>
      </c>
      <c r="G14" s="146">
        <v>2000</v>
      </c>
      <c r="H14" s="146">
        <f t="shared" si="1"/>
        <v>2000</v>
      </c>
      <c r="I14" s="146">
        <f t="shared" si="2"/>
        <v>42000</v>
      </c>
      <c r="J14" s="180" t="s">
        <v>311</v>
      </c>
      <c r="K14" s="180" t="s">
        <v>319</v>
      </c>
      <c r="L14" s="191"/>
    </row>
    <row r="15" spans="1:12" s="138" customFormat="1" ht="15" customHeight="1" x14ac:dyDescent="0.2">
      <c r="A15" s="479" t="s">
        <v>239</v>
      </c>
      <c r="B15" s="479"/>
      <c r="C15" s="479"/>
      <c r="D15" s="479"/>
      <c r="E15" s="181"/>
      <c r="F15" s="181"/>
      <c r="G15" s="181"/>
      <c r="H15" s="181"/>
      <c r="I15" s="182"/>
      <c r="J15" s="183"/>
      <c r="K15" s="183"/>
      <c r="L15" s="182"/>
    </row>
    <row r="16" spans="1:12" s="110" customFormat="1" ht="15" customHeight="1" x14ac:dyDescent="0.2">
      <c r="A16" s="391">
        <v>2</v>
      </c>
      <c r="B16" s="401" t="s">
        <v>240</v>
      </c>
      <c r="C16" s="401"/>
      <c r="D16" s="190"/>
      <c r="E16" s="184"/>
      <c r="F16" s="184"/>
      <c r="G16" s="184"/>
      <c r="H16" s="185"/>
      <c r="I16" s="184"/>
      <c r="J16" s="186"/>
      <c r="K16" s="186"/>
      <c r="L16" s="184"/>
    </row>
    <row r="17" spans="1:12" s="110" customFormat="1" ht="15" customHeight="1" x14ac:dyDescent="0.2">
      <c r="A17" s="398">
        <v>2.1</v>
      </c>
      <c r="B17" s="402" t="s">
        <v>241</v>
      </c>
      <c r="C17" s="400">
        <f>C10</f>
        <v>60</v>
      </c>
      <c r="D17" s="194" t="s">
        <v>6</v>
      </c>
      <c r="E17" s="145">
        <v>11500</v>
      </c>
      <c r="F17" s="145">
        <f t="shared" ref="F17" si="3">E17*C17</f>
        <v>690000</v>
      </c>
      <c r="G17" s="146">
        <v>1000</v>
      </c>
      <c r="H17" s="146">
        <f t="shared" ref="H17" si="4">G17*C17</f>
        <v>60000</v>
      </c>
      <c r="I17" s="146">
        <f t="shared" ref="I17" si="5">H17+F17</f>
        <v>750000</v>
      </c>
      <c r="J17" s="180" t="s">
        <v>311</v>
      </c>
      <c r="K17" s="180" t="s">
        <v>320</v>
      </c>
      <c r="L17" s="192"/>
    </row>
    <row r="18" spans="1:12" s="138" customFormat="1" ht="15" customHeight="1" x14ac:dyDescent="0.2">
      <c r="A18" s="479" t="s">
        <v>239</v>
      </c>
      <c r="B18" s="479"/>
      <c r="C18" s="479"/>
      <c r="D18" s="479"/>
      <c r="E18" s="181"/>
      <c r="F18" s="181"/>
      <c r="G18" s="181"/>
      <c r="H18" s="181"/>
      <c r="I18" s="182"/>
      <c r="J18" s="183"/>
      <c r="K18" s="183"/>
      <c r="L18" s="182"/>
    </row>
    <row r="19" spans="1:12" s="110" customFormat="1" ht="15" customHeight="1" x14ac:dyDescent="0.2">
      <c r="A19" s="391">
        <v>3</v>
      </c>
      <c r="B19" s="401" t="s">
        <v>242</v>
      </c>
      <c r="C19" s="401"/>
      <c r="D19" s="187"/>
      <c r="E19" s="187"/>
      <c r="F19" s="188"/>
      <c r="G19" s="188"/>
      <c r="H19" s="188"/>
      <c r="I19" s="189"/>
      <c r="J19" s="190"/>
      <c r="K19" s="190"/>
      <c r="L19" s="189"/>
    </row>
    <row r="20" spans="1:12" s="110" customFormat="1" ht="15" customHeight="1" x14ac:dyDescent="0.2">
      <c r="A20" s="398">
        <v>3.1</v>
      </c>
      <c r="B20" s="399" t="s">
        <v>243</v>
      </c>
      <c r="C20" s="400">
        <v>2</v>
      </c>
      <c r="D20" s="194" t="s">
        <v>6</v>
      </c>
      <c r="E20" s="145">
        <v>14500</v>
      </c>
      <c r="F20" s="145">
        <f t="shared" ref="F20:F21" si="6">E20*C20</f>
        <v>29000</v>
      </c>
      <c r="G20" s="146">
        <v>700</v>
      </c>
      <c r="H20" s="146">
        <f t="shared" ref="H20:H21" si="7">G20*C20</f>
        <v>1400</v>
      </c>
      <c r="I20" s="146">
        <f t="shared" ref="I20:I21" si="8">H20+F20</f>
        <v>30400</v>
      </c>
      <c r="J20" s="180" t="s">
        <v>311</v>
      </c>
      <c r="K20" s="180" t="s">
        <v>321</v>
      </c>
      <c r="L20" s="192"/>
    </row>
    <row r="21" spans="1:12" s="110" customFormat="1" ht="15" customHeight="1" x14ac:dyDescent="0.2">
      <c r="A21" s="398">
        <v>3.2</v>
      </c>
      <c r="B21" s="399" t="s">
        <v>281</v>
      </c>
      <c r="C21" s="400">
        <v>2</v>
      </c>
      <c r="D21" s="194" t="s">
        <v>6</v>
      </c>
      <c r="E21" s="145">
        <v>25500</v>
      </c>
      <c r="F21" s="145">
        <f t="shared" si="6"/>
        <v>51000</v>
      </c>
      <c r="G21" s="146">
        <v>700</v>
      </c>
      <c r="H21" s="146">
        <f t="shared" si="7"/>
        <v>1400</v>
      </c>
      <c r="I21" s="146">
        <f t="shared" si="8"/>
        <v>52400</v>
      </c>
      <c r="J21" s="180" t="s">
        <v>311</v>
      </c>
      <c r="K21" s="180" t="s">
        <v>321</v>
      </c>
      <c r="L21" s="192"/>
    </row>
    <row r="22" spans="1:12" s="138" customFormat="1" ht="15" customHeight="1" x14ac:dyDescent="0.2">
      <c r="A22" s="479" t="s">
        <v>239</v>
      </c>
      <c r="B22" s="479"/>
      <c r="C22" s="479"/>
      <c r="D22" s="479"/>
      <c r="E22" s="181"/>
      <c r="F22" s="181"/>
      <c r="G22" s="181"/>
      <c r="H22" s="181"/>
      <c r="I22" s="182"/>
      <c r="J22" s="183"/>
      <c r="K22" s="183"/>
      <c r="L22" s="182"/>
    </row>
    <row r="23" spans="1:12" ht="15" customHeight="1" x14ac:dyDescent="0.2">
      <c r="A23" s="398">
        <v>4</v>
      </c>
      <c r="B23" s="399" t="s">
        <v>244</v>
      </c>
      <c r="C23" s="399"/>
      <c r="D23" s="188"/>
      <c r="E23" s="188"/>
      <c r="F23" s="188"/>
      <c r="G23" s="188"/>
      <c r="H23" s="188"/>
      <c r="I23" s="188"/>
      <c r="J23" s="190"/>
      <c r="K23" s="190"/>
      <c r="L23" s="188"/>
    </row>
    <row r="24" spans="1:12" s="110" customFormat="1" ht="15" customHeight="1" x14ac:dyDescent="0.2">
      <c r="A24" s="391">
        <v>4.0999999999999996</v>
      </c>
      <c r="B24" s="401" t="s">
        <v>245</v>
      </c>
      <c r="C24" s="401"/>
      <c r="D24" s="194"/>
      <c r="E24" s="191"/>
      <c r="F24" s="192"/>
      <c r="G24" s="192"/>
      <c r="H24" s="192"/>
      <c r="I24" s="192"/>
      <c r="J24" s="180"/>
      <c r="K24" s="180"/>
      <c r="L24" s="192"/>
    </row>
    <row r="25" spans="1:12" s="110" customFormat="1" ht="15" customHeight="1" x14ac:dyDescent="0.2">
      <c r="A25" s="398" t="s">
        <v>58</v>
      </c>
      <c r="B25" s="403" t="s">
        <v>246</v>
      </c>
      <c r="C25" s="400" t="s">
        <v>7</v>
      </c>
      <c r="D25" s="194" t="s">
        <v>32</v>
      </c>
      <c r="E25" s="191">
        <v>12500</v>
      </c>
      <c r="F25" s="192" t="s">
        <v>33</v>
      </c>
      <c r="G25" s="192">
        <v>1250</v>
      </c>
      <c r="H25" s="192" t="s">
        <v>33</v>
      </c>
      <c r="I25" s="192" t="s">
        <v>33</v>
      </c>
      <c r="J25" s="180" t="s">
        <v>322</v>
      </c>
      <c r="K25" s="180" t="s">
        <v>323</v>
      </c>
      <c r="L25" s="192"/>
    </row>
    <row r="26" spans="1:12" s="110" customFormat="1" ht="15" customHeight="1" x14ac:dyDescent="0.2">
      <c r="A26" s="398" t="s">
        <v>60</v>
      </c>
      <c r="B26" s="403" t="s">
        <v>247</v>
      </c>
      <c r="C26" s="400">
        <v>100</v>
      </c>
      <c r="D26" s="194" t="s">
        <v>32</v>
      </c>
      <c r="E26" s="145">
        <v>9800</v>
      </c>
      <c r="F26" s="145">
        <f t="shared" ref="F26" si="9">E26*C26</f>
        <v>980000</v>
      </c>
      <c r="G26" s="146">
        <v>880</v>
      </c>
      <c r="H26" s="146">
        <f t="shared" ref="H26" si="10">G26*C26</f>
        <v>88000</v>
      </c>
      <c r="I26" s="146">
        <f t="shared" ref="I26" si="11">H26+F26</f>
        <v>1068000</v>
      </c>
      <c r="J26" s="180" t="s">
        <v>322</v>
      </c>
      <c r="K26" s="180" t="s">
        <v>323</v>
      </c>
      <c r="L26" s="192"/>
    </row>
    <row r="27" spans="1:12" s="110" customFormat="1" ht="15" customHeight="1" x14ac:dyDescent="0.2">
      <c r="A27" s="398" t="s">
        <v>62</v>
      </c>
      <c r="B27" s="403" t="s">
        <v>279</v>
      </c>
      <c r="C27" s="400" t="s">
        <v>7</v>
      </c>
      <c r="D27" s="194" t="s">
        <v>32</v>
      </c>
      <c r="E27" s="191">
        <v>7800</v>
      </c>
      <c r="F27" s="192" t="s">
        <v>33</v>
      </c>
      <c r="G27" s="192">
        <v>800</v>
      </c>
      <c r="H27" s="192" t="s">
        <v>33</v>
      </c>
      <c r="I27" s="192" t="s">
        <v>33</v>
      </c>
      <c r="J27" s="180" t="s">
        <v>322</v>
      </c>
      <c r="K27" s="180" t="s">
        <v>323</v>
      </c>
      <c r="L27" s="192"/>
    </row>
    <row r="28" spans="1:12" s="110" customFormat="1" ht="15" customHeight="1" x14ac:dyDescent="0.2">
      <c r="A28" s="391">
        <v>4.2</v>
      </c>
      <c r="B28" s="401" t="s">
        <v>248</v>
      </c>
      <c r="C28" s="401"/>
      <c r="D28" s="194"/>
      <c r="E28" s="191"/>
      <c r="F28" s="192"/>
      <c r="G28" s="192"/>
      <c r="H28" s="192"/>
      <c r="I28" s="192"/>
      <c r="J28" s="180"/>
      <c r="K28" s="180"/>
      <c r="L28" s="192"/>
    </row>
    <row r="29" spans="1:12" s="110" customFormat="1" ht="15" customHeight="1" x14ac:dyDescent="0.2">
      <c r="A29" s="398" t="s">
        <v>67</v>
      </c>
      <c r="B29" s="403" t="s">
        <v>249</v>
      </c>
      <c r="C29" s="400">
        <v>170</v>
      </c>
      <c r="D29" s="194" t="s">
        <v>32</v>
      </c>
      <c r="E29" s="145">
        <v>4700</v>
      </c>
      <c r="F29" s="145">
        <f t="shared" ref="F29:F32" si="12">E29*C29</f>
        <v>799000</v>
      </c>
      <c r="G29" s="146">
        <v>710</v>
      </c>
      <c r="H29" s="146">
        <f t="shared" ref="H29:H32" si="13">G29*C29</f>
        <v>120700</v>
      </c>
      <c r="I29" s="146">
        <f t="shared" ref="I29:I32" si="14">H29+F29</f>
        <v>919700</v>
      </c>
      <c r="J29" s="180" t="s">
        <v>322</v>
      </c>
      <c r="K29" s="180" t="s">
        <v>323</v>
      </c>
      <c r="L29" s="192"/>
    </row>
    <row r="30" spans="1:12" s="110" customFormat="1" ht="15" customHeight="1" x14ac:dyDescent="0.2">
      <c r="A30" s="398" t="s">
        <v>68</v>
      </c>
      <c r="B30" s="403" t="s">
        <v>280</v>
      </c>
      <c r="C30" s="400">
        <v>157</v>
      </c>
      <c r="D30" s="194" t="s">
        <v>32</v>
      </c>
      <c r="E30" s="145">
        <v>3390</v>
      </c>
      <c r="F30" s="145">
        <f t="shared" si="12"/>
        <v>532230</v>
      </c>
      <c r="G30" s="146">
        <v>700</v>
      </c>
      <c r="H30" s="146">
        <f t="shared" si="13"/>
        <v>109900</v>
      </c>
      <c r="I30" s="146">
        <f t="shared" si="14"/>
        <v>642130</v>
      </c>
      <c r="J30" s="180" t="s">
        <v>322</v>
      </c>
      <c r="K30" s="180" t="s">
        <v>323</v>
      </c>
      <c r="L30" s="192"/>
    </row>
    <row r="31" spans="1:12" s="110" customFormat="1" ht="15" customHeight="1" x14ac:dyDescent="0.2">
      <c r="A31" s="398" t="s">
        <v>69</v>
      </c>
      <c r="B31" s="403" t="s">
        <v>250</v>
      </c>
      <c r="C31" s="400">
        <v>96</v>
      </c>
      <c r="D31" s="194" t="s">
        <v>32</v>
      </c>
      <c r="E31" s="145">
        <v>2900</v>
      </c>
      <c r="F31" s="145">
        <f t="shared" si="12"/>
        <v>278400</v>
      </c>
      <c r="G31" s="146">
        <v>690</v>
      </c>
      <c r="H31" s="146">
        <f t="shared" si="13"/>
        <v>66240</v>
      </c>
      <c r="I31" s="146">
        <f t="shared" si="14"/>
        <v>344640</v>
      </c>
      <c r="J31" s="180" t="s">
        <v>322</v>
      </c>
      <c r="K31" s="180" t="s">
        <v>323</v>
      </c>
      <c r="L31" s="192"/>
    </row>
    <row r="32" spans="1:12" s="110" customFormat="1" ht="15" customHeight="1" x14ac:dyDescent="0.2">
      <c r="A32" s="398" t="s">
        <v>70</v>
      </c>
      <c r="B32" s="403" t="s">
        <v>251</v>
      </c>
      <c r="C32" s="400">
        <v>500</v>
      </c>
      <c r="D32" s="194" t="s">
        <v>32</v>
      </c>
      <c r="E32" s="145">
        <v>2100</v>
      </c>
      <c r="F32" s="145">
        <f t="shared" si="12"/>
        <v>1050000</v>
      </c>
      <c r="G32" s="146">
        <v>680</v>
      </c>
      <c r="H32" s="146">
        <f t="shared" si="13"/>
        <v>340000</v>
      </c>
      <c r="I32" s="146">
        <f t="shared" si="14"/>
        <v>1390000</v>
      </c>
      <c r="J32" s="180" t="s">
        <v>322</v>
      </c>
      <c r="K32" s="180" t="s">
        <v>323</v>
      </c>
      <c r="L32" s="192"/>
    </row>
    <row r="33" spans="1:12" s="138" customFormat="1" ht="15" customHeight="1" x14ac:dyDescent="0.2">
      <c r="A33" s="479" t="s">
        <v>239</v>
      </c>
      <c r="B33" s="479"/>
      <c r="C33" s="479"/>
      <c r="D33" s="479"/>
      <c r="E33" s="181"/>
      <c r="F33" s="181"/>
      <c r="G33" s="181"/>
      <c r="H33" s="181"/>
      <c r="I33" s="182"/>
      <c r="J33" s="183"/>
      <c r="K33" s="183"/>
      <c r="L33" s="182"/>
    </row>
    <row r="34" spans="1:12" s="110" customFormat="1" ht="15" customHeight="1" x14ac:dyDescent="0.2">
      <c r="A34" s="391">
        <v>5</v>
      </c>
      <c r="B34" s="401" t="s">
        <v>252</v>
      </c>
      <c r="C34" s="401"/>
      <c r="D34" s="404"/>
      <c r="E34" s="184"/>
      <c r="F34" s="184"/>
      <c r="G34" s="184"/>
      <c r="H34" s="184"/>
      <c r="I34" s="189"/>
      <c r="J34" s="186"/>
      <c r="K34" s="186"/>
      <c r="L34" s="189"/>
    </row>
    <row r="35" spans="1:12" ht="15" customHeight="1" x14ac:dyDescent="0.2">
      <c r="A35" s="398">
        <v>5.0999999999999996</v>
      </c>
      <c r="B35" s="399" t="s">
        <v>253</v>
      </c>
      <c r="C35" s="400">
        <v>2</v>
      </c>
      <c r="D35" s="194" t="s">
        <v>6</v>
      </c>
      <c r="E35" s="145">
        <v>95000</v>
      </c>
      <c r="F35" s="145">
        <f t="shared" ref="F35" si="15">E35*C35</f>
        <v>190000</v>
      </c>
      <c r="G35" s="146">
        <v>5000</v>
      </c>
      <c r="H35" s="146">
        <f t="shared" ref="H35" si="16">G35*C35</f>
        <v>10000</v>
      </c>
      <c r="I35" s="146">
        <f t="shared" ref="I35" si="17">H35+F35</f>
        <v>200000</v>
      </c>
      <c r="J35" s="180" t="s">
        <v>311</v>
      </c>
      <c r="K35" s="180" t="s">
        <v>324</v>
      </c>
      <c r="L35" s="192"/>
    </row>
    <row r="36" spans="1:12" s="138" customFormat="1" ht="15" customHeight="1" x14ac:dyDescent="0.2">
      <c r="A36" s="479" t="s">
        <v>239</v>
      </c>
      <c r="B36" s="479"/>
      <c r="C36" s="479"/>
      <c r="D36" s="479"/>
      <c r="E36" s="181"/>
      <c r="F36" s="181"/>
      <c r="G36" s="181"/>
      <c r="H36" s="181"/>
      <c r="I36" s="182"/>
      <c r="J36" s="183"/>
      <c r="K36" s="183"/>
      <c r="L36" s="182"/>
    </row>
    <row r="37" spans="1:12" s="110" customFormat="1" ht="15" customHeight="1" x14ac:dyDescent="0.2">
      <c r="A37" s="391">
        <v>6</v>
      </c>
      <c r="B37" s="401" t="s">
        <v>254</v>
      </c>
      <c r="C37" s="401"/>
      <c r="D37" s="404"/>
      <c r="E37" s="193"/>
      <c r="F37" s="184"/>
      <c r="G37" s="184"/>
      <c r="H37" s="184"/>
      <c r="I37" s="189"/>
      <c r="J37" s="186"/>
      <c r="K37" s="186"/>
      <c r="L37" s="189"/>
    </row>
    <row r="38" spans="1:12" s="111" customFormat="1" ht="15" customHeight="1" x14ac:dyDescent="0.2">
      <c r="A38" s="391">
        <v>6.1</v>
      </c>
      <c r="B38" s="405" t="s">
        <v>255</v>
      </c>
      <c r="C38" s="405"/>
      <c r="D38" s="406"/>
      <c r="E38" s="193"/>
      <c r="F38" s="193"/>
      <c r="G38" s="193"/>
      <c r="H38" s="193"/>
      <c r="I38" s="193"/>
      <c r="J38" s="407"/>
      <c r="K38" s="407"/>
      <c r="L38" s="193"/>
    </row>
    <row r="39" spans="1:12" s="112" customFormat="1" ht="15" customHeight="1" x14ac:dyDescent="0.2">
      <c r="A39" s="408" t="s">
        <v>256</v>
      </c>
      <c r="B39" s="403" t="s">
        <v>246</v>
      </c>
      <c r="C39" s="400" t="s">
        <v>7</v>
      </c>
      <c r="D39" s="409" t="s">
        <v>4</v>
      </c>
      <c r="E39" s="191"/>
      <c r="F39" s="192" t="s">
        <v>33</v>
      </c>
      <c r="G39" s="192"/>
      <c r="H39" s="192" t="s">
        <v>33</v>
      </c>
      <c r="I39" s="192" t="s">
        <v>33</v>
      </c>
      <c r="J39" s="180" t="s">
        <v>325</v>
      </c>
      <c r="K39" s="180" t="s">
        <v>326</v>
      </c>
      <c r="L39" s="192"/>
    </row>
    <row r="40" spans="1:12" s="112" customFormat="1" ht="15" customHeight="1" x14ac:dyDescent="0.2">
      <c r="A40" s="408" t="s">
        <v>257</v>
      </c>
      <c r="B40" s="403" t="s">
        <v>247</v>
      </c>
      <c r="C40" s="400">
        <v>11</v>
      </c>
      <c r="D40" s="409" t="s">
        <v>6</v>
      </c>
      <c r="E40" s="145">
        <v>9875</v>
      </c>
      <c r="F40" s="145">
        <f t="shared" ref="F40" si="18">E40*C40</f>
        <v>108625</v>
      </c>
      <c r="G40" s="146">
        <v>3000</v>
      </c>
      <c r="H40" s="146">
        <f t="shared" ref="H40" si="19">G40*C40</f>
        <v>33000</v>
      </c>
      <c r="I40" s="146">
        <f t="shared" ref="I40" si="20">H40+F40</f>
        <v>141625</v>
      </c>
      <c r="J40" s="180" t="s">
        <v>325</v>
      </c>
      <c r="K40" s="180" t="s">
        <v>326</v>
      </c>
      <c r="L40" s="192"/>
    </row>
    <row r="41" spans="1:12" s="112" customFormat="1" ht="15" customHeight="1" x14ac:dyDescent="0.2">
      <c r="A41" s="408" t="s">
        <v>258</v>
      </c>
      <c r="B41" s="403" t="s">
        <v>279</v>
      </c>
      <c r="C41" s="400" t="s">
        <v>7</v>
      </c>
      <c r="D41" s="409" t="s">
        <v>4</v>
      </c>
      <c r="E41" s="191"/>
      <c r="F41" s="192" t="s">
        <v>33</v>
      </c>
      <c r="G41" s="192"/>
      <c r="H41" s="192" t="s">
        <v>33</v>
      </c>
      <c r="I41" s="192" t="s">
        <v>33</v>
      </c>
      <c r="J41" s="180" t="s">
        <v>325</v>
      </c>
      <c r="K41" s="180" t="s">
        <v>326</v>
      </c>
      <c r="L41" s="192"/>
    </row>
    <row r="42" spans="1:12" s="111" customFormat="1" ht="15" customHeight="1" x14ac:dyDescent="0.2">
      <c r="A42" s="410">
        <v>6.2</v>
      </c>
      <c r="B42" s="405" t="s">
        <v>259</v>
      </c>
      <c r="C42" s="405"/>
      <c r="D42" s="406"/>
      <c r="E42" s="193"/>
      <c r="F42" s="193"/>
      <c r="G42" s="193"/>
      <c r="H42" s="193"/>
      <c r="I42" s="193"/>
      <c r="J42" s="180"/>
      <c r="K42" s="180"/>
      <c r="L42" s="193"/>
    </row>
    <row r="43" spans="1:12" s="112" customFormat="1" ht="15" customHeight="1" x14ac:dyDescent="0.2">
      <c r="A43" s="408" t="s">
        <v>260</v>
      </c>
      <c r="B43" s="403" t="s">
        <v>246</v>
      </c>
      <c r="C43" s="400" t="s">
        <v>7</v>
      </c>
      <c r="D43" s="409" t="s">
        <v>4</v>
      </c>
      <c r="E43" s="191"/>
      <c r="F43" s="192" t="s">
        <v>33</v>
      </c>
      <c r="G43" s="192"/>
      <c r="H43" s="192" t="s">
        <v>33</v>
      </c>
      <c r="I43" s="192" t="s">
        <v>33</v>
      </c>
      <c r="J43" s="180" t="s">
        <v>325</v>
      </c>
      <c r="K43" s="180" t="s">
        <v>326</v>
      </c>
      <c r="L43" s="192"/>
    </row>
    <row r="44" spans="1:12" s="112" customFormat="1" ht="15" customHeight="1" x14ac:dyDescent="0.2">
      <c r="A44" s="408" t="s">
        <v>261</v>
      </c>
      <c r="B44" s="403" t="s">
        <v>247</v>
      </c>
      <c r="C44" s="400">
        <v>7</v>
      </c>
      <c r="D44" s="409" t="s">
        <v>6</v>
      </c>
      <c r="E44" s="145">
        <v>12250</v>
      </c>
      <c r="F44" s="145">
        <f t="shared" ref="F44" si="21">E44*C44</f>
        <v>85750</v>
      </c>
      <c r="G44" s="146">
        <v>3000</v>
      </c>
      <c r="H44" s="146">
        <f t="shared" ref="H44" si="22">G44*C44</f>
        <v>21000</v>
      </c>
      <c r="I44" s="146">
        <f t="shared" ref="I44" si="23">H44+F44</f>
        <v>106750</v>
      </c>
      <c r="J44" s="180" t="s">
        <v>325</v>
      </c>
      <c r="K44" s="180" t="s">
        <v>326</v>
      </c>
      <c r="L44" s="192"/>
    </row>
    <row r="45" spans="1:12" s="111" customFormat="1" ht="15" customHeight="1" x14ac:dyDescent="0.2">
      <c r="A45" s="408" t="s">
        <v>262</v>
      </c>
      <c r="B45" s="403" t="s">
        <v>279</v>
      </c>
      <c r="C45" s="400" t="s">
        <v>7</v>
      </c>
      <c r="D45" s="409" t="s">
        <v>4</v>
      </c>
      <c r="E45" s="191"/>
      <c r="F45" s="192" t="s">
        <v>33</v>
      </c>
      <c r="G45" s="192"/>
      <c r="H45" s="192" t="s">
        <v>33</v>
      </c>
      <c r="I45" s="192" t="s">
        <v>33</v>
      </c>
      <c r="J45" s="180" t="s">
        <v>325</v>
      </c>
      <c r="K45" s="180" t="s">
        <v>326</v>
      </c>
      <c r="L45" s="192"/>
    </row>
    <row r="46" spans="1:12" s="111" customFormat="1" ht="15" customHeight="1" x14ac:dyDescent="0.2">
      <c r="A46" s="411">
        <v>6.3</v>
      </c>
      <c r="B46" s="405" t="s">
        <v>263</v>
      </c>
      <c r="C46" s="405"/>
      <c r="D46" s="406"/>
      <c r="E46" s="193"/>
      <c r="F46" s="193"/>
      <c r="G46" s="193"/>
      <c r="H46" s="193"/>
      <c r="I46" s="193"/>
      <c r="J46" s="180"/>
      <c r="K46" s="180"/>
      <c r="L46" s="193"/>
    </row>
    <row r="47" spans="1:12" s="111" customFormat="1" ht="15" customHeight="1" x14ac:dyDescent="0.2">
      <c r="A47" s="408" t="s">
        <v>104</v>
      </c>
      <c r="B47" s="403" t="s">
        <v>249</v>
      </c>
      <c r="C47" s="400">
        <v>17</v>
      </c>
      <c r="D47" s="409" t="s">
        <v>6</v>
      </c>
      <c r="E47" s="145">
        <v>5820</v>
      </c>
      <c r="F47" s="145">
        <f t="shared" ref="F47:F50" si="24">E47*C47</f>
        <v>98940</v>
      </c>
      <c r="G47" s="146">
        <v>1500</v>
      </c>
      <c r="H47" s="146">
        <f t="shared" ref="H47:H50" si="25">G47*C47</f>
        <v>25500</v>
      </c>
      <c r="I47" s="146">
        <f t="shared" ref="I47:I50" si="26">H47+F47</f>
        <v>124440</v>
      </c>
      <c r="J47" s="180" t="s">
        <v>325</v>
      </c>
      <c r="K47" s="180" t="s">
        <v>326</v>
      </c>
      <c r="L47" s="192"/>
    </row>
    <row r="48" spans="1:12" s="112" customFormat="1" ht="15" customHeight="1" x14ac:dyDescent="0.2">
      <c r="A48" s="408" t="s">
        <v>105</v>
      </c>
      <c r="B48" s="403" t="s">
        <v>280</v>
      </c>
      <c r="C48" s="400">
        <v>34</v>
      </c>
      <c r="D48" s="409" t="s">
        <v>6</v>
      </c>
      <c r="E48" s="145">
        <v>5300</v>
      </c>
      <c r="F48" s="145">
        <f t="shared" si="24"/>
        <v>180200</v>
      </c>
      <c r="G48" s="146">
        <v>1500</v>
      </c>
      <c r="H48" s="146">
        <f t="shared" si="25"/>
        <v>51000</v>
      </c>
      <c r="I48" s="146">
        <f t="shared" si="26"/>
        <v>231200</v>
      </c>
      <c r="J48" s="180" t="s">
        <v>325</v>
      </c>
      <c r="K48" s="180" t="s">
        <v>326</v>
      </c>
      <c r="L48" s="192"/>
    </row>
    <row r="49" spans="1:12" s="112" customFormat="1" ht="15" customHeight="1" x14ac:dyDescent="0.2">
      <c r="A49" s="408" t="s">
        <v>106</v>
      </c>
      <c r="B49" s="403" t="s">
        <v>250</v>
      </c>
      <c r="C49" s="400">
        <v>10</v>
      </c>
      <c r="D49" s="409" t="s">
        <v>6</v>
      </c>
      <c r="E49" s="145">
        <v>5200</v>
      </c>
      <c r="F49" s="145">
        <f t="shared" si="24"/>
        <v>52000</v>
      </c>
      <c r="G49" s="146">
        <v>1500</v>
      </c>
      <c r="H49" s="146">
        <f t="shared" si="25"/>
        <v>15000</v>
      </c>
      <c r="I49" s="146">
        <f t="shared" si="26"/>
        <v>67000</v>
      </c>
      <c r="J49" s="180" t="s">
        <v>325</v>
      </c>
      <c r="K49" s="180" t="s">
        <v>326</v>
      </c>
      <c r="L49" s="192"/>
    </row>
    <row r="50" spans="1:12" s="112" customFormat="1" ht="15" customHeight="1" x14ac:dyDescent="0.2">
      <c r="A50" s="408" t="s">
        <v>107</v>
      </c>
      <c r="B50" s="403" t="s">
        <v>251</v>
      </c>
      <c r="C50" s="400">
        <v>70</v>
      </c>
      <c r="D50" s="409" t="s">
        <v>6</v>
      </c>
      <c r="E50" s="145">
        <v>4800</v>
      </c>
      <c r="F50" s="145">
        <f t="shared" si="24"/>
        <v>336000</v>
      </c>
      <c r="G50" s="146">
        <v>1500</v>
      </c>
      <c r="H50" s="146">
        <f t="shared" si="25"/>
        <v>105000</v>
      </c>
      <c r="I50" s="146">
        <f t="shared" si="26"/>
        <v>441000</v>
      </c>
      <c r="J50" s="180" t="s">
        <v>325</v>
      </c>
      <c r="K50" s="180" t="s">
        <v>326</v>
      </c>
      <c r="L50" s="192"/>
    </row>
    <row r="51" spans="1:12" s="138" customFormat="1" ht="15" customHeight="1" x14ac:dyDescent="0.2">
      <c r="A51" s="479" t="s">
        <v>239</v>
      </c>
      <c r="B51" s="479"/>
      <c r="C51" s="479"/>
      <c r="D51" s="479"/>
      <c r="E51" s="181"/>
      <c r="F51" s="412"/>
      <c r="G51" s="181"/>
      <c r="H51" s="181"/>
      <c r="I51" s="182"/>
      <c r="J51" s="183"/>
      <c r="K51" s="183"/>
      <c r="L51" s="182"/>
    </row>
    <row r="52" spans="1:12" s="112" customFormat="1" ht="15" customHeight="1" x14ac:dyDescent="0.2">
      <c r="A52" s="413">
        <v>7</v>
      </c>
      <c r="B52" s="414" t="s">
        <v>264</v>
      </c>
      <c r="C52" s="414"/>
      <c r="D52" s="415"/>
      <c r="E52" s="415"/>
      <c r="F52" s="416"/>
      <c r="G52" s="416"/>
      <c r="H52" s="416"/>
      <c r="I52" s="416"/>
      <c r="J52" s="194"/>
      <c r="K52" s="194"/>
      <c r="L52" s="416"/>
    </row>
    <row r="53" spans="1:12" s="112" customFormat="1" ht="15" customHeight="1" x14ac:dyDescent="0.2">
      <c r="A53" s="417">
        <v>7.1</v>
      </c>
      <c r="B53" s="418" t="s">
        <v>265</v>
      </c>
      <c r="C53" s="419">
        <v>1</v>
      </c>
      <c r="D53" s="194" t="s">
        <v>17</v>
      </c>
      <c r="E53" s="145">
        <v>0</v>
      </c>
      <c r="F53" s="145">
        <f t="shared" ref="F53" si="27">E53*C53</f>
        <v>0</v>
      </c>
      <c r="G53" s="146">
        <v>25000</v>
      </c>
      <c r="H53" s="146">
        <f t="shared" ref="H53" si="28">G53*C53</f>
        <v>25000</v>
      </c>
      <c r="I53" s="146">
        <f t="shared" ref="I53" si="29">H53+F53</f>
        <v>25000</v>
      </c>
      <c r="J53" s="194"/>
      <c r="K53" s="194"/>
      <c r="L53" s="416"/>
    </row>
    <row r="54" spans="1:12" s="138" customFormat="1" ht="15" customHeight="1" x14ac:dyDescent="0.2">
      <c r="A54" s="479" t="s">
        <v>239</v>
      </c>
      <c r="B54" s="479"/>
      <c r="C54" s="479"/>
      <c r="D54" s="479"/>
      <c r="E54" s="195"/>
      <c r="F54" s="195"/>
      <c r="G54" s="195"/>
      <c r="H54" s="195"/>
      <c r="I54" s="196"/>
      <c r="J54" s="197"/>
      <c r="K54" s="197"/>
      <c r="L54" s="196"/>
    </row>
    <row r="55" spans="1:12" s="110" customFormat="1" ht="15" customHeight="1" x14ac:dyDescent="0.2">
      <c r="A55" s="391">
        <v>8</v>
      </c>
      <c r="B55" s="401" t="s">
        <v>266</v>
      </c>
      <c r="C55" s="401"/>
      <c r="D55" s="420"/>
      <c r="E55" s="193"/>
      <c r="F55" s="193"/>
      <c r="G55" s="184"/>
      <c r="H55" s="184"/>
      <c r="I55" s="189"/>
      <c r="J55" s="186"/>
      <c r="K55" s="186"/>
      <c r="L55" s="189"/>
    </row>
    <row r="56" spans="1:12" s="111" customFormat="1" ht="15" customHeight="1" x14ac:dyDescent="0.2">
      <c r="A56" s="398">
        <v>8.1</v>
      </c>
      <c r="B56" s="188" t="s">
        <v>267</v>
      </c>
      <c r="C56" s="400">
        <v>1</v>
      </c>
      <c r="D56" s="194" t="s">
        <v>17</v>
      </c>
      <c r="E56" s="145">
        <v>200000</v>
      </c>
      <c r="F56" s="145">
        <f t="shared" ref="F56" si="30">E56*C56</f>
        <v>200000</v>
      </c>
      <c r="G56" s="146">
        <v>35000</v>
      </c>
      <c r="H56" s="146">
        <f t="shared" ref="H56" si="31">G56*C56</f>
        <v>35000</v>
      </c>
      <c r="I56" s="146">
        <f t="shared" ref="I56" si="32">H56+F56</f>
        <v>235000</v>
      </c>
      <c r="J56" s="171" t="s">
        <v>284</v>
      </c>
      <c r="K56" s="171" t="s">
        <v>318</v>
      </c>
      <c r="L56" s="192"/>
    </row>
    <row r="57" spans="1:12" ht="15" customHeight="1" x14ac:dyDescent="0.2">
      <c r="A57" s="480" t="s">
        <v>239</v>
      </c>
      <c r="B57" s="480"/>
      <c r="C57" s="480"/>
      <c r="D57" s="480"/>
      <c r="E57" s="198"/>
      <c r="F57" s="198"/>
      <c r="G57" s="198"/>
      <c r="H57" s="198"/>
      <c r="I57" s="199"/>
      <c r="J57" s="200"/>
      <c r="K57" s="200"/>
      <c r="L57" s="199"/>
    </row>
    <row r="58" spans="1:12" s="110" customFormat="1" ht="15" customHeight="1" x14ac:dyDescent="0.2">
      <c r="A58" s="391">
        <v>9</v>
      </c>
      <c r="B58" s="401" t="s">
        <v>268</v>
      </c>
      <c r="C58" s="401"/>
      <c r="D58" s="187"/>
      <c r="E58" s="187"/>
      <c r="F58" s="188"/>
      <c r="G58" s="188"/>
      <c r="H58" s="188"/>
      <c r="I58" s="189"/>
      <c r="J58" s="190"/>
      <c r="K58" s="190"/>
      <c r="L58" s="189"/>
    </row>
    <row r="59" spans="1:12" s="110" customFormat="1" ht="15" customHeight="1" x14ac:dyDescent="0.2">
      <c r="A59" s="398">
        <v>9.1</v>
      </c>
      <c r="B59" s="399" t="s">
        <v>269</v>
      </c>
      <c r="C59" s="400">
        <v>1</v>
      </c>
      <c r="D59" s="190" t="s">
        <v>17</v>
      </c>
      <c r="E59" s="145">
        <v>375000</v>
      </c>
      <c r="F59" s="145">
        <f t="shared" ref="F59" si="33">E59*C59</f>
        <v>375000</v>
      </c>
      <c r="G59" s="146">
        <v>55000</v>
      </c>
      <c r="H59" s="146">
        <f t="shared" ref="H59" si="34">G59*C59</f>
        <v>55000</v>
      </c>
      <c r="I59" s="146">
        <f t="shared" ref="I59" si="35">H59+F59</f>
        <v>430000</v>
      </c>
      <c r="J59" s="180" t="s">
        <v>322</v>
      </c>
      <c r="K59" s="180" t="s">
        <v>326</v>
      </c>
      <c r="L59" s="192"/>
    </row>
    <row r="60" spans="1:12" s="138" customFormat="1" ht="15" customHeight="1" x14ac:dyDescent="0.2">
      <c r="A60" s="479" t="s">
        <v>239</v>
      </c>
      <c r="B60" s="479"/>
      <c r="C60" s="479"/>
      <c r="D60" s="479"/>
      <c r="E60" s="181"/>
      <c r="F60" s="181"/>
      <c r="G60" s="181"/>
      <c r="H60" s="181"/>
      <c r="I60" s="182"/>
      <c r="J60" s="183"/>
      <c r="K60" s="183"/>
      <c r="L60" s="182"/>
    </row>
    <row r="61" spans="1:12" s="110" customFormat="1" ht="15" customHeight="1" x14ac:dyDescent="0.2">
      <c r="A61" s="391">
        <v>10</v>
      </c>
      <c r="B61" s="401" t="s">
        <v>227</v>
      </c>
      <c r="C61" s="401"/>
      <c r="D61" s="187"/>
      <c r="E61" s="187"/>
      <c r="F61" s="187"/>
      <c r="G61" s="188"/>
      <c r="H61" s="188"/>
      <c r="I61" s="189"/>
      <c r="J61" s="190"/>
      <c r="K61" s="190"/>
      <c r="L61" s="189"/>
    </row>
    <row r="62" spans="1:12" s="110" customFormat="1" ht="15" customHeight="1" x14ac:dyDescent="0.2">
      <c r="A62" s="398">
        <v>10.1</v>
      </c>
      <c r="B62" s="399" t="s">
        <v>270</v>
      </c>
      <c r="C62" s="400">
        <v>1</v>
      </c>
      <c r="D62" s="190" t="s">
        <v>17</v>
      </c>
      <c r="E62" s="145"/>
      <c r="F62" s="145">
        <f t="shared" ref="F62:F65" si="36">E62*C62</f>
        <v>0</v>
      </c>
      <c r="G62" s="146">
        <v>50000</v>
      </c>
      <c r="H62" s="146">
        <f t="shared" ref="H62:H65" si="37">G62*C62</f>
        <v>50000</v>
      </c>
      <c r="I62" s="146">
        <f t="shared" ref="I62:I65" si="38">H62+F62</f>
        <v>50000</v>
      </c>
      <c r="J62" s="180"/>
      <c r="K62" s="180"/>
      <c r="L62" s="192"/>
    </row>
    <row r="63" spans="1:12" s="110" customFormat="1" ht="15" customHeight="1" x14ac:dyDescent="0.2">
      <c r="A63" s="398">
        <v>10.199999999999999</v>
      </c>
      <c r="B63" s="421" t="s">
        <v>271</v>
      </c>
      <c r="C63" s="400">
        <v>1</v>
      </c>
      <c r="D63" s="190" t="s">
        <v>17</v>
      </c>
      <c r="E63" s="145"/>
      <c r="F63" s="145">
        <f t="shared" si="36"/>
        <v>0</v>
      </c>
      <c r="G63" s="146">
        <v>25000</v>
      </c>
      <c r="H63" s="146">
        <f t="shared" si="37"/>
        <v>25000</v>
      </c>
      <c r="I63" s="146">
        <f t="shared" si="38"/>
        <v>25000</v>
      </c>
      <c r="J63" s="180"/>
      <c r="K63" s="180"/>
      <c r="L63" s="192"/>
    </row>
    <row r="64" spans="1:12" ht="25.5" customHeight="1" x14ac:dyDescent="0.2">
      <c r="A64" s="398">
        <v>10.3</v>
      </c>
      <c r="B64" s="422" t="s">
        <v>272</v>
      </c>
      <c r="C64" s="400">
        <v>1</v>
      </c>
      <c r="D64" s="190" t="s">
        <v>17</v>
      </c>
      <c r="E64" s="145">
        <v>100000</v>
      </c>
      <c r="F64" s="145">
        <f t="shared" si="36"/>
        <v>100000</v>
      </c>
      <c r="G64" s="146">
        <v>25000</v>
      </c>
      <c r="H64" s="146">
        <f t="shared" si="37"/>
        <v>25000</v>
      </c>
      <c r="I64" s="146">
        <f t="shared" si="38"/>
        <v>125000</v>
      </c>
      <c r="J64" s="180"/>
      <c r="K64" s="180"/>
      <c r="L64" s="192"/>
    </row>
    <row r="65" spans="1:12" ht="15" customHeight="1" x14ac:dyDescent="0.2">
      <c r="A65" s="398">
        <v>10.4</v>
      </c>
      <c r="B65" s="399" t="s">
        <v>273</v>
      </c>
      <c r="C65" s="400">
        <v>1</v>
      </c>
      <c r="D65" s="190" t="s">
        <v>17</v>
      </c>
      <c r="E65" s="145">
        <v>25000</v>
      </c>
      <c r="F65" s="145">
        <f t="shared" si="36"/>
        <v>25000</v>
      </c>
      <c r="G65" s="146">
        <v>25000</v>
      </c>
      <c r="H65" s="146">
        <f t="shared" si="37"/>
        <v>25000</v>
      </c>
      <c r="I65" s="146">
        <f t="shared" si="38"/>
        <v>50000</v>
      </c>
      <c r="J65" s="180"/>
      <c r="K65" s="180"/>
      <c r="L65" s="192"/>
    </row>
    <row r="66" spans="1:12" s="138" customFormat="1" ht="15" customHeight="1" x14ac:dyDescent="0.2">
      <c r="A66" s="479" t="s">
        <v>239</v>
      </c>
      <c r="B66" s="479"/>
      <c r="C66" s="479"/>
      <c r="D66" s="479"/>
      <c r="E66" s="181"/>
      <c r="F66" s="182">
        <f>SUM(F2:F65)</f>
        <v>7401145</v>
      </c>
      <c r="G66" s="181"/>
      <c r="H66" s="182">
        <f>SUM(H2:H65)</f>
        <v>1587140</v>
      </c>
      <c r="I66" s="182">
        <f>SUM(I2:I65)</f>
        <v>8988285</v>
      </c>
      <c r="J66" s="183"/>
      <c r="K66" s="183"/>
      <c r="L66" s="182"/>
    </row>
    <row r="67" spans="1:12" x14ac:dyDescent="0.2">
      <c r="E67" s="114"/>
      <c r="F67" s="114"/>
      <c r="G67" s="114"/>
    </row>
    <row r="68" spans="1:12" x14ac:dyDescent="0.2">
      <c r="E68" s="114"/>
      <c r="F68" s="114"/>
      <c r="G68" s="114"/>
    </row>
    <row r="69" spans="1:12" x14ac:dyDescent="0.2">
      <c r="E69" s="114"/>
      <c r="F69" s="114"/>
      <c r="G69" s="114"/>
      <c r="I69" s="201"/>
    </row>
    <row r="70" spans="1:12" x14ac:dyDescent="0.2">
      <c r="E70" s="114"/>
      <c r="F70" s="114"/>
      <c r="G70" s="114"/>
    </row>
    <row r="71" spans="1:12" x14ac:dyDescent="0.2">
      <c r="E71" s="114"/>
      <c r="F71" s="114"/>
      <c r="G71" s="114"/>
      <c r="I71" s="201"/>
    </row>
    <row r="72" spans="1:12" x14ac:dyDescent="0.2">
      <c r="E72" s="114"/>
      <c r="F72" s="114"/>
      <c r="G72" s="114"/>
    </row>
    <row r="73" spans="1:12" x14ac:dyDescent="0.2">
      <c r="E73" s="114"/>
      <c r="F73" s="114"/>
      <c r="G73" s="114"/>
    </row>
    <row r="74" spans="1:12" x14ac:dyDescent="0.2">
      <c r="E74" s="114"/>
      <c r="F74" s="114"/>
      <c r="G74" s="114"/>
      <c r="I74" s="201"/>
    </row>
    <row r="75" spans="1:12" x14ac:dyDescent="0.2">
      <c r="E75" s="114"/>
      <c r="F75" s="114"/>
      <c r="G75" s="114"/>
    </row>
    <row r="76" spans="1:12" x14ac:dyDescent="0.2">
      <c r="E76" s="114"/>
      <c r="F76" s="114"/>
      <c r="G76" s="114"/>
    </row>
    <row r="77" spans="1:12" x14ac:dyDescent="0.2">
      <c r="E77" s="114"/>
      <c r="F77" s="114"/>
      <c r="G77" s="114"/>
    </row>
    <row r="78" spans="1:12" x14ac:dyDescent="0.2">
      <c r="E78" s="114"/>
      <c r="F78" s="114"/>
      <c r="G78" s="114"/>
    </row>
    <row r="79" spans="1:12" x14ac:dyDescent="0.2">
      <c r="E79" s="114"/>
      <c r="F79" s="114"/>
      <c r="G79" s="114"/>
    </row>
    <row r="80" spans="1:12" x14ac:dyDescent="0.2">
      <c r="E80" s="114"/>
      <c r="F80" s="114"/>
      <c r="G80" s="114"/>
    </row>
    <row r="81" spans="5:7" x14ac:dyDescent="0.2">
      <c r="E81" s="114"/>
      <c r="F81" s="114"/>
      <c r="G81" s="114"/>
    </row>
    <row r="82" spans="5:7" x14ac:dyDescent="0.2">
      <c r="E82" s="114"/>
      <c r="F82" s="114"/>
      <c r="G82" s="114"/>
    </row>
    <row r="83" spans="5:7" x14ac:dyDescent="0.2">
      <c r="E83" s="114"/>
      <c r="F83" s="114"/>
      <c r="G83" s="114"/>
    </row>
    <row r="84" spans="5:7" x14ac:dyDescent="0.2">
      <c r="E84" s="114"/>
      <c r="F84" s="114"/>
      <c r="G84" s="114"/>
    </row>
    <row r="85" spans="5:7" x14ac:dyDescent="0.2">
      <c r="E85" s="114"/>
      <c r="F85" s="114"/>
      <c r="G85" s="114"/>
    </row>
    <row r="86" spans="5:7" x14ac:dyDescent="0.2">
      <c r="E86" s="114"/>
      <c r="F86" s="114"/>
      <c r="G86" s="114"/>
    </row>
    <row r="87" spans="5:7" x14ac:dyDescent="0.2">
      <c r="E87" s="114"/>
      <c r="F87" s="114"/>
      <c r="G87" s="114"/>
    </row>
    <row r="88" spans="5:7" x14ac:dyDescent="0.2">
      <c r="E88" s="114"/>
      <c r="F88" s="114"/>
      <c r="G88" s="114"/>
    </row>
    <row r="89" spans="5:7" x14ac:dyDescent="0.2">
      <c r="E89" s="114"/>
      <c r="F89" s="114"/>
      <c r="G89" s="114"/>
    </row>
    <row r="90" spans="5:7" x14ac:dyDescent="0.2">
      <c r="E90" s="114"/>
      <c r="F90" s="114"/>
      <c r="G90" s="114"/>
    </row>
    <row r="91" spans="5:7" x14ac:dyDescent="0.2">
      <c r="E91" s="114"/>
      <c r="F91" s="114"/>
      <c r="G91" s="114"/>
    </row>
    <row r="92" spans="5:7" x14ac:dyDescent="0.2">
      <c r="E92" s="114"/>
      <c r="F92" s="114"/>
      <c r="G92" s="114"/>
    </row>
    <row r="93" spans="5:7" x14ac:dyDescent="0.2">
      <c r="E93" s="114"/>
      <c r="F93" s="114"/>
      <c r="G93" s="114"/>
    </row>
    <row r="94" spans="5:7" x14ac:dyDescent="0.2">
      <c r="E94" s="114"/>
      <c r="F94" s="114"/>
      <c r="G94" s="114"/>
    </row>
    <row r="95" spans="5:7" x14ac:dyDescent="0.2">
      <c r="E95" s="114"/>
      <c r="F95" s="114"/>
      <c r="G95" s="114"/>
    </row>
    <row r="96" spans="5:7" x14ac:dyDescent="0.2">
      <c r="E96" s="114"/>
      <c r="F96" s="114"/>
      <c r="G96" s="114"/>
    </row>
    <row r="97" spans="5:7" x14ac:dyDescent="0.2">
      <c r="E97" s="114"/>
      <c r="F97" s="114"/>
      <c r="G97" s="114"/>
    </row>
    <row r="98" spans="5:7" x14ac:dyDescent="0.2">
      <c r="E98" s="114"/>
      <c r="F98" s="114"/>
      <c r="G98" s="114"/>
    </row>
    <row r="99" spans="5:7" x14ac:dyDescent="0.2">
      <c r="E99" s="114"/>
      <c r="F99" s="114"/>
      <c r="G99" s="114"/>
    </row>
    <row r="100" spans="5:7" x14ac:dyDescent="0.2">
      <c r="E100" s="114"/>
      <c r="F100" s="114"/>
      <c r="G100" s="114"/>
    </row>
    <row r="101" spans="5:7" x14ac:dyDescent="0.2">
      <c r="E101" s="114"/>
      <c r="F101" s="114"/>
      <c r="G101" s="114"/>
    </row>
    <row r="102" spans="5:7" x14ac:dyDescent="0.2">
      <c r="E102" s="114"/>
      <c r="F102" s="114"/>
      <c r="G102" s="114"/>
    </row>
    <row r="103" spans="5:7" x14ac:dyDescent="0.2">
      <c r="E103" s="114"/>
      <c r="F103" s="114"/>
      <c r="G103" s="114"/>
    </row>
    <row r="104" spans="5:7" x14ac:dyDescent="0.2">
      <c r="E104" s="114"/>
      <c r="F104" s="114"/>
      <c r="G104" s="114"/>
    </row>
    <row r="105" spans="5:7" x14ac:dyDescent="0.2">
      <c r="E105" s="114"/>
      <c r="F105" s="114"/>
      <c r="G105" s="114"/>
    </row>
    <row r="106" spans="5:7" x14ac:dyDescent="0.2">
      <c r="E106" s="114"/>
      <c r="F106" s="114"/>
      <c r="G106" s="114"/>
    </row>
    <row r="107" spans="5:7" x14ac:dyDescent="0.2">
      <c r="E107" s="114"/>
      <c r="F107" s="114"/>
      <c r="G107" s="114"/>
    </row>
    <row r="108" spans="5:7" x14ac:dyDescent="0.2">
      <c r="E108" s="114"/>
      <c r="F108" s="114"/>
      <c r="G108" s="114"/>
    </row>
    <row r="109" spans="5:7" x14ac:dyDescent="0.2">
      <c r="E109" s="114"/>
      <c r="F109" s="114"/>
      <c r="G109" s="114"/>
    </row>
    <row r="110" spans="5:7" x14ac:dyDescent="0.2">
      <c r="E110" s="114"/>
      <c r="F110" s="114"/>
      <c r="G110" s="114"/>
    </row>
    <row r="111" spans="5:7" x14ac:dyDescent="0.2">
      <c r="E111" s="114"/>
      <c r="F111" s="114"/>
      <c r="G111" s="114"/>
    </row>
    <row r="112" spans="5:7" x14ac:dyDescent="0.2">
      <c r="E112" s="114"/>
      <c r="F112" s="114"/>
      <c r="G112" s="114"/>
    </row>
    <row r="113" spans="5:7" x14ac:dyDescent="0.2">
      <c r="E113" s="114"/>
      <c r="F113" s="114"/>
      <c r="G113" s="114"/>
    </row>
    <row r="114" spans="5:7" x14ac:dyDescent="0.2">
      <c r="E114" s="114"/>
      <c r="F114" s="114"/>
      <c r="G114" s="114"/>
    </row>
    <row r="115" spans="5:7" x14ac:dyDescent="0.2">
      <c r="E115" s="114"/>
      <c r="F115" s="114"/>
      <c r="G115" s="114"/>
    </row>
    <row r="116" spans="5:7" x14ac:dyDescent="0.2">
      <c r="E116" s="114"/>
      <c r="F116" s="114"/>
      <c r="G116" s="114"/>
    </row>
    <row r="117" spans="5:7" x14ac:dyDescent="0.2">
      <c r="E117" s="114"/>
      <c r="F117" s="114"/>
      <c r="G117" s="114"/>
    </row>
    <row r="118" spans="5:7" x14ac:dyDescent="0.2">
      <c r="E118" s="114"/>
      <c r="F118" s="114"/>
      <c r="G118" s="114"/>
    </row>
    <row r="119" spans="5:7" x14ac:dyDescent="0.2">
      <c r="E119" s="114"/>
      <c r="F119" s="114"/>
      <c r="G119" s="114"/>
    </row>
    <row r="120" spans="5:7" x14ac:dyDescent="0.2">
      <c r="E120" s="114"/>
      <c r="F120" s="114"/>
      <c r="G120" s="114"/>
    </row>
    <row r="121" spans="5:7" x14ac:dyDescent="0.2">
      <c r="E121" s="114"/>
      <c r="F121" s="114"/>
      <c r="G121" s="114"/>
    </row>
    <row r="122" spans="5:7" x14ac:dyDescent="0.2">
      <c r="E122" s="114"/>
      <c r="F122" s="114"/>
      <c r="G122" s="114"/>
    </row>
    <row r="123" spans="5:7" x14ac:dyDescent="0.2">
      <c r="E123" s="114"/>
      <c r="F123" s="114"/>
      <c r="G123" s="114"/>
    </row>
    <row r="124" spans="5:7" x14ac:dyDescent="0.2">
      <c r="E124" s="114"/>
      <c r="F124" s="114"/>
      <c r="G124" s="114"/>
    </row>
    <row r="125" spans="5:7" x14ac:dyDescent="0.2">
      <c r="E125" s="114"/>
      <c r="F125" s="114"/>
      <c r="G125" s="114"/>
    </row>
    <row r="126" spans="5:7" x14ac:dyDescent="0.2">
      <c r="E126" s="114"/>
      <c r="F126" s="114"/>
      <c r="G126" s="114"/>
    </row>
    <row r="127" spans="5:7" x14ac:dyDescent="0.2">
      <c r="E127" s="114"/>
      <c r="F127" s="114"/>
      <c r="G127" s="114"/>
    </row>
    <row r="128" spans="5:7" x14ac:dyDescent="0.2">
      <c r="E128" s="114"/>
      <c r="F128" s="114"/>
      <c r="G128" s="114"/>
    </row>
    <row r="129" spans="5:7" x14ac:dyDescent="0.2">
      <c r="E129" s="114"/>
      <c r="F129" s="114"/>
      <c r="G129" s="114"/>
    </row>
    <row r="130" spans="5:7" x14ac:dyDescent="0.2">
      <c r="E130" s="114"/>
      <c r="F130" s="114"/>
      <c r="G130" s="114"/>
    </row>
    <row r="131" spans="5:7" x14ac:dyDescent="0.2">
      <c r="E131" s="114"/>
      <c r="F131" s="114"/>
      <c r="G131" s="114"/>
    </row>
    <row r="132" spans="5:7" x14ac:dyDescent="0.2">
      <c r="E132" s="114"/>
      <c r="F132" s="114"/>
      <c r="G132" s="114"/>
    </row>
    <row r="133" spans="5:7" x14ac:dyDescent="0.2">
      <c r="E133" s="114"/>
      <c r="F133" s="114"/>
      <c r="G133" s="114"/>
    </row>
    <row r="134" spans="5:7" x14ac:dyDescent="0.2">
      <c r="E134" s="114"/>
      <c r="F134" s="114"/>
      <c r="G134" s="114"/>
    </row>
    <row r="135" spans="5:7" x14ac:dyDescent="0.2">
      <c r="E135" s="114"/>
      <c r="F135" s="114"/>
      <c r="G135" s="114"/>
    </row>
    <row r="136" spans="5:7" x14ac:dyDescent="0.2">
      <c r="E136" s="114"/>
      <c r="F136" s="114"/>
      <c r="G136" s="114"/>
    </row>
    <row r="137" spans="5:7" x14ac:dyDescent="0.2">
      <c r="E137" s="114"/>
      <c r="F137" s="114"/>
      <c r="G137" s="114"/>
    </row>
    <row r="138" spans="5:7" x14ac:dyDescent="0.2">
      <c r="E138" s="114"/>
      <c r="F138" s="114"/>
      <c r="G138" s="114"/>
    </row>
    <row r="139" spans="5:7" x14ac:dyDescent="0.2">
      <c r="E139" s="114"/>
      <c r="F139" s="114"/>
      <c r="G139" s="114"/>
    </row>
    <row r="140" spans="5:7" x14ac:dyDescent="0.2">
      <c r="E140" s="114"/>
      <c r="F140" s="114"/>
      <c r="G140" s="114"/>
    </row>
    <row r="141" spans="5:7" x14ac:dyDescent="0.2">
      <c r="E141" s="114"/>
      <c r="F141" s="114"/>
      <c r="G141" s="114"/>
    </row>
  </sheetData>
  <mergeCells count="22">
    <mergeCell ref="A66:D66"/>
    <mergeCell ref="K6:K7"/>
    <mergeCell ref="L6:L7"/>
    <mergeCell ref="A15:D15"/>
    <mergeCell ref="A18:D18"/>
    <mergeCell ref="A22:D22"/>
    <mergeCell ref="A33:D33"/>
    <mergeCell ref="A36:D36"/>
    <mergeCell ref="A51:D51"/>
    <mergeCell ref="A54:D54"/>
    <mergeCell ref="A57:D57"/>
    <mergeCell ref="A60:D60"/>
    <mergeCell ref="A1:L3"/>
    <mergeCell ref="A4:I4"/>
    <mergeCell ref="A6:A7"/>
    <mergeCell ref="B6:B7"/>
    <mergeCell ref="C6:C7"/>
    <mergeCell ref="D6:D7"/>
    <mergeCell ref="E6:F6"/>
    <mergeCell ref="G6:H6"/>
    <mergeCell ref="I6:I7"/>
    <mergeCell ref="J6:J7"/>
  </mergeCells>
  <printOptions horizontalCentered="1"/>
  <pageMargins left="0.5" right="0.25" top="0.75" bottom="0.51" header="0.3" footer="0.16"/>
  <pageSetup paperSize="9" scale="77" firstPageNumber="14" fitToHeight="4" orientation="landscape" useFirstPageNumber="1" r:id="rId1"/>
  <headerFooter alignWithMargins="0">
    <oddFooter xml:space="preserve">&amp;L&amp;"Arial,Bold"Fahim, Nanji &amp;&amp; deSouza (Pvt.) Ltd.
&amp;"Arial,Regular"Consulting Engineers&amp;R&amp;"Arial,Bold" Page - &amp;P
</oddFooter>
  </headerFooter>
  <rowBreaks count="1" manualBreakCount="1">
    <brk id="41" max="11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6AF1-5EAC-4EE3-BD59-A89395F0E7CE}">
  <sheetPr>
    <pageSetUpPr fitToPage="1"/>
  </sheetPr>
  <dimension ref="A1:N223"/>
  <sheetViews>
    <sheetView showGridLines="0" view="pageBreakPreview" topLeftCell="A199" zoomScale="85" zoomScaleNormal="110" zoomScaleSheetLayoutView="85" workbookViewId="0">
      <selection activeCell="H218" sqref="H218"/>
    </sheetView>
  </sheetViews>
  <sheetFormatPr defaultColWidth="9.140625" defaultRowHeight="12.75" x14ac:dyDescent="0.2"/>
  <cols>
    <col min="1" max="1" width="8.5703125" style="252" customWidth="1"/>
    <col min="2" max="2" width="20.5703125" style="234" customWidth="1"/>
    <col min="3" max="3" width="25.5703125" style="234" customWidth="1"/>
    <col min="4" max="4" width="55.5703125" style="234" customWidth="1"/>
    <col min="5" max="5" width="11.42578125" style="252" customWidth="1"/>
    <col min="6" max="6" width="5.5703125" style="252" customWidth="1"/>
    <col min="7" max="8" width="11.42578125" style="252" customWidth="1"/>
    <col min="9" max="10" width="11.42578125" style="254" customWidth="1"/>
    <col min="11" max="11" width="16" style="254" customWidth="1"/>
    <col min="12" max="13" width="11.42578125" style="254" customWidth="1"/>
    <col min="14" max="14" width="14.28515625" style="234" bestFit="1" customWidth="1"/>
    <col min="15" max="255" width="9.140625" style="234"/>
    <col min="256" max="256" width="8.5703125" style="234" customWidth="1"/>
    <col min="257" max="257" width="20.5703125" style="234" customWidth="1"/>
    <col min="258" max="258" width="25.5703125" style="234" customWidth="1"/>
    <col min="259" max="259" width="55.5703125" style="234" customWidth="1"/>
    <col min="260" max="260" width="11.42578125" style="234" customWidth="1"/>
    <col min="261" max="261" width="5.5703125" style="234" customWidth="1"/>
    <col min="262" max="269" width="11.42578125" style="234" customWidth="1"/>
    <col min="270" max="511" width="9.140625" style="234"/>
    <col min="512" max="512" width="8.5703125" style="234" customWidth="1"/>
    <col min="513" max="513" width="20.5703125" style="234" customWidth="1"/>
    <col min="514" max="514" width="25.5703125" style="234" customWidth="1"/>
    <col min="515" max="515" width="55.5703125" style="234" customWidth="1"/>
    <col min="516" max="516" width="11.42578125" style="234" customWidth="1"/>
    <col min="517" max="517" width="5.5703125" style="234" customWidth="1"/>
    <col min="518" max="525" width="11.42578125" style="234" customWidth="1"/>
    <col min="526" max="767" width="9.140625" style="234"/>
    <col min="768" max="768" width="8.5703125" style="234" customWidth="1"/>
    <col min="769" max="769" width="20.5703125" style="234" customWidth="1"/>
    <col min="770" max="770" width="25.5703125" style="234" customWidth="1"/>
    <col min="771" max="771" width="55.5703125" style="234" customWidth="1"/>
    <col min="772" max="772" width="11.42578125" style="234" customWidth="1"/>
    <col min="773" max="773" width="5.5703125" style="234" customWidth="1"/>
    <col min="774" max="781" width="11.42578125" style="234" customWidth="1"/>
    <col min="782" max="1023" width="9.140625" style="234"/>
    <col min="1024" max="1024" width="8.5703125" style="234" customWidth="1"/>
    <col min="1025" max="1025" width="20.5703125" style="234" customWidth="1"/>
    <col min="1026" max="1026" width="25.5703125" style="234" customWidth="1"/>
    <col min="1027" max="1027" width="55.5703125" style="234" customWidth="1"/>
    <col min="1028" max="1028" width="11.42578125" style="234" customWidth="1"/>
    <col min="1029" max="1029" width="5.5703125" style="234" customWidth="1"/>
    <col min="1030" max="1037" width="11.42578125" style="234" customWidth="1"/>
    <col min="1038" max="1279" width="9.140625" style="234"/>
    <col min="1280" max="1280" width="8.5703125" style="234" customWidth="1"/>
    <col min="1281" max="1281" width="20.5703125" style="234" customWidth="1"/>
    <col min="1282" max="1282" width="25.5703125" style="234" customWidth="1"/>
    <col min="1283" max="1283" width="55.5703125" style="234" customWidth="1"/>
    <col min="1284" max="1284" width="11.42578125" style="234" customWidth="1"/>
    <col min="1285" max="1285" width="5.5703125" style="234" customWidth="1"/>
    <col min="1286" max="1293" width="11.42578125" style="234" customWidth="1"/>
    <col min="1294" max="1535" width="9.140625" style="234"/>
    <col min="1536" max="1536" width="8.5703125" style="234" customWidth="1"/>
    <col min="1537" max="1537" width="20.5703125" style="234" customWidth="1"/>
    <col min="1538" max="1538" width="25.5703125" style="234" customWidth="1"/>
    <col min="1539" max="1539" width="55.5703125" style="234" customWidth="1"/>
    <col min="1540" max="1540" width="11.42578125" style="234" customWidth="1"/>
    <col min="1541" max="1541" width="5.5703125" style="234" customWidth="1"/>
    <col min="1542" max="1549" width="11.42578125" style="234" customWidth="1"/>
    <col min="1550" max="1791" width="9.140625" style="234"/>
    <col min="1792" max="1792" width="8.5703125" style="234" customWidth="1"/>
    <col min="1793" max="1793" width="20.5703125" style="234" customWidth="1"/>
    <col min="1794" max="1794" width="25.5703125" style="234" customWidth="1"/>
    <col min="1795" max="1795" width="55.5703125" style="234" customWidth="1"/>
    <col min="1796" max="1796" width="11.42578125" style="234" customWidth="1"/>
    <col min="1797" max="1797" width="5.5703125" style="234" customWidth="1"/>
    <col min="1798" max="1805" width="11.42578125" style="234" customWidth="1"/>
    <col min="1806" max="2047" width="9.140625" style="234"/>
    <col min="2048" max="2048" width="8.5703125" style="234" customWidth="1"/>
    <col min="2049" max="2049" width="20.5703125" style="234" customWidth="1"/>
    <col min="2050" max="2050" width="25.5703125" style="234" customWidth="1"/>
    <col min="2051" max="2051" width="55.5703125" style="234" customWidth="1"/>
    <col min="2052" max="2052" width="11.42578125" style="234" customWidth="1"/>
    <col min="2053" max="2053" width="5.5703125" style="234" customWidth="1"/>
    <col min="2054" max="2061" width="11.42578125" style="234" customWidth="1"/>
    <col min="2062" max="2303" width="9.140625" style="234"/>
    <col min="2304" max="2304" width="8.5703125" style="234" customWidth="1"/>
    <col min="2305" max="2305" width="20.5703125" style="234" customWidth="1"/>
    <col min="2306" max="2306" width="25.5703125" style="234" customWidth="1"/>
    <col min="2307" max="2307" width="55.5703125" style="234" customWidth="1"/>
    <col min="2308" max="2308" width="11.42578125" style="234" customWidth="1"/>
    <col min="2309" max="2309" width="5.5703125" style="234" customWidth="1"/>
    <col min="2310" max="2317" width="11.42578125" style="234" customWidth="1"/>
    <col min="2318" max="2559" width="9.140625" style="234"/>
    <col min="2560" max="2560" width="8.5703125" style="234" customWidth="1"/>
    <col min="2561" max="2561" width="20.5703125" style="234" customWidth="1"/>
    <col min="2562" max="2562" width="25.5703125" style="234" customWidth="1"/>
    <col min="2563" max="2563" width="55.5703125" style="234" customWidth="1"/>
    <col min="2564" max="2564" width="11.42578125" style="234" customWidth="1"/>
    <col min="2565" max="2565" width="5.5703125" style="234" customWidth="1"/>
    <col min="2566" max="2573" width="11.42578125" style="234" customWidth="1"/>
    <col min="2574" max="2815" width="9.140625" style="234"/>
    <col min="2816" max="2816" width="8.5703125" style="234" customWidth="1"/>
    <col min="2817" max="2817" width="20.5703125" style="234" customWidth="1"/>
    <col min="2818" max="2818" width="25.5703125" style="234" customWidth="1"/>
    <col min="2819" max="2819" width="55.5703125" style="234" customWidth="1"/>
    <col min="2820" max="2820" width="11.42578125" style="234" customWidth="1"/>
    <col min="2821" max="2821" width="5.5703125" style="234" customWidth="1"/>
    <col min="2822" max="2829" width="11.42578125" style="234" customWidth="1"/>
    <col min="2830" max="3071" width="9.140625" style="234"/>
    <col min="3072" max="3072" width="8.5703125" style="234" customWidth="1"/>
    <col min="3073" max="3073" width="20.5703125" style="234" customWidth="1"/>
    <col min="3074" max="3074" width="25.5703125" style="234" customWidth="1"/>
    <col min="3075" max="3075" width="55.5703125" style="234" customWidth="1"/>
    <col min="3076" max="3076" width="11.42578125" style="234" customWidth="1"/>
    <col min="3077" max="3077" width="5.5703125" style="234" customWidth="1"/>
    <col min="3078" max="3085" width="11.42578125" style="234" customWidth="1"/>
    <col min="3086" max="3327" width="9.140625" style="234"/>
    <col min="3328" max="3328" width="8.5703125" style="234" customWidth="1"/>
    <col min="3329" max="3329" width="20.5703125" style="234" customWidth="1"/>
    <col min="3330" max="3330" width="25.5703125" style="234" customWidth="1"/>
    <col min="3331" max="3331" width="55.5703125" style="234" customWidth="1"/>
    <col min="3332" max="3332" width="11.42578125" style="234" customWidth="1"/>
    <col min="3333" max="3333" width="5.5703125" style="234" customWidth="1"/>
    <col min="3334" max="3341" width="11.42578125" style="234" customWidth="1"/>
    <col min="3342" max="3583" width="9.140625" style="234"/>
    <col min="3584" max="3584" width="8.5703125" style="234" customWidth="1"/>
    <col min="3585" max="3585" width="20.5703125" style="234" customWidth="1"/>
    <col min="3586" max="3586" width="25.5703125" style="234" customWidth="1"/>
    <col min="3587" max="3587" width="55.5703125" style="234" customWidth="1"/>
    <col min="3588" max="3588" width="11.42578125" style="234" customWidth="1"/>
    <col min="3589" max="3589" width="5.5703125" style="234" customWidth="1"/>
    <col min="3590" max="3597" width="11.42578125" style="234" customWidth="1"/>
    <col min="3598" max="3839" width="9.140625" style="234"/>
    <col min="3840" max="3840" width="8.5703125" style="234" customWidth="1"/>
    <col min="3841" max="3841" width="20.5703125" style="234" customWidth="1"/>
    <col min="3842" max="3842" width="25.5703125" style="234" customWidth="1"/>
    <col min="3843" max="3843" width="55.5703125" style="234" customWidth="1"/>
    <col min="3844" max="3844" width="11.42578125" style="234" customWidth="1"/>
    <col min="3845" max="3845" width="5.5703125" style="234" customWidth="1"/>
    <col min="3846" max="3853" width="11.42578125" style="234" customWidth="1"/>
    <col min="3854" max="4095" width="9.140625" style="234"/>
    <col min="4096" max="4096" width="8.5703125" style="234" customWidth="1"/>
    <col min="4097" max="4097" width="20.5703125" style="234" customWidth="1"/>
    <col min="4098" max="4098" width="25.5703125" style="234" customWidth="1"/>
    <col min="4099" max="4099" width="55.5703125" style="234" customWidth="1"/>
    <col min="4100" max="4100" width="11.42578125" style="234" customWidth="1"/>
    <col min="4101" max="4101" width="5.5703125" style="234" customWidth="1"/>
    <col min="4102" max="4109" width="11.42578125" style="234" customWidth="1"/>
    <col min="4110" max="4351" width="9.140625" style="234"/>
    <col min="4352" max="4352" width="8.5703125" style="234" customWidth="1"/>
    <col min="4353" max="4353" width="20.5703125" style="234" customWidth="1"/>
    <col min="4354" max="4354" width="25.5703125" style="234" customWidth="1"/>
    <col min="4355" max="4355" width="55.5703125" style="234" customWidth="1"/>
    <col min="4356" max="4356" width="11.42578125" style="234" customWidth="1"/>
    <col min="4357" max="4357" width="5.5703125" style="234" customWidth="1"/>
    <col min="4358" max="4365" width="11.42578125" style="234" customWidth="1"/>
    <col min="4366" max="4607" width="9.140625" style="234"/>
    <col min="4608" max="4608" width="8.5703125" style="234" customWidth="1"/>
    <col min="4609" max="4609" width="20.5703125" style="234" customWidth="1"/>
    <col min="4610" max="4610" width="25.5703125" style="234" customWidth="1"/>
    <col min="4611" max="4611" width="55.5703125" style="234" customWidth="1"/>
    <col min="4612" max="4612" width="11.42578125" style="234" customWidth="1"/>
    <col min="4613" max="4613" width="5.5703125" style="234" customWidth="1"/>
    <col min="4614" max="4621" width="11.42578125" style="234" customWidth="1"/>
    <col min="4622" max="4863" width="9.140625" style="234"/>
    <col min="4864" max="4864" width="8.5703125" style="234" customWidth="1"/>
    <col min="4865" max="4865" width="20.5703125" style="234" customWidth="1"/>
    <col min="4866" max="4866" width="25.5703125" style="234" customWidth="1"/>
    <col min="4867" max="4867" width="55.5703125" style="234" customWidth="1"/>
    <col min="4868" max="4868" width="11.42578125" style="234" customWidth="1"/>
    <col min="4869" max="4869" width="5.5703125" style="234" customWidth="1"/>
    <col min="4870" max="4877" width="11.42578125" style="234" customWidth="1"/>
    <col min="4878" max="5119" width="9.140625" style="234"/>
    <col min="5120" max="5120" width="8.5703125" style="234" customWidth="1"/>
    <col min="5121" max="5121" width="20.5703125" style="234" customWidth="1"/>
    <col min="5122" max="5122" width="25.5703125" style="234" customWidth="1"/>
    <col min="5123" max="5123" width="55.5703125" style="234" customWidth="1"/>
    <col min="5124" max="5124" width="11.42578125" style="234" customWidth="1"/>
    <col min="5125" max="5125" width="5.5703125" style="234" customWidth="1"/>
    <col min="5126" max="5133" width="11.42578125" style="234" customWidth="1"/>
    <col min="5134" max="5375" width="9.140625" style="234"/>
    <col min="5376" max="5376" width="8.5703125" style="234" customWidth="1"/>
    <col min="5377" max="5377" width="20.5703125" style="234" customWidth="1"/>
    <col min="5378" max="5378" width="25.5703125" style="234" customWidth="1"/>
    <col min="5379" max="5379" width="55.5703125" style="234" customWidth="1"/>
    <col min="5380" max="5380" width="11.42578125" style="234" customWidth="1"/>
    <col min="5381" max="5381" width="5.5703125" style="234" customWidth="1"/>
    <col min="5382" max="5389" width="11.42578125" style="234" customWidth="1"/>
    <col min="5390" max="5631" width="9.140625" style="234"/>
    <col min="5632" max="5632" width="8.5703125" style="234" customWidth="1"/>
    <col min="5633" max="5633" width="20.5703125" style="234" customWidth="1"/>
    <col min="5634" max="5634" width="25.5703125" style="234" customWidth="1"/>
    <col min="5635" max="5635" width="55.5703125" style="234" customWidth="1"/>
    <col min="5636" max="5636" width="11.42578125" style="234" customWidth="1"/>
    <col min="5637" max="5637" width="5.5703125" style="234" customWidth="1"/>
    <col min="5638" max="5645" width="11.42578125" style="234" customWidth="1"/>
    <col min="5646" max="5887" width="9.140625" style="234"/>
    <col min="5888" max="5888" width="8.5703125" style="234" customWidth="1"/>
    <col min="5889" max="5889" width="20.5703125" style="234" customWidth="1"/>
    <col min="5890" max="5890" width="25.5703125" style="234" customWidth="1"/>
    <col min="5891" max="5891" width="55.5703125" style="234" customWidth="1"/>
    <col min="5892" max="5892" width="11.42578125" style="234" customWidth="1"/>
    <col min="5893" max="5893" width="5.5703125" style="234" customWidth="1"/>
    <col min="5894" max="5901" width="11.42578125" style="234" customWidth="1"/>
    <col min="5902" max="6143" width="9.140625" style="234"/>
    <col min="6144" max="6144" width="8.5703125" style="234" customWidth="1"/>
    <col min="6145" max="6145" width="20.5703125" style="234" customWidth="1"/>
    <col min="6146" max="6146" width="25.5703125" style="234" customWidth="1"/>
    <col min="6147" max="6147" width="55.5703125" style="234" customWidth="1"/>
    <col min="6148" max="6148" width="11.42578125" style="234" customWidth="1"/>
    <col min="6149" max="6149" width="5.5703125" style="234" customWidth="1"/>
    <col min="6150" max="6157" width="11.42578125" style="234" customWidth="1"/>
    <col min="6158" max="6399" width="9.140625" style="234"/>
    <col min="6400" max="6400" width="8.5703125" style="234" customWidth="1"/>
    <col min="6401" max="6401" width="20.5703125" style="234" customWidth="1"/>
    <col min="6402" max="6402" width="25.5703125" style="234" customWidth="1"/>
    <col min="6403" max="6403" width="55.5703125" style="234" customWidth="1"/>
    <col min="6404" max="6404" width="11.42578125" style="234" customWidth="1"/>
    <col min="6405" max="6405" width="5.5703125" style="234" customWidth="1"/>
    <col min="6406" max="6413" width="11.42578125" style="234" customWidth="1"/>
    <col min="6414" max="6655" width="9.140625" style="234"/>
    <col min="6656" max="6656" width="8.5703125" style="234" customWidth="1"/>
    <col min="6657" max="6657" width="20.5703125" style="234" customWidth="1"/>
    <col min="6658" max="6658" width="25.5703125" style="234" customWidth="1"/>
    <col min="6659" max="6659" width="55.5703125" style="234" customWidth="1"/>
    <col min="6660" max="6660" width="11.42578125" style="234" customWidth="1"/>
    <col min="6661" max="6661" width="5.5703125" style="234" customWidth="1"/>
    <col min="6662" max="6669" width="11.42578125" style="234" customWidth="1"/>
    <col min="6670" max="6911" width="9.140625" style="234"/>
    <col min="6912" max="6912" width="8.5703125" style="234" customWidth="1"/>
    <col min="6913" max="6913" width="20.5703125" style="234" customWidth="1"/>
    <col min="6914" max="6914" width="25.5703125" style="234" customWidth="1"/>
    <col min="6915" max="6915" width="55.5703125" style="234" customWidth="1"/>
    <col min="6916" max="6916" width="11.42578125" style="234" customWidth="1"/>
    <col min="6917" max="6917" width="5.5703125" style="234" customWidth="1"/>
    <col min="6918" max="6925" width="11.42578125" style="234" customWidth="1"/>
    <col min="6926" max="7167" width="9.140625" style="234"/>
    <col min="7168" max="7168" width="8.5703125" style="234" customWidth="1"/>
    <col min="7169" max="7169" width="20.5703125" style="234" customWidth="1"/>
    <col min="7170" max="7170" width="25.5703125" style="234" customWidth="1"/>
    <col min="7171" max="7171" width="55.5703125" style="234" customWidth="1"/>
    <col min="7172" max="7172" width="11.42578125" style="234" customWidth="1"/>
    <col min="7173" max="7173" width="5.5703125" style="234" customWidth="1"/>
    <col min="7174" max="7181" width="11.42578125" style="234" customWidth="1"/>
    <col min="7182" max="7423" width="9.140625" style="234"/>
    <col min="7424" max="7424" width="8.5703125" style="234" customWidth="1"/>
    <col min="7425" max="7425" width="20.5703125" style="234" customWidth="1"/>
    <col min="7426" max="7426" width="25.5703125" style="234" customWidth="1"/>
    <col min="7427" max="7427" width="55.5703125" style="234" customWidth="1"/>
    <col min="7428" max="7428" width="11.42578125" style="234" customWidth="1"/>
    <col min="7429" max="7429" width="5.5703125" style="234" customWidth="1"/>
    <col min="7430" max="7437" width="11.42578125" style="234" customWidth="1"/>
    <col min="7438" max="7679" width="9.140625" style="234"/>
    <col min="7680" max="7680" width="8.5703125" style="234" customWidth="1"/>
    <col min="7681" max="7681" width="20.5703125" style="234" customWidth="1"/>
    <col min="7682" max="7682" width="25.5703125" style="234" customWidth="1"/>
    <col min="7683" max="7683" width="55.5703125" style="234" customWidth="1"/>
    <col min="7684" max="7684" width="11.42578125" style="234" customWidth="1"/>
    <col min="7685" max="7685" width="5.5703125" style="234" customWidth="1"/>
    <col min="7686" max="7693" width="11.42578125" style="234" customWidth="1"/>
    <col min="7694" max="7935" width="9.140625" style="234"/>
    <col min="7936" max="7936" width="8.5703125" style="234" customWidth="1"/>
    <col min="7937" max="7937" width="20.5703125" style="234" customWidth="1"/>
    <col min="7938" max="7938" width="25.5703125" style="234" customWidth="1"/>
    <col min="7939" max="7939" width="55.5703125" style="234" customWidth="1"/>
    <col min="7940" max="7940" width="11.42578125" style="234" customWidth="1"/>
    <col min="7941" max="7941" width="5.5703125" style="234" customWidth="1"/>
    <col min="7942" max="7949" width="11.42578125" style="234" customWidth="1"/>
    <col min="7950" max="8191" width="9.140625" style="234"/>
    <col min="8192" max="8192" width="8.5703125" style="234" customWidth="1"/>
    <col min="8193" max="8193" width="20.5703125" style="234" customWidth="1"/>
    <col min="8194" max="8194" width="25.5703125" style="234" customWidth="1"/>
    <col min="8195" max="8195" width="55.5703125" style="234" customWidth="1"/>
    <col min="8196" max="8196" width="11.42578125" style="234" customWidth="1"/>
    <col min="8197" max="8197" width="5.5703125" style="234" customWidth="1"/>
    <col min="8198" max="8205" width="11.42578125" style="234" customWidth="1"/>
    <col min="8206" max="8447" width="9.140625" style="234"/>
    <col min="8448" max="8448" width="8.5703125" style="234" customWidth="1"/>
    <col min="8449" max="8449" width="20.5703125" style="234" customWidth="1"/>
    <col min="8450" max="8450" width="25.5703125" style="234" customWidth="1"/>
    <col min="8451" max="8451" width="55.5703125" style="234" customWidth="1"/>
    <col min="8452" max="8452" width="11.42578125" style="234" customWidth="1"/>
    <col min="8453" max="8453" width="5.5703125" style="234" customWidth="1"/>
    <col min="8454" max="8461" width="11.42578125" style="234" customWidth="1"/>
    <col min="8462" max="8703" width="9.140625" style="234"/>
    <col min="8704" max="8704" width="8.5703125" style="234" customWidth="1"/>
    <col min="8705" max="8705" width="20.5703125" style="234" customWidth="1"/>
    <col min="8706" max="8706" width="25.5703125" style="234" customWidth="1"/>
    <col min="8707" max="8707" width="55.5703125" style="234" customWidth="1"/>
    <col min="8708" max="8708" width="11.42578125" style="234" customWidth="1"/>
    <col min="8709" max="8709" width="5.5703125" style="234" customWidth="1"/>
    <col min="8710" max="8717" width="11.42578125" style="234" customWidth="1"/>
    <col min="8718" max="8959" width="9.140625" style="234"/>
    <col min="8960" max="8960" width="8.5703125" style="234" customWidth="1"/>
    <col min="8961" max="8961" width="20.5703125" style="234" customWidth="1"/>
    <col min="8962" max="8962" width="25.5703125" style="234" customWidth="1"/>
    <col min="8963" max="8963" width="55.5703125" style="234" customWidth="1"/>
    <col min="8964" max="8964" width="11.42578125" style="234" customWidth="1"/>
    <col min="8965" max="8965" width="5.5703125" style="234" customWidth="1"/>
    <col min="8966" max="8973" width="11.42578125" style="234" customWidth="1"/>
    <col min="8974" max="9215" width="9.140625" style="234"/>
    <col min="9216" max="9216" width="8.5703125" style="234" customWidth="1"/>
    <col min="9217" max="9217" width="20.5703125" style="234" customWidth="1"/>
    <col min="9218" max="9218" width="25.5703125" style="234" customWidth="1"/>
    <col min="9219" max="9219" width="55.5703125" style="234" customWidth="1"/>
    <col min="9220" max="9220" width="11.42578125" style="234" customWidth="1"/>
    <col min="9221" max="9221" width="5.5703125" style="234" customWidth="1"/>
    <col min="9222" max="9229" width="11.42578125" style="234" customWidth="1"/>
    <col min="9230" max="9471" width="9.140625" style="234"/>
    <col min="9472" max="9472" width="8.5703125" style="234" customWidth="1"/>
    <col min="9473" max="9473" width="20.5703125" style="234" customWidth="1"/>
    <col min="9474" max="9474" width="25.5703125" style="234" customWidth="1"/>
    <col min="9475" max="9475" width="55.5703125" style="234" customWidth="1"/>
    <col min="9476" max="9476" width="11.42578125" style="234" customWidth="1"/>
    <col min="9477" max="9477" width="5.5703125" style="234" customWidth="1"/>
    <col min="9478" max="9485" width="11.42578125" style="234" customWidth="1"/>
    <col min="9486" max="9727" width="9.140625" style="234"/>
    <col min="9728" max="9728" width="8.5703125" style="234" customWidth="1"/>
    <col min="9729" max="9729" width="20.5703125" style="234" customWidth="1"/>
    <col min="9730" max="9730" width="25.5703125" style="234" customWidth="1"/>
    <col min="9731" max="9731" width="55.5703125" style="234" customWidth="1"/>
    <col min="9732" max="9732" width="11.42578125" style="234" customWidth="1"/>
    <col min="9733" max="9733" width="5.5703125" style="234" customWidth="1"/>
    <col min="9734" max="9741" width="11.42578125" style="234" customWidth="1"/>
    <col min="9742" max="9983" width="9.140625" style="234"/>
    <col min="9984" max="9984" width="8.5703125" style="234" customWidth="1"/>
    <col min="9985" max="9985" width="20.5703125" style="234" customWidth="1"/>
    <col min="9986" max="9986" width="25.5703125" style="234" customWidth="1"/>
    <col min="9987" max="9987" width="55.5703125" style="234" customWidth="1"/>
    <col min="9988" max="9988" width="11.42578125" style="234" customWidth="1"/>
    <col min="9989" max="9989" width="5.5703125" style="234" customWidth="1"/>
    <col min="9990" max="9997" width="11.42578125" style="234" customWidth="1"/>
    <col min="9998" max="10239" width="9.140625" style="234"/>
    <col min="10240" max="10240" width="8.5703125" style="234" customWidth="1"/>
    <col min="10241" max="10241" width="20.5703125" style="234" customWidth="1"/>
    <col min="10242" max="10242" width="25.5703125" style="234" customWidth="1"/>
    <col min="10243" max="10243" width="55.5703125" style="234" customWidth="1"/>
    <col min="10244" max="10244" width="11.42578125" style="234" customWidth="1"/>
    <col min="10245" max="10245" width="5.5703125" style="234" customWidth="1"/>
    <col min="10246" max="10253" width="11.42578125" style="234" customWidth="1"/>
    <col min="10254" max="10495" width="9.140625" style="234"/>
    <col min="10496" max="10496" width="8.5703125" style="234" customWidth="1"/>
    <col min="10497" max="10497" width="20.5703125" style="234" customWidth="1"/>
    <col min="10498" max="10498" width="25.5703125" style="234" customWidth="1"/>
    <col min="10499" max="10499" width="55.5703125" style="234" customWidth="1"/>
    <col min="10500" max="10500" width="11.42578125" style="234" customWidth="1"/>
    <col min="10501" max="10501" width="5.5703125" style="234" customWidth="1"/>
    <col min="10502" max="10509" width="11.42578125" style="234" customWidth="1"/>
    <col min="10510" max="10751" width="9.140625" style="234"/>
    <col min="10752" max="10752" width="8.5703125" style="234" customWidth="1"/>
    <col min="10753" max="10753" width="20.5703125" style="234" customWidth="1"/>
    <col min="10754" max="10754" width="25.5703125" style="234" customWidth="1"/>
    <col min="10755" max="10755" width="55.5703125" style="234" customWidth="1"/>
    <col min="10756" max="10756" width="11.42578125" style="234" customWidth="1"/>
    <col min="10757" max="10757" width="5.5703125" style="234" customWidth="1"/>
    <col min="10758" max="10765" width="11.42578125" style="234" customWidth="1"/>
    <col min="10766" max="11007" width="9.140625" style="234"/>
    <col min="11008" max="11008" width="8.5703125" style="234" customWidth="1"/>
    <col min="11009" max="11009" width="20.5703125" style="234" customWidth="1"/>
    <col min="11010" max="11010" width="25.5703125" style="234" customWidth="1"/>
    <col min="11011" max="11011" width="55.5703125" style="234" customWidth="1"/>
    <col min="11012" max="11012" width="11.42578125" style="234" customWidth="1"/>
    <col min="11013" max="11013" width="5.5703125" style="234" customWidth="1"/>
    <col min="11014" max="11021" width="11.42578125" style="234" customWidth="1"/>
    <col min="11022" max="11263" width="9.140625" style="234"/>
    <col min="11264" max="11264" width="8.5703125" style="234" customWidth="1"/>
    <col min="11265" max="11265" width="20.5703125" style="234" customWidth="1"/>
    <col min="11266" max="11266" width="25.5703125" style="234" customWidth="1"/>
    <col min="11267" max="11267" width="55.5703125" style="234" customWidth="1"/>
    <col min="11268" max="11268" width="11.42578125" style="234" customWidth="1"/>
    <col min="11269" max="11269" width="5.5703125" style="234" customWidth="1"/>
    <col min="11270" max="11277" width="11.42578125" style="234" customWidth="1"/>
    <col min="11278" max="11519" width="9.140625" style="234"/>
    <col min="11520" max="11520" width="8.5703125" style="234" customWidth="1"/>
    <col min="11521" max="11521" width="20.5703125" style="234" customWidth="1"/>
    <col min="11522" max="11522" width="25.5703125" style="234" customWidth="1"/>
    <col min="11523" max="11523" width="55.5703125" style="234" customWidth="1"/>
    <col min="11524" max="11524" width="11.42578125" style="234" customWidth="1"/>
    <col min="11525" max="11525" width="5.5703125" style="234" customWidth="1"/>
    <col min="11526" max="11533" width="11.42578125" style="234" customWidth="1"/>
    <col min="11534" max="11775" width="9.140625" style="234"/>
    <col min="11776" max="11776" width="8.5703125" style="234" customWidth="1"/>
    <col min="11777" max="11777" width="20.5703125" style="234" customWidth="1"/>
    <col min="11778" max="11778" width="25.5703125" style="234" customWidth="1"/>
    <col min="11779" max="11779" width="55.5703125" style="234" customWidth="1"/>
    <col min="11780" max="11780" width="11.42578125" style="234" customWidth="1"/>
    <col min="11781" max="11781" width="5.5703125" style="234" customWidth="1"/>
    <col min="11782" max="11789" width="11.42578125" style="234" customWidth="1"/>
    <col min="11790" max="12031" width="9.140625" style="234"/>
    <col min="12032" max="12032" width="8.5703125" style="234" customWidth="1"/>
    <col min="12033" max="12033" width="20.5703125" style="234" customWidth="1"/>
    <col min="12034" max="12034" width="25.5703125" style="234" customWidth="1"/>
    <col min="12035" max="12035" width="55.5703125" style="234" customWidth="1"/>
    <col min="12036" max="12036" width="11.42578125" style="234" customWidth="1"/>
    <col min="12037" max="12037" width="5.5703125" style="234" customWidth="1"/>
    <col min="12038" max="12045" width="11.42578125" style="234" customWidth="1"/>
    <col min="12046" max="12287" width="9.140625" style="234"/>
    <col min="12288" max="12288" width="8.5703125" style="234" customWidth="1"/>
    <col min="12289" max="12289" width="20.5703125" style="234" customWidth="1"/>
    <col min="12290" max="12290" width="25.5703125" style="234" customWidth="1"/>
    <col min="12291" max="12291" width="55.5703125" style="234" customWidth="1"/>
    <col min="12292" max="12292" width="11.42578125" style="234" customWidth="1"/>
    <col min="12293" max="12293" width="5.5703125" style="234" customWidth="1"/>
    <col min="12294" max="12301" width="11.42578125" style="234" customWidth="1"/>
    <col min="12302" max="12543" width="9.140625" style="234"/>
    <col min="12544" max="12544" width="8.5703125" style="234" customWidth="1"/>
    <col min="12545" max="12545" width="20.5703125" style="234" customWidth="1"/>
    <col min="12546" max="12546" width="25.5703125" style="234" customWidth="1"/>
    <col min="12547" max="12547" width="55.5703125" style="234" customWidth="1"/>
    <col min="12548" max="12548" width="11.42578125" style="234" customWidth="1"/>
    <col min="12549" max="12549" width="5.5703125" style="234" customWidth="1"/>
    <col min="12550" max="12557" width="11.42578125" style="234" customWidth="1"/>
    <col min="12558" max="12799" width="9.140625" style="234"/>
    <col min="12800" max="12800" width="8.5703125" style="234" customWidth="1"/>
    <col min="12801" max="12801" width="20.5703125" style="234" customWidth="1"/>
    <col min="12802" max="12802" width="25.5703125" style="234" customWidth="1"/>
    <col min="12803" max="12803" width="55.5703125" style="234" customWidth="1"/>
    <col min="12804" max="12804" width="11.42578125" style="234" customWidth="1"/>
    <col min="12805" max="12805" width="5.5703125" style="234" customWidth="1"/>
    <col min="12806" max="12813" width="11.42578125" style="234" customWidth="1"/>
    <col min="12814" max="13055" width="9.140625" style="234"/>
    <col min="13056" max="13056" width="8.5703125" style="234" customWidth="1"/>
    <col min="13057" max="13057" width="20.5703125" style="234" customWidth="1"/>
    <col min="13058" max="13058" width="25.5703125" style="234" customWidth="1"/>
    <col min="13059" max="13059" width="55.5703125" style="234" customWidth="1"/>
    <col min="13060" max="13060" width="11.42578125" style="234" customWidth="1"/>
    <col min="13061" max="13061" width="5.5703125" style="234" customWidth="1"/>
    <col min="13062" max="13069" width="11.42578125" style="234" customWidth="1"/>
    <col min="13070" max="13311" width="9.140625" style="234"/>
    <col min="13312" max="13312" width="8.5703125" style="234" customWidth="1"/>
    <col min="13313" max="13313" width="20.5703125" style="234" customWidth="1"/>
    <col min="13314" max="13314" width="25.5703125" style="234" customWidth="1"/>
    <col min="13315" max="13315" width="55.5703125" style="234" customWidth="1"/>
    <col min="13316" max="13316" width="11.42578125" style="234" customWidth="1"/>
    <col min="13317" max="13317" width="5.5703125" style="234" customWidth="1"/>
    <col min="13318" max="13325" width="11.42578125" style="234" customWidth="1"/>
    <col min="13326" max="13567" width="9.140625" style="234"/>
    <col min="13568" max="13568" width="8.5703125" style="234" customWidth="1"/>
    <col min="13569" max="13569" width="20.5703125" style="234" customWidth="1"/>
    <col min="13570" max="13570" width="25.5703125" style="234" customWidth="1"/>
    <col min="13571" max="13571" width="55.5703125" style="234" customWidth="1"/>
    <col min="13572" max="13572" width="11.42578125" style="234" customWidth="1"/>
    <col min="13573" max="13573" width="5.5703125" style="234" customWidth="1"/>
    <col min="13574" max="13581" width="11.42578125" style="234" customWidth="1"/>
    <col min="13582" max="13823" width="9.140625" style="234"/>
    <col min="13824" max="13824" width="8.5703125" style="234" customWidth="1"/>
    <col min="13825" max="13825" width="20.5703125" style="234" customWidth="1"/>
    <col min="13826" max="13826" width="25.5703125" style="234" customWidth="1"/>
    <col min="13827" max="13827" width="55.5703125" style="234" customWidth="1"/>
    <col min="13828" max="13828" width="11.42578125" style="234" customWidth="1"/>
    <col min="13829" max="13829" width="5.5703125" style="234" customWidth="1"/>
    <col min="13830" max="13837" width="11.42578125" style="234" customWidth="1"/>
    <col min="13838" max="14079" width="9.140625" style="234"/>
    <col min="14080" max="14080" width="8.5703125" style="234" customWidth="1"/>
    <col min="14081" max="14081" width="20.5703125" style="234" customWidth="1"/>
    <col min="14082" max="14082" width="25.5703125" style="234" customWidth="1"/>
    <col min="14083" max="14083" width="55.5703125" style="234" customWidth="1"/>
    <col min="14084" max="14084" width="11.42578125" style="234" customWidth="1"/>
    <col min="14085" max="14085" width="5.5703125" style="234" customWidth="1"/>
    <col min="14086" max="14093" width="11.42578125" style="234" customWidth="1"/>
    <col min="14094" max="14335" width="9.140625" style="234"/>
    <col min="14336" max="14336" width="8.5703125" style="234" customWidth="1"/>
    <col min="14337" max="14337" width="20.5703125" style="234" customWidth="1"/>
    <col min="14338" max="14338" width="25.5703125" style="234" customWidth="1"/>
    <col min="14339" max="14339" width="55.5703125" style="234" customWidth="1"/>
    <col min="14340" max="14340" width="11.42578125" style="234" customWidth="1"/>
    <col min="14341" max="14341" width="5.5703125" style="234" customWidth="1"/>
    <col min="14342" max="14349" width="11.42578125" style="234" customWidth="1"/>
    <col min="14350" max="14591" width="9.140625" style="234"/>
    <col min="14592" max="14592" width="8.5703125" style="234" customWidth="1"/>
    <col min="14593" max="14593" width="20.5703125" style="234" customWidth="1"/>
    <col min="14594" max="14594" width="25.5703125" style="234" customWidth="1"/>
    <col min="14595" max="14595" width="55.5703125" style="234" customWidth="1"/>
    <col min="14596" max="14596" width="11.42578125" style="234" customWidth="1"/>
    <col min="14597" max="14597" width="5.5703125" style="234" customWidth="1"/>
    <col min="14598" max="14605" width="11.42578125" style="234" customWidth="1"/>
    <col min="14606" max="14847" width="9.140625" style="234"/>
    <col min="14848" max="14848" width="8.5703125" style="234" customWidth="1"/>
    <col min="14849" max="14849" width="20.5703125" style="234" customWidth="1"/>
    <col min="14850" max="14850" width="25.5703125" style="234" customWidth="1"/>
    <col min="14851" max="14851" width="55.5703125" style="234" customWidth="1"/>
    <col min="14852" max="14852" width="11.42578125" style="234" customWidth="1"/>
    <col min="14853" max="14853" width="5.5703125" style="234" customWidth="1"/>
    <col min="14854" max="14861" width="11.42578125" style="234" customWidth="1"/>
    <col min="14862" max="15103" width="9.140625" style="234"/>
    <col min="15104" max="15104" width="8.5703125" style="234" customWidth="1"/>
    <col min="15105" max="15105" width="20.5703125" style="234" customWidth="1"/>
    <col min="15106" max="15106" width="25.5703125" style="234" customWidth="1"/>
    <col min="15107" max="15107" width="55.5703125" style="234" customWidth="1"/>
    <col min="15108" max="15108" width="11.42578125" style="234" customWidth="1"/>
    <col min="15109" max="15109" width="5.5703125" style="234" customWidth="1"/>
    <col min="15110" max="15117" width="11.42578125" style="234" customWidth="1"/>
    <col min="15118" max="15359" width="9.140625" style="234"/>
    <col min="15360" max="15360" width="8.5703125" style="234" customWidth="1"/>
    <col min="15361" max="15361" width="20.5703125" style="234" customWidth="1"/>
    <col min="15362" max="15362" width="25.5703125" style="234" customWidth="1"/>
    <col min="15363" max="15363" width="55.5703125" style="234" customWidth="1"/>
    <col min="15364" max="15364" width="11.42578125" style="234" customWidth="1"/>
    <col min="15365" max="15365" width="5.5703125" style="234" customWidth="1"/>
    <col min="15366" max="15373" width="11.42578125" style="234" customWidth="1"/>
    <col min="15374" max="15615" width="9.140625" style="234"/>
    <col min="15616" max="15616" width="8.5703125" style="234" customWidth="1"/>
    <col min="15617" max="15617" width="20.5703125" style="234" customWidth="1"/>
    <col min="15618" max="15618" width="25.5703125" style="234" customWidth="1"/>
    <col min="15619" max="15619" width="55.5703125" style="234" customWidth="1"/>
    <col min="15620" max="15620" width="11.42578125" style="234" customWidth="1"/>
    <col min="15621" max="15621" width="5.5703125" style="234" customWidth="1"/>
    <col min="15622" max="15629" width="11.42578125" style="234" customWidth="1"/>
    <col min="15630" max="15871" width="9.140625" style="234"/>
    <col min="15872" max="15872" width="8.5703125" style="234" customWidth="1"/>
    <col min="15873" max="15873" width="20.5703125" style="234" customWidth="1"/>
    <col min="15874" max="15874" width="25.5703125" style="234" customWidth="1"/>
    <col min="15875" max="15875" width="55.5703125" style="234" customWidth="1"/>
    <col min="15876" max="15876" width="11.42578125" style="234" customWidth="1"/>
    <col min="15877" max="15877" width="5.5703125" style="234" customWidth="1"/>
    <col min="15878" max="15885" width="11.42578125" style="234" customWidth="1"/>
    <col min="15886" max="16127" width="9.140625" style="234"/>
    <col min="16128" max="16128" width="8.5703125" style="234" customWidth="1"/>
    <col min="16129" max="16129" width="20.5703125" style="234" customWidth="1"/>
    <col min="16130" max="16130" width="25.5703125" style="234" customWidth="1"/>
    <col min="16131" max="16131" width="55.5703125" style="234" customWidth="1"/>
    <col min="16132" max="16132" width="11.42578125" style="234" customWidth="1"/>
    <col min="16133" max="16133" width="5.5703125" style="234" customWidth="1"/>
    <col min="16134" max="16141" width="11.42578125" style="234" customWidth="1"/>
    <col min="16142" max="16384" width="9.140625" style="234"/>
  </cols>
  <sheetData>
    <row r="1" spans="1:13" s="202" customFormat="1" ht="15" x14ac:dyDescent="0.2">
      <c r="A1" s="481" t="s">
        <v>327</v>
      </c>
      <c r="B1" s="481"/>
      <c r="C1" s="481"/>
      <c r="D1" s="481"/>
      <c r="E1" s="481"/>
      <c r="F1" s="481"/>
      <c r="G1" s="481"/>
      <c r="H1" s="481"/>
      <c r="I1" s="481"/>
      <c r="J1" s="481"/>
      <c r="K1" s="481"/>
      <c r="L1" s="481"/>
      <c r="M1" s="481"/>
    </row>
    <row r="2" spans="1:13" s="202" customFormat="1" ht="27.95" customHeight="1" x14ac:dyDescent="0.2">
      <c r="A2" s="481"/>
      <c r="B2" s="481"/>
      <c r="C2" s="481"/>
      <c r="D2" s="481"/>
      <c r="E2" s="481"/>
      <c r="F2" s="481"/>
      <c r="G2" s="481"/>
      <c r="H2" s="481"/>
      <c r="I2" s="481"/>
      <c r="J2" s="481"/>
      <c r="K2" s="481"/>
      <c r="L2" s="481"/>
      <c r="M2" s="481"/>
    </row>
    <row r="3" spans="1:13" s="202" customFormat="1" ht="21.6" customHeight="1" x14ac:dyDescent="0.2">
      <c r="A3" s="481"/>
      <c r="B3" s="481"/>
      <c r="C3" s="481"/>
      <c r="D3" s="481"/>
      <c r="E3" s="481"/>
      <c r="F3" s="481"/>
      <c r="G3" s="481"/>
      <c r="H3" s="481"/>
      <c r="I3" s="481"/>
      <c r="J3" s="481"/>
      <c r="K3" s="481"/>
      <c r="L3" s="481"/>
      <c r="M3" s="481"/>
    </row>
    <row r="4" spans="1:13" s="203" customFormat="1" ht="13.7" customHeight="1" x14ac:dyDescent="0.2">
      <c r="A4" s="482" t="s">
        <v>8</v>
      </c>
      <c r="B4" s="483" t="s">
        <v>0</v>
      </c>
      <c r="C4" s="483"/>
      <c r="D4" s="483"/>
      <c r="E4" s="482" t="s">
        <v>9</v>
      </c>
      <c r="F4" s="482" t="s">
        <v>10</v>
      </c>
      <c r="G4" s="484" t="s">
        <v>11</v>
      </c>
      <c r="H4" s="484"/>
      <c r="I4" s="484" t="s">
        <v>12</v>
      </c>
      <c r="J4" s="484"/>
      <c r="K4" s="485" t="s">
        <v>3</v>
      </c>
      <c r="L4" s="485" t="s">
        <v>274</v>
      </c>
      <c r="M4" s="485" t="s">
        <v>278</v>
      </c>
    </row>
    <row r="5" spans="1:13" s="203" customFormat="1" ht="13.7" customHeight="1" x14ac:dyDescent="0.2">
      <c r="A5" s="482"/>
      <c r="B5" s="483"/>
      <c r="C5" s="483"/>
      <c r="D5" s="483"/>
      <c r="E5" s="482"/>
      <c r="F5" s="482"/>
      <c r="G5" s="6" t="s">
        <v>13</v>
      </c>
      <c r="H5" s="6" t="s">
        <v>3</v>
      </c>
      <c r="I5" s="6" t="s">
        <v>13</v>
      </c>
      <c r="J5" s="6" t="s">
        <v>3</v>
      </c>
      <c r="K5" s="485"/>
      <c r="L5" s="485"/>
      <c r="M5" s="485"/>
    </row>
    <row r="6" spans="1:13" s="204" customFormat="1" ht="14.25" customHeight="1" x14ac:dyDescent="0.2">
      <c r="A6" s="69">
        <v>1</v>
      </c>
      <c r="B6" s="70" t="s">
        <v>14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</row>
    <row r="7" spans="1:13" s="203" customFormat="1" ht="14.25" customHeight="1" x14ac:dyDescent="0.2">
      <c r="A7" s="7">
        <v>1.1000000000000001</v>
      </c>
      <c r="B7" s="8" t="s">
        <v>328</v>
      </c>
      <c r="C7" s="9"/>
      <c r="D7" s="9"/>
      <c r="E7" s="10">
        <v>1</v>
      </c>
      <c r="F7" s="11" t="s">
        <v>6</v>
      </c>
      <c r="G7" s="145">
        <v>585000</v>
      </c>
      <c r="H7" s="145">
        <f>G7*E7</f>
        <v>585000</v>
      </c>
      <c r="I7" s="146">
        <v>20000</v>
      </c>
      <c r="J7" s="146">
        <f>I7*E7</f>
        <v>20000</v>
      </c>
      <c r="K7" s="146">
        <f>J7+H7</f>
        <v>605000</v>
      </c>
      <c r="L7" s="147" t="s">
        <v>282</v>
      </c>
      <c r="M7" s="147" t="s">
        <v>283</v>
      </c>
    </row>
    <row r="8" spans="1:13" s="203" customFormat="1" ht="14.25" customHeight="1" x14ac:dyDescent="0.2">
      <c r="A8" s="7">
        <v>1.2</v>
      </c>
      <c r="B8" s="8" t="s">
        <v>15</v>
      </c>
      <c r="C8" s="9"/>
      <c r="D8" s="9"/>
      <c r="E8" s="12">
        <v>2</v>
      </c>
      <c r="F8" s="13" t="s">
        <v>6</v>
      </c>
      <c r="G8" s="145">
        <v>8500</v>
      </c>
      <c r="H8" s="145">
        <f t="shared" ref="H8:H12" si="0">G8*E8</f>
        <v>17000</v>
      </c>
      <c r="I8" s="146">
        <v>1000</v>
      </c>
      <c r="J8" s="146">
        <f t="shared" ref="J8:J12" si="1">I8*E8</f>
        <v>2000</v>
      </c>
      <c r="K8" s="146">
        <f t="shared" ref="K8:K12" si="2">J8+H8</f>
        <v>19000</v>
      </c>
      <c r="L8" s="147" t="s">
        <v>284</v>
      </c>
      <c r="M8" s="147" t="s">
        <v>285</v>
      </c>
    </row>
    <row r="9" spans="1:13" s="205" customFormat="1" ht="15" customHeight="1" x14ac:dyDescent="0.2">
      <c r="A9" s="7">
        <v>1.3</v>
      </c>
      <c r="B9" s="8" t="s">
        <v>16</v>
      </c>
      <c r="C9" s="14"/>
      <c r="D9" s="15"/>
      <c r="E9" s="12">
        <v>2</v>
      </c>
      <c r="F9" s="13" t="s">
        <v>6</v>
      </c>
      <c r="G9" s="145">
        <v>13000</v>
      </c>
      <c r="H9" s="145">
        <f t="shared" si="0"/>
        <v>26000</v>
      </c>
      <c r="I9" s="146">
        <v>2000</v>
      </c>
      <c r="J9" s="146">
        <f t="shared" si="1"/>
        <v>4000</v>
      </c>
      <c r="K9" s="146">
        <f t="shared" si="2"/>
        <v>30000</v>
      </c>
      <c r="L9" s="147"/>
      <c r="M9" s="147"/>
    </row>
    <row r="10" spans="1:13" s="203" customFormat="1" ht="14.25" customHeight="1" x14ac:dyDescent="0.2">
      <c r="A10" s="7">
        <v>1.4</v>
      </c>
      <c r="B10" s="67" t="s">
        <v>329</v>
      </c>
      <c r="C10" s="67"/>
      <c r="D10" s="67"/>
      <c r="E10" s="10">
        <v>1</v>
      </c>
      <c r="F10" s="11" t="s">
        <v>4</v>
      </c>
      <c r="G10" s="145"/>
      <c r="H10" s="145">
        <f t="shared" si="0"/>
        <v>0</v>
      </c>
      <c r="I10" s="146">
        <v>10000</v>
      </c>
      <c r="J10" s="146">
        <f t="shared" si="1"/>
        <v>10000</v>
      </c>
      <c r="K10" s="146">
        <f t="shared" si="2"/>
        <v>10000</v>
      </c>
      <c r="L10" s="18"/>
      <c r="M10" s="18"/>
    </row>
    <row r="11" spans="1:13" s="207" customFormat="1" ht="25.5" customHeight="1" x14ac:dyDescent="0.2">
      <c r="A11" s="7">
        <v>1.5</v>
      </c>
      <c r="B11" s="487" t="s">
        <v>330</v>
      </c>
      <c r="C11" s="487"/>
      <c r="D11" s="487"/>
      <c r="E11" s="206">
        <v>1</v>
      </c>
      <c r="F11" s="11" t="s">
        <v>17</v>
      </c>
      <c r="G11" s="145">
        <v>15000</v>
      </c>
      <c r="H11" s="145">
        <f t="shared" si="0"/>
        <v>15000</v>
      </c>
      <c r="I11" s="146">
        <v>3000</v>
      </c>
      <c r="J11" s="146">
        <f t="shared" si="1"/>
        <v>3000</v>
      </c>
      <c r="K11" s="146">
        <f t="shared" si="2"/>
        <v>18000</v>
      </c>
      <c r="L11" s="148" t="s">
        <v>7</v>
      </c>
      <c r="M11" s="148" t="s">
        <v>7</v>
      </c>
    </row>
    <row r="12" spans="1:13" s="203" customFormat="1" ht="14.25" customHeight="1" x14ac:dyDescent="0.2">
      <c r="A12" s="7">
        <v>1.6</v>
      </c>
      <c r="B12" s="9" t="s">
        <v>18</v>
      </c>
      <c r="C12" s="9"/>
      <c r="D12" s="9"/>
      <c r="E12" s="10">
        <v>1</v>
      </c>
      <c r="F12" s="11" t="s">
        <v>17</v>
      </c>
      <c r="G12" s="145"/>
      <c r="H12" s="145">
        <f t="shared" si="0"/>
        <v>0</v>
      </c>
      <c r="I12" s="146">
        <v>20000</v>
      </c>
      <c r="J12" s="146">
        <f t="shared" si="1"/>
        <v>20000</v>
      </c>
      <c r="K12" s="146">
        <f t="shared" si="2"/>
        <v>20000</v>
      </c>
      <c r="L12" s="148" t="s">
        <v>7</v>
      </c>
      <c r="M12" s="148" t="s">
        <v>7</v>
      </c>
    </row>
    <row r="13" spans="1:13" s="209" customFormat="1" ht="14.25" customHeight="1" x14ac:dyDescent="0.2">
      <c r="A13" s="486" t="s">
        <v>19</v>
      </c>
      <c r="B13" s="486"/>
      <c r="C13" s="486"/>
      <c r="D13" s="486"/>
      <c r="E13" s="486"/>
      <c r="F13" s="486"/>
      <c r="G13" s="71"/>
      <c r="H13" s="71"/>
      <c r="I13" s="71"/>
      <c r="J13" s="71"/>
      <c r="K13" s="71"/>
      <c r="L13" s="208"/>
      <c r="M13" s="71"/>
    </row>
    <row r="14" spans="1:13" s="211" customFormat="1" ht="15" customHeight="1" x14ac:dyDescent="0.2">
      <c r="A14" s="72">
        <v>2</v>
      </c>
      <c r="B14" s="73" t="s">
        <v>20</v>
      </c>
      <c r="C14" s="74"/>
      <c r="D14" s="75"/>
      <c r="E14" s="76"/>
      <c r="F14" s="76"/>
      <c r="G14" s="77"/>
      <c r="H14" s="76"/>
      <c r="I14" s="78"/>
      <c r="J14" s="23"/>
      <c r="K14" s="23"/>
      <c r="L14" s="210"/>
      <c r="M14" s="23"/>
    </row>
    <row r="15" spans="1:13" s="207" customFormat="1" ht="25.5" customHeight="1" x14ac:dyDescent="0.2">
      <c r="A15" s="24">
        <v>2.1</v>
      </c>
      <c r="B15" s="487" t="s">
        <v>21</v>
      </c>
      <c r="C15" s="487"/>
      <c r="D15" s="487"/>
      <c r="E15" s="206">
        <v>10</v>
      </c>
      <c r="F15" s="11" t="s">
        <v>6</v>
      </c>
      <c r="G15" s="145">
        <v>192000</v>
      </c>
      <c r="H15" s="145">
        <f t="shared" ref="H15:H17" si="3">G15*E15</f>
        <v>1920000</v>
      </c>
      <c r="I15" s="146">
        <v>7000</v>
      </c>
      <c r="J15" s="146">
        <f t="shared" ref="J15:J17" si="4">I15*E15</f>
        <v>70000</v>
      </c>
      <c r="K15" s="146">
        <f t="shared" ref="K15:K17" si="5">J15+H15</f>
        <v>1990000</v>
      </c>
      <c r="L15" s="147" t="s">
        <v>286</v>
      </c>
      <c r="M15" s="148" t="s">
        <v>287</v>
      </c>
    </row>
    <row r="16" spans="1:13" s="207" customFormat="1" ht="15" customHeight="1" x14ac:dyDescent="0.2">
      <c r="A16" s="24">
        <v>2.2000000000000002</v>
      </c>
      <c r="B16" s="25" t="s">
        <v>331</v>
      </c>
      <c r="C16" s="26"/>
      <c r="D16" s="26"/>
      <c r="E16" s="206">
        <v>1</v>
      </c>
      <c r="F16" s="11" t="s">
        <v>17</v>
      </c>
      <c r="G16" s="145">
        <v>100000</v>
      </c>
      <c r="H16" s="145">
        <f t="shared" si="3"/>
        <v>100000</v>
      </c>
      <c r="I16" s="146">
        <v>15000</v>
      </c>
      <c r="J16" s="146">
        <f t="shared" si="4"/>
        <v>15000</v>
      </c>
      <c r="K16" s="146">
        <f t="shared" si="5"/>
        <v>115000</v>
      </c>
      <c r="L16" s="148" t="s">
        <v>7</v>
      </c>
      <c r="M16" s="148" t="s">
        <v>7</v>
      </c>
    </row>
    <row r="17" spans="1:13" s="207" customFormat="1" ht="15" customHeight="1" x14ac:dyDescent="0.2">
      <c r="A17" s="24">
        <v>2.2999999999999998</v>
      </c>
      <c r="B17" s="25" t="s">
        <v>22</v>
      </c>
      <c r="C17" s="26"/>
      <c r="D17" s="26"/>
      <c r="E17" s="206">
        <v>1</v>
      </c>
      <c r="F17" s="11" t="s">
        <v>17</v>
      </c>
      <c r="G17" s="145">
        <v>0</v>
      </c>
      <c r="H17" s="145">
        <f t="shared" si="3"/>
        <v>0</v>
      </c>
      <c r="I17" s="146">
        <v>100000</v>
      </c>
      <c r="J17" s="146">
        <f t="shared" si="4"/>
        <v>100000</v>
      </c>
      <c r="K17" s="146">
        <f t="shared" si="5"/>
        <v>100000</v>
      </c>
      <c r="L17" s="148"/>
      <c r="M17" s="148"/>
    </row>
    <row r="18" spans="1:13" s="209" customFormat="1" ht="14.25" customHeight="1" x14ac:dyDescent="0.2">
      <c r="A18" s="486" t="s">
        <v>19</v>
      </c>
      <c r="B18" s="486"/>
      <c r="C18" s="486"/>
      <c r="D18" s="486"/>
      <c r="E18" s="486"/>
      <c r="F18" s="486"/>
      <c r="G18" s="71"/>
      <c r="H18" s="71"/>
      <c r="I18" s="71"/>
      <c r="J18" s="71"/>
      <c r="K18" s="71"/>
      <c r="L18" s="212"/>
      <c r="M18" s="71"/>
    </row>
    <row r="19" spans="1:13" s="213" customFormat="1" ht="15" customHeight="1" x14ac:dyDescent="0.2">
      <c r="A19" s="80">
        <v>3</v>
      </c>
      <c r="B19" s="81" t="s">
        <v>23</v>
      </c>
      <c r="C19" s="82"/>
      <c r="D19" s="43"/>
      <c r="E19" s="83"/>
      <c r="F19" s="83"/>
      <c r="G19" s="77"/>
      <c r="H19" s="84"/>
      <c r="I19" s="78"/>
      <c r="J19" s="84"/>
      <c r="K19" s="84"/>
      <c r="L19" s="210"/>
      <c r="M19" s="84"/>
    </row>
    <row r="20" spans="1:13" s="207" customFormat="1" ht="15" customHeight="1" x14ac:dyDescent="0.2">
      <c r="A20" s="24">
        <v>3.1</v>
      </c>
      <c r="B20" s="25" t="s">
        <v>24</v>
      </c>
      <c r="C20" s="26"/>
      <c r="D20" s="26"/>
      <c r="E20" s="206">
        <f>460+510</f>
        <v>970</v>
      </c>
      <c r="F20" s="11" t="s">
        <v>25</v>
      </c>
      <c r="G20" s="145">
        <v>4950</v>
      </c>
      <c r="H20" s="145">
        <f t="shared" ref="H20:H23" si="6">G20*E20</f>
        <v>4801500</v>
      </c>
      <c r="I20" s="146">
        <v>900</v>
      </c>
      <c r="J20" s="146">
        <f t="shared" ref="J20:J23" si="7">I20*E20</f>
        <v>873000</v>
      </c>
      <c r="K20" s="146">
        <f t="shared" ref="K20:K23" si="8">J20+H20</f>
        <v>5674500</v>
      </c>
      <c r="L20" s="148" t="s">
        <v>284</v>
      </c>
      <c r="M20" s="148" t="s">
        <v>288</v>
      </c>
    </row>
    <row r="21" spans="1:13" s="207" customFormat="1" ht="15" customHeight="1" x14ac:dyDescent="0.2">
      <c r="A21" s="24">
        <v>3.2</v>
      </c>
      <c r="B21" s="25" t="s">
        <v>26</v>
      </c>
      <c r="C21" s="26"/>
      <c r="D21" s="26"/>
      <c r="E21" s="206">
        <v>4</v>
      </c>
      <c r="F21" s="11" t="s">
        <v>25</v>
      </c>
      <c r="G21" s="145">
        <v>4700</v>
      </c>
      <c r="H21" s="145">
        <f t="shared" si="6"/>
        <v>18800</v>
      </c>
      <c r="I21" s="146">
        <v>900</v>
      </c>
      <c r="J21" s="146">
        <f t="shared" si="7"/>
        <v>3600</v>
      </c>
      <c r="K21" s="146">
        <f t="shared" si="8"/>
        <v>22400</v>
      </c>
      <c r="L21" s="148" t="s">
        <v>284</v>
      </c>
      <c r="M21" s="148" t="s">
        <v>288</v>
      </c>
    </row>
    <row r="22" spans="1:13" s="207" customFormat="1" ht="15" customHeight="1" x14ac:dyDescent="0.2">
      <c r="A22" s="24">
        <v>3.3</v>
      </c>
      <c r="B22" s="25" t="s">
        <v>27</v>
      </c>
      <c r="C22" s="26"/>
      <c r="D22" s="26"/>
      <c r="E22" s="206">
        <v>57</v>
      </c>
      <c r="F22" s="11" t="s">
        <v>25</v>
      </c>
      <c r="G22" s="145">
        <v>4950</v>
      </c>
      <c r="H22" s="145">
        <f t="shared" si="6"/>
        <v>282150</v>
      </c>
      <c r="I22" s="146">
        <v>900</v>
      </c>
      <c r="J22" s="146">
        <f t="shared" si="7"/>
        <v>51300</v>
      </c>
      <c r="K22" s="146">
        <f t="shared" si="8"/>
        <v>333450</v>
      </c>
      <c r="L22" s="148" t="s">
        <v>284</v>
      </c>
      <c r="M22" s="148" t="s">
        <v>288</v>
      </c>
    </row>
    <row r="23" spans="1:13" s="207" customFormat="1" ht="15" customHeight="1" x14ac:dyDescent="0.2">
      <c r="A23" s="24">
        <v>3.4</v>
      </c>
      <c r="B23" s="25" t="s">
        <v>28</v>
      </c>
      <c r="C23" s="26"/>
      <c r="D23" s="26"/>
      <c r="E23" s="12">
        <v>14</v>
      </c>
      <c r="F23" s="13" t="s">
        <v>25</v>
      </c>
      <c r="G23" s="145">
        <v>42500</v>
      </c>
      <c r="H23" s="145">
        <f t="shared" si="6"/>
        <v>595000</v>
      </c>
      <c r="I23" s="146">
        <v>7000</v>
      </c>
      <c r="J23" s="146">
        <f t="shared" si="7"/>
        <v>98000</v>
      </c>
      <c r="K23" s="146">
        <f t="shared" si="8"/>
        <v>693000</v>
      </c>
      <c r="L23" s="148" t="s">
        <v>289</v>
      </c>
      <c r="M23" s="148" t="s">
        <v>290</v>
      </c>
    </row>
    <row r="24" spans="1:13" s="205" customFormat="1" ht="15" customHeight="1" x14ac:dyDescent="0.2">
      <c r="A24" s="28">
        <v>3.5</v>
      </c>
      <c r="B24" s="29" t="s">
        <v>29</v>
      </c>
      <c r="C24" s="30"/>
      <c r="D24" s="30"/>
      <c r="E24" s="11"/>
      <c r="F24" s="11"/>
      <c r="G24" s="16"/>
      <c r="H24" s="27"/>
      <c r="I24" s="17"/>
      <c r="J24" s="5"/>
      <c r="K24" s="5"/>
      <c r="L24" s="18"/>
      <c r="M24" s="5"/>
    </row>
    <row r="25" spans="1:13" s="205" customFormat="1" ht="15" customHeight="1" x14ac:dyDescent="0.2">
      <c r="A25" s="24" t="s">
        <v>30</v>
      </c>
      <c r="B25" s="32" t="s">
        <v>31</v>
      </c>
      <c r="C25" s="32"/>
      <c r="D25" s="32"/>
      <c r="E25" s="12" t="s">
        <v>7</v>
      </c>
      <c r="F25" s="13" t="s">
        <v>32</v>
      </c>
      <c r="G25" s="149">
        <v>2500</v>
      </c>
      <c r="H25" s="150" t="s">
        <v>33</v>
      </c>
      <c r="I25" s="151">
        <v>400</v>
      </c>
      <c r="J25" s="152" t="s">
        <v>33</v>
      </c>
      <c r="K25" s="152" t="s">
        <v>33</v>
      </c>
      <c r="L25" s="148" t="s">
        <v>284</v>
      </c>
      <c r="M25" s="153" t="s">
        <v>291</v>
      </c>
    </row>
    <row r="26" spans="1:13" s="205" customFormat="1" ht="15" customHeight="1" x14ac:dyDescent="0.2">
      <c r="A26" s="24" t="s">
        <v>34</v>
      </c>
      <c r="B26" s="32" t="s">
        <v>35</v>
      </c>
      <c r="C26" s="32"/>
      <c r="D26" s="33"/>
      <c r="E26" s="12" t="s">
        <v>7</v>
      </c>
      <c r="F26" s="13" t="s">
        <v>32</v>
      </c>
      <c r="G26" s="149">
        <v>2200</v>
      </c>
      <c r="H26" s="150" t="s">
        <v>33</v>
      </c>
      <c r="I26" s="151">
        <v>400</v>
      </c>
      <c r="J26" s="152" t="s">
        <v>33</v>
      </c>
      <c r="K26" s="152" t="s">
        <v>33</v>
      </c>
      <c r="L26" s="148" t="s">
        <v>284</v>
      </c>
      <c r="M26" s="153" t="s">
        <v>291</v>
      </c>
    </row>
    <row r="27" spans="1:13" s="205" customFormat="1" ht="15" customHeight="1" x14ac:dyDescent="0.2">
      <c r="A27" s="24" t="s">
        <v>36</v>
      </c>
      <c r="B27" s="32" t="s">
        <v>37</v>
      </c>
      <c r="C27" s="32"/>
      <c r="D27" s="33"/>
      <c r="E27" s="12">
        <v>16</v>
      </c>
      <c r="F27" s="13" t="s">
        <v>32</v>
      </c>
      <c r="G27" s="145">
        <v>1200</v>
      </c>
      <c r="H27" s="145">
        <f>G27*E27</f>
        <v>19200</v>
      </c>
      <c r="I27" s="146">
        <v>400</v>
      </c>
      <c r="J27" s="146">
        <f>I27*E27</f>
        <v>6400</v>
      </c>
      <c r="K27" s="146">
        <f>J27+H27</f>
        <v>25600</v>
      </c>
      <c r="L27" s="148" t="s">
        <v>284</v>
      </c>
      <c r="M27" s="153" t="s">
        <v>291</v>
      </c>
    </row>
    <row r="28" spans="1:13" s="205" customFormat="1" ht="15" customHeight="1" x14ac:dyDescent="0.2">
      <c r="A28" s="34">
        <v>3.6</v>
      </c>
      <c r="B28" s="29" t="s">
        <v>38</v>
      </c>
      <c r="C28" s="30"/>
      <c r="D28" s="30"/>
      <c r="E28" s="11"/>
      <c r="F28" s="11"/>
      <c r="G28" s="149"/>
      <c r="H28" s="160"/>
      <c r="I28" s="151"/>
      <c r="J28" s="163"/>
      <c r="K28" s="163"/>
      <c r="L28" s="214"/>
      <c r="M28" s="214"/>
    </row>
    <row r="29" spans="1:13" s="205" customFormat="1" ht="15" customHeight="1" x14ac:dyDescent="0.2">
      <c r="A29" s="24" t="s">
        <v>39</v>
      </c>
      <c r="B29" s="9" t="s">
        <v>40</v>
      </c>
      <c r="C29" s="9"/>
      <c r="D29" s="32"/>
      <c r="E29" s="12" t="s">
        <v>7</v>
      </c>
      <c r="F29" s="13" t="s">
        <v>4</v>
      </c>
      <c r="G29" s="149">
        <v>5000</v>
      </c>
      <c r="H29" s="150" t="s">
        <v>33</v>
      </c>
      <c r="I29" s="151">
        <v>1000</v>
      </c>
      <c r="J29" s="152" t="s">
        <v>33</v>
      </c>
      <c r="K29" s="152" t="s">
        <v>33</v>
      </c>
      <c r="L29" s="148" t="s">
        <v>292</v>
      </c>
      <c r="M29" s="148" t="s">
        <v>290</v>
      </c>
    </row>
    <row r="30" spans="1:13" s="205" customFormat="1" ht="15" customHeight="1" x14ac:dyDescent="0.2">
      <c r="A30" s="24" t="s">
        <v>41</v>
      </c>
      <c r="B30" s="9" t="s">
        <v>35</v>
      </c>
      <c r="C30" s="9"/>
      <c r="D30" s="32"/>
      <c r="E30" s="12" t="s">
        <v>7</v>
      </c>
      <c r="F30" s="13" t="s">
        <v>4</v>
      </c>
      <c r="G30" s="149">
        <v>4000</v>
      </c>
      <c r="H30" s="150" t="s">
        <v>33</v>
      </c>
      <c r="I30" s="151">
        <v>1000</v>
      </c>
      <c r="J30" s="152" t="s">
        <v>33</v>
      </c>
      <c r="K30" s="152" t="s">
        <v>33</v>
      </c>
      <c r="L30" s="148" t="s">
        <v>292</v>
      </c>
      <c r="M30" s="148" t="s">
        <v>290</v>
      </c>
    </row>
    <row r="31" spans="1:13" s="205" customFormat="1" ht="15" customHeight="1" x14ac:dyDescent="0.2">
      <c r="A31" s="24" t="s">
        <v>42</v>
      </c>
      <c r="B31" s="35" t="s">
        <v>37</v>
      </c>
      <c r="C31" s="35"/>
      <c r="D31" s="32"/>
      <c r="E31" s="12">
        <v>16</v>
      </c>
      <c r="F31" s="13" t="s">
        <v>6</v>
      </c>
      <c r="G31" s="145">
        <v>3500</v>
      </c>
      <c r="H31" s="145">
        <f>G31*E31</f>
        <v>56000</v>
      </c>
      <c r="I31" s="151">
        <v>1000</v>
      </c>
      <c r="J31" s="146">
        <f>I31*E31</f>
        <v>16000</v>
      </c>
      <c r="K31" s="146">
        <f>J31+H31</f>
        <v>72000</v>
      </c>
      <c r="L31" s="148" t="s">
        <v>292</v>
      </c>
      <c r="M31" s="148" t="s">
        <v>290</v>
      </c>
    </row>
    <row r="32" spans="1:13" s="224" customFormat="1" ht="15" customHeight="1" x14ac:dyDescent="0.2">
      <c r="A32" s="215">
        <v>3.7</v>
      </c>
      <c r="B32" s="216" t="s">
        <v>43</v>
      </c>
      <c r="C32" s="217"/>
      <c r="D32" s="217"/>
      <c r="E32" s="218"/>
      <c r="F32" s="218"/>
      <c r="G32" s="219"/>
      <c r="H32" s="220"/>
      <c r="I32" s="221"/>
      <c r="J32" s="222"/>
      <c r="K32" s="222"/>
      <c r="L32" s="222"/>
      <c r="M32" s="223"/>
    </row>
    <row r="33" spans="1:13" s="224" customFormat="1" ht="15" customHeight="1" x14ac:dyDescent="0.2">
      <c r="A33" s="225" t="s">
        <v>44</v>
      </c>
      <c r="B33" s="226" t="s">
        <v>45</v>
      </c>
      <c r="C33" s="227"/>
      <c r="D33" s="217"/>
      <c r="E33" s="228">
        <v>4</v>
      </c>
      <c r="F33" s="229" t="s">
        <v>4</v>
      </c>
      <c r="G33" s="145">
        <v>185000</v>
      </c>
      <c r="H33" s="145">
        <f>G33*E33</f>
        <v>740000</v>
      </c>
      <c r="I33" s="146">
        <v>15000</v>
      </c>
      <c r="J33" s="146">
        <f>I33*E33</f>
        <v>60000</v>
      </c>
      <c r="K33" s="146">
        <f>J33+H33</f>
        <v>800000</v>
      </c>
      <c r="L33" s="148" t="s">
        <v>293</v>
      </c>
      <c r="M33" s="148" t="s">
        <v>294</v>
      </c>
    </row>
    <row r="34" spans="1:13" s="205" customFormat="1" ht="15" customHeight="1" x14ac:dyDescent="0.2">
      <c r="A34" s="28">
        <v>3.8</v>
      </c>
      <c r="B34" s="230" t="s">
        <v>46</v>
      </c>
      <c r="C34" s="67"/>
      <c r="D34" s="67"/>
      <c r="E34" s="11"/>
      <c r="F34" s="11"/>
      <c r="G34" s="231"/>
      <c r="H34" s="27"/>
      <c r="I34" s="232"/>
      <c r="J34" s="5"/>
      <c r="K34" s="5"/>
      <c r="L34" s="5"/>
      <c r="M34" s="233"/>
    </row>
    <row r="35" spans="1:13" s="224" customFormat="1" ht="15" customHeight="1" x14ac:dyDescent="0.2">
      <c r="A35" s="225" t="s">
        <v>47</v>
      </c>
      <c r="B35" s="226" t="s">
        <v>332</v>
      </c>
      <c r="C35" s="217"/>
      <c r="D35" s="217"/>
      <c r="E35" s="228">
        <v>1</v>
      </c>
      <c r="F35" s="229" t="s">
        <v>6</v>
      </c>
      <c r="G35" s="145">
        <v>115000</v>
      </c>
      <c r="H35" s="145">
        <f t="shared" ref="H35:H42" si="9">G35*E35</f>
        <v>115000</v>
      </c>
      <c r="I35" s="146">
        <v>5000</v>
      </c>
      <c r="J35" s="146">
        <f t="shared" ref="J35:J42" si="10">I35*E35</f>
        <v>5000</v>
      </c>
      <c r="K35" s="146">
        <f t="shared" ref="K35:K42" si="11">J35+H35</f>
        <v>120000</v>
      </c>
      <c r="L35" s="148" t="s">
        <v>295</v>
      </c>
      <c r="M35" s="148" t="s">
        <v>294</v>
      </c>
    </row>
    <row r="36" spans="1:13" s="224" customFormat="1" ht="15" customHeight="1" x14ac:dyDescent="0.2">
      <c r="A36" s="225" t="s">
        <v>48</v>
      </c>
      <c r="B36" s="226" t="s">
        <v>49</v>
      </c>
      <c r="C36" s="217"/>
      <c r="D36" s="217"/>
      <c r="E36" s="228">
        <v>1</v>
      </c>
      <c r="F36" s="229" t="s">
        <v>6</v>
      </c>
      <c r="G36" s="219">
        <v>120000</v>
      </c>
      <c r="H36" s="145">
        <f t="shared" si="9"/>
        <v>120000</v>
      </c>
      <c r="I36" s="146">
        <v>5000</v>
      </c>
      <c r="J36" s="146">
        <f t="shared" si="10"/>
        <v>5000</v>
      </c>
      <c r="K36" s="146">
        <f t="shared" si="11"/>
        <v>125000</v>
      </c>
      <c r="L36" s="148" t="s">
        <v>295</v>
      </c>
      <c r="M36" s="148" t="s">
        <v>294</v>
      </c>
    </row>
    <row r="37" spans="1:13" s="224" customFormat="1" ht="15" customHeight="1" x14ac:dyDescent="0.2">
      <c r="A37" s="225" t="s">
        <v>333</v>
      </c>
      <c r="B37" s="226" t="s">
        <v>334</v>
      </c>
      <c r="C37" s="227"/>
      <c r="D37" s="217"/>
      <c r="E37" s="228">
        <v>1</v>
      </c>
      <c r="F37" s="229" t="s">
        <v>6</v>
      </c>
      <c r="G37" s="145">
        <v>125000</v>
      </c>
      <c r="H37" s="145">
        <f t="shared" si="9"/>
        <v>125000</v>
      </c>
      <c r="I37" s="146">
        <v>5000</v>
      </c>
      <c r="J37" s="146">
        <f t="shared" si="10"/>
        <v>5000</v>
      </c>
      <c r="K37" s="146">
        <f t="shared" si="11"/>
        <v>130000</v>
      </c>
      <c r="L37" s="148" t="s">
        <v>295</v>
      </c>
      <c r="M37" s="148" t="s">
        <v>294</v>
      </c>
    </row>
    <row r="38" spans="1:13" s="205" customFormat="1" ht="25.5" customHeight="1" x14ac:dyDescent="0.2">
      <c r="A38" s="40">
        <v>3.9</v>
      </c>
      <c r="B38" s="488" t="s">
        <v>50</v>
      </c>
      <c r="C38" s="488"/>
      <c r="D38" s="488"/>
      <c r="E38" s="12">
        <v>1</v>
      </c>
      <c r="F38" s="11" t="s">
        <v>17</v>
      </c>
      <c r="G38" s="145">
        <v>600000</v>
      </c>
      <c r="H38" s="145">
        <f t="shared" si="9"/>
        <v>600000</v>
      </c>
      <c r="I38" s="146">
        <v>75000</v>
      </c>
      <c r="J38" s="146">
        <f t="shared" si="10"/>
        <v>75000</v>
      </c>
      <c r="K38" s="146">
        <f t="shared" si="11"/>
        <v>675000</v>
      </c>
      <c r="L38" s="148"/>
      <c r="M38" s="148"/>
    </row>
    <row r="39" spans="1:13" s="205" customFormat="1" ht="15" customHeight="1" x14ac:dyDescent="0.2">
      <c r="A39" s="4">
        <v>3.1</v>
      </c>
      <c r="B39" s="32" t="s">
        <v>51</v>
      </c>
      <c r="C39" s="32"/>
      <c r="D39" s="33"/>
      <c r="E39" s="12">
        <v>9</v>
      </c>
      <c r="F39" s="13" t="s">
        <v>52</v>
      </c>
      <c r="G39" s="145">
        <v>11000</v>
      </c>
      <c r="H39" s="145">
        <f t="shared" si="9"/>
        <v>99000</v>
      </c>
      <c r="I39" s="146">
        <v>3000</v>
      </c>
      <c r="J39" s="146">
        <f t="shared" si="10"/>
        <v>27000</v>
      </c>
      <c r="K39" s="146">
        <f t="shared" si="11"/>
        <v>126000</v>
      </c>
      <c r="L39" s="148"/>
      <c r="M39" s="148"/>
    </row>
    <row r="40" spans="1:13" s="205" customFormat="1" ht="15" customHeight="1" x14ac:dyDescent="0.2">
      <c r="A40" s="4">
        <v>3.11</v>
      </c>
      <c r="B40" s="25" t="s">
        <v>53</v>
      </c>
      <c r="C40" s="32"/>
      <c r="D40" s="33"/>
      <c r="E40" s="12">
        <v>1</v>
      </c>
      <c r="F40" s="11" t="s">
        <v>17</v>
      </c>
      <c r="G40" s="145">
        <v>50000</v>
      </c>
      <c r="H40" s="145">
        <f t="shared" si="9"/>
        <v>50000</v>
      </c>
      <c r="I40" s="146">
        <v>25000</v>
      </c>
      <c r="J40" s="146">
        <f t="shared" si="10"/>
        <v>25000</v>
      </c>
      <c r="K40" s="146">
        <f t="shared" si="11"/>
        <v>75000</v>
      </c>
      <c r="L40" s="148" t="s">
        <v>296</v>
      </c>
      <c r="M40" s="148" t="s">
        <v>294</v>
      </c>
    </row>
    <row r="41" spans="1:13" ht="15" customHeight="1" x14ac:dyDescent="0.2">
      <c r="A41" s="4">
        <v>3.12</v>
      </c>
      <c r="B41" s="25" t="s">
        <v>54</v>
      </c>
      <c r="C41" s="32"/>
      <c r="D41" s="33"/>
      <c r="E41" s="12">
        <v>1</v>
      </c>
      <c r="F41" s="11" t="s">
        <v>17</v>
      </c>
      <c r="G41" s="145">
        <v>25000</v>
      </c>
      <c r="H41" s="145">
        <f t="shared" si="9"/>
        <v>25000</v>
      </c>
      <c r="I41" s="146">
        <v>15000</v>
      </c>
      <c r="J41" s="146">
        <f t="shared" si="10"/>
        <v>15000</v>
      </c>
      <c r="K41" s="146">
        <f t="shared" si="11"/>
        <v>40000</v>
      </c>
      <c r="L41" s="148" t="s">
        <v>296</v>
      </c>
      <c r="M41" s="148" t="s">
        <v>294</v>
      </c>
    </row>
    <row r="42" spans="1:13" ht="15" customHeight="1" x14ac:dyDescent="0.2">
      <c r="A42" s="4">
        <v>3.13</v>
      </c>
      <c r="B42" s="489" t="s">
        <v>55</v>
      </c>
      <c r="C42" s="489"/>
      <c r="D42" s="489"/>
      <c r="E42" s="12">
        <v>1</v>
      </c>
      <c r="F42" s="11" t="s">
        <v>17</v>
      </c>
      <c r="G42" s="145">
        <v>0</v>
      </c>
      <c r="H42" s="145">
        <f t="shared" si="9"/>
        <v>0</v>
      </c>
      <c r="I42" s="146">
        <v>75000</v>
      </c>
      <c r="J42" s="146">
        <f t="shared" si="10"/>
        <v>75000</v>
      </c>
      <c r="K42" s="146">
        <f t="shared" si="11"/>
        <v>75000</v>
      </c>
      <c r="L42" s="154"/>
      <c r="M42" s="154"/>
    </row>
    <row r="43" spans="1:13" s="209" customFormat="1" ht="14.25" customHeight="1" x14ac:dyDescent="0.2">
      <c r="A43" s="486" t="s">
        <v>19</v>
      </c>
      <c r="B43" s="486"/>
      <c r="C43" s="486"/>
      <c r="D43" s="486"/>
      <c r="E43" s="486"/>
      <c r="F43" s="486"/>
      <c r="G43" s="71"/>
      <c r="H43" s="71"/>
      <c r="I43" s="71"/>
      <c r="J43" s="71"/>
      <c r="K43" s="71"/>
      <c r="L43" s="235"/>
      <c r="M43" s="71"/>
    </row>
    <row r="44" spans="1:13" s="236" customFormat="1" ht="15" customHeight="1" x14ac:dyDescent="0.2">
      <c r="A44" s="72">
        <v>4</v>
      </c>
      <c r="B44" s="85" t="s">
        <v>56</v>
      </c>
      <c r="C44" s="86"/>
      <c r="D44" s="86"/>
      <c r="E44" s="87"/>
      <c r="F44" s="87"/>
      <c r="G44" s="77"/>
      <c r="H44" s="87"/>
      <c r="I44" s="78"/>
      <c r="J44" s="88"/>
      <c r="K44" s="88"/>
      <c r="L44" s="88"/>
      <c r="M44" s="88"/>
    </row>
    <row r="45" spans="1:13" s="237" customFormat="1" ht="15" customHeight="1" x14ac:dyDescent="0.2">
      <c r="A45" s="28">
        <v>4.0999999999999996</v>
      </c>
      <c r="B45" s="43" t="s">
        <v>57</v>
      </c>
      <c r="C45" s="9"/>
      <c r="D45" s="44"/>
      <c r="E45" s="45"/>
      <c r="F45" s="11"/>
      <c r="G45" s="16"/>
      <c r="H45" s="11"/>
      <c r="I45" s="17"/>
      <c r="J45" s="42"/>
      <c r="K45" s="42"/>
      <c r="L45" s="18"/>
      <c r="M45" s="42"/>
    </row>
    <row r="46" spans="1:13" s="205" customFormat="1" ht="15" customHeight="1" x14ac:dyDescent="0.2">
      <c r="A46" s="24" t="s">
        <v>58</v>
      </c>
      <c r="B46" s="32" t="s">
        <v>59</v>
      </c>
      <c r="C46" s="32"/>
      <c r="D46" s="44"/>
      <c r="E46" s="12" t="s">
        <v>7</v>
      </c>
      <c r="F46" s="13" t="s">
        <v>32</v>
      </c>
      <c r="G46" s="149">
        <v>4300</v>
      </c>
      <c r="H46" s="150" t="s">
        <v>33</v>
      </c>
      <c r="I46" s="151">
        <v>800</v>
      </c>
      <c r="J46" s="152" t="s">
        <v>33</v>
      </c>
      <c r="K46" s="152" t="s">
        <v>33</v>
      </c>
      <c r="L46" s="153" t="s">
        <v>284</v>
      </c>
      <c r="M46" s="153" t="s">
        <v>297</v>
      </c>
    </row>
    <row r="47" spans="1:13" s="205" customFormat="1" ht="15" customHeight="1" x14ac:dyDescent="0.2">
      <c r="A47" s="24" t="s">
        <v>60</v>
      </c>
      <c r="B47" s="32" t="s">
        <v>61</v>
      </c>
      <c r="C47" s="32"/>
      <c r="D47" s="44"/>
      <c r="E47" s="12" t="s">
        <v>7</v>
      </c>
      <c r="F47" s="13" t="s">
        <v>32</v>
      </c>
      <c r="G47" s="149">
        <v>3300</v>
      </c>
      <c r="H47" s="150" t="s">
        <v>33</v>
      </c>
      <c r="I47" s="151">
        <v>750</v>
      </c>
      <c r="J47" s="152" t="s">
        <v>33</v>
      </c>
      <c r="K47" s="152" t="s">
        <v>33</v>
      </c>
      <c r="L47" s="153" t="s">
        <v>284</v>
      </c>
      <c r="M47" s="153" t="s">
        <v>297</v>
      </c>
    </row>
    <row r="48" spans="1:13" s="205" customFormat="1" ht="15" customHeight="1" x14ac:dyDescent="0.2">
      <c r="A48" s="24" t="s">
        <v>62</v>
      </c>
      <c r="B48" s="32" t="s">
        <v>63</v>
      </c>
      <c r="C48" s="32"/>
      <c r="D48" s="44"/>
      <c r="E48" s="12" t="s">
        <v>7</v>
      </c>
      <c r="F48" s="13" t="s">
        <v>32</v>
      </c>
      <c r="G48" s="149">
        <v>2800</v>
      </c>
      <c r="H48" s="150" t="s">
        <v>33</v>
      </c>
      <c r="I48" s="151">
        <v>730</v>
      </c>
      <c r="J48" s="152" t="s">
        <v>33</v>
      </c>
      <c r="K48" s="152" t="s">
        <v>33</v>
      </c>
      <c r="L48" s="153" t="s">
        <v>284</v>
      </c>
      <c r="M48" s="153" t="s">
        <v>297</v>
      </c>
    </row>
    <row r="49" spans="1:13" s="205" customFormat="1" ht="15" customHeight="1" x14ac:dyDescent="0.2">
      <c r="A49" s="24" t="s">
        <v>64</v>
      </c>
      <c r="B49" s="32" t="s">
        <v>65</v>
      </c>
      <c r="C49" s="32"/>
      <c r="D49" s="9"/>
      <c r="E49" s="12">
        <v>20</v>
      </c>
      <c r="F49" s="13" t="s">
        <v>32</v>
      </c>
      <c r="G49" s="145">
        <v>2300</v>
      </c>
      <c r="H49" s="145">
        <f>G49*E49</f>
        <v>46000</v>
      </c>
      <c r="I49" s="146">
        <v>660</v>
      </c>
      <c r="J49" s="146">
        <f>I49*E49</f>
        <v>13200</v>
      </c>
      <c r="K49" s="146">
        <f>J49+H49</f>
        <v>59200</v>
      </c>
      <c r="L49" s="153" t="s">
        <v>284</v>
      </c>
      <c r="M49" s="153" t="s">
        <v>297</v>
      </c>
    </row>
    <row r="50" spans="1:13" s="237" customFormat="1" ht="15" customHeight="1" x14ac:dyDescent="0.2">
      <c r="A50" s="28">
        <v>4.2</v>
      </c>
      <c r="B50" s="43" t="s">
        <v>66</v>
      </c>
      <c r="C50" s="9"/>
      <c r="D50" s="44"/>
      <c r="E50" s="45"/>
      <c r="F50" s="11"/>
      <c r="G50" s="149"/>
      <c r="H50" s="155"/>
      <c r="I50" s="151"/>
      <c r="J50" s="156"/>
      <c r="K50" s="156"/>
      <c r="L50" s="157"/>
      <c r="M50" s="157"/>
    </row>
    <row r="51" spans="1:13" s="205" customFormat="1" ht="15" customHeight="1" x14ac:dyDescent="0.2">
      <c r="A51" s="24" t="s">
        <v>67</v>
      </c>
      <c r="B51" s="32" t="s">
        <v>59</v>
      </c>
      <c r="C51" s="32"/>
      <c r="D51" s="44"/>
      <c r="E51" s="12" t="s">
        <v>7</v>
      </c>
      <c r="F51" s="13" t="s">
        <v>32</v>
      </c>
      <c r="G51" s="149">
        <v>7300</v>
      </c>
      <c r="H51" s="150" t="s">
        <v>33</v>
      </c>
      <c r="I51" s="151">
        <v>800</v>
      </c>
      <c r="J51" s="152" t="s">
        <v>33</v>
      </c>
      <c r="K51" s="152" t="s">
        <v>33</v>
      </c>
      <c r="L51" s="153" t="s">
        <v>284</v>
      </c>
      <c r="M51" s="153" t="s">
        <v>298</v>
      </c>
    </row>
    <row r="52" spans="1:13" s="205" customFormat="1" ht="15" customHeight="1" x14ac:dyDescent="0.2">
      <c r="A52" s="24" t="s">
        <v>68</v>
      </c>
      <c r="B52" s="32" t="s">
        <v>61</v>
      </c>
      <c r="C52" s="32"/>
      <c r="D52" s="44"/>
      <c r="E52" s="12" t="s">
        <v>7</v>
      </c>
      <c r="F52" s="13" t="s">
        <v>32</v>
      </c>
      <c r="G52" s="149">
        <v>5500</v>
      </c>
      <c r="H52" s="150" t="s">
        <v>33</v>
      </c>
      <c r="I52" s="151">
        <v>750</v>
      </c>
      <c r="J52" s="152" t="s">
        <v>33</v>
      </c>
      <c r="K52" s="152" t="s">
        <v>33</v>
      </c>
      <c r="L52" s="153" t="s">
        <v>284</v>
      </c>
      <c r="M52" s="153" t="s">
        <v>298</v>
      </c>
    </row>
    <row r="53" spans="1:13" s="205" customFormat="1" ht="15" customHeight="1" x14ac:dyDescent="0.2">
      <c r="A53" s="24" t="s">
        <v>69</v>
      </c>
      <c r="B53" s="32" t="s">
        <v>63</v>
      </c>
      <c r="C53" s="32"/>
      <c r="D53" s="44"/>
      <c r="E53" s="12">
        <v>8</v>
      </c>
      <c r="F53" s="13" t="s">
        <v>32</v>
      </c>
      <c r="G53" s="149">
        <v>3500</v>
      </c>
      <c r="H53" s="145">
        <f>G53*E53</f>
        <v>28000</v>
      </c>
      <c r="I53" s="151">
        <v>730</v>
      </c>
      <c r="J53" s="146">
        <f>I53*E53</f>
        <v>5840</v>
      </c>
      <c r="K53" s="146">
        <f>J53+H53</f>
        <v>33840</v>
      </c>
      <c r="L53" s="153" t="s">
        <v>284</v>
      </c>
      <c r="M53" s="153" t="s">
        <v>298</v>
      </c>
    </row>
    <row r="54" spans="1:13" s="205" customFormat="1" ht="15" customHeight="1" x14ac:dyDescent="0.2">
      <c r="A54" s="24" t="s">
        <v>70</v>
      </c>
      <c r="B54" s="32" t="s">
        <v>65</v>
      </c>
      <c r="C54" s="32"/>
      <c r="D54" s="9"/>
      <c r="E54" s="12" t="s">
        <v>7</v>
      </c>
      <c r="F54" s="13" t="s">
        <v>32</v>
      </c>
      <c r="G54" s="149">
        <v>3000</v>
      </c>
      <c r="H54" s="150" t="s">
        <v>33</v>
      </c>
      <c r="I54" s="146">
        <v>660</v>
      </c>
      <c r="J54" s="152" t="s">
        <v>33</v>
      </c>
      <c r="K54" s="152" t="s">
        <v>33</v>
      </c>
      <c r="L54" s="153" t="s">
        <v>284</v>
      </c>
      <c r="M54" s="153" t="s">
        <v>298</v>
      </c>
    </row>
    <row r="55" spans="1:13" s="237" customFormat="1" ht="15" customHeight="1" x14ac:dyDescent="0.2">
      <c r="A55" s="28">
        <v>4.3</v>
      </c>
      <c r="B55" s="43" t="s">
        <v>71</v>
      </c>
      <c r="C55" s="9"/>
      <c r="D55" s="44"/>
      <c r="E55" s="45"/>
      <c r="F55" s="11"/>
      <c r="G55" s="149"/>
      <c r="H55" s="155"/>
      <c r="I55" s="151"/>
      <c r="J55" s="156"/>
      <c r="K55" s="156"/>
      <c r="L55" s="157"/>
      <c r="M55" s="157"/>
    </row>
    <row r="56" spans="1:13" s="205" customFormat="1" ht="15" customHeight="1" x14ac:dyDescent="0.2">
      <c r="A56" s="24" t="s">
        <v>72</v>
      </c>
      <c r="B56" s="32" t="s">
        <v>63</v>
      </c>
      <c r="C56" s="32"/>
      <c r="D56" s="33"/>
      <c r="E56" s="12" t="s">
        <v>7</v>
      </c>
      <c r="F56" s="13" t="s">
        <v>32</v>
      </c>
      <c r="G56" s="149">
        <v>1200</v>
      </c>
      <c r="H56" s="150" t="s">
        <v>33</v>
      </c>
      <c r="I56" s="151">
        <v>300</v>
      </c>
      <c r="J56" s="152" t="s">
        <v>33</v>
      </c>
      <c r="K56" s="152" t="s">
        <v>33</v>
      </c>
      <c r="L56" s="153"/>
      <c r="M56" s="153"/>
    </row>
    <row r="57" spans="1:13" s="205" customFormat="1" ht="15" customHeight="1" x14ac:dyDescent="0.2">
      <c r="A57" s="24" t="s">
        <v>73</v>
      </c>
      <c r="B57" s="32" t="s">
        <v>65</v>
      </c>
      <c r="C57" s="32"/>
      <c r="D57" s="33"/>
      <c r="E57" s="12">
        <v>22</v>
      </c>
      <c r="F57" s="13" t="s">
        <v>32</v>
      </c>
      <c r="G57" s="145">
        <v>1150</v>
      </c>
      <c r="H57" s="145">
        <f t="shared" ref="H57:H59" si="12">G57*E57</f>
        <v>25300</v>
      </c>
      <c r="I57" s="146">
        <v>280</v>
      </c>
      <c r="J57" s="146">
        <f t="shared" ref="J57:J59" si="13">I57*E57</f>
        <v>6160</v>
      </c>
      <c r="K57" s="146">
        <f t="shared" ref="K57:K59" si="14">J57+H57</f>
        <v>31460</v>
      </c>
      <c r="L57" s="153" t="s">
        <v>284</v>
      </c>
      <c r="M57" s="153" t="s">
        <v>299</v>
      </c>
    </row>
    <row r="58" spans="1:13" s="205" customFormat="1" ht="15" customHeight="1" x14ac:dyDescent="0.2">
      <c r="A58" s="24">
        <v>4.4000000000000004</v>
      </c>
      <c r="B58" s="30" t="s">
        <v>74</v>
      </c>
      <c r="C58" s="30"/>
      <c r="D58" s="30"/>
      <c r="E58" s="238">
        <v>1</v>
      </c>
      <c r="F58" s="45" t="s">
        <v>17</v>
      </c>
      <c r="G58" s="145">
        <v>0</v>
      </c>
      <c r="H58" s="145">
        <f t="shared" si="12"/>
        <v>0</v>
      </c>
      <c r="I58" s="146">
        <v>25000</v>
      </c>
      <c r="J58" s="146">
        <f t="shared" si="13"/>
        <v>25000</v>
      </c>
      <c r="K58" s="146">
        <f t="shared" si="14"/>
        <v>25000</v>
      </c>
      <c r="L58" s="153" t="s">
        <v>284</v>
      </c>
      <c r="M58" s="153" t="s">
        <v>299</v>
      </c>
    </row>
    <row r="59" spans="1:13" s="205" customFormat="1" ht="25.5" customHeight="1" x14ac:dyDescent="0.2">
      <c r="A59" s="24">
        <v>4.5</v>
      </c>
      <c r="B59" s="487" t="s">
        <v>75</v>
      </c>
      <c r="C59" s="487"/>
      <c r="D59" s="487"/>
      <c r="E59" s="238">
        <v>1</v>
      </c>
      <c r="F59" s="45" t="s">
        <v>17</v>
      </c>
      <c r="G59" s="145">
        <v>100000</v>
      </c>
      <c r="H59" s="145">
        <f t="shared" si="12"/>
        <v>100000</v>
      </c>
      <c r="I59" s="146">
        <v>15000</v>
      </c>
      <c r="J59" s="146">
        <f t="shared" si="13"/>
        <v>15000</v>
      </c>
      <c r="K59" s="146">
        <f t="shared" si="14"/>
        <v>115000</v>
      </c>
      <c r="L59" s="158"/>
      <c r="M59" s="158"/>
    </row>
    <row r="60" spans="1:13" s="209" customFormat="1" ht="14.25" customHeight="1" x14ac:dyDescent="0.2">
      <c r="A60" s="486" t="s">
        <v>19</v>
      </c>
      <c r="B60" s="486"/>
      <c r="C60" s="486"/>
      <c r="D60" s="486"/>
      <c r="E60" s="486"/>
      <c r="F60" s="486"/>
      <c r="G60" s="71"/>
      <c r="H60" s="71"/>
      <c r="I60" s="71"/>
      <c r="J60" s="71"/>
      <c r="K60" s="71"/>
      <c r="L60" s="235"/>
      <c r="M60" s="71"/>
    </row>
    <row r="61" spans="1:13" s="236" customFormat="1" ht="14.25" customHeight="1" x14ac:dyDescent="0.2">
      <c r="A61" s="72">
        <v>5</v>
      </c>
      <c r="B61" s="85" t="s">
        <v>76</v>
      </c>
      <c r="C61" s="86"/>
      <c r="D61" s="86"/>
      <c r="E61" s="89"/>
      <c r="F61" s="89"/>
      <c r="G61" s="77"/>
      <c r="H61" s="89"/>
      <c r="I61" s="78"/>
      <c r="J61" s="88"/>
      <c r="K61" s="88"/>
      <c r="L61" s="88"/>
      <c r="M61" s="88"/>
    </row>
    <row r="62" spans="1:13" ht="14.25" customHeight="1" x14ac:dyDescent="0.2">
      <c r="A62" s="28">
        <v>5.0999999999999996</v>
      </c>
      <c r="B62" s="46" t="s">
        <v>77</v>
      </c>
      <c r="C62" s="9"/>
      <c r="D62" s="44"/>
      <c r="E62" s="45"/>
      <c r="F62" s="45"/>
      <c r="G62" s="16"/>
      <c r="H62" s="11"/>
      <c r="I62" s="17"/>
      <c r="J62" s="42"/>
      <c r="K62" s="42"/>
      <c r="L62" s="18"/>
      <c r="M62" s="42"/>
    </row>
    <row r="63" spans="1:13" s="205" customFormat="1" ht="14.25" customHeight="1" x14ac:dyDescent="0.2">
      <c r="A63" s="24" t="s">
        <v>78</v>
      </c>
      <c r="B63" s="32" t="s">
        <v>59</v>
      </c>
      <c r="C63" s="32"/>
      <c r="D63" s="33"/>
      <c r="E63" s="12" t="s">
        <v>7</v>
      </c>
      <c r="F63" s="13" t="s">
        <v>4</v>
      </c>
      <c r="G63" s="149">
        <v>25000</v>
      </c>
      <c r="H63" s="150" t="s">
        <v>33</v>
      </c>
      <c r="I63" s="151">
        <v>1500</v>
      </c>
      <c r="J63" s="152" t="s">
        <v>33</v>
      </c>
      <c r="K63" s="152" t="s">
        <v>33</v>
      </c>
      <c r="L63" s="153" t="s">
        <v>300</v>
      </c>
      <c r="M63" s="153" t="s">
        <v>301</v>
      </c>
    </row>
    <row r="64" spans="1:13" s="205" customFormat="1" ht="14.25" customHeight="1" x14ac:dyDescent="0.2">
      <c r="A64" s="24" t="s">
        <v>79</v>
      </c>
      <c r="B64" s="32" t="s">
        <v>61</v>
      </c>
      <c r="C64" s="32"/>
      <c r="D64" s="33"/>
      <c r="E64" s="12" t="s">
        <v>7</v>
      </c>
      <c r="F64" s="13" t="s">
        <v>4</v>
      </c>
      <c r="G64" s="149">
        <v>18000</v>
      </c>
      <c r="H64" s="150" t="s">
        <v>33</v>
      </c>
      <c r="I64" s="151">
        <v>1500</v>
      </c>
      <c r="J64" s="152" t="s">
        <v>33</v>
      </c>
      <c r="K64" s="152" t="s">
        <v>33</v>
      </c>
      <c r="L64" s="153" t="s">
        <v>300</v>
      </c>
      <c r="M64" s="153" t="s">
        <v>301</v>
      </c>
    </row>
    <row r="65" spans="1:13" s="205" customFormat="1" ht="14.25" customHeight="1" x14ac:dyDescent="0.2">
      <c r="A65" s="24" t="s">
        <v>80</v>
      </c>
      <c r="B65" s="32" t="s">
        <v>63</v>
      </c>
      <c r="C65" s="32"/>
      <c r="D65" s="33"/>
      <c r="E65" s="12">
        <v>4</v>
      </c>
      <c r="F65" s="13" t="s">
        <v>4</v>
      </c>
      <c r="G65" s="145">
        <v>11500</v>
      </c>
      <c r="H65" s="145">
        <f t="shared" ref="H65:H66" si="15">G65*E65</f>
        <v>46000</v>
      </c>
      <c r="I65" s="151">
        <v>1500</v>
      </c>
      <c r="J65" s="146">
        <f t="shared" ref="J65:J66" si="16">I65*E65</f>
        <v>6000</v>
      </c>
      <c r="K65" s="146">
        <f t="shared" ref="K65:K66" si="17">J65+H65</f>
        <v>52000</v>
      </c>
      <c r="L65" s="153" t="s">
        <v>300</v>
      </c>
      <c r="M65" s="153" t="s">
        <v>301</v>
      </c>
    </row>
    <row r="66" spans="1:13" s="205" customFormat="1" ht="14.25" customHeight="1" x14ac:dyDescent="0.2">
      <c r="A66" s="24" t="s">
        <v>81</v>
      </c>
      <c r="B66" s="32" t="s">
        <v>65</v>
      </c>
      <c r="C66" s="32"/>
      <c r="D66" s="33"/>
      <c r="E66" s="12">
        <v>3</v>
      </c>
      <c r="F66" s="13" t="s">
        <v>6</v>
      </c>
      <c r="G66" s="145">
        <v>9500</v>
      </c>
      <c r="H66" s="145">
        <f t="shared" si="15"/>
        <v>28500</v>
      </c>
      <c r="I66" s="151">
        <v>1500</v>
      </c>
      <c r="J66" s="146">
        <f t="shared" si="16"/>
        <v>4500</v>
      </c>
      <c r="K66" s="146">
        <f t="shared" si="17"/>
        <v>33000</v>
      </c>
      <c r="L66" s="153" t="s">
        <v>300</v>
      </c>
      <c r="M66" s="153" t="s">
        <v>301</v>
      </c>
    </row>
    <row r="67" spans="1:13" s="205" customFormat="1" ht="14.25" customHeight="1" x14ac:dyDescent="0.2">
      <c r="A67" s="24" t="s">
        <v>82</v>
      </c>
      <c r="B67" s="32" t="s">
        <v>83</v>
      </c>
      <c r="C67" s="32"/>
      <c r="D67" s="33"/>
      <c r="E67" s="12" t="s">
        <v>7</v>
      </c>
      <c r="F67" s="13" t="s">
        <v>4</v>
      </c>
      <c r="G67" s="149">
        <v>6500</v>
      </c>
      <c r="H67" s="150" t="s">
        <v>33</v>
      </c>
      <c r="I67" s="151">
        <v>1500</v>
      </c>
      <c r="J67" s="152" t="s">
        <v>33</v>
      </c>
      <c r="K67" s="152" t="s">
        <v>33</v>
      </c>
      <c r="L67" s="153" t="s">
        <v>300</v>
      </c>
      <c r="M67" s="153" t="s">
        <v>301</v>
      </c>
    </row>
    <row r="68" spans="1:13" s="237" customFormat="1" ht="14.25" customHeight="1" x14ac:dyDescent="0.2">
      <c r="A68" s="28">
        <v>5.2</v>
      </c>
      <c r="B68" s="47" t="s">
        <v>84</v>
      </c>
      <c r="C68" s="9"/>
      <c r="D68" s="44"/>
      <c r="E68" s="45"/>
      <c r="F68" s="45"/>
      <c r="G68" s="149"/>
      <c r="H68" s="159"/>
      <c r="I68" s="151"/>
      <c r="J68" s="159"/>
      <c r="K68" s="159"/>
      <c r="L68" s="159"/>
      <c r="M68" s="159"/>
    </row>
    <row r="69" spans="1:13" s="205" customFormat="1" ht="14.25" customHeight="1" x14ac:dyDescent="0.2">
      <c r="A69" s="24" t="s">
        <v>85</v>
      </c>
      <c r="B69" s="32" t="s">
        <v>65</v>
      </c>
      <c r="C69" s="32"/>
      <c r="D69" s="33"/>
      <c r="E69" s="12" t="s">
        <v>7</v>
      </c>
      <c r="F69" s="13" t="s">
        <v>4</v>
      </c>
      <c r="G69" s="149">
        <v>9000</v>
      </c>
      <c r="H69" s="150" t="s">
        <v>33</v>
      </c>
      <c r="I69" s="151">
        <v>1500</v>
      </c>
      <c r="J69" s="152" t="s">
        <v>33</v>
      </c>
      <c r="K69" s="152" t="s">
        <v>33</v>
      </c>
      <c r="L69" s="153" t="s">
        <v>300</v>
      </c>
      <c r="M69" s="153" t="s">
        <v>301</v>
      </c>
    </row>
    <row r="70" spans="1:13" s="205" customFormat="1" ht="14.25" customHeight="1" x14ac:dyDescent="0.2">
      <c r="A70" s="24" t="s">
        <v>86</v>
      </c>
      <c r="B70" s="32" t="s">
        <v>83</v>
      </c>
      <c r="C70" s="32"/>
      <c r="D70" s="33"/>
      <c r="E70" s="12" t="s">
        <v>7</v>
      </c>
      <c r="F70" s="13" t="s">
        <v>6</v>
      </c>
      <c r="G70" s="149">
        <v>7000</v>
      </c>
      <c r="H70" s="150" t="s">
        <v>33</v>
      </c>
      <c r="I70" s="151">
        <v>1500</v>
      </c>
      <c r="J70" s="152" t="s">
        <v>33</v>
      </c>
      <c r="K70" s="152" t="s">
        <v>33</v>
      </c>
      <c r="L70" s="153" t="s">
        <v>300</v>
      </c>
      <c r="M70" s="153" t="s">
        <v>301</v>
      </c>
    </row>
    <row r="71" spans="1:13" s="237" customFormat="1" ht="14.25" customHeight="1" x14ac:dyDescent="0.2">
      <c r="A71" s="28">
        <v>5.3</v>
      </c>
      <c r="B71" s="47" t="s">
        <v>87</v>
      </c>
      <c r="C71" s="9"/>
      <c r="D71" s="9"/>
      <c r="E71" s="12"/>
      <c r="F71" s="13"/>
      <c r="G71" s="149"/>
      <c r="H71" s="155"/>
      <c r="I71" s="151"/>
      <c r="J71" s="156"/>
      <c r="K71" s="156"/>
      <c r="L71" s="157"/>
      <c r="M71" s="157"/>
    </row>
    <row r="72" spans="1:13" s="205" customFormat="1" ht="14.25" customHeight="1" x14ac:dyDescent="0.2">
      <c r="A72" s="24" t="s">
        <v>88</v>
      </c>
      <c r="B72" s="32" t="s">
        <v>59</v>
      </c>
      <c r="C72" s="32"/>
      <c r="D72" s="32"/>
      <c r="E72" s="12" t="s">
        <v>7</v>
      </c>
      <c r="F72" s="13" t="s">
        <v>4</v>
      </c>
      <c r="G72" s="149">
        <v>20500</v>
      </c>
      <c r="H72" s="150" t="s">
        <v>33</v>
      </c>
      <c r="I72" s="151">
        <v>1000</v>
      </c>
      <c r="J72" s="152" t="s">
        <v>33</v>
      </c>
      <c r="K72" s="152" t="s">
        <v>33</v>
      </c>
      <c r="L72" s="153" t="s">
        <v>300</v>
      </c>
      <c r="M72" s="153" t="s">
        <v>301</v>
      </c>
    </row>
    <row r="73" spans="1:13" s="205" customFormat="1" ht="14.25" customHeight="1" x14ac:dyDescent="0.2">
      <c r="A73" s="24" t="s">
        <v>89</v>
      </c>
      <c r="B73" s="32" t="s">
        <v>61</v>
      </c>
      <c r="C73" s="32"/>
      <c r="D73" s="32"/>
      <c r="E73" s="12" t="s">
        <v>7</v>
      </c>
      <c r="F73" s="13" t="s">
        <v>4</v>
      </c>
      <c r="G73" s="149">
        <v>16000</v>
      </c>
      <c r="H73" s="150" t="s">
        <v>33</v>
      </c>
      <c r="I73" s="151">
        <v>1000</v>
      </c>
      <c r="J73" s="152" t="s">
        <v>33</v>
      </c>
      <c r="K73" s="152" t="s">
        <v>33</v>
      </c>
      <c r="L73" s="153" t="s">
        <v>300</v>
      </c>
      <c r="M73" s="153" t="s">
        <v>301</v>
      </c>
    </row>
    <row r="74" spans="1:13" s="205" customFormat="1" ht="14.25" customHeight="1" x14ac:dyDescent="0.2">
      <c r="A74" s="24" t="s">
        <v>90</v>
      </c>
      <c r="B74" s="32" t="s">
        <v>63</v>
      </c>
      <c r="C74" s="32"/>
      <c r="D74" s="32"/>
      <c r="E74" s="12">
        <v>1</v>
      </c>
      <c r="F74" s="13" t="s">
        <v>4</v>
      </c>
      <c r="G74" s="145">
        <v>12000</v>
      </c>
      <c r="H74" s="145">
        <f t="shared" ref="H74:H75" si="18">G74*E74</f>
        <v>12000</v>
      </c>
      <c r="I74" s="151">
        <v>1000</v>
      </c>
      <c r="J74" s="146">
        <f t="shared" ref="J74:J75" si="19">I74*E74</f>
        <v>1000</v>
      </c>
      <c r="K74" s="146">
        <f t="shared" ref="K74:K75" si="20">J74+H74</f>
        <v>13000</v>
      </c>
      <c r="L74" s="153" t="s">
        <v>300</v>
      </c>
      <c r="M74" s="153" t="s">
        <v>301</v>
      </c>
    </row>
    <row r="75" spans="1:13" s="205" customFormat="1" ht="14.25" customHeight="1" x14ac:dyDescent="0.2">
      <c r="A75" s="24" t="s">
        <v>91</v>
      </c>
      <c r="B75" s="32" t="s">
        <v>65</v>
      </c>
      <c r="C75" s="32"/>
      <c r="D75" s="33"/>
      <c r="E75" s="12">
        <v>1</v>
      </c>
      <c r="F75" s="13" t="s">
        <v>4</v>
      </c>
      <c r="G75" s="145">
        <v>7500</v>
      </c>
      <c r="H75" s="145">
        <f t="shared" si="18"/>
        <v>7500</v>
      </c>
      <c r="I75" s="151">
        <v>1000</v>
      </c>
      <c r="J75" s="146">
        <f t="shared" si="19"/>
        <v>1000</v>
      </c>
      <c r="K75" s="146">
        <f t="shared" si="20"/>
        <v>8500</v>
      </c>
      <c r="L75" s="153" t="s">
        <v>300</v>
      </c>
      <c r="M75" s="153" t="s">
        <v>301</v>
      </c>
    </row>
    <row r="76" spans="1:13" s="237" customFormat="1" ht="14.25" customHeight="1" x14ac:dyDescent="0.2">
      <c r="A76" s="28">
        <v>5.4</v>
      </c>
      <c r="B76" s="47" t="s">
        <v>92</v>
      </c>
      <c r="C76" s="9"/>
      <c r="D76" s="44"/>
      <c r="E76" s="12"/>
      <c r="F76" s="12"/>
      <c r="G76" s="149"/>
      <c r="H76" s="159"/>
      <c r="I76" s="151"/>
      <c r="J76" s="159"/>
      <c r="K76" s="159"/>
      <c r="L76" s="159"/>
      <c r="M76" s="159"/>
    </row>
    <row r="77" spans="1:13" s="237" customFormat="1" ht="14.25" customHeight="1" x14ac:dyDescent="0.2">
      <c r="A77" s="24" t="s">
        <v>93</v>
      </c>
      <c r="B77" s="32" t="s">
        <v>61</v>
      </c>
      <c r="C77" s="32"/>
      <c r="D77" s="33"/>
      <c r="E77" s="12" t="s">
        <v>7</v>
      </c>
      <c r="F77" s="13" t="s">
        <v>4</v>
      </c>
      <c r="G77" s="149">
        <v>31500</v>
      </c>
      <c r="H77" s="150" t="s">
        <v>33</v>
      </c>
      <c r="I77" s="151">
        <v>1500</v>
      </c>
      <c r="J77" s="152" t="s">
        <v>33</v>
      </c>
      <c r="K77" s="152" t="s">
        <v>33</v>
      </c>
      <c r="L77" s="153" t="s">
        <v>300</v>
      </c>
      <c r="M77" s="153" t="s">
        <v>301</v>
      </c>
    </row>
    <row r="78" spans="1:13" s="205" customFormat="1" ht="14.25" customHeight="1" x14ac:dyDescent="0.2">
      <c r="A78" s="24" t="s">
        <v>94</v>
      </c>
      <c r="B78" s="32" t="s">
        <v>63</v>
      </c>
      <c r="C78" s="32"/>
      <c r="D78" s="33"/>
      <c r="E78" s="12">
        <v>2</v>
      </c>
      <c r="F78" s="13" t="s">
        <v>6</v>
      </c>
      <c r="G78" s="145">
        <v>23800</v>
      </c>
      <c r="H78" s="145">
        <f>G78*E78</f>
        <v>47600</v>
      </c>
      <c r="I78" s="146">
        <v>1500</v>
      </c>
      <c r="J78" s="146">
        <f>I78*E78</f>
        <v>3000</v>
      </c>
      <c r="K78" s="146">
        <f>J78+H78</f>
        <v>50600</v>
      </c>
      <c r="L78" s="153" t="s">
        <v>300</v>
      </c>
      <c r="M78" s="153" t="s">
        <v>301</v>
      </c>
    </row>
    <row r="79" spans="1:13" s="237" customFormat="1" ht="14.25" customHeight="1" x14ac:dyDescent="0.2">
      <c r="A79" s="24" t="s">
        <v>95</v>
      </c>
      <c r="B79" s="32" t="s">
        <v>65</v>
      </c>
      <c r="C79" s="32"/>
      <c r="D79" s="33"/>
      <c r="E79" s="12" t="s">
        <v>7</v>
      </c>
      <c r="F79" s="13" t="s">
        <v>4</v>
      </c>
      <c r="G79" s="149">
        <v>20000</v>
      </c>
      <c r="H79" s="150" t="s">
        <v>33</v>
      </c>
      <c r="I79" s="146">
        <v>1500</v>
      </c>
      <c r="J79" s="152" t="s">
        <v>33</v>
      </c>
      <c r="K79" s="152" t="s">
        <v>33</v>
      </c>
      <c r="L79" s="153" t="s">
        <v>300</v>
      </c>
      <c r="M79" s="153" t="s">
        <v>301</v>
      </c>
    </row>
    <row r="80" spans="1:13" s="237" customFormat="1" ht="14.25" customHeight="1" x14ac:dyDescent="0.2">
      <c r="A80" s="28">
        <v>5.5</v>
      </c>
      <c r="B80" s="47" t="s">
        <v>96</v>
      </c>
      <c r="C80" s="9"/>
      <c r="D80" s="44"/>
      <c r="E80" s="12"/>
      <c r="F80" s="12"/>
      <c r="G80" s="149"/>
      <c r="H80" s="159"/>
      <c r="I80" s="151"/>
      <c r="J80" s="159"/>
      <c r="K80" s="159"/>
      <c r="L80" s="159"/>
      <c r="M80" s="159"/>
    </row>
    <row r="81" spans="1:13" s="237" customFormat="1" ht="14.25" customHeight="1" x14ac:dyDescent="0.2">
      <c r="A81" s="24" t="s">
        <v>97</v>
      </c>
      <c r="B81" s="32" t="s">
        <v>61</v>
      </c>
      <c r="C81" s="32"/>
      <c r="D81" s="33"/>
      <c r="E81" s="12" t="s">
        <v>7</v>
      </c>
      <c r="F81" s="13" t="s">
        <v>4</v>
      </c>
      <c r="G81" s="149">
        <v>393000</v>
      </c>
      <c r="H81" s="150" t="s">
        <v>33</v>
      </c>
      <c r="I81" s="151">
        <v>8000</v>
      </c>
      <c r="J81" s="152" t="s">
        <v>33</v>
      </c>
      <c r="K81" s="152" t="s">
        <v>33</v>
      </c>
      <c r="L81" s="153" t="s">
        <v>286</v>
      </c>
      <c r="M81" s="153" t="s">
        <v>301</v>
      </c>
    </row>
    <row r="82" spans="1:13" s="205" customFormat="1" ht="14.25" customHeight="1" x14ac:dyDescent="0.2">
      <c r="A82" s="24" t="s">
        <v>98</v>
      </c>
      <c r="B82" s="32" t="s">
        <v>63</v>
      </c>
      <c r="C82" s="32"/>
      <c r="D82" s="33"/>
      <c r="E82" s="12" t="s">
        <v>7</v>
      </c>
      <c r="F82" s="13" t="s">
        <v>4</v>
      </c>
      <c r="G82" s="149">
        <v>185000</v>
      </c>
      <c r="H82" s="150" t="s">
        <v>33</v>
      </c>
      <c r="I82" s="151">
        <v>8000</v>
      </c>
      <c r="J82" s="152" t="s">
        <v>33</v>
      </c>
      <c r="K82" s="152" t="s">
        <v>33</v>
      </c>
      <c r="L82" s="153" t="s">
        <v>286</v>
      </c>
      <c r="M82" s="153" t="s">
        <v>301</v>
      </c>
    </row>
    <row r="83" spans="1:13" s="237" customFormat="1" ht="14.25" customHeight="1" x14ac:dyDescent="0.2">
      <c r="A83" s="24" t="s">
        <v>99</v>
      </c>
      <c r="B83" s="32" t="s">
        <v>65</v>
      </c>
      <c r="C83" s="32"/>
      <c r="D83" s="33"/>
      <c r="E83" s="12">
        <v>1</v>
      </c>
      <c r="F83" s="13" t="s">
        <v>4</v>
      </c>
      <c r="G83" s="145">
        <v>148500</v>
      </c>
      <c r="H83" s="145">
        <f>G83*E83</f>
        <v>148500</v>
      </c>
      <c r="I83" s="151">
        <v>8000</v>
      </c>
      <c r="J83" s="146">
        <f>I83*E83</f>
        <v>8000</v>
      </c>
      <c r="K83" s="146">
        <f>J83+H83</f>
        <v>156500</v>
      </c>
      <c r="L83" s="153" t="s">
        <v>286</v>
      </c>
      <c r="M83" s="153" t="s">
        <v>301</v>
      </c>
    </row>
    <row r="84" spans="1:13" s="209" customFormat="1" ht="14.25" customHeight="1" x14ac:dyDescent="0.2">
      <c r="A84" s="486" t="s">
        <v>19</v>
      </c>
      <c r="B84" s="486"/>
      <c r="C84" s="486"/>
      <c r="D84" s="486"/>
      <c r="E84" s="486"/>
      <c r="F84" s="486"/>
      <c r="G84" s="71"/>
      <c r="H84" s="71"/>
      <c r="I84" s="71"/>
      <c r="J84" s="71"/>
      <c r="K84" s="71"/>
      <c r="L84" s="212"/>
      <c r="M84" s="71"/>
    </row>
    <row r="85" spans="1:13" s="213" customFormat="1" ht="15" customHeight="1" x14ac:dyDescent="0.2">
      <c r="A85" s="72">
        <v>6</v>
      </c>
      <c r="B85" s="90" t="s">
        <v>100</v>
      </c>
      <c r="C85" s="91"/>
      <c r="D85" s="92"/>
      <c r="E85" s="93"/>
      <c r="F85" s="93"/>
      <c r="G85" s="77"/>
      <c r="H85" s="94"/>
      <c r="I85" s="78"/>
      <c r="J85" s="94"/>
      <c r="K85" s="94"/>
      <c r="L85" s="239"/>
      <c r="M85" s="94"/>
    </row>
    <row r="86" spans="1:13" s="205" customFormat="1" ht="15" customHeight="1" x14ac:dyDescent="0.2">
      <c r="A86" s="24">
        <v>6.1</v>
      </c>
      <c r="B86" s="48" t="s">
        <v>101</v>
      </c>
      <c r="C86" s="48"/>
      <c r="D86" s="48"/>
      <c r="E86" s="206">
        <f>460+510</f>
        <v>970</v>
      </c>
      <c r="F86" s="13" t="s">
        <v>25</v>
      </c>
      <c r="G86" s="145">
        <v>5300</v>
      </c>
      <c r="H86" s="145">
        <f t="shared" ref="H86:H87" si="21">G86*E86</f>
        <v>5141000</v>
      </c>
      <c r="I86" s="146">
        <v>750</v>
      </c>
      <c r="J86" s="146">
        <f t="shared" ref="J86:J87" si="22">I86*E86</f>
        <v>727500</v>
      </c>
      <c r="K86" s="146">
        <f t="shared" ref="K86:K87" si="23">J86+H86</f>
        <v>5868500</v>
      </c>
      <c r="L86" s="153" t="s">
        <v>284</v>
      </c>
      <c r="M86" s="153" t="s">
        <v>302</v>
      </c>
    </row>
    <row r="87" spans="1:13" s="205" customFormat="1" ht="15" customHeight="1" x14ac:dyDescent="0.2">
      <c r="A87" s="24">
        <v>6.2</v>
      </c>
      <c r="B87" s="48" t="s">
        <v>102</v>
      </c>
      <c r="C87" s="48"/>
      <c r="D87" s="48"/>
      <c r="E87" s="206">
        <v>4</v>
      </c>
      <c r="F87" s="13" t="s">
        <v>25</v>
      </c>
      <c r="G87" s="145">
        <v>5200</v>
      </c>
      <c r="H87" s="145">
        <f t="shared" si="21"/>
        <v>20800</v>
      </c>
      <c r="I87" s="146">
        <v>750</v>
      </c>
      <c r="J87" s="146">
        <f t="shared" si="22"/>
        <v>3000</v>
      </c>
      <c r="K87" s="146">
        <f t="shared" si="23"/>
        <v>23800</v>
      </c>
      <c r="L87" s="153" t="s">
        <v>284</v>
      </c>
      <c r="M87" s="153" t="s">
        <v>302</v>
      </c>
    </row>
    <row r="88" spans="1:13" s="237" customFormat="1" ht="15" customHeight="1" x14ac:dyDescent="0.2">
      <c r="A88" s="28">
        <v>6.3</v>
      </c>
      <c r="B88" s="43" t="s">
        <v>103</v>
      </c>
      <c r="C88" s="9"/>
      <c r="D88" s="44"/>
      <c r="E88" s="45"/>
      <c r="F88" s="11"/>
      <c r="G88" s="149"/>
      <c r="H88" s="155"/>
      <c r="I88" s="151"/>
      <c r="J88" s="156"/>
      <c r="K88" s="156"/>
      <c r="L88" s="157"/>
      <c r="M88" s="157"/>
    </row>
    <row r="89" spans="1:13" s="205" customFormat="1" ht="15" customHeight="1" x14ac:dyDescent="0.2">
      <c r="A89" s="24" t="s">
        <v>104</v>
      </c>
      <c r="B89" s="32" t="s">
        <v>59</v>
      </c>
      <c r="C89" s="32"/>
      <c r="D89" s="44"/>
      <c r="E89" s="12" t="s">
        <v>7</v>
      </c>
      <c r="F89" s="13" t="s">
        <v>32</v>
      </c>
      <c r="G89" s="149">
        <v>3600</v>
      </c>
      <c r="H89" s="150" t="s">
        <v>33</v>
      </c>
      <c r="I89" s="151">
        <v>230</v>
      </c>
      <c r="J89" s="152" t="s">
        <v>33</v>
      </c>
      <c r="K89" s="152" t="s">
        <v>33</v>
      </c>
      <c r="L89" s="153" t="s">
        <v>284</v>
      </c>
      <c r="M89" s="153" t="s">
        <v>302</v>
      </c>
    </row>
    <row r="90" spans="1:13" s="205" customFormat="1" ht="15" customHeight="1" x14ac:dyDescent="0.2">
      <c r="A90" s="24" t="s">
        <v>105</v>
      </c>
      <c r="B90" s="32" t="s">
        <v>61</v>
      </c>
      <c r="C90" s="32"/>
      <c r="D90" s="44"/>
      <c r="E90" s="12" t="s">
        <v>7</v>
      </c>
      <c r="F90" s="13" t="s">
        <v>32</v>
      </c>
      <c r="G90" s="149">
        <v>3300</v>
      </c>
      <c r="H90" s="150" t="s">
        <v>33</v>
      </c>
      <c r="I90" s="151">
        <v>230</v>
      </c>
      <c r="J90" s="152" t="s">
        <v>33</v>
      </c>
      <c r="K90" s="152" t="s">
        <v>33</v>
      </c>
      <c r="L90" s="153" t="s">
        <v>284</v>
      </c>
      <c r="M90" s="153" t="s">
        <v>302</v>
      </c>
    </row>
    <row r="91" spans="1:13" s="205" customFormat="1" ht="15" customHeight="1" x14ac:dyDescent="0.2">
      <c r="A91" s="24" t="s">
        <v>106</v>
      </c>
      <c r="B91" s="32" t="s">
        <v>63</v>
      </c>
      <c r="C91" s="32"/>
      <c r="D91" s="44"/>
      <c r="E91" s="12" t="s">
        <v>7</v>
      </c>
      <c r="F91" s="13" t="s">
        <v>32</v>
      </c>
      <c r="G91" s="149">
        <v>3000</v>
      </c>
      <c r="H91" s="150" t="s">
        <v>33</v>
      </c>
      <c r="I91" s="151">
        <v>230</v>
      </c>
      <c r="J91" s="152" t="s">
        <v>33</v>
      </c>
      <c r="K91" s="152" t="s">
        <v>33</v>
      </c>
      <c r="L91" s="153" t="s">
        <v>284</v>
      </c>
      <c r="M91" s="153" t="s">
        <v>302</v>
      </c>
    </row>
    <row r="92" spans="1:13" s="205" customFormat="1" ht="15" customHeight="1" x14ac:dyDescent="0.2">
      <c r="A92" s="24" t="s">
        <v>107</v>
      </c>
      <c r="B92" s="32" t="s">
        <v>65</v>
      </c>
      <c r="C92" s="32"/>
      <c r="D92" s="9"/>
      <c r="E92" s="12">
        <v>20</v>
      </c>
      <c r="F92" s="13" t="s">
        <v>32</v>
      </c>
      <c r="G92" s="145">
        <v>2780</v>
      </c>
      <c r="H92" s="145">
        <f>G92*E92</f>
        <v>55600</v>
      </c>
      <c r="I92" s="151">
        <v>230</v>
      </c>
      <c r="J92" s="146">
        <f>I92*E92</f>
        <v>4600</v>
      </c>
      <c r="K92" s="146">
        <f>J92+H92</f>
        <v>60200</v>
      </c>
      <c r="L92" s="153" t="s">
        <v>284</v>
      </c>
      <c r="M92" s="153" t="s">
        <v>302</v>
      </c>
    </row>
    <row r="93" spans="1:13" s="205" customFormat="1" ht="15" customHeight="1" x14ac:dyDescent="0.2">
      <c r="A93" s="28">
        <v>6.4</v>
      </c>
      <c r="B93" s="43" t="s">
        <v>108</v>
      </c>
      <c r="C93" s="9"/>
      <c r="D93" s="48"/>
      <c r="E93" s="11"/>
      <c r="F93" s="11"/>
      <c r="G93" s="149"/>
      <c r="H93" s="160"/>
      <c r="I93" s="151"/>
      <c r="J93" s="160"/>
      <c r="K93" s="160"/>
      <c r="L93" s="161"/>
      <c r="M93" s="161"/>
    </row>
    <row r="94" spans="1:13" s="205" customFormat="1" ht="15" customHeight="1" x14ac:dyDescent="0.2">
      <c r="A94" s="24" t="s">
        <v>109</v>
      </c>
      <c r="B94" s="32" t="s">
        <v>63</v>
      </c>
      <c r="C94" s="32"/>
      <c r="D94" s="48"/>
      <c r="E94" s="49" t="s">
        <v>7</v>
      </c>
      <c r="F94" s="13" t="s">
        <v>32</v>
      </c>
      <c r="G94" s="149">
        <v>1900</v>
      </c>
      <c r="H94" s="150" t="s">
        <v>33</v>
      </c>
      <c r="I94" s="151">
        <v>300</v>
      </c>
      <c r="J94" s="152" t="s">
        <v>33</v>
      </c>
      <c r="K94" s="152" t="s">
        <v>33</v>
      </c>
      <c r="L94" s="153" t="s">
        <v>284</v>
      </c>
      <c r="M94" s="153" t="s">
        <v>302</v>
      </c>
    </row>
    <row r="95" spans="1:13" s="205" customFormat="1" ht="15" customHeight="1" x14ac:dyDescent="0.2">
      <c r="A95" s="24" t="s">
        <v>110</v>
      </c>
      <c r="B95" s="32" t="s">
        <v>65</v>
      </c>
      <c r="C95" s="32"/>
      <c r="D95" s="48"/>
      <c r="E95" s="12">
        <v>22</v>
      </c>
      <c r="F95" s="13" t="s">
        <v>32</v>
      </c>
      <c r="G95" s="145">
        <v>1870</v>
      </c>
      <c r="H95" s="145">
        <f>G95*E95</f>
        <v>41140</v>
      </c>
      <c r="I95" s="146">
        <v>330</v>
      </c>
      <c r="J95" s="146">
        <f>I95*E95</f>
        <v>7260</v>
      </c>
      <c r="K95" s="146">
        <f>J95+H95</f>
        <v>48400</v>
      </c>
      <c r="L95" s="153" t="s">
        <v>284</v>
      </c>
      <c r="M95" s="153" t="s">
        <v>302</v>
      </c>
    </row>
    <row r="96" spans="1:13" s="240" customFormat="1" ht="15" customHeight="1" x14ac:dyDescent="0.2">
      <c r="A96" s="64">
        <v>6.5</v>
      </c>
      <c r="B96" s="47" t="s">
        <v>111</v>
      </c>
      <c r="C96" s="10"/>
      <c r="D96" s="11"/>
      <c r="E96" s="31"/>
      <c r="F96" s="5"/>
      <c r="G96" s="162"/>
      <c r="H96" s="163"/>
      <c r="I96" s="164"/>
      <c r="J96" s="163"/>
      <c r="K96" s="165"/>
      <c r="L96" s="166"/>
      <c r="M96" s="166"/>
    </row>
    <row r="97" spans="1:13" s="205" customFormat="1" ht="15" customHeight="1" x14ac:dyDescent="0.2">
      <c r="A97" s="24" t="s">
        <v>112</v>
      </c>
      <c r="B97" s="32" t="s">
        <v>113</v>
      </c>
      <c r="C97" s="32"/>
      <c r="D97" s="48"/>
      <c r="E97" s="12" t="s">
        <v>7</v>
      </c>
      <c r="F97" s="13" t="s">
        <v>4</v>
      </c>
      <c r="G97" s="149"/>
      <c r="H97" s="150" t="s">
        <v>33</v>
      </c>
      <c r="I97" s="151"/>
      <c r="J97" s="152" t="s">
        <v>33</v>
      </c>
      <c r="K97" s="152" t="s">
        <v>33</v>
      </c>
      <c r="L97" s="153" t="s">
        <v>7</v>
      </c>
      <c r="M97" s="153" t="s">
        <v>7</v>
      </c>
    </row>
    <row r="98" spans="1:13" s="205" customFormat="1" ht="15" customHeight="1" x14ac:dyDescent="0.2">
      <c r="A98" s="24" t="s">
        <v>114</v>
      </c>
      <c r="B98" s="32" t="s">
        <v>115</v>
      </c>
      <c r="C98" s="32"/>
      <c r="D98" s="48"/>
      <c r="E98" s="12" t="s">
        <v>7</v>
      </c>
      <c r="F98" s="13" t="s">
        <v>4</v>
      </c>
      <c r="G98" s="149"/>
      <c r="H98" s="150" t="s">
        <v>33</v>
      </c>
      <c r="I98" s="151"/>
      <c r="J98" s="152" t="s">
        <v>33</v>
      </c>
      <c r="K98" s="152" t="s">
        <v>33</v>
      </c>
      <c r="L98" s="153" t="s">
        <v>7</v>
      </c>
      <c r="M98" s="153" t="s">
        <v>7</v>
      </c>
    </row>
    <row r="99" spans="1:13" s="205" customFormat="1" ht="15" customHeight="1" x14ac:dyDescent="0.2">
      <c r="A99" s="24" t="s">
        <v>116</v>
      </c>
      <c r="B99" s="32" t="s">
        <v>117</v>
      </c>
      <c r="C99" s="32"/>
      <c r="D99" s="48"/>
      <c r="E99" s="12" t="s">
        <v>7</v>
      </c>
      <c r="F99" s="13" t="s">
        <v>4</v>
      </c>
      <c r="G99" s="149"/>
      <c r="H99" s="150" t="s">
        <v>33</v>
      </c>
      <c r="I99" s="151"/>
      <c r="J99" s="152" t="s">
        <v>33</v>
      </c>
      <c r="K99" s="152" t="s">
        <v>33</v>
      </c>
      <c r="L99" s="153" t="s">
        <v>7</v>
      </c>
      <c r="M99" s="153" t="s">
        <v>7</v>
      </c>
    </row>
    <row r="100" spans="1:13" s="205" customFormat="1" ht="15" customHeight="1" x14ac:dyDescent="0.2">
      <c r="A100" s="24" t="s">
        <v>118</v>
      </c>
      <c r="B100" s="32" t="s">
        <v>119</v>
      </c>
      <c r="C100" s="32"/>
      <c r="D100" s="48"/>
      <c r="E100" s="12">
        <v>5</v>
      </c>
      <c r="F100" s="13" t="s">
        <v>6</v>
      </c>
      <c r="G100" s="149">
        <v>7000</v>
      </c>
      <c r="H100" s="150" t="s">
        <v>303</v>
      </c>
      <c r="I100" s="151">
        <v>1500</v>
      </c>
      <c r="J100" s="152" t="s">
        <v>303</v>
      </c>
      <c r="K100" s="152" t="s">
        <v>303</v>
      </c>
      <c r="L100" s="153" t="s">
        <v>7</v>
      </c>
      <c r="M100" s="153" t="s">
        <v>7</v>
      </c>
    </row>
    <row r="101" spans="1:13" s="209" customFormat="1" ht="14.25" customHeight="1" x14ac:dyDescent="0.2">
      <c r="A101" s="486" t="s">
        <v>19</v>
      </c>
      <c r="B101" s="486"/>
      <c r="C101" s="486"/>
      <c r="D101" s="486"/>
      <c r="E101" s="486"/>
      <c r="F101" s="486"/>
      <c r="G101" s="71"/>
      <c r="H101" s="71"/>
      <c r="I101" s="71"/>
      <c r="J101" s="71"/>
      <c r="K101" s="71"/>
      <c r="L101" s="212"/>
      <c r="M101" s="71"/>
    </row>
    <row r="102" spans="1:13" s="213" customFormat="1" ht="15" customHeight="1" x14ac:dyDescent="0.2">
      <c r="A102" s="72">
        <v>7</v>
      </c>
      <c r="B102" s="86" t="s">
        <v>120</v>
      </c>
      <c r="C102" s="91"/>
      <c r="D102" s="92"/>
      <c r="E102" s="83"/>
      <c r="F102" s="83"/>
      <c r="G102" s="77"/>
      <c r="H102" s="84"/>
      <c r="I102" s="78"/>
      <c r="J102" s="84"/>
      <c r="K102" s="84"/>
      <c r="L102" s="239"/>
      <c r="M102" s="84"/>
    </row>
    <row r="103" spans="1:13" s="205" customFormat="1" ht="15" customHeight="1" x14ac:dyDescent="0.2">
      <c r="A103" s="24">
        <v>7.1</v>
      </c>
      <c r="B103" s="32" t="s">
        <v>121</v>
      </c>
      <c r="C103" s="32"/>
      <c r="D103" s="33"/>
      <c r="E103" s="12">
        <v>17</v>
      </c>
      <c r="F103" s="13" t="s">
        <v>32</v>
      </c>
      <c r="G103" s="145">
        <v>5700</v>
      </c>
      <c r="H103" s="145">
        <f t="shared" ref="H103:H108" si="24">G103*E103</f>
        <v>96900</v>
      </c>
      <c r="I103" s="146">
        <v>700</v>
      </c>
      <c r="J103" s="146">
        <f t="shared" ref="J103:J108" si="25">I103*E103</f>
        <v>11900</v>
      </c>
      <c r="K103" s="146">
        <f t="shared" ref="K103:K108" si="26">J103+H103</f>
        <v>108800</v>
      </c>
      <c r="L103" s="153" t="s">
        <v>304</v>
      </c>
      <c r="M103" s="148" t="s">
        <v>290</v>
      </c>
    </row>
    <row r="104" spans="1:13" s="205" customFormat="1" ht="15" customHeight="1" x14ac:dyDescent="0.2">
      <c r="A104" s="24">
        <v>7.2</v>
      </c>
      <c r="B104" s="32" t="s">
        <v>122</v>
      </c>
      <c r="C104" s="32"/>
      <c r="D104" s="33"/>
      <c r="E104" s="12">
        <v>17</v>
      </c>
      <c r="F104" s="13" t="s">
        <v>32</v>
      </c>
      <c r="G104" s="145">
        <v>5700</v>
      </c>
      <c r="H104" s="145">
        <f t="shared" si="24"/>
        <v>96900</v>
      </c>
      <c r="I104" s="146">
        <v>700</v>
      </c>
      <c r="J104" s="146">
        <f t="shared" si="25"/>
        <v>11900</v>
      </c>
      <c r="K104" s="146">
        <f t="shared" si="26"/>
        <v>108800</v>
      </c>
      <c r="L104" s="153" t="s">
        <v>304</v>
      </c>
      <c r="M104" s="148" t="s">
        <v>290</v>
      </c>
    </row>
    <row r="105" spans="1:13" s="205" customFormat="1" ht="15" customHeight="1" x14ac:dyDescent="0.2">
      <c r="A105" s="24">
        <v>7.3</v>
      </c>
      <c r="B105" s="32" t="s">
        <v>123</v>
      </c>
      <c r="C105" s="32"/>
      <c r="D105" s="33"/>
      <c r="E105" s="12">
        <v>6</v>
      </c>
      <c r="F105" s="13" t="s">
        <v>6</v>
      </c>
      <c r="G105" s="145">
        <v>4500</v>
      </c>
      <c r="H105" s="145">
        <f t="shared" si="24"/>
        <v>27000</v>
      </c>
      <c r="I105" s="146">
        <v>700</v>
      </c>
      <c r="J105" s="146">
        <f t="shared" si="25"/>
        <v>4200</v>
      </c>
      <c r="K105" s="146">
        <f t="shared" si="26"/>
        <v>31200</v>
      </c>
      <c r="L105" s="153" t="s">
        <v>304</v>
      </c>
      <c r="M105" s="148" t="s">
        <v>290</v>
      </c>
    </row>
    <row r="106" spans="1:13" s="205" customFormat="1" ht="15" customHeight="1" x14ac:dyDescent="0.2">
      <c r="A106" s="24">
        <v>7.4</v>
      </c>
      <c r="B106" s="32" t="s">
        <v>124</v>
      </c>
      <c r="C106" s="32"/>
      <c r="D106" s="33"/>
      <c r="E106" s="12">
        <v>2</v>
      </c>
      <c r="F106" s="13" t="s">
        <v>6</v>
      </c>
      <c r="G106" s="145">
        <v>12000</v>
      </c>
      <c r="H106" s="145">
        <f t="shared" si="24"/>
        <v>24000</v>
      </c>
      <c r="I106" s="146">
        <v>5000</v>
      </c>
      <c r="J106" s="146">
        <f t="shared" si="25"/>
        <v>10000</v>
      </c>
      <c r="K106" s="146">
        <f t="shared" si="26"/>
        <v>34000</v>
      </c>
      <c r="L106" s="153" t="s">
        <v>304</v>
      </c>
      <c r="M106" s="148" t="s">
        <v>290</v>
      </c>
    </row>
    <row r="107" spans="1:13" s="205" customFormat="1" ht="15" customHeight="1" x14ac:dyDescent="0.2">
      <c r="A107" s="24">
        <v>7.5</v>
      </c>
      <c r="B107" s="32" t="s">
        <v>125</v>
      </c>
      <c r="C107" s="32"/>
      <c r="D107" s="33"/>
      <c r="E107" s="12">
        <v>1</v>
      </c>
      <c r="F107" s="13" t="s">
        <v>4</v>
      </c>
      <c r="G107" s="145">
        <v>105000</v>
      </c>
      <c r="H107" s="145">
        <f t="shared" si="24"/>
        <v>105000</v>
      </c>
      <c r="I107" s="146">
        <v>5000</v>
      </c>
      <c r="J107" s="146">
        <f t="shared" si="25"/>
        <v>5000</v>
      </c>
      <c r="K107" s="146">
        <f t="shared" si="26"/>
        <v>110000</v>
      </c>
      <c r="L107" s="153" t="s">
        <v>304</v>
      </c>
      <c r="M107" s="148" t="s">
        <v>290</v>
      </c>
    </row>
    <row r="108" spans="1:13" s="205" customFormat="1" ht="15" customHeight="1" x14ac:dyDescent="0.2">
      <c r="A108" s="24">
        <v>7.6</v>
      </c>
      <c r="B108" s="32" t="s">
        <v>126</v>
      </c>
      <c r="C108" s="32"/>
      <c r="D108" s="33"/>
      <c r="E108" s="12">
        <v>89</v>
      </c>
      <c r="F108" s="13" t="s">
        <v>6</v>
      </c>
      <c r="G108" s="145">
        <v>24500</v>
      </c>
      <c r="H108" s="145">
        <f t="shared" si="24"/>
        <v>2180500</v>
      </c>
      <c r="I108" s="146">
        <v>1500</v>
      </c>
      <c r="J108" s="146">
        <f t="shared" si="25"/>
        <v>133500</v>
      </c>
      <c r="K108" s="146">
        <f t="shared" si="26"/>
        <v>2314000</v>
      </c>
      <c r="L108" s="153" t="s">
        <v>304</v>
      </c>
      <c r="M108" s="148" t="s">
        <v>290</v>
      </c>
    </row>
    <row r="109" spans="1:13" s="205" customFormat="1" ht="15" customHeight="1" x14ac:dyDescent="0.2">
      <c r="A109" s="24">
        <v>7.7</v>
      </c>
      <c r="B109" s="32" t="s">
        <v>127</v>
      </c>
      <c r="C109" s="32"/>
      <c r="D109" s="33"/>
      <c r="E109" s="12" t="s">
        <v>7</v>
      </c>
      <c r="F109" s="13" t="s">
        <v>4</v>
      </c>
      <c r="G109" s="149">
        <v>22000</v>
      </c>
      <c r="H109" s="150" t="s">
        <v>33</v>
      </c>
      <c r="I109" s="151">
        <v>1500</v>
      </c>
      <c r="J109" s="152" t="s">
        <v>33</v>
      </c>
      <c r="K109" s="152" t="s">
        <v>33</v>
      </c>
      <c r="L109" s="153" t="s">
        <v>304</v>
      </c>
      <c r="M109" s="148" t="s">
        <v>290</v>
      </c>
    </row>
    <row r="110" spans="1:13" s="205" customFormat="1" ht="15" customHeight="1" x14ac:dyDescent="0.2">
      <c r="A110" s="24">
        <v>7.8</v>
      </c>
      <c r="B110" s="32" t="s">
        <v>128</v>
      </c>
      <c r="C110" s="32"/>
      <c r="D110" s="33"/>
      <c r="E110" s="12">
        <v>24</v>
      </c>
      <c r="F110" s="13" t="s">
        <v>6</v>
      </c>
      <c r="G110" s="145">
        <v>3200</v>
      </c>
      <c r="H110" s="145">
        <f t="shared" ref="H110" si="27">G110*E110</f>
        <v>76800</v>
      </c>
      <c r="I110" s="146">
        <v>1000</v>
      </c>
      <c r="J110" s="146">
        <f t="shared" ref="J110" si="28">I110*E110</f>
        <v>24000</v>
      </c>
      <c r="K110" s="146">
        <f t="shared" ref="K110" si="29">J110+H110</f>
        <v>100800</v>
      </c>
      <c r="L110" s="153" t="s">
        <v>304</v>
      </c>
      <c r="M110" s="148" t="s">
        <v>290</v>
      </c>
    </row>
    <row r="111" spans="1:13" s="209" customFormat="1" ht="14.25" customHeight="1" x14ac:dyDescent="0.2">
      <c r="A111" s="486" t="s">
        <v>19</v>
      </c>
      <c r="B111" s="486"/>
      <c r="C111" s="486"/>
      <c r="D111" s="486"/>
      <c r="E111" s="486"/>
      <c r="F111" s="486"/>
      <c r="G111" s="71"/>
      <c r="H111" s="71"/>
      <c r="I111" s="71"/>
      <c r="J111" s="71"/>
      <c r="K111" s="71"/>
      <c r="L111" s="235"/>
      <c r="M111" s="71"/>
    </row>
    <row r="112" spans="1:13" s="236" customFormat="1" ht="15" customHeight="1" x14ac:dyDescent="0.2">
      <c r="A112" s="72">
        <v>8</v>
      </c>
      <c r="B112" s="85" t="s">
        <v>129</v>
      </c>
      <c r="C112" s="86"/>
      <c r="D112" s="86"/>
      <c r="E112" s="87"/>
      <c r="F112" s="87"/>
      <c r="G112" s="77"/>
      <c r="H112" s="87"/>
      <c r="I112" s="78"/>
      <c r="J112" s="88"/>
      <c r="K112" s="88"/>
      <c r="L112" s="239"/>
      <c r="M112" s="88"/>
    </row>
    <row r="113" spans="1:13" s="205" customFormat="1" ht="25.5" customHeight="1" x14ac:dyDescent="0.2">
      <c r="A113" s="50">
        <v>8.1</v>
      </c>
      <c r="B113" s="487" t="s">
        <v>335</v>
      </c>
      <c r="C113" s="487"/>
      <c r="D113" s="487"/>
      <c r="E113" s="12">
        <v>2</v>
      </c>
      <c r="F113" s="13" t="s">
        <v>6</v>
      </c>
      <c r="G113" s="145">
        <v>1070000</v>
      </c>
      <c r="H113" s="145">
        <f t="shared" ref="H113:H119" si="30">G113*E113</f>
        <v>2140000</v>
      </c>
      <c r="I113" s="146">
        <v>25000</v>
      </c>
      <c r="J113" s="146">
        <f t="shared" ref="J113:J119" si="31">I113*E113</f>
        <v>50000</v>
      </c>
      <c r="K113" s="146">
        <f t="shared" ref="K113:K119" si="32">J113+H113</f>
        <v>2190000</v>
      </c>
      <c r="L113" s="147" t="s">
        <v>305</v>
      </c>
      <c r="M113" s="153" t="s">
        <v>306</v>
      </c>
    </row>
    <row r="114" spans="1:13" s="205" customFormat="1" ht="15" customHeight="1" x14ac:dyDescent="0.2">
      <c r="A114" s="50">
        <v>8.1999999999999993</v>
      </c>
      <c r="B114" s="8" t="s">
        <v>130</v>
      </c>
      <c r="C114" s="14"/>
      <c r="D114" s="15"/>
      <c r="E114" s="12">
        <v>4</v>
      </c>
      <c r="F114" s="13" t="s">
        <v>6</v>
      </c>
      <c r="G114" s="145">
        <v>8500</v>
      </c>
      <c r="H114" s="145">
        <f t="shared" si="30"/>
        <v>34000</v>
      </c>
      <c r="I114" s="146">
        <v>1000</v>
      </c>
      <c r="J114" s="146">
        <f t="shared" si="31"/>
        <v>4000</v>
      </c>
      <c r="K114" s="146">
        <f t="shared" si="32"/>
        <v>38000</v>
      </c>
      <c r="L114" s="153" t="s">
        <v>284</v>
      </c>
      <c r="M114" s="153" t="s">
        <v>301</v>
      </c>
    </row>
    <row r="115" spans="1:13" s="205" customFormat="1" ht="15" customHeight="1" x14ac:dyDescent="0.2">
      <c r="A115" s="50">
        <v>8.3000000000000007</v>
      </c>
      <c r="B115" s="8" t="s">
        <v>16</v>
      </c>
      <c r="C115" s="14"/>
      <c r="D115" s="15"/>
      <c r="E115" s="12">
        <v>4</v>
      </c>
      <c r="F115" s="13" t="s">
        <v>6</v>
      </c>
      <c r="G115" s="145">
        <v>10000</v>
      </c>
      <c r="H115" s="145">
        <f t="shared" si="30"/>
        <v>40000</v>
      </c>
      <c r="I115" s="146">
        <v>2000</v>
      </c>
      <c r="J115" s="146">
        <f t="shared" si="31"/>
        <v>8000</v>
      </c>
      <c r="K115" s="146">
        <f t="shared" si="32"/>
        <v>48000</v>
      </c>
      <c r="L115" s="153"/>
      <c r="M115" s="153"/>
    </row>
    <row r="116" spans="1:13" s="205" customFormat="1" ht="15" customHeight="1" x14ac:dyDescent="0.2">
      <c r="A116" s="50">
        <v>8.4</v>
      </c>
      <c r="B116" s="8" t="s">
        <v>131</v>
      </c>
      <c r="C116" s="14"/>
      <c r="D116" s="15"/>
      <c r="E116" s="12">
        <v>1</v>
      </c>
      <c r="F116" s="13" t="s">
        <v>4</v>
      </c>
      <c r="G116" s="145">
        <v>24000</v>
      </c>
      <c r="H116" s="145">
        <f t="shared" si="30"/>
        <v>24000</v>
      </c>
      <c r="I116" s="146">
        <v>3000</v>
      </c>
      <c r="J116" s="146">
        <f t="shared" si="31"/>
        <v>3000</v>
      </c>
      <c r="K116" s="146">
        <f t="shared" si="32"/>
        <v>27000</v>
      </c>
      <c r="L116" s="153" t="s">
        <v>282</v>
      </c>
      <c r="M116" s="153" t="s">
        <v>307</v>
      </c>
    </row>
    <row r="117" spans="1:13" s="205" customFormat="1" ht="15" customHeight="1" x14ac:dyDescent="0.2">
      <c r="A117" s="50">
        <v>8.5</v>
      </c>
      <c r="B117" s="8" t="s">
        <v>132</v>
      </c>
      <c r="C117" s="14"/>
      <c r="D117" s="15"/>
      <c r="E117" s="12">
        <v>1</v>
      </c>
      <c r="F117" s="12" t="s">
        <v>133</v>
      </c>
      <c r="G117" s="145">
        <v>10000</v>
      </c>
      <c r="H117" s="145">
        <f t="shared" si="30"/>
        <v>10000</v>
      </c>
      <c r="I117" s="146">
        <v>2500</v>
      </c>
      <c r="J117" s="146">
        <f t="shared" si="31"/>
        <v>2500</v>
      </c>
      <c r="K117" s="146">
        <f t="shared" si="32"/>
        <v>12500</v>
      </c>
      <c r="L117" s="153" t="s">
        <v>284</v>
      </c>
      <c r="M117" s="153" t="s">
        <v>308</v>
      </c>
    </row>
    <row r="118" spans="1:13" s="205" customFormat="1" ht="25.5" customHeight="1" x14ac:dyDescent="0.2">
      <c r="A118" s="50">
        <v>8.6</v>
      </c>
      <c r="B118" s="487" t="s">
        <v>336</v>
      </c>
      <c r="C118" s="487"/>
      <c r="D118" s="487"/>
      <c r="E118" s="12">
        <v>1</v>
      </c>
      <c r="F118" s="13" t="s">
        <v>133</v>
      </c>
      <c r="G118" s="145">
        <v>15000</v>
      </c>
      <c r="H118" s="145">
        <f t="shared" si="30"/>
        <v>15000</v>
      </c>
      <c r="I118" s="146">
        <v>3000</v>
      </c>
      <c r="J118" s="146">
        <f t="shared" si="31"/>
        <v>3000</v>
      </c>
      <c r="K118" s="146">
        <f t="shared" si="32"/>
        <v>18000</v>
      </c>
      <c r="L118" s="153" t="s">
        <v>284</v>
      </c>
      <c r="M118" s="153" t="s">
        <v>309</v>
      </c>
    </row>
    <row r="119" spans="1:13" s="205" customFormat="1" ht="15" customHeight="1" x14ac:dyDescent="0.2">
      <c r="A119" s="50">
        <v>8.6999999999999993</v>
      </c>
      <c r="B119" s="8" t="s">
        <v>134</v>
      </c>
      <c r="C119" s="14"/>
      <c r="D119" s="15"/>
      <c r="E119" s="12">
        <v>1</v>
      </c>
      <c r="F119" s="12" t="s">
        <v>133</v>
      </c>
      <c r="G119" s="145">
        <v>0</v>
      </c>
      <c r="H119" s="145">
        <f t="shared" si="30"/>
        <v>0</v>
      </c>
      <c r="I119" s="146">
        <v>20000</v>
      </c>
      <c r="J119" s="146">
        <f t="shared" si="31"/>
        <v>20000</v>
      </c>
      <c r="K119" s="146">
        <f t="shared" si="32"/>
        <v>20000</v>
      </c>
      <c r="L119" s="153"/>
      <c r="M119" s="153"/>
    </row>
    <row r="120" spans="1:13" s="209" customFormat="1" ht="14.25" customHeight="1" x14ac:dyDescent="0.2">
      <c r="A120" s="486" t="s">
        <v>19</v>
      </c>
      <c r="B120" s="486"/>
      <c r="C120" s="486"/>
      <c r="D120" s="486"/>
      <c r="E120" s="486"/>
      <c r="F120" s="486"/>
      <c r="G120" s="71"/>
      <c r="H120" s="71"/>
      <c r="I120" s="71"/>
      <c r="J120" s="71"/>
      <c r="K120" s="71"/>
      <c r="L120" s="235"/>
      <c r="M120" s="71"/>
    </row>
    <row r="121" spans="1:13" s="213" customFormat="1" ht="15" customHeight="1" x14ac:dyDescent="0.2">
      <c r="A121" s="72">
        <v>9</v>
      </c>
      <c r="B121" s="85" t="s">
        <v>135</v>
      </c>
      <c r="C121" s="86"/>
      <c r="D121" s="43"/>
      <c r="E121" s="83"/>
      <c r="F121" s="83"/>
      <c r="G121" s="77"/>
      <c r="H121" s="83"/>
      <c r="I121" s="78"/>
      <c r="J121" s="88"/>
      <c r="K121" s="88"/>
      <c r="L121" s="239"/>
      <c r="M121" s="88"/>
    </row>
    <row r="122" spans="1:13" s="237" customFormat="1" ht="15" customHeight="1" x14ac:dyDescent="0.2">
      <c r="A122" s="50">
        <v>9.1</v>
      </c>
      <c r="B122" s="8" t="s">
        <v>136</v>
      </c>
      <c r="C122" s="9"/>
      <c r="D122" s="9"/>
      <c r="E122" s="12">
        <v>6</v>
      </c>
      <c r="F122" s="12" t="s">
        <v>52</v>
      </c>
      <c r="G122" s="145">
        <v>12500</v>
      </c>
      <c r="H122" s="145">
        <f t="shared" ref="H122:H124" si="33">G122*E122</f>
        <v>75000</v>
      </c>
      <c r="I122" s="146">
        <v>1000</v>
      </c>
      <c r="J122" s="146">
        <f t="shared" ref="J122:J124" si="34">I122*E122</f>
        <v>6000</v>
      </c>
      <c r="K122" s="146">
        <f t="shared" ref="K122:K124" si="35">J122+H122</f>
        <v>81000</v>
      </c>
      <c r="L122" s="153" t="s">
        <v>284</v>
      </c>
      <c r="M122" s="153" t="s">
        <v>310</v>
      </c>
    </row>
    <row r="123" spans="1:13" s="237" customFormat="1" ht="15" customHeight="1" x14ac:dyDescent="0.2">
      <c r="A123" s="50">
        <v>9.1999999999999993</v>
      </c>
      <c r="B123" s="8" t="s">
        <v>137</v>
      </c>
      <c r="C123" s="9"/>
      <c r="D123" s="9"/>
      <c r="E123" s="12">
        <v>6</v>
      </c>
      <c r="F123" s="12" t="s">
        <v>52</v>
      </c>
      <c r="G123" s="145">
        <v>9500</v>
      </c>
      <c r="H123" s="145">
        <f t="shared" si="33"/>
        <v>57000</v>
      </c>
      <c r="I123" s="146">
        <v>1000</v>
      </c>
      <c r="J123" s="146">
        <f t="shared" si="34"/>
        <v>6000</v>
      </c>
      <c r="K123" s="146">
        <f t="shared" si="35"/>
        <v>63000</v>
      </c>
      <c r="L123" s="153" t="s">
        <v>284</v>
      </c>
      <c r="M123" s="153" t="s">
        <v>310</v>
      </c>
    </row>
    <row r="124" spans="1:13" s="237" customFormat="1" ht="15" customHeight="1" x14ac:dyDescent="0.2">
      <c r="A124" s="50">
        <v>9.3000000000000007</v>
      </c>
      <c r="B124" s="8" t="s">
        <v>138</v>
      </c>
      <c r="C124" s="9"/>
      <c r="D124" s="9"/>
      <c r="E124" s="12">
        <v>6</v>
      </c>
      <c r="F124" s="12" t="s">
        <v>52</v>
      </c>
      <c r="G124" s="145">
        <v>2000</v>
      </c>
      <c r="H124" s="145">
        <f t="shared" si="33"/>
        <v>12000</v>
      </c>
      <c r="I124" s="146">
        <v>1000</v>
      </c>
      <c r="J124" s="146">
        <f t="shared" si="34"/>
        <v>6000</v>
      </c>
      <c r="K124" s="146">
        <f t="shared" si="35"/>
        <v>18000</v>
      </c>
      <c r="L124" s="153" t="s">
        <v>284</v>
      </c>
      <c r="M124" s="153" t="s">
        <v>310</v>
      </c>
    </row>
    <row r="125" spans="1:13" s="209" customFormat="1" ht="14.25" customHeight="1" x14ac:dyDescent="0.2">
      <c r="A125" s="486" t="s">
        <v>19</v>
      </c>
      <c r="B125" s="486"/>
      <c r="C125" s="486"/>
      <c r="D125" s="486"/>
      <c r="E125" s="486"/>
      <c r="F125" s="486"/>
      <c r="G125" s="71"/>
      <c r="H125" s="71"/>
      <c r="I125" s="71"/>
      <c r="J125" s="71"/>
      <c r="K125" s="71"/>
      <c r="L125" s="241"/>
      <c r="M125" s="71"/>
    </row>
    <row r="126" spans="1:13" s="213" customFormat="1" ht="15" customHeight="1" x14ac:dyDescent="0.2">
      <c r="A126" s="72">
        <v>10</v>
      </c>
      <c r="B126" s="95" t="s">
        <v>139</v>
      </c>
      <c r="C126" s="96"/>
      <c r="D126" s="83"/>
      <c r="E126" s="84"/>
      <c r="F126" s="84"/>
      <c r="G126" s="97"/>
      <c r="H126" s="84"/>
      <c r="I126" s="98"/>
      <c r="J126" s="84"/>
      <c r="K126" s="87"/>
      <c r="L126" s="239"/>
      <c r="M126" s="87"/>
    </row>
    <row r="127" spans="1:13" s="224" customFormat="1" ht="15" customHeight="1" x14ac:dyDescent="0.2">
      <c r="A127" s="37">
        <v>10.1</v>
      </c>
      <c r="B127" s="30" t="s">
        <v>337</v>
      </c>
      <c r="C127" s="30"/>
      <c r="D127" s="30"/>
      <c r="E127" s="51">
        <v>1</v>
      </c>
      <c r="F127" s="39" t="s">
        <v>4</v>
      </c>
      <c r="G127" s="16">
        <v>175000</v>
      </c>
      <c r="H127" s="231" t="s">
        <v>33</v>
      </c>
      <c r="I127" s="17">
        <v>5000</v>
      </c>
      <c r="J127" s="18" t="s">
        <v>33</v>
      </c>
      <c r="K127" s="18" t="s">
        <v>33</v>
      </c>
      <c r="L127" s="153" t="s">
        <v>311</v>
      </c>
      <c r="M127" s="153" t="s">
        <v>287</v>
      </c>
    </row>
    <row r="128" spans="1:13" s="224" customFormat="1" ht="15" customHeight="1" x14ac:dyDescent="0.2">
      <c r="A128" s="37">
        <v>10.199999999999999</v>
      </c>
      <c r="B128" s="30" t="s">
        <v>338</v>
      </c>
      <c r="C128" s="30"/>
      <c r="D128" s="30"/>
      <c r="E128" s="51">
        <v>2</v>
      </c>
      <c r="F128" s="39" t="s">
        <v>6</v>
      </c>
      <c r="G128" s="16">
        <v>175000</v>
      </c>
      <c r="H128" s="231" t="s">
        <v>33</v>
      </c>
      <c r="I128" s="17">
        <v>5000</v>
      </c>
      <c r="J128" s="18" t="s">
        <v>33</v>
      </c>
      <c r="K128" s="18" t="s">
        <v>33</v>
      </c>
      <c r="L128" s="153" t="s">
        <v>311</v>
      </c>
      <c r="M128" s="153" t="s">
        <v>287</v>
      </c>
    </row>
    <row r="129" spans="1:13" s="224" customFormat="1" ht="27" customHeight="1" x14ac:dyDescent="0.2">
      <c r="A129" s="37">
        <v>10.3</v>
      </c>
      <c r="B129" s="488" t="s">
        <v>140</v>
      </c>
      <c r="C129" s="488"/>
      <c r="D129" s="488"/>
      <c r="E129" s="38">
        <v>2</v>
      </c>
      <c r="F129" s="39" t="s">
        <v>52</v>
      </c>
      <c r="G129" s="16"/>
      <c r="H129" s="231" t="s">
        <v>33</v>
      </c>
      <c r="I129" s="17">
        <v>15000</v>
      </c>
      <c r="J129" s="18" t="s">
        <v>33</v>
      </c>
      <c r="K129" s="18" t="s">
        <v>33</v>
      </c>
      <c r="L129" s="153" t="s">
        <v>311</v>
      </c>
      <c r="M129" s="153" t="s">
        <v>287</v>
      </c>
    </row>
    <row r="130" spans="1:13" s="224" customFormat="1" ht="15" customHeight="1" x14ac:dyDescent="0.2">
      <c r="A130" s="37">
        <v>10.4</v>
      </c>
      <c r="B130" s="26" t="s">
        <v>141</v>
      </c>
      <c r="C130" s="52"/>
      <c r="D130" s="52"/>
      <c r="E130" s="38">
        <v>1</v>
      </c>
      <c r="F130" s="39" t="s">
        <v>17</v>
      </c>
      <c r="G130" s="16">
        <v>175000</v>
      </c>
      <c r="H130" s="231" t="s">
        <v>33</v>
      </c>
      <c r="I130" s="17">
        <v>25000</v>
      </c>
      <c r="J130" s="18" t="s">
        <v>33</v>
      </c>
      <c r="K130" s="18" t="s">
        <v>33</v>
      </c>
      <c r="L130" s="153" t="s">
        <v>311</v>
      </c>
      <c r="M130" s="153" t="s">
        <v>287</v>
      </c>
    </row>
    <row r="131" spans="1:13" s="224" customFormat="1" ht="25.5" customHeight="1" x14ac:dyDescent="0.2">
      <c r="A131" s="37">
        <v>10.5</v>
      </c>
      <c r="B131" s="491" t="s">
        <v>142</v>
      </c>
      <c r="C131" s="491"/>
      <c r="D131" s="491"/>
      <c r="E131" s="38">
        <v>1</v>
      </c>
      <c r="F131" s="39" t="s">
        <v>4</v>
      </c>
      <c r="G131" s="242">
        <v>1450000</v>
      </c>
      <c r="H131" s="231" t="s">
        <v>33</v>
      </c>
      <c r="I131" s="17">
        <v>77000</v>
      </c>
      <c r="J131" s="18" t="s">
        <v>33</v>
      </c>
      <c r="K131" s="18" t="s">
        <v>33</v>
      </c>
      <c r="L131" s="153" t="s">
        <v>311</v>
      </c>
      <c r="M131" s="153" t="s">
        <v>287</v>
      </c>
    </row>
    <row r="132" spans="1:13" s="224" customFormat="1" ht="25.5" customHeight="1" x14ac:dyDescent="0.2">
      <c r="A132" s="37">
        <v>10.6</v>
      </c>
      <c r="B132" s="492" t="s">
        <v>339</v>
      </c>
      <c r="C132" s="492"/>
      <c r="D132" s="492"/>
      <c r="E132" s="206">
        <v>1</v>
      </c>
      <c r="F132" s="36" t="s">
        <v>4</v>
      </c>
      <c r="G132" s="242">
        <v>450000</v>
      </c>
      <c r="H132" s="231" t="s">
        <v>33</v>
      </c>
      <c r="I132" s="17">
        <v>73000</v>
      </c>
      <c r="J132" s="18" t="s">
        <v>33</v>
      </c>
      <c r="K132" s="18" t="s">
        <v>33</v>
      </c>
      <c r="L132" s="153" t="s">
        <v>311</v>
      </c>
      <c r="M132" s="153" t="s">
        <v>287</v>
      </c>
    </row>
    <row r="133" spans="1:13" s="224" customFormat="1" ht="25.5" customHeight="1" x14ac:dyDescent="0.2">
      <c r="A133" s="37">
        <v>10.7</v>
      </c>
      <c r="B133" s="492" t="s">
        <v>340</v>
      </c>
      <c r="C133" s="492"/>
      <c r="D133" s="492"/>
      <c r="E133" s="206">
        <v>1</v>
      </c>
      <c r="F133" s="36" t="s">
        <v>4</v>
      </c>
      <c r="G133" s="242">
        <v>395000</v>
      </c>
      <c r="H133" s="231" t="s">
        <v>33</v>
      </c>
      <c r="I133" s="17">
        <v>67000</v>
      </c>
      <c r="J133" s="18" t="s">
        <v>33</v>
      </c>
      <c r="K133" s="18" t="s">
        <v>33</v>
      </c>
      <c r="L133" s="153" t="s">
        <v>311</v>
      </c>
      <c r="M133" s="153" t="s">
        <v>287</v>
      </c>
    </row>
    <row r="134" spans="1:13" s="224" customFormat="1" ht="15" customHeight="1" x14ac:dyDescent="0.2">
      <c r="A134" s="37">
        <v>10.8</v>
      </c>
      <c r="B134" s="490" t="s">
        <v>341</v>
      </c>
      <c r="C134" s="490"/>
      <c r="D134" s="490"/>
      <c r="E134" s="238">
        <v>1</v>
      </c>
      <c r="F134" s="11" t="s">
        <v>4</v>
      </c>
      <c r="G134" s="242">
        <v>977000</v>
      </c>
      <c r="H134" s="231" t="s">
        <v>33</v>
      </c>
      <c r="I134" s="17">
        <v>73000</v>
      </c>
      <c r="J134" s="18" t="s">
        <v>33</v>
      </c>
      <c r="K134" s="18" t="s">
        <v>33</v>
      </c>
      <c r="L134" s="153" t="s">
        <v>311</v>
      </c>
      <c r="M134" s="153" t="s">
        <v>287</v>
      </c>
    </row>
    <row r="135" spans="1:13" s="224" customFormat="1" ht="25.5" customHeight="1" x14ac:dyDescent="0.2">
      <c r="A135" s="37">
        <v>10.9</v>
      </c>
      <c r="B135" s="490" t="s">
        <v>342</v>
      </c>
      <c r="C135" s="490"/>
      <c r="D135" s="490"/>
      <c r="E135" s="238">
        <v>1</v>
      </c>
      <c r="F135" s="11" t="s">
        <v>4</v>
      </c>
      <c r="G135" s="242">
        <v>145000</v>
      </c>
      <c r="H135" s="231" t="s">
        <v>33</v>
      </c>
      <c r="I135" s="17">
        <v>22500</v>
      </c>
      <c r="J135" s="18" t="s">
        <v>33</v>
      </c>
      <c r="K135" s="18" t="s">
        <v>33</v>
      </c>
      <c r="L135" s="153" t="s">
        <v>311</v>
      </c>
      <c r="M135" s="153" t="s">
        <v>287</v>
      </c>
    </row>
    <row r="136" spans="1:13" s="224" customFormat="1" ht="15" customHeight="1" x14ac:dyDescent="0.2">
      <c r="A136" s="4">
        <v>10.1</v>
      </c>
      <c r="B136" s="490" t="s">
        <v>343</v>
      </c>
      <c r="C136" s="490"/>
      <c r="D136" s="490"/>
      <c r="E136" s="238">
        <v>1</v>
      </c>
      <c r="F136" s="11" t="s">
        <v>5</v>
      </c>
      <c r="G136" s="242">
        <v>977000</v>
      </c>
      <c r="H136" s="231" t="s">
        <v>33</v>
      </c>
      <c r="I136" s="17">
        <v>135000</v>
      </c>
      <c r="J136" s="18" t="s">
        <v>33</v>
      </c>
      <c r="K136" s="18" t="s">
        <v>33</v>
      </c>
      <c r="L136" s="153" t="s">
        <v>311</v>
      </c>
      <c r="M136" s="153" t="s">
        <v>287</v>
      </c>
    </row>
    <row r="137" spans="1:13" s="224" customFormat="1" ht="25.5" customHeight="1" x14ac:dyDescent="0.2">
      <c r="A137" s="4">
        <v>10.11</v>
      </c>
      <c r="B137" s="490" t="s">
        <v>344</v>
      </c>
      <c r="C137" s="490"/>
      <c r="D137" s="490"/>
      <c r="E137" s="12">
        <v>1</v>
      </c>
      <c r="F137" s="13" t="s">
        <v>17</v>
      </c>
      <c r="G137" s="242">
        <v>95000</v>
      </c>
      <c r="H137" s="231" t="s">
        <v>33</v>
      </c>
      <c r="I137" s="17">
        <v>25000</v>
      </c>
      <c r="J137" s="18" t="s">
        <v>33</v>
      </c>
      <c r="K137" s="18" t="s">
        <v>33</v>
      </c>
      <c r="L137" s="153" t="s">
        <v>311</v>
      </c>
      <c r="M137" s="153" t="s">
        <v>287</v>
      </c>
    </row>
    <row r="138" spans="1:13" s="224" customFormat="1" ht="25.5" customHeight="1" x14ac:dyDescent="0.2">
      <c r="A138" s="4">
        <v>10.119999999999999</v>
      </c>
      <c r="B138" s="490" t="s">
        <v>143</v>
      </c>
      <c r="C138" s="490"/>
      <c r="D138" s="490"/>
      <c r="E138" s="12">
        <v>1</v>
      </c>
      <c r="F138" s="13" t="s">
        <v>4</v>
      </c>
      <c r="G138" s="243">
        <v>75000</v>
      </c>
      <c r="H138" s="231" t="s">
        <v>33</v>
      </c>
      <c r="I138" s="17">
        <v>15000</v>
      </c>
      <c r="J138" s="18" t="s">
        <v>33</v>
      </c>
      <c r="K138" s="18" t="s">
        <v>33</v>
      </c>
      <c r="L138" s="153" t="s">
        <v>311</v>
      </c>
      <c r="M138" s="153" t="s">
        <v>287</v>
      </c>
    </row>
    <row r="139" spans="1:13" s="224" customFormat="1" ht="15" customHeight="1" x14ac:dyDescent="0.2">
      <c r="A139" s="4">
        <v>10.130000000000001</v>
      </c>
      <c r="B139" s="8" t="s">
        <v>345</v>
      </c>
      <c r="C139" s="9"/>
      <c r="D139" s="9"/>
      <c r="E139" s="12">
        <v>1</v>
      </c>
      <c r="F139" s="13" t="s">
        <v>4</v>
      </c>
      <c r="G139" s="168">
        <v>75000</v>
      </c>
      <c r="H139" s="150" t="s">
        <v>33</v>
      </c>
      <c r="I139" s="151">
        <v>10000</v>
      </c>
      <c r="J139" s="152" t="s">
        <v>33</v>
      </c>
      <c r="K139" s="152" t="s">
        <v>33</v>
      </c>
      <c r="L139" s="153" t="s">
        <v>311</v>
      </c>
      <c r="M139" s="153" t="s">
        <v>287</v>
      </c>
    </row>
    <row r="140" spans="1:13" s="224" customFormat="1" ht="15" customHeight="1" x14ac:dyDescent="0.2">
      <c r="A140" s="4">
        <v>10.14</v>
      </c>
      <c r="B140" s="8" t="s">
        <v>346</v>
      </c>
      <c r="C140" s="14"/>
      <c r="D140" s="15"/>
      <c r="E140" s="12">
        <v>2</v>
      </c>
      <c r="F140" s="13" t="s">
        <v>6</v>
      </c>
      <c r="G140" s="168">
        <v>75000</v>
      </c>
      <c r="H140" s="150" t="s">
        <v>33</v>
      </c>
      <c r="I140" s="151">
        <v>10000</v>
      </c>
      <c r="J140" s="152" t="s">
        <v>33</v>
      </c>
      <c r="K140" s="152" t="s">
        <v>33</v>
      </c>
      <c r="L140" s="153" t="s">
        <v>311</v>
      </c>
      <c r="M140" s="153" t="s">
        <v>287</v>
      </c>
    </row>
    <row r="141" spans="1:13" s="224" customFormat="1" ht="15" customHeight="1" x14ac:dyDescent="0.2">
      <c r="A141" s="4">
        <v>10.15</v>
      </c>
      <c r="B141" s="8" t="s">
        <v>144</v>
      </c>
      <c r="C141" s="14"/>
      <c r="D141" s="15"/>
      <c r="E141" s="12">
        <v>1</v>
      </c>
      <c r="F141" s="13" t="s">
        <v>4</v>
      </c>
      <c r="G141" s="168">
        <v>75000</v>
      </c>
      <c r="H141" s="150" t="s">
        <v>33</v>
      </c>
      <c r="I141" s="151">
        <v>15000</v>
      </c>
      <c r="J141" s="152" t="s">
        <v>33</v>
      </c>
      <c r="K141" s="152" t="s">
        <v>33</v>
      </c>
      <c r="L141" s="153" t="s">
        <v>311</v>
      </c>
      <c r="M141" s="153" t="s">
        <v>287</v>
      </c>
    </row>
    <row r="142" spans="1:13" s="224" customFormat="1" ht="29.25" customHeight="1" x14ac:dyDescent="0.2">
      <c r="A142" s="4">
        <v>10.16</v>
      </c>
      <c r="B142" s="8" t="s">
        <v>347</v>
      </c>
      <c r="C142" s="14"/>
      <c r="D142" s="15"/>
      <c r="E142" s="12">
        <v>1</v>
      </c>
      <c r="F142" s="13" t="s">
        <v>4</v>
      </c>
      <c r="G142" s="244">
        <v>135000</v>
      </c>
      <c r="H142" s="231" t="s">
        <v>33</v>
      </c>
      <c r="I142" s="151">
        <v>18000</v>
      </c>
      <c r="J142" s="18" t="s">
        <v>33</v>
      </c>
      <c r="K142" s="18" t="s">
        <v>33</v>
      </c>
      <c r="L142" s="153" t="s">
        <v>311</v>
      </c>
      <c r="M142" s="153" t="s">
        <v>287</v>
      </c>
    </row>
    <row r="143" spans="1:13" s="224" customFormat="1" ht="37.5" customHeight="1" x14ac:dyDescent="0.2">
      <c r="A143" s="4">
        <v>10.17</v>
      </c>
      <c r="B143" s="493" t="s">
        <v>348</v>
      </c>
      <c r="C143" s="493"/>
      <c r="D143" s="493"/>
      <c r="E143" s="12">
        <v>1</v>
      </c>
      <c r="F143" s="45" t="s">
        <v>17</v>
      </c>
      <c r="G143" s="231">
        <v>145000</v>
      </c>
      <c r="H143" s="231" t="s">
        <v>33</v>
      </c>
      <c r="I143" s="17">
        <v>45000</v>
      </c>
      <c r="J143" s="18" t="s">
        <v>33</v>
      </c>
      <c r="K143" s="18" t="s">
        <v>33</v>
      </c>
      <c r="L143" s="153" t="s">
        <v>311</v>
      </c>
      <c r="M143" s="153" t="s">
        <v>287</v>
      </c>
    </row>
    <row r="144" spans="1:13" s="224" customFormat="1" ht="48.75" customHeight="1" x14ac:dyDescent="0.2">
      <c r="A144" s="4">
        <v>10.18</v>
      </c>
      <c r="B144" s="493" t="s">
        <v>349</v>
      </c>
      <c r="C144" s="493"/>
      <c r="D144" s="493"/>
      <c r="E144" s="12">
        <v>1</v>
      </c>
      <c r="F144" s="45" t="s">
        <v>17</v>
      </c>
      <c r="G144" s="231">
        <v>145000</v>
      </c>
      <c r="H144" s="231" t="s">
        <v>33</v>
      </c>
      <c r="I144" s="17">
        <v>45000</v>
      </c>
      <c r="J144" s="18" t="s">
        <v>33</v>
      </c>
      <c r="K144" s="18" t="s">
        <v>33</v>
      </c>
      <c r="L144" s="153" t="s">
        <v>311</v>
      </c>
      <c r="M144" s="153" t="s">
        <v>287</v>
      </c>
    </row>
    <row r="145" spans="1:13" s="224" customFormat="1" ht="25.5" customHeight="1" x14ac:dyDescent="0.2">
      <c r="A145" s="4">
        <v>10.19</v>
      </c>
      <c r="B145" s="493" t="s">
        <v>350</v>
      </c>
      <c r="C145" s="493"/>
      <c r="D145" s="493"/>
      <c r="E145" s="12">
        <v>1</v>
      </c>
      <c r="F145" s="45" t="s">
        <v>17</v>
      </c>
      <c r="G145" s="231">
        <v>100000</v>
      </c>
      <c r="H145" s="231" t="s">
        <v>33</v>
      </c>
      <c r="I145" s="17">
        <v>50000</v>
      </c>
      <c r="J145" s="18" t="s">
        <v>33</v>
      </c>
      <c r="K145" s="18" t="s">
        <v>33</v>
      </c>
      <c r="L145" s="153" t="s">
        <v>311</v>
      </c>
      <c r="M145" s="153" t="s">
        <v>287</v>
      </c>
    </row>
    <row r="146" spans="1:13" s="224" customFormat="1" ht="15" customHeight="1" x14ac:dyDescent="0.2">
      <c r="A146" s="4">
        <v>10.199999999999999</v>
      </c>
      <c r="B146" s="9" t="s">
        <v>147</v>
      </c>
      <c r="C146" s="9"/>
      <c r="D146" s="9"/>
      <c r="E146" s="12">
        <v>1</v>
      </c>
      <c r="F146" s="13" t="s">
        <v>17</v>
      </c>
      <c r="G146" s="231">
        <v>350000</v>
      </c>
      <c r="H146" s="231" t="s">
        <v>33</v>
      </c>
      <c r="I146" s="17">
        <v>75000</v>
      </c>
      <c r="J146" s="18" t="s">
        <v>33</v>
      </c>
      <c r="K146" s="18" t="s">
        <v>33</v>
      </c>
      <c r="L146" s="153" t="s">
        <v>311</v>
      </c>
      <c r="M146" s="153" t="s">
        <v>287</v>
      </c>
    </row>
    <row r="147" spans="1:13" s="209" customFormat="1" ht="14.25" customHeight="1" x14ac:dyDescent="0.2">
      <c r="A147" s="486" t="s">
        <v>19</v>
      </c>
      <c r="B147" s="486"/>
      <c r="C147" s="486"/>
      <c r="D147" s="486"/>
      <c r="E147" s="486"/>
      <c r="F147" s="486"/>
      <c r="G147" s="71"/>
      <c r="H147" s="71"/>
      <c r="I147" s="71"/>
      <c r="J147" s="71"/>
      <c r="K147" s="71"/>
      <c r="L147" s="245"/>
      <c r="M147" s="71"/>
    </row>
    <row r="148" spans="1:13" s="247" customFormat="1" ht="14.45" customHeight="1" x14ac:dyDescent="0.2">
      <c r="A148" s="99">
        <v>11</v>
      </c>
      <c r="B148" s="100" t="s">
        <v>148</v>
      </c>
      <c r="C148" s="76"/>
      <c r="D148" s="75"/>
      <c r="E148" s="101"/>
      <c r="F148" s="101"/>
      <c r="G148" s="101"/>
      <c r="H148" s="101"/>
      <c r="I148" s="101"/>
      <c r="J148" s="102"/>
      <c r="K148" s="246"/>
      <c r="L148" s="60"/>
      <c r="M148" s="246"/>
    </row>
    <row r="149" spans="1:13" s="205" customFormat="1" ht="15" customHeight="1" x14ac:dyDescent="0.2">
      <c r="A149" s="55">
        <v>11.1</v>
      </c>
      <c r="B149" s="56" t="s">
        <v>149</v>
      </c>
      <c r="C149" s="20"/>
      <c r="D149" s="9"/>
      <c r="E149" s="45"/>
      <c r="F149" s="45"/>
      <c r="G149" s="16"/>
      <c r="H149" s="11"/>
      <c r="I149" s="17"/>
      <c r="J149" s="5"/>
      <c r="K149" s="5"/>
      <c r="L149" s="18"/>
      <c r="M149" s="5"/>
    </row>
    <row r="150" spans="1:13" s="205" customFormat="1" ht="30" customHeight="1" x14ac:dyDescent="0.2">
      <c r="A150" s="24" t="s">
        <v>150</v>
      </c>
      <c r="B150" s="487" t="s">
        <v>151</v>
      </c>
      <c r="C150" s="494">
        <v>2</v>
      </c>
      <c r="D150" s="494" t="s">
        <v>6</v>
      </c>
      <c r="E150" s="12">
        <v>2</v>
      </c>
      <c r="F150" s="13" t="s">
        <v>6</v>
      </c>
      <c r="G150" s="145">
        <v>78000</v>
      </c>
      <c r="H150" s="145">
        <f>G150*E150</f>
        <v>156000</v>
      </c>
      <c r="I150" s="146">
        <v>5000</v>
      </c>
      <c r="J150" s="146">
        <f>I150*E150</f>
        <v>10000</v>
      </c>
      <c r="K150" s="146">
        <f>J150+H150</f>
        <v>166000</v>
      </c>
      <c r="L150" s="153" t="s">
        <v>284</v>
      </c>
      <c r="M150" s="153" t="s">
        <v>312</v>
      </c>
    </row>
    <row r="151" spans="1:13" s="240" customFormat="1" ht="15" x14ac:dyDescent="0.2">
      <c r="A151" s="59">
        <v>11.2</v>
      </c>
      <c r="B151" s="60" t="s">
        <v>152</v>
      </c>
      <c r="C151" s="60"/>
      <c r="D151" s="60"/>
      <c r="E151" s="60"/>
      <c r="F151" s="60"/>
      <c r="G151" s="248"/>
      <c r="H151" s="248"/>
      <c r="I151" s="248"/>
      <c r="J151" s="248"/>
      <c r="K151" s="248"/>
      <c r="L151" s="249"/>
      <c r="M151" s="249"/>
    </row>
    <row r="152" spans="1:13" s="205" customFormat="1" ht="15" customHeight="1" x14ac:dyDescent="0.2">
      <c r="A152" s="53" t="s">
        <v>153</v>
      </c>
      <c r="B152" s="8" t="s">
        <v>113</v>
      </c>
      <c r="C152" s="14"/>
      <c r="D152" s="15"/>
      <c r="E152" s="12" t="s">
        <v>7</v>
      </c>
      <c r="F152" s="13" t="s">
        <v>32</v>
      </c>
      <c r="G152" s="169">
        <v>4500</v>
      </c>
      <c r="H152" s="169" t="s">
        <v>33</v>
      </c>
      <c r="I152" s="151">
        <v>800</v>
      </c>
      <c r="J152" s="152" t="s">
        <v>33</v>
      </c>
      <c r="K152" s="152" t="s">
        <v>33</v>
      </c>
      <c r="L152" s="153" t="s">
        <v>284</v>
      </c>
      <c r="M152" s="153" t="s">
        <v>313</v>
      </c>
    </row>
    <row r="153" spans="1:13" s="205" customFormat="1" ht="15" customHeight="1" x14ac:dyDescent="0.2">
      <c r="A153" s="53" t="s">
        <v>154</v>
      </c>
      <c r="B153" s="8" t="s">
        <v>115</v>
      </c>
      <c r="C153" s="14"/>
      <c r="D153" s="15"/>
      <c r="E153" s="12" t="s">
        <v>7</v>
      </c>
      <c r="F153" s="13" t="s">
        <v>32</v>
      </c>
      <c r="G153" s="169">
        <v>3500</v>
      </c>
      <c r="H153" s="169" t="s">
        <v>33</v>
      </c>
      <c r="I153" s="151">
        <v>800</v>
      </c>
      <c r="J153" s="152" t="s">
        <v>33</v>
      </c>
      <c r="K153" s="152" t="s">
        <v>33</v>
      </c>
      <c r="L153" s="153" t="s">
        <v>284</v>
      </c>
      <c r="M153" s="153" t="s">
        <v>313</v>
      </c>
    </row>
    <row r="154" spans="1:13" s="205" customFormat="1" ht="15" customHeight="1" x14ac:dyDescent="0.2">
      <c r="A154" s="53" t="s">
        <v>155</v>
      </c>
      <c r="B154" s="8" t="s">
        <v>117</v>
      </c>
      <c r="C154" s="14"/>
      <c r="D154" s="15"/>
      <c r="E154" s="12" t="s">
        <v>7</v>
      </c>
      <c r="F154" s="13" t="s">
        <v>32</v>
      </c>
      <c r="G154" s="169">
        <v>3000</v>
      </c>
      <c r="H154" s="169" t="s">
        <v>33</v>
      </c>
      <c r="I154" s="151">
        <v>800</v>
      </c>
      <c r="J154" s="152" t="s">
        <v>33</v>
      </c>
      <c r="K154" s="152" t="s">
        <v>33</v>
      </c>
      <c r="L154" s="153" t="s">
        <v>284</v>
      </c>
      <c r="M154" s="153" t="s">
        <v>313</v>
      </c>
    </row>
    <row r="155" spans="1:13" s="205" customFormat="1" ht="15" customHeight="1" x14ac:dyDescent="0.2">
      <c r="A155" s="53" t="s">
        <v>156</v>
      </c>
      <c r="B155" s="8" t="s">
        <v>119</v>
      </c>
      <c r="C155" s="14"/>
      <c r="D155" s="15"/>
      <c r="E155" s="12">
        <v>6</v>
      </c>
      <c r="F155" s="13" t="s">
        <v>32</v>
      </c>
      <c r="G155" s="145">
        <v>2200</v>
      </c>
      <c r="H155" s="145">
        <f>G155*E155</f>
        <v>13200</v>
      </c>
      <c r="I155" s="151">
        <v>800</v>
      </c>
      <c r="J155" s="146">
        <f>I155*E155</f>
        <v>4800</v>
      </c>
      <c r="K155" s="146">
        <f>J155+H155</f>
        <v>18000</v>
      </c>
      <c r="L155" s="153" t="s">
        <v>284</v>
      </c>
      <c r="M155" s="153" t="s">
        <v>313</v>
      </c>
    </row>
    <row r="156" spans="1:13" s="240" customFormat="1" ht="15" x14ac:dyDescent="0.2">
      <c r="A156" s="59">
        <v>11.3</v>
      </c>
      <c r="B156" s="60" t="s">
        <v>157</v>
      </c>
      <c r="C156" s="60"/>
      <c r="D156" s="60"/>
      <c r="E156" s="60"/>
      <c r="F156" s="60"/>
      <c r="G156" s="60"/>
      <c r="H156" s="60"/>
      <c r="I156" s="60"/>
      <c r="J156" s="60"/>
      <c r="K156" s="60"/>
      <c r="L156" s="18"/>
      <c r="M156" s="60"/>
    </row>
    <row r="157" spans="1:13" s="205" customFormat="1" ht="15" customHeight="1" x14ac:dyDescent="0.2">
      <c r="A157" s="53" t="s">
        <v>158</v>
      </c>
      <c r="B157" s="8" t="s">
        <v>113</v>
      </c>
      <c r="C157" s="14"/>
      <c r="D157" s="15"/>
      <c r="E157" s="12" t="s">
        <v>7</v>
      </c>
      <c r="F157" s="13" t="s">
        <v>32</v>
      </c>
      <c r="G157" s="169">
        <v>4500</v>
      </c>
      <c r="H157" s="169" t="s">
        <v>33</v>
      </c>
      <c r="I157" s="151">
        <v>800</v>
      </c>
      <c r="J157" s="152" t="s">
        <v>33</v>
      </c>
      <c r="K157" s="152" t="s">
        <v>33</v>
      </c>
      <c r="L157" s="153" t="s">
        <v>284</v>
      </c>
      <c r="M157" s="153" t="s">
        <v>313</v>
      </c>
    </row>
    <row r="158" spans="1:13" s="205" customFormat="1" ht="15" customHeight="1" x14ac:dyDescent="0.2">
      <c r="A158" s="53" t="s">
        <v>159</v>
      </c>
      <c r="B158" s="8" t="s">
        <v>115</v>
      </c>
      <c r="C158" s="14"/>
      <c r="D158" s="15"/>
      <c r="E158" s="12">
        <v>13</v>
      </c>
      <c r="F158" s="13" t="s">
        <v>32</v>
      </c>
      <c r="G158" s="169">
        <v>3500</v>
      </c>
      <c r="H158" s="145">
        <f t="shared" ref="H158:H160" si="36">G158*E158</f>
        <v>45500</v>
      </c>
      <c r="I158" s="151">
        <v>800</v>
      </c>
      <c r="J158" s="146">
        <f t="shared" ref="J158:J160" si="37">I158*E158</f>
        <v>10400</v>
      </c>
      <c r="K158" s="146">
        <f t="shared" ref="K158:K160" si="38">J158+H158</f>
        <v>55900</v>
      </c>
      <c r="L158" s="153" t="s">
        <v>284</v>
      </c>
      <c r="M158" s="153" t="s">
        <v>313</v>
      </c>
    </row>
    <row r="159" spans="1:13" s="205" customFormat="1" ht="15" customHeight="1" x14ac:dyDescent="0.2">
      <c r="A159" s="53" t="s">
        <v>160</v>
      </c>
      <c r="B159" s="8" t="s">
        <v>117</v>
      </c>
      <c r="C159" s="14"/>
      <c r="D159" s="15"/>
      <c r="E159" s="12">
        <v>23</v>
      </c>
      <c r="F159" s="13" t="s">
        <v>32</v>
      </c>
      <c r="G159" s="169">
        <v>3000</v>
      </c>
      <c r="H159" s="145">
        <f t="shared" si="36"/>
        <v>69000</v>
      </c>
      <c r="I159" s="151">
        <v>800</v>
      </c>
      <c r="J159" s="146">
        <f t="shared" si="37"/>
        <v>18400</v>
      </c>
      <c r="K159" s="146">
        <f t="shared" si="38"/>
        <v>87400</v>
      </c>
      <c r="L159" s="153" t="s">
        <v>284</v>
      </c>
      <c r="M159" s="153" t="s">
        <v>313</v>
      </c>
    </row>
    <row r="160" spans="1:13" s="205" customFormat="1" ht="15" customHeight="1" x14ac:dyDescent="0.2">
      <c r="A160" s="53" t="s">
        <v>161</v>
      </c>
      <c r="B160" s="8" t="s">
        <v>119</v>
      </c>
      <c r="C160" s="14"/>
      <c r="D160" s="15"/>
      <c r="E160" s="12">
        <v>12</v>
      </c>
      <c r="F160" s="13" t="s">
        <v>32</v>
      </c>
      <c r="G160" s="145">
        <v>2200</v>
      </c>
      <c r="H160" s="145">
        <f t="shared" si="36"/>
        <v>26400</v>
      </c>
      <c r="I160" s="151">
        <v>800</v>
      </c>
      <c r="J160" s="146">
        <f t="shared" si="37"/>
        <v>9600</v>
      </c>
      <c r="K160" s="146">
        <f t="shared" si="38"/>
        <v>36000</v>
      </c>
      <c r="L160" s="153" t="s">
        <v>284</v>
      </c>
      <c r="M160" s="153" t="s">
        <v>313</v>
      </c>
    </row>
    <row r="161" spans="1:13" s="240" customFormat="1" ht="14.85" customHeight="1" x14ac:dyDescent="0.2">
      <c r="A161" s="59">
        <v>11.4</v>
      </c>
      <c r="B161" s="61" t="s">
        <v>162</v>
      </c>
      <c r="C161" s="61"/>
      <c r="D161" s="61"/>
      <c r="E161" s="21"/>
      <c r="F161" s="21"/>
      <c r="G161" s="54"/>
      <c r="H161" s="54"/>
      <c r="I161" s="62"/>
      <c r="J161" s="54"/>
      <c r="K161" s="54"/>
      <c r="L161" s="18"/>
      <c r="M161" s="54"/>
    </row>
    <row r="162" spans="1:13" s="240" customFormat="1" ht="14.85" customHeight="1" x14ac:dyDescent="0.2">
      <c r="A162" s="59" t="s">
        <v>163</v>
      </c>
      <c r="B162" s="61" t="s">
        <v>164</v>
      </c>
      <c r="C162" s="61"/>
      <c r="D162" s="61"/>
      <c r="E162" s="21"/>
      <c r="F162" s="21"/>
      <c r="G162" s="54"/>
      <c r="H162" s="54"/>
      <c r="I162" s="62"/>
      <c r="J162" s="54"/>
      <c r="K162" s="54"/>
      <c r="L162" s="18"/>
      <c r="M162" s="54"/>
    </row>
    <row r="163" spans="1:13" s="205" customFormat="1" ht="15" customHeight="1" x14ac:dyDescent="0.2">
      <c r="A163" s="53" t="s">
        <v>165</v>
      </c>
      <c r="B163" s="8" t="s">
        <v>113</v>
      </c>
      <c r="C163" s="14"/>
      <c r="D163" s="15"/>
      <c r="E163" s="12" t="s">
        <v>7</v>
      </c>
      <c r="F163" s="13" t="s">
        <v>4</v>
      </c>
      <c r="G163" s="149">
        <v>25000</v>
      </c>
      <c r="H163" s="169" t="s">
        <v>33</v>
      </c>
      <c r="I163" s="151">
        <v>1000</v>
      </c>
      <c r="J163" s="152" t="s">
        <v>33</v>
      </c>
      <c r="K163" s="152" t="s">
        <v>33</v>
      </c>
      <c r="L163" s="153" t="s">
        <v>284</v>
      </c>
      <c r="M163" s="153" t="s">
        <v>313</v>
      </c>
    </row>
    <row r="164" spans="1:13" s="205" customFormat="1" ht="15" customHeight="1" x14ac:dyDescent="0.2">
      <c r="A164" s="53" t="s">
        <v>166</v>
      </c>
      <c r="B164" s="8" t="s">
        <v>115</v>
      </c>
      <c r="C164" s="14"/>
      <c r="D164" s="15"/>
      <c r="E164" s="12">
        <v>2</v>
      </c>
      <c r="F164" s="13" t="s">
        <v>6</v>
      </c>
      <c r="G164" s="149">
        <v>18000</v>
      </c>
      <c r="H164" s="145">
        <f t="shared" ref="H164:H166" si="39">G164*E164</f>
        <v>36000</v>
      </c>
      <c r="I164" s="151">
        <v>1000</v>
      </c>
      <c r="J164" s="146">
        <f t="shared" ref="J164:J166" si="40">I164*E164</f>
        <v>2000</v>
      </c>
      <c r="K164" s="146">
        <f t="shared" ref="K164:K166" si="41">J164+H164</f>
        <v>38000</v>
      </c>
      <c r="L164" s="153" t="s">
        <v>284</v>
      </c>
      <c r="M164" s="153" t="s">
        <v>313</v>
      </c>
    </row>
    <row r="165" spans="1:13" s="205" customFormat="1" ht="15" customHeight="1" x14ac:dyDescent="0.2">
      <c r="A165" s="53" t="s">
        <v>167</v>
      </c>
      <c r="B165" s="8" t="s">
        <v>117</v>
      </c>
      <c r="C165" s="14"/>
      <c r="D165" s="15"/>
      <c r="E165" s="12">
        <v>4</v>
      </c>
      <c r="F165" s="13" t="s">
        <v>6</v>
      </c>
      <c r="G165" s="145">
        <v>10800</v>
      </c>
      <c r="H165" s="145">
        <f t="shared" si="39"/>
        <v>43200</v>
      </c>
      <c r="I165" s="151">
        <v>1000</v>
      </c>
      <c r="J165" s="146">
        <f t="shared" si="40"/>
        <v>4000</v>
      </c>
      <c r="K165" s="146">
        <f t="shared" si="41"/>
        <v>47200</v>
      </c>
      <c r="L165" s="153" t="s">
        <v>284</v>
      </c>
      <c r="M165" s="153" t="s">
        <v>313</v>
      </c>
    </row>
    <row r="166" spans="1:13" s="205" customFormat="1" ht="15" customHeight="1" x14ac:dyDescent="0.2">
      <c r="A166" s="53" t="s">
        <v>168</v>
      </c>
      <c r="B166" s="8" t="s">
        <v>119</v>
      </c>
      <c r="C166" s="14"/>
      <c r="D166" s="15"/>
      <c r="E166" s="12">
        <f>2+8</f>
        <v>10</v>
      </c>
      <c r="F166" s="13" t="s">
        <v>6</v>
      </c>
      <c r="G166" s="145">
        <v>8500</v>
      </c>
      <c r="H166" s="145">
        <f t="shared" si="39"/>
        <v>85000</v>
      </c>
      <c r="I166" s="151">
        <v>1000</v>
      </c>
      <c r="J166" s="146">
        <f t="shared" si="40"/>
        <v>10000</v>
      </c>
      <c r="K166" s="146">
        <f t="shared" si="41"/>
        <v>95000</v>
      </c>
      <c r="L166" s="153" t="s">
        <v>284</v>
      </c>
      <c r="M166" s="153" t="s">
        <v>313</v>
      </c>
    </row>
    <row r="167" spans="1:13" s="205" customFormat="1" ht="15" customHeight="1" x14ac:dyDescent="0.2">
      <c r="A167" s="63" t="s">
        <v>169</v>
      </c>
      <c r="B167" s="19" t="s">
        <v>170</v>
      </c>
      <c r="C167" s="19"/>
      <c r="D167" s="19"/>
      <c r="E167" s="19"/>
      <c r="F167" s="19"/>
      <c r="G167" s="19"/>
      <c r="H167" s="19"/>
      <c r="I167" s="19"/>
      <c r="J167" s="19"/>
      <c r="K167" s="19"/>
      <c r="L167" s="18"/>
      <c r="M167" s="19"/>
    </row>
    <row r="168" spans="1:13" s="205" customFormat="1" ht="15" customHeight="1" x14ac:dyDescent="0.2">
      <c r="A168" s="53" t="s">
        <v>171</v>
      </c>
      <c r="B168" s="8" t="s">
        <v>113</v>
      </c>
      <c r="C168" s="14"/>
      <c r="D168" s="15"/>
      <c r="E168" s="12" t="s">
        <v>7</v>
      </c>
      <c r="F168" s="13" t="s">
        <v>32</v>
      </c>
      <c r="G168" s="169">
        <v>2200</v>
      </c>
      <c r="H168" s="169" t="s">
        <v>33</v>
      </c>
      <c r="I168" s="151">
        <v>140</v>
      </c>
      <c r="J168" s="152" t="s">
        <v>33</v>
      </c>
      <c r="K168" s="152" t="s">
        <v>33</v>
      </c>
      <c r="L168" s="153" t="s">
        <v>314</v>
      </c>
      <c r="M168" s="153" t="s">
        <v>302</v>
      </c>
    </row>
    <row r="169" spans="1:13" s="205" customFormat="1" ht="15" customHeight="1" x14ac:dyDescent="0.2">
      <c r="A169" s="53" t="s">
        <v>172</v>
      </c>
      <c r="B169" s="8" t="s">
        <v>115</v>
      </c>
      <c r="C169" s="14"/>
      <c r="D169" s="15"/>
      <c r="E169" s="12">
        <v>13</v>
      </c>
      <c r="F169" s="13" t="s">
        <v>32</v>
      </c>
      <c r="G169" s="145">
        <v>1800</v>
      </c>
      <c r="H169" s="145">
        <f t="shared" ref="H169:H171" si="42">G169*E169</f>
        <v>23400</v>
      </c>
      <c r="I169" s="146">
        <v>130</v>
      </c>
      <c r="J169" s="146">
        <f t="shared" ref="J169:J171" si="43">I169*E169</f>
        <v>1690</v>
      </c>
      <c r="K169" s="146">
        <f t="shared" ref="K169:K171" si="44">J169+H169</f>
        <v>25090</v>
      </c>
      <c r="L169" s="153" t="s">
        <v>314</v>
      </c>
      <c r="M169" s="153" t="s">
        <v>302</v>
      </c>
    </row>
    <row r="170" spans="1:13" s="205" customFormat="1" ht="15" customHeight="1" x14ac:dyDescent="0.2">
      <c r="A170" s="53" t="s">
        <v>173</v>
      </c>
      <c r="B170" s="8" t="s">
        <v>117</v>
      </c>
      <c r="C170" s="14"/>
      <c r="D170" s="15"/>
      <c r="E170" s="12">
        <v>23</v>
      </c>
      <c r="F170" s="13" t="s">
        <v>32</v>
      </c>
      <c r="G170" s="145">
        <v>1700</v>
      </c>
      <c r="H170" s="145">
        <f t="shared" si="42"/>
        <v>39100</v>
      </c>
      <c r="I170" s="146">
        <v>120</v>
      </c>
      <c r="J170" s="146">
        <f t="shared" si="43"/>
        <v>2760</v>
      </c>
      <c r="K170" s="146">
        <f t="shared" si="44"/>
        <v>41860</v>
      </c>
      <c r="L170" s="153" t="s">
        <v>314</v>
      </c>
      <c r="M170" s="153" t="s">
        <v>302</v>
      </c>
    </row>
    <row r="171" spans="1:13" s="205" customFormat="1" ht="15" customHeight="1" x14ac:dyDescent="0.2">
      <c r="A171" s="53" t="s">
        <v>174</v>
      </c>
      <c r="B171" s="8" t="s">
        <v>119</v>
      </c>
      <c r="C171" s="14"/>
      <c r="D171" s="15"/>
      <c r="E171" s="12">
        <v>12</v>
      </c>
      <c r="F171" s="13" t="s">
        <v>32</v>
      </c>
      <c r="G171" s="145">
        <v>1500</v>
      </c>
      <c r="H171" s="145">
        <f t="shared" si="42"/>
        <v>18000</v>
      </c>
      <c r="I171" s="146">
        <v>100</v>
      </c>
      <c r="J171" s="146">
        <f t="shared" si="43"/>
        <v>1200</v>
      </c>
      <c r="K171" s="146">
        <f t="shared" si="44"/>
        <v>19200</v>
      </c>
      <c r="L171" s="153" t="s">
        <v>314</v>
      </c>
      <c r="M171" s="153" t="s">
        <v>302</v>
      </c>
    </row>
    <row r="172" spans="1:13" s="240" customFormat="1" ht="15" customHeight="1" x14ac:dyDescent="0.2">
      <c r="A172" s="64">
        <v>11.5</v>
      </c>
      <c r="B172" s="47" t="s">
        <v>111</v>
      </c>
      <c r="C172" s="10"/>
      <c r="D172" s="11"/>
      <c r="E172" s="31"/>
      <c r="F172" s="5"/>
      <c r="G172" s="162"/>
      <c r="H172" s="163"/>
      <c r="I172" s="164"/>
      <c r="J172" s="163"/>
      <c r="K172" s="165"/>
      <c r="L172" s="166"/>
      <c r="M172" s="166"/>
    </row>
    <row r="173" spans="1:13" s="205" customFormat="1" ht="15" customHeight="1" x14ac:dyDescent="0.2">
      <c r="A173" s="53" t="s">
        <v>175</v>
      </c>
      <c r="B173" s="8" t="s">
        <v>113</v>
      </c>
      <c r="C173" s="14"/>
      <c r="D173" s="15"/>
      <c r="E173" s="12" t="s">
        <v>7</v>
      </c>
      <c r="F173" s="13" t="s">
        <v>4</v>
      </c>
      <c r="G173" s="169">
        <v>5000</v>
      </c>
      <c r="H173" s="169" t="s">
        <v>33</v>
      </c>
      <c r="I173" s="151">
        <v>600</v>
      </c>
      <c r="J173" s="152" t="s">
        <v>33</v>
      </c>
      <c r="K173" s="152" t="s">
        <v>33</v>
      </c>
      <c r="L173" s="153"/>
      <c r="M173" s="153"/>
    </row>
    <row r="174" spans="1:13" s="205" customFormat="1" ht="15" customHeight="1" x14ac:dyDescent="0.2">
      <c r="A174" s="53" t="s">
        <v>176</v>
      </c>
      <c r="B174" s="8" t="s">
        <v>115</v>
      </c>
      <c r="C174" s="14"/>
      <c r="D174" s="15"/>
      <c r="E174" s="12">
        <v>2</v>
      </c>
      <c r="F174" s="13" t="s">
        <v>6</v>
      </c>
      <c r="G174" s="169">
        <v>4000</v>
      </c>
      <c r="H174" s="169" t="s">
        <v>33</v>
      </c>
      <c r="I174" s="151">
        <v>600</v>
      </c>
      <c r="J174" s="152" t="s">
        <v>33</v>
      </c>
      <c r="K174" s="152" t="s">
        <v>33</v>
      </c>
      <c r="L174" s="153"/>
      <c r="M174" s="153"/>
    </row>
    <row r="175" spans="1:13" s="205" customFormat="1" ht="15" customHeight="1" x14ac:dyDescent="0.2">
      <c r="A175" s="53" t="s">
        <v>177</v>
      </c>
      <c r="B175" s="8" t="s">
        <v>117</v>
      </c>
      <c r="C175" s="14"/>
      <c r="D175" s="15"/>
      <c r="E175" s="12">
        <v>4</v>
      </c>
      <c r="F175" s="13" t="s">
        <v>6</v>
      </c>
      <c r="G175" s="169">
        <v>3000</v>
      </c>
      <c r="H175" s="169" t="s">
        <v>33</v>
      </c>
      <c r="I175" s="151">
        <v>600</v>
      </c>
      <c r="J175" s="152" t="s">
        <v>33</v>
      </c>
      <c r="K175" s="152" t="s">
        <v>33</v>
      </c>
      <c r="L175" s="153"/>
      <c r="M175" s="153"/>
    </row>
    <row r="176" spans="1:13" s="205" customFormat="1" ht="15" customHeight="1" x14ac:dyDescent="0.2">
      <c r="A176" s="53" t="s">
        <v>178</v>
      </c>
      <c r="B176" s="8" t="s">
        <v>119</v>
      </c>
      <c r="C176" s="14"/>
      <c r="D176" s="15"/>
      <c r="E176" s="12">
        <v>8</v>
      </c>
      <c r="F176" s="13" t="s">
        <v>6</v>
      </c>
      <c r="G176" s="169">
        <v>2000</v>
      </c>
      <c r="H176" s="169" t="s">
        <v>33</v>
      </c>
      <c r="I176" s="151">
        <v>600</v>
      </c>
      <c r="J176" s="152" t="s">
        <v>33</v>
      </c>
      <c r="K176" s="152" t="s">
        <v>33</v>
      </c>
      <c r="L176" s="153"/>
      <c r="M176" s="153"/>
    </row>
    <row r="177" spans="1:13" s="205" customFormat="1" ht="15" customHeight="1" x14ac:dyDescent="0.2">
      <c r="A177" s="24">
        <v>11.6</v>
      </c>
      <c r="B177" s="8" t="s">
        <v>179</v>
      </c>
      <c r="C177" s="30"/>
      <c r="D177" s="30"/>
      <c r="E177" s="238">
        <v>1</v>
      </c>
      <c r="F177" s="45" t="s">
        <v>17</v>
      </c>
      <c r="G177" s="145">
        <v>0</v>
      </c>
      <c r="H177" s="145">
        <f t="shared" ref="H177:H178" si="45">G177*E177</f>
        <v>0</v>
      </c>
      <c r="I177" s="146">
        <v>25000</v>
      </c>
      <c r="J177" s="146">
        <f t="shared" ref="J177:J178" si="46">I177*E177</f>
        <v>25000</v>
      </c>
      <c r="K177" s="146">
        <f t="shared" ref="K177:K178" si="47">J177+H177</f>
        <v>25000</v>
      </c>
      <c r="L177" s="158"/>
      <c r="M177" s="158"/>
    </row>
    <row r="178" spans="1:13" s="205" customFormat="1" ht="25.5" customHeight="1" x14ac:dyDescent="0.2">
      <c r="A178" s="24">
        <v>11.7</v>
      </c>
      <c r="B178" s="487" t="s">
        <v>75</v>
      </c>
      <c r="C178" s="487"/>
      <c r="D178" s="487"/>
      <c r="E178" s="238">
        <v>1</v>
      </c>
      <c r="F178" s="45" t="s">
        <v>17</v>
      </c>
      <c r="G178" s="145">
        <v>75000</v>
      </c>
      <c r="H178" s="145">
        <f t="shared" si="45"/>
        <v>75000</v>
      </c>
      <c r="I178" s="146">
        <v>15000</v>
      </c>
      <c r="J178" s="146">
        <f t="shared" si="46"/>
        <v>15000</v>
      </c>
      <c r="K178" s="146">
        <f t="shared" si="47"/>
        <v>90000</v>
      </c>
      <c r="L178" s="158"/>
      <c r="M178" s="158"/>
    </row>
    <row r="179" spans="1:13" s="209" customFormat="1" ht="14.25" customHeight="1" x14ac:dyDescent="0.2">
      <c r="A179" s="486" t="s">
        <v>19</v>
      </c>
      <c r="B179" s="486"/>
      <c r="C179" s="486"/>
      <c r="D179" s="486"/>
      <c r="E179" s="486"/>
      <c r="F179" s="486"/>
      <c r="G179" s="71"/>
      <c r="H179" s="71"/>
      <c r="I179" s="71"/>
      <c r="J179" s="71"/>
      <c r="K179" s="71"/>
      <c r="L179" s="245"/>
      <c r="M179" s="71"/>
    </row>
    <row r="180" spans="1:13" s="213" customFormat="1" ht="15" customHeight="1" x14ac:dyDescent="0.2">
      <c r="A180" s="55">
        <v>12</v>
      </c>
      <c r="B180" s="56" t="s">
        <v>180</v>
      </c>
      <c r="C180" s="74"/>
      <c r="D180" s="43"/>
      <c r="E180" s="103"/>
      <c r="F180" s="103"/>
      <c r="G180" s="77"/>
      <c r="H180" s="83"/>
      <c r="I180" s="78"/>
      <c r="J180" s="104"/>
      <c r="K180" s="104"/>
      <c r="L180" s="239"/>
      <c r="M180" s="104"/>
    </row>
    <row r="181" spans="1:13" s="205" customFormat="1" ht="15" customHeight="1" x14ac:dyDescent="0.2">
      <c r="A181" s="55">
        <v>12.1</v>
      </c>
      <c r="B181" s="56" t="s">
        <v>181</v>
      </c>
      <c r="C181" s="20"/>
      <c r="D181" s="9"/>
      <c r="E181" s="45"/>
      <c r="F181" s="45"/>
      <c r="G181" s="16"/>
      <c r="H181" s="11"/>
      <c r="I181" s="17"/>
      <c r="J181" s="5"/>
      <c r="K181" s="5"/>
      <c r="L181" s="18"/>
      <c r="M181" s="5"/>
    </row>
    <row r="182" spans="1:13" s="205" customFormat="1" ht="15" customHeight="1" x14ac:dyDescent="0.2">
      <c r="A182" s="24" t="s">
        <v>182</v>
      </c>
      <c r="B182" s="65" t="s">
        <v>183</v>
      </c>
      <c r="C182" s="22"/>
      <c r="D182" s="22"/>
      <c r="E182" s="12">
        <v>10</v>
      </c>
      <c r="F182" s="12" t="s">
        <v>6</v>
      </c>
      <c r="G182" s="145">
        <v>153000</v>
      </c>
      <c r="H182" s="145">
        <f t="shared" ref="H182:H192" si="48">G182*E182</f>
        <v>1530000</v>
      </c>
      <c r="I182" s="146">
        <v>7500</v>
      </c>
      <c r="J182" s="146">
        <f t="shared" ref="J182:J192" si="49">I182*E182</f>
        <v>75000</v>
      </c>
      <c r="K182" s="146">
        <f t="shared" ref="K182:K192" si="50">J182+H182</f>
        <v>1605000</v>
      </c>
      <c r="L182" s="153" t="s">
        <v>315</v>
      </c>
      <c r="M182" s="153" t="s">
        <v>316</v>
      </c>
    </row>
    <row r="183" spans="1:13" s="250" customFormat="1" ht="14.25" customHeight="1" x14ac:dyDescent="0.2">
      <c r="A183" s="37" t="s">
        <v>184</v>
      </c>
      <c r="B183" s="66" t="s">
        <v>185</v>
      </c>
      <c r="C183" s="66"/>
      <c r="D183" s="66"/>
      <c r="E183" s="38">
        <v>10</v>
      </c>
      <c r="F183" s="38" t="s">
        <v>6</v>
      </c>
      <c r="G183" s="145">
        <v>75000</v>
      </c>
      <c r="H183" s="145">
        <f t="shared" si="48"/>
        <v>750000</v>
      </c>
      <c r="I183" s="146">
        <v>6500</v>
      </c>
      <c r="J183" s="146">
        <f t="shared" si="49"/>
        <v>65000</v>
      </c>
      <c r="K183" s="146">
        <f t="shared" si="50"/>
        <v>815000</v>
      </c>
      <c r="L183" s="153" t="s">
        <v>315</v>
      </c>
      <c r="M183" s="153" t="s">
        <v>316</v>
      </c>
    </row>
    <row r="184" spans="1:13" s="205" customFormat="1" ht="14.25" customHeight="1" x14ac:dyDescent="0.2">
      <c r="A184" s="24" t="s">
        <v>186</v>
      </c>
      <c r="B184" s="65" t="s">
        <v>187</v>
      </c>
      <c r="C184" s="65"/>
      <c r="D184" s="65"/>
      <c r="E184" s="12">
        <v>2</v>
      </c>
      <c r="F184" s="12" t="s">
        <v>6</v>
      </c>
      <c r="G184" s="145">
        <v>75000</v>
      </c>
      <c r="H184" s="145">
        <f t="shared" si="48"/>
        <v>150000</v>
      </c>
      <c r="I184" s="146">
        <v>6500</v>
      </c>
      <c r="J184" s="146">
        <f t="shared" si="49"/>
        <v>13000</v>
      </c>
      <c r="K184" s="146">
        <f t="shared" si="50"/>
        <v>163000</v>
      </c>
      <c r="L184" s="153" t="s">
        <v>315</v>
      </c>
      <c r="M184" s="153" t="s">
        <v>316</v>
      </c>
    </row>
    <row r="185" spans="1:13" s="205" customFormat="1" ht="26.45" customHeight="1" x14ac:dyDescent="0.2">
      <c r="A185" s="24" t="s">
        <v>188</v>
      </c>
      <c r="B185" s="487" t="s">
        <v>189</v>
      </c>
      <c r="C185" s="487"/>
      <c r="D185" s="487"/>
      <c r="E185" s="12">
        <v>12</v>
      </c>
      <c r="F185" s="12" t="s">
        <v>6</v>
      </c>
      <c r="G185" s="145">
        <v>55000</v>
      </c>
      <c r="H185" s="145">
        <f t="shared" si="48"/>
        <v>660000</v>
      </c>
      <c r="I185" s="146">
        <v>4500</v>
      </c>
      <c r="J185" s="146">
        <f t="shared" si="49"/>
        <v>54000</v>
      </c>
      <c r="K185" s="146">
        <f t="shared" si="50"/>
        <v>714000</v>
      </c>
      <c r="L185" s="153" t="s">
        <v>315</v>
      </c>
      <c r="M185" s="153" t="s">
        <v>316</v>
      </c>
    </row>
    <row r="186" spans="1:13" s="205" customFormat="1" ht="17.100000000000001" customHeight="1" x14ac:dyDescent="0.2">
      <c r="A186" s="24" t="s">
        <v>190</v>
      </c>
      <c r="B186" s="487" t="s">
        <v>191</v>
      </c>
      <c r="C186" s="487"/>
      <c r="D186" s="487"/>
      <c r="E186" s="12">
        <v>1</v>
      </c>
      <c r="F186" s="12" t="s">
        <v>6</v>
      </c>
      <c r="G186" s="145">
        <v>95000</v>
      </c>
      <c r="H186" s="145">
        <f t="shared" si="48"/>
        <v>95000</v>
      </c>
      <c r="I186" s="146">
        <v>6000</v>
      </c>
      <c r="J186" s="146">
        <f t="shared" si="49"/>
        <v>6000</v>
      </c>
      <c r="K186" s="146">
        <f t="shared" si="50"/>
        <v>101000</v>
      </c>
      <c r="L186" s="153" t="s">
        <v>315</v>
      </c>
      <c r="M186" s="153" t="s">
        <v>316</v>
      </c>
    </row>
    <row r="187" spans="1:13" s="205" customFormat="1" ht="17.100000000000001" customHeight="1" x14ac:dyDescent="0.2">
      <c r="A187" s="24" t="s">
        <v>192</v>
      </c>
      <c r="B187" s="487" t="s">
        <v>193</v>
      </c>
      <c r="C187" s="487"/>
      <c r="D187" s="487"/>
      <c r="E187" s="12">
        <v>1</v>
      </c>
      <c r="F187" s="12" t="s">
        <v>52</v>
      </c>
      <c r="G187" s="145">
        <v>48000</v>
      </c>
      <c r="H187" s="145">
        <f t="shared" si="48"/>
        <v>48000</v>
      </c>
      <c r="I187" s="146">
        <v>4500</v>
      </c>
      <c r="J187" s="146">
        <f t="shared" si="49"/>
        <v>4500</v>
      </c>
      <c r="K187" s="146">
        <f t="shared" si="50"/>
        <v>52500</v>
      </c>
      <c r="L187" s="153" t="s">
        <v>315</v>
      </c>
      <c r="M187" s="153" t="s">
        <v>316</v>
      </c>
    </row>
    <row r="188" spans="1:13" s="205" customFormat="1" ht="24.75" customHeight="1" x14ac:dyDescent="0.2">
      <c r="A188" s="24" t="s">
        <v>194</v>
      </c>
      <c r="B188" s="487" t="s">
        <v>195</v>
      </c>
      <c r="C188" s="487"/>
      <c r="D188" s="487"/>
      <c r="E188" s="12">
        <v>12</v>
      </c>
      <c r="F188" s="12" t="s">
        <v>6</v>
      </c>
      <c r="G188" s="145">
        <v>14500</v>
      </c>
      <c r="H188" s="145">
        <f t="shared" si="48"/>
        <v>174000</v>
      </c>
      <c r="I188" s="146">
        <v>1500</v>
      </c>
      <c r="J188" s="146">
        <f t="shared" si="49"/>
        <v>18000</v>
      </c>
      <c r="K188" s="146">
        <f t="shared" si="50"/>
        <v>192000</v>
      </c>
      <c r="L188" s="153" t="s">
        <v>315</v>
      </c>
      <c r="M188" s="153" t="s">
        <v>316</v>
      </c>
    </row>
    <row r="189" spans="1:13" s="205" customFormat="1" ht="15" customHeight="1" x14ac:dyDescent="0.2">
      <c r="A189" s="24" t="s">
        <v>196</v>
      </c>
      <c r="B189" s="65" t="s">
        <v>197</v>
      </c>
      <c r="C189" s="65"/>
      <c r="D189" s="65"/>
      <c r="E189" s="12">
        <v>2</v>
      </c>
      <c r="F189" s="12" t="s">
        <v>6</v>
      </c>
      <c r="G189" s="145">
        <v>2500</v>
      </c>
      <c r="H189" s="145">
        <f t="shared" si="48"/>
        <v>5000</v>
      </c>
      <c r="I189" s="146">
        <v>1000</v>
      </c>
      <c r="J189" s="146">
        <f t="shared" si="49"/>
        <v>2000</v>
      </c>
      <c r="K189" s="146">
        <f t="shared" si="50"/>
        <v>7000</v>
      </c>
      <c r="L189" s="153" t="s">
        <v>315</v>
      </c>
      <c r="M189" s="153" t="s">
        <v>316</v>
      </c>
    </row>
    <row r="190" spans="1:13" s="205" customFormat="1" ht="24.75" customHeight="1" x14ac:dyDescent="0.2">
      <c r="A190" s="24" t="s">
        <v>198</v>
      </c>
      <c r="B190" s="487" t="s">
        <v>199</v>
      </c>
      <c r="C190" s="487"/>
      <c r="D190" s="487"/>
      <c r="E190" s="12">
        <v>6</v>
      </c>
      <c r="F190" s="12" t="s">
        <v>6</v>
      </c>
      <c r="G190" s="145">
        <v>48000</v>
      </c>
      <c r="H190" s="145">
        <f t="shared" si="48"/>
        <v>288000</v>
      </c>
      <c r="I190" s="146">
        <v>4500</v>
      </c>
      <c r="J190" s="146">
        <f t="shared" si="49"/>
        <v>27000</v>
      </c>
      <c r="K190" s="146">
        <f t="shared" si="50"/>
        <v>315000</v>
      </c>
      <c r="L190" s="153" t="s">
        <v>315</v>
      </c>
      <c r="M190" s="153" t="s">
        <v>316</v>
      </c>
    </row>
    <row r="191" spans="1:13" s="205" customFormat="1" ht="15" customHeight="1" x14ac:dyDescent="0.2">
      <c r="A191" s="24" t="s">
        <v>200</v>
      </c>
      <c r="B191" s="65" t="s">
        <v>201</v>
      </c>
      <c r="C191" s="22"/>
      <c r="D191" s="22"/>
      <c r="E191" s="12">
        <v>12</v>
      </c>
      <c r="F191" s="12" t="s">
        <v>6</v>
      </c>
      <c r="G191" s="145">
        <v>13700</v>
      </c>
      <c r="H191" s="145">
        <f t="shared" si="48"/>
        <v>164400</v>
      </c>
      <c r="I191" s="146">
        <v>1000</v>
      </c>
      <c r="J191" s="146">
        <f t="shared" si="49"/>
        <v>12000</v>
      </c>
      <c r="K191" s="146">
        <f t="shared" si="50"/>
        <v>176400</v>
      </c>
      <c r="L191" s="153" t="s">
        <v>315</v>
      </c>
      <c r="M191" s="153" t="s">
        <v>316</v>
      </c>
    </row>
    <row r="192" spans="1:13" s="205" customFormat="1" ht="15" customHeight="1" x14ac:dyDescent="0.2">
      <c r="A192" s="24" t="s">
        <v>202</v>
      </c>
      <c r="B192" s="495" t="s">
        <v>203</v>
      </c>
      <c r="C192" s="495"/>
      <c r="D192" s="495"/>
      <c r="E192" s="12">
        <v>10</v>
      </c>
      <c r="F192" s="12" t="s">
        <v>6</v>
      </c>
      <c r="G192" s="145">
        <v>14500</v>
      </c>
      <c r="H192" s="145">
        <f t="shared" si="48"/>
        <v>145000</v>
      </c>
      <c r="I192" s="146">
        <v>1000</v>
      </c>
      <c r="J192" s="146">
        <f t="shared" si="49"/>
        <v>10000</v>
      </c>
      <c r="K192" s="146">
        <f t="shared" si="50"/>
        <v>155000</v>
      </c>
      <c r="L192" s="153" t="s">
        <v>315</v>
      </c>
      <c r="M192" s="153" t="s">
        <v>316</v>
      </c>
    </row>
    <row r="193" spans="1:13" s="205" customFormat="1" ht="25.5" customHeight="1" x14ac:dyDescent="0.2">
      <c r="A193" s="55">
        <v>12.2</v>
      </c>
      <c r="B193" s="496" t="s">
        <v>204</v>
      </c>
      <c r="C193" s="496"/>
      <c r="D193" s="496"/>
      <c r="E193" s="496"/>
      <c r="F193" s="496"/>
      <c r="G193" s="496"/>
      <c r="H193" s="496"/>
      <c r="I193" s="496"/>
      <c r="J193" s="496"/>
      <c r="K193" s="496"/>
      <c r="L193" s="57"/>
      <c r="M193" s="5"/>
    </row>
    <row r="194" spans="1:13" s="205" customFormat="1" ht="15" customHeight="1" x14ac:dyDescent="0.2">
      <c r="A194" s="24" t="s">
        <v>205</v>
      </c>
      <c r="B194" s="65" t="s">
        <v>206</v>
      </c>
      <c r="C194" s="22"/>
      <c r="D194" s="22"/>
      <c r="E194" s="12" t="s">
        <v>7</v>
      </c>
      <c r="F194" s="12" t="s">
        <v>32</v>
      </c>
      <c r="G194" s="169">
        <v>3500</v>
      </c>
      <c r="H194" s="169" t="s">
        <v>33</v>
      </c>
      <c r="I194" s="151">
        <v>600</v>
      </c>
      <c r="J194" s="152" t="s">
        <v>33</v>
      </c>
      <c r="K194" s="152" t="s">
        <v>33</v>
      </c>
      <c r="L194" s="153" t="s">
        <v>284</v>
      </c>
      <c r="M194" s="153" t="s">
        <v>299</v>
      </c>
    </row>
    <row r="195" spans="1:13" s="205" customFormat="1" ht="15" customHeight="1" x14ac:dyDescent="0.2">
      <c r="A195" s="24" t="s">
        <v>207</v>
      </c>
      <c r="B195" s="65" t="s">
        <v>208</v>
      </c>
      <c r="C195" s="22"/>
      <c r="D195" s="22"/>
      <c r="E195" s="12" t="s">
        <v>7</v>
      </c>
      <c r="F195" s="12" t="s">
        <v>32</v>
      </c>
      <c r="G195" s="169">
        <v>2200</v>
      </c>
      <c r="H195" s="169" t="s">
        <v>33</v>
      </c>
      <c r="I195" s="151">
        <v>600</v>
      </c>
      <c r="J195" s="152" t="s">
        <v>33</v>
      </c>
      <c r="K195" s="152" t="s">
        <v>33</v>
      </c>
      <c r="L195" s="153" t="s">
        <v>284</v>
      </c>
      <c r="M195" s="153" t="s">
        <v>299</v>
      </c>
    </row>
    <row r="196" spans="1:13" s="205" customFormat="1" ht="15" customHeight="1" x14ac:dyDescent="0.2">
      <c r="A196" s="24" t="s">
        <v>209</v>
      </c>
      <c r="B196" s="65" t="s">
        <v>210</v>
      </c>
      <c r="C196" s="22"/>
      <c r="D196" s="22"/>
      <c r="E196" s="12" t="s">
        <v>7</v>
      </c>
      <c r="F196" s="12" t="s">
        <v>32</v>
      </c>
      <c r="G196" s="169">
        <v>1600</v>
      </c>
      <c r="H196" s="169" t="s">
        <v>33</v>
      </c>
      <c r="I196" s="151">
        <v>600</v>
      </c>
      <c r="J196" s="152" t="s">
        <v>33</v>
      </c>
      <c r="K196" s="152" t="s">
        <v>33</v>
      </c>
      <c r="L196" s="153" t="s">
        <v>284</v>
      </c>
      <c r="M196" s="153" t="s">
        <v>299</v>
      </c>
    </row>
    <row r="197" spans="1:13" s="205" customFormat="1" ht="15" customHeight="1" x14ac:dyDescent="0.2">
      <c r="A197" s="24" t="s">
        <v>211</v>
      </c>
      <c r="B197" s="65" t="s">
        <v>212</v>
      </c>
      <c r="C197" s="22"/>
      <c r="D197" s="22"/>
      <c r="E197" s="12" t="s">
        <v>7</v>
      </c>
      <c r="F197" s="12" t="s">
        <v>32</v>
      </c>
      <c r="G197" s="169">
        <v>1250</v>
      </c>
      <c r="H197" s="169" t="s">
        <v>33</v>
      </c>
      <c r="I197" s="151">
        <v>600</v>
      </c>
      <c r="J197" s="152" t="s">
        <v>33</v>
      </c>
      <c r="K197" s="152" t="s">
        <v>33</v>
      </c>
      <c r="L197" s="153" t="s">
        <v>284</v>
      </c>
      <c r="M197" s="153" t="s">
        <v>299</v>
      </c>
    </row>
    <row r="198" spans="1:13" s="205" customFormat="1" ht="14.25" customHeight="1" x14ac:dyDescent="0.2">
      <c r="A198" s="55">
        <v>12.3</v>
      </c>
      <c r="B198" s="56" t="s">
        <v>213</v>
      </c>
      <c r="C198" s="20"/>
      <c r="D198" s="9"/>
      <c r="E198" s="12"/>
      <c r="F198" s="12"/>
      <c r="G198" s="149"/>
      <c r="H198" s="155"/>
      <c r="I198" s="151"/>
      <c r="J198" s="163"/>
      <c r="K198" s="163"/>
      <c r="L198" s="170"/>
      <c r="M198" s="170"/>
    </row>
    <row r="199" spans="1:13" s="205" customFormat="1" ht="14.25" customHeight="1" x14ac:dyDescent="0.2">
      <c r="A199" s="55" t="s">
        <v>214</v>
      </c>
      <c r="B199" s="56" t="s">
        <v>276</v>
      </c>
      <c r="C199" s="20"/>
      <c r="D199" s="9"/>
      <c r="E199" s="12"/>
      <c r="F199" s="12"/>
      <c r="G199" s="149"/>
      <c r="H199" s="155"/>
      <c r="I199" s="151"/>
      <c r="J199" s="163"/>
      <c r="K199" s="163"/>
      <c r="L199" s="170"/>
      <c r="M199" s="170"/>
    </row>
    <row r="200" spans="1:13" s="205" customFormat="1" ht="15" customHeight="1" x14ac:dyDescent="0.2">
      <c r="A200" s="24" t="s">
        <v>215</v>
      </c>
      <c r="B200" s="251" t="s">
        <v>216</v>
      </c>
      <c r="C200" s="22"/>
      <c r="D200" s="22"/>
      <c r="E200" s="12">
        <v>20</v>
      </c>
      <c r="F200" s="12" t="s">
        <v>6</v>
      </c>
      <c r="G200" s="145">
        <v>8800</v>
      </c>
      <c r="H200" s="145">
        <f>G200*E200</f>
        <v>176000</v>
      </c>
      <c r="I200" s="146">
        <v>1000</v>
      </c>
      <c r="J200" s="146">
        <f>I200*E200</f>
        <v>20000</v>
      </c>
      <c r="K200" s="146">
        <f>J200+H200</f>
        <v>196000</v>
      </c>
      <c r="L200" s="153" t="s">
        <v>284</v>
      </c>
      <c r="M200" s="153" t="s">
        <v>317</v>
      </c>
    </row>
    <row r="201" spans="1:13" s="205" customFormat="1" ht="15" customHeight="1" x14ac:dyDescent="0.2">
      <c r="A201" s="55" t="s">
        <v>217</v>
      </c>
      <c r="B201" s="56" t="s">
        <v>218</v>
      </c>
      <c r="C201" s="20"/>
      <c r="D201" s="9"/>
      <c r="E201" s="12"/>
      <c r="F201" s="12"/>
      <c r="G201" s="149"/>
      <c r="H201" s="155"/>
      <c r="I201" s="151"/>
      <c r="J201" s="163"/>
      <c r="K201" s="163"/>
      <c r="L201" s="170"/>
      <c r="M201" s="170"/>
    </row>
    <row r="202" spans="1:13" s="205" customFormat="1" ht="15" customHeight="1" x14ac:dyDescent="0.2">
      <c r="A202" s="24" t="s">
        <v>219</v>
      </c>
      <c r="B202" s="65" t="s">
        <v>206</v>
      </c>
      <c r="C202" s="22"/>
      <c r="D202" s="22"/>
      <c r="E202" s="12">
        <v>12</v>
      </c>
      <c r="F202" s="13" t="s">
        <v>6</v>
      </c>
      <c r="G202" s="145">
        <v>7500</v>
      </c>
      <c r="H202" s="145">
        <f>G202*E202</f>
        <v>90000</v>
      </c>
      <c r="I202" s="146">
        <v>1000</v>
      </c>
      <c r="J202" s="146">
        <f>I202*E202</f>
        <v>12000</v>
      </c>
      <c r="K202" s="146">
        <f>J202+H202</f>
        <v>102000</v>
      </c>
      <c r="L202" s="153" t="s">
        <v>284</v>
      </c>
      <c r="M202" s="153" t="s">
        <v>317</v>
      </c>
    </row>
    <row r="203" spans="1:13" s="205" customFormat="1" ht="15" customHeight="1" x14ac:dyDescent="0.2">
      <c r="A203" s="24" t="s">
        <v>220</v>
      </c>
      <c r="B203" s="65" t="s">
        <v>208</v>
      </c>
      <c r="C203" s="22"/>
      <c r="D203" s="22"/>
      <c r="E203" s="12" t="s">
        <v>7</v>
      </c>
      <c r="F203" s="13" t="s">
        <v>4</v>
      </c>
      <c r="G203" s="145">
        <v>7500</v>
      </c>
      <c r="H203" s="169" t="s">
        <v>33</v>
      </c>
      <c r="I203" s="146">
        <v>1000</v>
      </c>
      <c r="J203" s="152" t="s">
        <v>33</v>
      </c>
      <c r="K203" s="152" t="s">
        <v>33</v>
      </c>
      <c r="L203" s="153" t="s">
        <v>284</v>
      </c>
      <c r="M203" s="153" t="s">
        <v>317</v>
      </c>
    </row>
    <row r="204" spans="1:13" s="205" customFormat="1" ht="15" customHeight="1" x14ac:dyDescent="0.2">
      <c r="A204" s="24">
        <v>12.4</v>
      </c>
      <c r="B204" s="65" t="s">
        <v>277</v>
      </c>
      <c r="C204" s="22"/>
      <c r="D204" s="22"/>
      <c r="E204" s="12">
        <v>6</v>
      </c>
      <c r="F204" s="13" t="s">
        <v>32</v>
      </c>
      <c r="G204" s="145">
        <v>42000</v>
      </c>
      <c r="H204" s="145">
        <f t="shared" ref="H204:H206" si="51">G204*E204</f>
        <v>252000</v>
      </c>
      <c r="I204" s="146">
        <v>1000</v>
      </c>
      <c r="J204" s="146">
        <f t="shared" ref="J204:J206" si="52">I204*E204</f>
        <v>6000</v>
      </c>
      <c r="K204" s="146">
        <f t="shared" ref="K204:K206" si="53">J204+H204</f>
        <v>258000</v>
      </c>
      <c r="L204" s="153" t="s">
        <v>284</v>
      </c>
      <c r="M204" s="153" t="s">
        <v>317</v>
      </c>
    </row>
    <row r="205" spans="1:13" s="205" customFormat="1" ht="14.45" customHeight="1" x14ac:dyDescent="0.2">
      <c r="A205" s="24">
        <v>12.5</v>
      </c>
      <c r="B205" s="8" t="s">
        <v>221</v>
      </c>
      <c r="C205" s="67"/>
      <c r="D205" s="67"/>
      <c r="E205" s="238">
        <v>1</v>
      </c>
      <c r="F205" s="45" t="s">
        <v>17</v>
      </c>
      <c r="G205" s="145"/>
      <c r="H205" s="145">
        <f t="shared" si="51"/>
        <v>0</v>
      </c>
      <c r="I205" s="146">
        <v>30000</v>
      </c>
      <c r="J205" s="146">
        <f t="shared" si="52"/>
        <v>30000</v>
      </c>
      <c r="K205" s="146">
        <f t="shared" si="53"/>
        <v>30000</v>
      </c>
      <c r="L205" s="158"/>
      <c r="M205" s="158"/>
    </row>
    <row r="206" spans="1:13" s="205" customFormat="1" ht="25.5" customHeight="1" x14ac:dyDescent="0.2">
      <c r="A206" s="24">
        <v>12.6</v>
      </c>
      <c r="B206" s="487" t="s">
        <v>222</v>
      </c>
      <c r="C206" s="487"/>
      <c r="D206" s="487"/>
      <c r="E206" s="238">
        <v>1</v>
      </c>
      <c r="F206" s="45" t="s">
        <v>17</v>
      </c>
      <c r="G206" s="145">
        <v>50000</v>
      </c>
      <c r="H206" s="145">
        <f t="shared" si="51"/>
        <v>50000</v>
      </c>
      <c r="I206" s="146">
        <v>15000</v>
      </c>
      <c r="J206" s="146">
        <f t="shared" si="52"/>
        <v>15000</v>
      </c>
      <c r="K206" s="146">
        <f t="shared" si="53"/>
        <v>65000</v>
      </c>
      <c r="L206" s="153" t="s">
        <v>284</v>
      </c>
      <c r="M206" s="158" t="s">
        <v>309</v>
      </c>
    </row>
    <row r="207" spans="1:13" s="209" customFormat="1" ht="14.25" customHeight="1" x14ac:dyDescent="0.2">
      <c r="A207" s="486" t="s">
        <v>19</v>
      </c>
      <c r="B207" s="486"/>
      <c r="C207" s="486"/>
      <c r="D207" s="486"/>
      <c r="E207" s="486"/>
      <c r="F207" s="486"/>
      <c r="G207" s="71"/>
      <c r="H207" s="71"/>
      <c r="I207" s="71"/>
      <c r="J207" s="71"/>
      <c r="K207" s="71"/>
      <c r="L207" s="71"/>
      <c r="M207" s="71"/>
    </row>
    <row r="208" spans="1:13" s="213" customFormat="1" ht="15" customHeight="1" x14ac:dyDescent="0.2">
      <c r="A208" s="80">
        <v>13</v>
      </c>
      <c r="B208" s="85" t="s">
        <v>223</v>
      </c>
      <c r="C208" s="86"/>
      <c r="D208" s="43"/>
      <c r="E208" s="83"/>
      <c r="F208" s="83"/>
      <c r="G208" s="77"/>
      <c r="H208" s="84"/>
      <c r="I208" s="78"/>
      <c r="J208" s="88"/>
      <c r="K208" s="88"/>
      <c r="L208" s="88"/>
      <c r="M208" s="88"/>
    </row>
    <row r="209" spans="1:14" s="205" customFormat="1" ht="15" customHeight="1" x14ac:dyDescent="0.2">
      <c r="A209" s="24">
        <v>13.1</v>
      </c>
      <c r="B209" s="9" t="s">
        <v>351</v>
      </c>
      <c r="C209" s="41"/>
      <c r="D209" s="9"/>
      <c r="E209" s="12">
        <v>1</v>
      </c>
      <c r="F209" s="12" t="s">
        <v>17</v>
      </c>
      <c r="G209" s="145"/>
      <c r="H209" s="145">
        <f>G209*E209</f>
        <v>0</v>
      </c>
      <c r="I209" s="146">
        <v>150000</v>
      </c>
      <c r="J209" s="146">
        <f>I209*E209</f>
        <v>150000</v>
      </c>
      <c r="K209" s="146">
        <f>J209+H209</f>
        <v>150000</v>
      </c>
      <c r="L209" s="171"/>
      <c r="M209" s="171"/>
    </row>
    <row r="210" spans="1:14" s="209" customFormat="1" ht="14.25" customHeight="1" x14ac:dyDescent="0.2">
      <c r="A210" s="486" t="s">
        <v>19</v>
      </c>
      <c r="B210" s="486"/>
      <c r="C210" s="486"/>
      <c r="D210" s="486"/>
      <c r="E210" s="486"/>
      <c r="F210" s="486"/>
      <c r="G210" s="172"/>
      <c r="H210" s="172"/>
      <c r="I210" s="172"/>
      <c r="J210" s="172"/>
      <c r="K210" s="172"/>
      <c r="L210" s="173"/>
      <c r="M210" s="173"/>
    </row>
    <row r="211" spans="1:14" s="213" customFormat="1" ht="15" customHeight="1" x14ac:dyDescent="0.2">
      <c r="A211" s="72">
        <v>14</v>
      </c>
      <c r="B211" s="85" t="s">
        <v>225</v>
      </c>
      <c r="C211" s="86"/>
      <c r="D211" s="43"/>
      <c r="E211" s="83"/>
      <c r="F211" s="83"/>
      <c r="G211" s="174"/>
      <c r="H211" s="175"/>
      <c r="I211" s="176"/>
      <c r="J211" s="177"/>
      <c r="K211" s="177"/>
      <c r="L211" s="178"/>
      <c r="M211" s="178"/>
    </row>
    <row r="212" spans="1:14" s="205" customFormat="1" ht="15" customHeight="1" x14ac:dyDescent="0.2">
      <c r="A212" s="50">
        <v>14.1</v>
      </c>
      <c r="B212" s="8" t="s">
        <v>226</v>
      </c>
      <c r="C212" s="14"/>
      <c r="D212" s="15"/>
      <c r="E212" s="12">
        <v>1</v>
      </c>
      <c r="F212" s="12" t="s">
        <v>17</v>
      </c>
      <c r="G212" s="145">
        <v>100000</v>
      </c>
      <c r="H212" s="145">
        <f>G212*E212</f>
        <v>100000</v>
      </c>
      <c r="I212" s="146">
        <v>15000</v>
      </c>
      <c r="J212" s="146">
        <f>I212*E212</f>
        <v>15000</v>
      </c>
      <c r="K212" s="146">
        <f>J212+H212</f>
        <v>115000</v>
      </c>
      <c r="L212" s="171" t="s">
        <v>284</v>
      </c>
      <c r="M212" s="171" t="s">
        <v>318</v>
      </c>
    </row>
    <row r="213" spans="1:14" s="209" customFormat="1" ht="14.25" customHeight="1" x14ac:dyDescent="0.2">
      <c r="A213" s="486" t="s">
        <v>19</v>
      </c>
      <c r="B213" s="486"/>
      <c r="C213" s="486"/>
      <c r="D213" s="486"/>
      <c r="E213" s="486"/>
      <c r="F213" s="486"/>
      <c r="G213" s="172"/>
      <c r="H213" s="172"/>
      <c r="I213" s="172"/>
      <c r="J213" s="172"/>
      <c r="K213" s="172"/>
      <c r="L213" s="173"/>
      <c r="M213" s="173"/>
    </row>
    <row r="214" spans="1:14" s="213" customFormat="1" ht="15" customHeight="1" x14ac:dyDescent="0.2">
      <c r="A214" s="55">
        <v>15</v>
      </c>
      <c r="B214" s="85" t="s">
        <v>227</v>
      </c>
      <c r="C214" s="86"/>
      <c r="D214" s="43"/>
      <c r="E214" s="83"/>
      <c r="F214" s="83"/>
      <c r="G214" s="174"/>
      <c r="H214" s="179"/>
      <c r="I214" s="176"/>
      <c r="J214" s="177"/>
      <c r="K214" s="177"/>
      <c r="L214" s="178"/>
      <c r="M214" s="178"/>
    </row>
    <row r="215" spans="1:14" ht="15" customHeight="1" x14ac:dyDescent="0.2">
      <c r="A215" s="24">
        <v>15.1</v>
      </c>
      <c r="B215" s="30" t="s">
        <v>228</v>
      </c>
      <c r="C215" s="30"/>
      <c r="D215" s="30"/>
      <c r="E215" s="12">
        <v>1</v>
      </c>
      <c r="F215" s="12" t="s">
        <v>17</v>
      </c>
      <c r="G215" s="145">
        <v>25000</v>
      </c>
      <c r="H215" s="145">
        <f t="shared" ref="H215:H217" si="54">G215*E215</f>
        <v>25000</v>
      </c>
      <c r="I215" s="146">
        <v>15000</v>
      </c>
      <c r="J215" s="146">
        <f t="shared" ref="J215:J217" si="55">I215*E215</f>
        <v>15000</v>
      </c>
      <c r="K215" s="146">
        <f t="shared" ref="K215:K217" si="56">J215+H215</f>
        <v>40000</v>
      </c>
      <c r="L215" s="153"/>
      <c r="M215" s="153"/>
    </row>
    <row r="216" spans="1:14" ht="15" customHeight="1" x14ac:dyDescent="0.2">
      <c r="A216" s="24">
        <v>15.2</v>
      </c>
      <c r="B216" s="25" t="s">
        <v>229</v>
      </c>
      <c r="C216" s="68"/>
      <c r="D216" s="68"/>
      <c r="E216" s="12">
        <v>1</v>
      </c>
      <c r="F216" s="12" t="s">
        <v>17</v>
      </c>
      <c r="G216" s="145">
        <v>25000</v>
      </c>
      <c r="H216" s="145">
        <f t="shared" si="54"/>
        <v>25000</v>
      </c>
      <c r="I216" s="146">
        <v>15000</v>
      </c>
      <c r="J216" s="146">
        <f t="shared" si="55"/>
        <v>15000</v>
      </c>
      <c r="K216" s="146">
        <f t="shared" si="56"/>
        <v>40000</v>
      </c>
      <c r="L216" s="153"/>
      <c r="M216" s="153"/>
    </row>
    <row r="217" spans="1:14" ht="24.6" customHeight="1" x14ac:dyDescent="0.2">
      <c r="A217" s="24">
        <v>15.3</v>
      </c>
      <c r="B217" s="487" t="s">
        <v>230</v>
      </c>
      <c r="C217" s="487"/>
      <c r="D217" s="487"/>
      <c r="E217" s="12">
        <v>1</v>
      </c>
      <c r="F217" s="12" t="s">
        <v>17</v>
      </c>
      <c r="G217" s="145">
        <v>100000</v>
      </c>
      <c r="H217" s="145">
        <f t="shared" si="54"/>
        <v>100000</v>
      </c>
      <c r="I217" s="146">
        <v>75000</v>
      </c>
      <c r="J217" s="146">
        <f t="shared" si="55"/>
        <v>75000</v>
      </c>
      <c r="K217" s="146">
        <f t="shared" si="56"/>
        <v>175000</v>
      </c>
      <c r="L217" s="153"/>
      <c r="M217" s="153"/>
    </row>
    <row r="218" spans="1:14" s="209" customFormat="1" ht="14.25" customHeight="1" x14ac:dyDescent="0.2">
      <c r="A218" s="486" t="s">
        <v>19</v>
      </c>
      <c r="B218" s="486"/>
      <c r="C218" s="486"/>
      <c r="D218" s="486"/>
      <c r="E218" s="486"/>
      <c r="F218" s="486"/>
      <c r="G218" s="172"/>
      <c r="H218" s="172">
        <f>SUM(H6:H217)</f>
        <v>26528890</v>
      </c>
      <c r="I218" s="172"/>
      <c r="J218" s="172">
        <f>SUM(J6:J217)</f>
        <v>3478710</v>
      </c>
      <c r="K218" s="172">
        <f>SUM(K6:K217)</f>
        <v>30007600</v>
      </c>
      <c r="L218" s="71"/>
      <c r="M218" s="71"/>
    </row>
    <row r="219" spans="1:14" ht="14.25" customHeight="1" x14ac:dyDescent="0.2">
      <c r="E219" s="253"/>
      <c r="F219" s="253"/>
      <c r="G219" s="253"/>
      <c r="H219" s="253"/>
      <c r="I219" s="252"/>
      <c r="J219" s="252"/>
    </row>
    <row r="222" spans="1:14" ht="15" x14ac:dyDescent="0.2">
      <c r="N222" s="255"/>
    </row>
    <row r="223" spans="1:14" ht="18" x14ac:dyDescent="0.2">
      <c r="K223" s="256">
        <f>K218+'22F'!I64</f>
        <v>39103805</v>
      </c>
    </row>
  </sheetData>
  <mergeCells count="55">
    <mergeCell ref="A213:F213"/>
    <mergeCell ref="B217:D217"/>
    <mergeCell ref="A218:F218"/>
    <mergeCell ref="B190:D190"/>
    <mergeCell ref="B192:D192"/>
    <mergeCell ref="B193:K193"/>
    <mergeCell ref="B206:D206"/>
    <mergeCell ref="A207:F207"/>
    <mergeCell ref="A210:F210"/>
    <mergeCell ref="B188:D188"/>
    <mergeCell ref="B138:D138"/>
    <mergeCell ref="B143:D143"/>
    <mergeCell ref="B144:D144"/>
    <mergeCell ref="B145:D145"/>
    <mergeCell ref="A147:F147"/>
    <mergeCell ref="B150:D150"/>
    <mergeCell ref="B178:D178"/>
    <mergeCell ref="A179:F179"/>
    <mergeCell ref="B185:D185"/>
    <mergeCell ref="B186:D186"/>
    <mergeCell ref="B187:D187"/>
    <mergeCell ref="B137:D137"/>
    <mergeCell ref="B113:D113"/>
    <mergeCell ref="B118:D118"/>
    <mergeCell ref="A120:F120"/>
    <mergeCell ref="A125:F125"/>
    <mergeCell ref="B129:D129"/>
    <mergeCell ref="B131:D131"/>
    <mergeCell ref="B132:D132"/>
    <mergeCell ref="B133:D133"/>
    <mergeCell ref="B134:D134"/>
    <mergeCell ref="B135:D135"/>
    <mergeCell ref="B136:D136"/>
    <mergeCell ref="A111:F111"/>
    <mergeCell ref="B11:D11"/>
    <mergeCell ref="A13:F13"/>
    <mergeCell ref="B15:D15"/>
    <mergeCell ref="A18:F18"/>
    <mergeCell ref="B38:D38"/>
    <mergeCell ref="B42:D42"/>
    <mergeCell ref="A43:F43"/>
    <mergeCell ref="B59:D59"/>
    <mergeCell ref="A60:F60"/>
    <mergeCell ref="A84:F84"/>
    <mergeCell ref="A101:F101"/>
    <mergeCell ref="A1:M3"/>
    <mergeCell ref="A4:A5"/>
    <mergeCell ref="B4:D5"/>
    <mergeCell ref="E4:E5"/>
    <mergeCell ref="F4:F5"/>
    <mergeCell ref="G4:H4"/>
    <mergeCell ref="I4:J4"/>
    <mergeCell ref="K4:K5"/>
    <mergeCell ref="L4:L5"/>
    <mergeCell ref="M4:M5"/>
  </mergeCells>
  <printOptions horizontalCentered="1" gridLinesSet="0"/>
  <pageMargins left="0.5" right="0.25" top="0.75" bottom="0.48" header="0.3" footer="0.16"/>
  <pageSetup paperSize="9" scale="67" firstPageNumber="5" fitToHeight="8" orientation="landscape" useFirstPageNumber="1" r:id="rId1"/>
  <headerFooter alignWithMargins="0">
    <oddFooter xml:space="preserve">&amp;L&amp;"Arial,Bold"Fahim, Nanji &amp;&amp; deSouza (Pvt.) Ltd.
&amp;"Arial,Regular"Consulting Engineers&amp;R&amp;"Arial,Bold"Page -&amp;P
</oddFooter>
  </headerFooter>
  <rowBreaks count="2" manualBreakCount="2">
    <brk id="70" max="12" man="1"/>
    <brk id="155" max="12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F7C3-2921-438F-BC7F-EE52107F05BA}">
  <dimension ref="A1:K139"/>
  <sheetViews>
    <sheetView showGridLines="0" topLeftCell="A46" zoomScale="110" zoomScaleNormal="110" zoomScaleSheetLayoutView="70" workbookViewId="0">
      <selection activeCell="F64" sqref="F64"/>
    </sheetView>
  </sheetViews>
  <sheetFormatPr defaultColWidth="9.140625" defaultRowHeight="15" x14ac:dyDescent="0.2"/>
  <cols>
    <col min="1" max="1" width="8.5703125" style="2" customWidth="1"/>
    <col min="2" max="2" width="65.5703125" style="1" customWidth="1"/>
    <col min="3" max="3" width="11" style="1" customWidth="1"/>
    <col min="4" max="4" width="5.42578125" style="113" customWidth="1"/>
    <col min="5" max="7" width="11.42578125" style="116" customWidth="1"/>
    <col min="8" max="8" width="11.42578125" style="115" customWidth="1"/>
    <col min="9" max="9" width="11.42578125" style="1" customWidth="1"/>
    <col min="10" max="11" width="12.42578125" style="1" customWidth="1"/>
    <col min="12" max="255" width="9.140625" style="1"/>
    <col min="256" max="256" width="8.5703125" style="1" customWidth="1"/>
    <col min="257" max="257" width="65.5703125" style="1" customWidth="1"/>
    <col min="258" max="258" width="11" style="1" customWidth="1"/>
    <col min="259" max="259" width="5.42578125" style="1" customWidth="1"/>
    <col min="260" max="265" width="11.42578125" style="1" customWidth="1"/>
    <col min="266" max="267" width="12.42578125" style="1" customWidth="1"/>
    <col min="268" max="511" width="9.140625" style="1"/>
    <col min="512" max="512" width="8.5703125" style="1" customWidth="1"/>
    <col min="513" max="513" width="65.5703125" style="1" customWidth="1"/>
    <col min="514" max="514" width="11" style="1" customWidth="1"/>
    <col min="515" max="515" width="5.42578125" style="1" customWidth="1"/>
    <col min="516" max="521" width="11.42578125" style="1" customWidth="1"/>
    <col min="522" max="523" width="12.42578125" style="1" customWidth="1"/>
    <col min="524" max="767" width="9.140625" style="1"/>
    <col min="768" max="768" width="8.5703125" style="1" customWidth="1"/>
    <col min="769" max="769" width="65.5703125" style="1" customWidth="1"/>
    <col min="770" max="770" width="11" style="1" customWidth="1"/>
    <col min="771" max="771" width="5.42578125" style="1" customWidth="1"/>
    <col min="772" max="777" width="11.42578125" style="1" customWidth="1"/>
    <col min="778" max="779" width="12.42578125" style="1" customWidth="1"/>
    <col min="780" max="1023" width="9.140625" style="1"/>
    <col min="1024" max="1024" width="8.5703125" style="1" customWidth="1"/>
    <col min="1025" max="1025" width="65.5703125" style="1" customWidth="1"/>
    <col min="1026" max="1026" width="11" style="1" customWidth="1"/>
    <col min="1027" max="1027" width="5.42578125" style="1" customWidth="1"/>
    <col min="1028" max="1033" width="11.42578125" style="1" customWidth="1"/>
    <col min="1034" max="1035" width="12.42578125" style="1" customWidth="1"/>
    <col min="1036" max="1279" width="9.140625" style="1"/>
    <col min="1280" max="1280" width="8.5703125" style="1" customWidth="1"/>
    <col min="1281" max="1281" width="65.5703125" style="1" customWidth="1"/>
    <col min="1282" max="1282" width="11" style="1" customWidth="1"/>
    <col min="1283" max="1283" width="5.42578125" style="1" customWidth="1"/>
    <col min="1284" max="1289" width="11.42578125" style="1" customWidth="1"/>
    <col min="1290" max="1291" width="12.42578125" style="1" customWidth="1"/>
    <col min="1292" max="1535" width="9.140625" style="1"/>
    <col min="1536" max="1536" width="8.5703125" style="1" customWidth="1"/>
    <col min="1537" max="1537" width="65.5703125" style="1" customWidth="1"/>
    <col min="1538" max="1538" width="11" style="1" customWidth="1"/>
    <col min="1539" max="1539" width="5.42578125" style="1" customWidth="1"/>
    <col min="1540" max="1545" width="11.42578125" style="1" customWidth="1"/>
    <col min="1546" max="1547" width="12.42578125" style="1" customWidth="1"/>
    <col min="1548" max="1791" width="9.140625" style="1"/>
    <col min="1792" max="1792" width="8.5703125" style="1" customWidth="1"/>
    <col min="1793" max="1793" width="65.5703125" style="1" customWidth="1"/>
    <col min="1794" max="1794" width="11" style="1" customWidth="1"/>
    <col min="1795" max="1795" width="5.42578125" style="1" customWidth="1"/>
    <col min="1796" max="1801" width="11.42578125" style="1" customWidth="1"/>
    <col min="1802" max="1803" width="12.42578125" style="1" customWidth="1"/>
    <col min="1804" max="2047" width="9.140625" style="1"/>
    <col min="2048" max="2048" width="8.5703125" style="1" customWidth="1"/>
    <col min="2049" max="2049" width="65.5703125" style="1" customWidth="1"/>
    <col min="2050" max="2050" width="11" style="1" customWidth="1"/>
    <col min="2051" max="2051" width="5.42578125" style="1" customWidth="1"/>
    <col min="2052" max="2057" width="11.42578125" style="1" customWidth="1"/>
    <col min="2058" max="2059" width="12.42578125" style="1" customWidth="1"/>
    <col min="2060" max="2303" width="9.140625" style="1"/>
    <col min="2304" max="2304" width="8.5703125" style="1" customWidth="1"/>
    <col min="2305" max="2305" width="65.5703125" style="1" customWidth="1"/>
    <col min="2306" max="2306" width="11" style="1" customWidth="1"/>
    <col min="2307" max="2307" width="5.42578125" style="1" customWidth="1"/>
    <col min="2308" max="2313" width="11.42578125" style="1" customWidth="1"/>
    <col min="2314" max="2315" width="12.42578125" style="1" customWidth="1"/>
    <col min="2316" max="2559" width="9.140625" style="1"/>
    <col min="2560" max="2560" width="8.5703125" style="1" customWidth="1"/>
    <col min="2561" max="2561" width="65.5703125" style="1" customWidth="1"/>
    <col min="2562" max="2562" width="11" style="1" customWidth="1"/>
    <col min="2563" max="2563" width="5.42578125" style="1" customWidth="1"/>
    <col min="2564" max="2569" width="11.42578125" style="1" customWidth="1"/>
    <col min="2570" max="2571" width="12.42578125" style="1" customWidth="1"/>
    <col min="2572" max="2815" width="9.140625" style="1"/>
    <col min="2816" max="2816" width="8.5703125" style="1" customWidth="1"/>
    <col min="2817" max="2817" width="65.5703125" style="1" customWidth="1"/>
    <col min="2818" max="2818" width="11" style="1" customWidth="1"/>
    <col min="2819" max="2819" width="5.42578125" style="1" customWidth="1"/>
    <col min="2820" max="2825" width="11.42578125" style="1" customWidth="1"/>
    <col min="2826" max="2827" width="12.42578125" style="1" customWidth="1"/>
    <col min="2828" max="3071" width="9.140625" style="1"/>
    <col min="3072" max="3072" width="8.5703125" style="1" customWidth="1"/>
    <col min="3073" max="3073" width="65.5703125" style="1" customWidth="1"/>
    <col min="3074" max="3074" width="11" style="1" customWidth="1"/>
    <col min="3075" max="3075" width="5.42578125" style="1" customWidth="1"/>
    <col min="3076" max="3081" width="11.42578125" style="1" customWidth="1"/>
    <col min="3082" max="3083" width="12.42578125" style="1" customWidth="1"/>
    <col min="3084" max="3327" width="9.140625" style="1"/>
    <col min="3328" max="3328" width="8.5703125" style="1" customWidth="1"/>
    <col min="3329" max="3329" width="65.5703125" style="1" customWidth="1"/>
    <col min="3330" max="3330" width="11" style="1" customWidth="1"/>
    <col min="3331" max="3331" width="5.42578125" style="1" customWidth="1"/>
    <col min="3332" max="3337" width="11.42578125" style="1" customWidth="1"/>
    <col min="3338" max="3339" width="12.42578125" style="1" customWidth="1"/>
    <col min="3340" max="3583" width="9.140625" style="1"/>
    <col min="3584" max="3584" width="8.5703125" style="1" customWidth="1"/>
    <col min="3585" max="3585" width="65.5703125" style="1" customWidth="1"/>
    <col min="3586" max="3586" width="11" style="1" customWidth="1"/>
    <col min="3587" max="3587" width="5.42578125" style="1" customWidth="1"/>
    <col min="3588" max="3593" width="11.42578125" style="1" customWidth="1"/>
    <col min="3594" max="3595" width="12.42578125" style="1" customWidth="1"/>
    <col min="3596" max="3839" width="9.140625" style="1"/>
    <col min="3840" max="3840" width="8.5703125" style="1" customWidth="1"/>
    <col min="3841" max="3841" width="65.5703125" style="1" customWidth="1"/>
    <col min="3842" max="3842" width="11" style="1" customWidth="1"/>
    <col min="3843" max="3843" width="5.42578125" style="1" customWidth="1"/>
    <col min="3844" max="3849" width="11.42578125" style="1" customWidth="1"/>
    <col min="3850" max="3851" width="12.42578125" style="1" customWidth="1"/>
    <col min="3852" max="4095" width="9.140625" style="1"/>
    <col min="4096" max="4096" width="8.5703125" style="1" customWidth="1"/>
    <col min="4097" max="4097" width="65.5703125" style="1" customWidth="1"/>
    <col min="4098" max="4098" width="11" style="1" customWidth="1"/>
    <col min="4099" max="4099" width="5.42578125" style="1" customWidth="1"/>
    <col min="4100" max="4105" width="11.42578125" style="1" customWidth="1"/>
    <col min="4106" max="4107" width="12.42578125" style="1" customWidth="1"/>
    <col min="4108" max="4351" width="9.140625" style="1"/>
    <col min="4352" max="4352" width="8.5703125" style="1" customWidth="1"/>
    <col min="4353" max="4353" width="65.5703125" style="1" customWidth="1"/>
    <col min="4354" max="4354" width="11" style="1" customWidth="1"/>
    <col min="4355" max="4355" width="5.42578125" style="1" customWidth="1"/>
    <col min="4356" max="4361" width="11.42578125" style="1" customWidth="1"/>
    <col min="4362" max="4363" width="12.42578125" style="1" customWidth="1"/>
    <col min="4364" max="4607" width="9.140625" style="1"/>
    <col min="4608" max="4608" width="8.5703125" style="1" customWidth="1"/>
    <col min="4609" max="4609" width="65.5703125" style="1" customWidth="1"/>
    <col min="4610" max="4610" width="11" style="1" customWidth="1"/>
    <col min="4611" max="4611" width="5.42578125" style="1" customWidth="1"/>
    <col min="4612" max="4617" width="11.42578125" style="1" customWidth="1"/>
    <col min="4618" max="4619" width="12.42578125" style="1" customWidth="1"/>
    <col min="4620" max="4863" width="9.140625" style="1"/>
    <col min="4864" max="4864" width="8.5703125" style="1" customWidth="1"/>
    <col min="4865" max="4865" width="65.5703125" style="1" customWidth="1"/>
    <col min="4866" max="4866" width="11" style="1" customWidth="1"/>
    <col min="4867" max="4867" width="5.42578125" style="1" customWidth="1"/>
    <col min="4868" max="4873" width="11.42578125" style="1" customWidth="1"/>
    <col min="4874" max="4875" width="12.42578125" style="1" customWidth="1"/>
    <col min="4876" max="5119" width="9.140625" style="1"/>
    <col min="5120" max="5120" width="8.5703125" style="1" customWidth="1"/>
    <col min="5121" max="5121" width="65.5703125" style="1" customWidth="1"/>
    <col min="5122" max="5122" width="11" style="1" customWidth="1"/>
    <col min="5123" max="5123" width="5.42578125" style="1" customWidth="1"/>
    <col min="5124" max="5129" width="11.42578125" style="1" customWidth="1"/>
    <col min="5130" max="5131" width="12.42578125" style="1" customWidth="1"/>
    <col min="5132" max="5375" width="9.140625" style="1"/>
    <col min="5376" max="5376" width="8.5703125" style="1" customWidth="1"/>
    <col min="5377" max="5377" width="65.5703125" style="1" customWidth="1"/>
    <col min="5378" max="5378" width="11" style="1" customWidth="1"/>
    <col min="5379" max="5379" width="5.42578125" style="1" customWidth="1"/>
    <col min="5380" max="5385" width="11.42578125" style="1" customWidth="1"/>
    <col min="5386" max="5387" width="12.42578125" style="1" customWidth="1"/>
    <col min="5388" max="5631" width="9.140625" style="1"/>
    <col min="5632" max="5632" width="8.5703125" style="1" customWidth="1"/>
    <col min="5633" max="5633" width="65.5703125" style="1" customWidth="1"/>
    <col min="5634" max="5634" width="11" style="1" customWidth="1"/>
    <col min="5635" max="5635" width="5.42578125" style="1" customWidth="1"/>
    <col min="5636" max="5641" width="11.42578125" style="1" customWidth="1"/>
    <col min="5642" max="5643" width="12.42578125" style="1" customWidth="1"/>
    <col min="5644" max="5887" width="9.140625" style="1"/>
    <col min="5888" max="5888" width="8.5703125" style="1" customWidth="1"/>
    <col min="5889" max="5889" width="65.5703125" style="1" customWidth="1"/>
    <col min="5890" max="5890" width="11" style="1" customWidth="1"/>
    <col min="5891" max="5891" width="5.42578125" style="1" customWidth="1"/>
    <col min="5892" max="5897" width="11.42578125" style="1" customWidth="1"/>
    <col min="5898" max="5899" width="12.42578125" style="1" customWidth="1"/>
    <col min="5900" max="6143" width="9.140625" style="1"/>
    <col min="6144" max="6144" width="8.5703125" style="1" customWidth="1"/>
    <col min="6145" max="6145" width="65.5703125" style="1" customWidth="1"/>
    <col min="6146" max="6146" width="11" style="1" customWidth="1"/>
    <col min="6147" max="6147" width="5.42578125" style="1" customWidth="1"/>
    <col min="6148" max="6153" width="11.42578125" style="1" customWidth="1"/>
    <col min="6154" max="6155" width="12.42578125" style="1" customWidth="1"/>
    <col min="6156" max="6399" width="9.140625" style="1"/>
    <col min="6400" max="6400" width="8.5703125" style="1" customWidth="1"/>
    <col min="6401" max="6401" width="65.5703125" style="1" customWidth="1"/>
    <col min="6402" max="6402" width="11" style="1" customWidth="1"/>
    <col min="6403" max="6403" width="5.42578125" style="1" customWidth="1"/>
    <col min="6404" max="6409" width="11.42578125" style="1" customWidth="1"/>
    <col min="6410" max="6411" width="12.42578125" style="1" customWidth="1"/>
    <col min="6412" max="6655" width="9.140625" style="1"/>
    <col min="6656" max="6656" width="8.5703125" style="1" customWidth="1"/>
    <col min="6657" max="6657" width="65.5703125" style="1" customWidth="1"/>
    <col min="6658" max="6658" width="11" style="1" customWidth="1"/>
    <col min="6659" max="6659" width="5.42578125" style="1" customWidth="1"/>
    <col min="6660" max="6665" width="11.42578125" style="1" customWidth="1"/>
    <col min="6666" max="6667" width="12.42578125" style="1" customWidth="1"/>
    <col min="6668" max="6911" width="9.140625" style="1"/>
    <col min="6912" max="6912" width="8.5703125" style="1" customWidth="1"/>
    <col min="6913" max="6913" width="65.5703125" style="1" customWidth="1"/>
    <col min="6914" max="6914" width="11" style="1" customWidth="1"/>
    <col min="6915" max="6915" width="5.42578125" style="1" customWidth="1"/>
    <col min="6916" max="6921" width="11.42578125" style="1" customWidth="1"/>
    <col min="6922" max="6923" width="12.42578125" style="1" customWidth="1"/>
    <col min="6924" max="7167" width="9.140625" style="1"/>
    <col min="7168" max="7168" width="8.5703125" style="1" customWidth="1"/>
    <col min="7169" max="7169" width="65.5703125" style="1" customWidth="1"/>
    <col min="7170" max="7170" width="11" style="1" customWidth="1"/>
    <col min="7171" max="7171" width="5.42578125" style="1" customWidth="1"/>
    <col min="7172" max="7177" width="11.42578125" style="1" customWidth="1"/>
    <col min="7178" max="7179" width="12.42578125" style="1" customWidth="1"/>
    <col min="7180" max="7423" width="9.140625" style="1"/>
    <col min="7424" max="7424" width="8.5703125" style="1" customWidth="1"/>
    <col min="7425" max="7425" width="65.5703125" style="1" customWidth="1"/>
    <col min="7426" max="7426" width="11" style="1" customWidth="1"/>
    <col min="7427" max="7427" width="5.42578125" style="1" customWidth="1"/>
    <col min="7428" max="7433" width="11.42578125" style="1" customWidth="1"/>
    <col min="7434" max="7435" width="12.42578125" style="1" customWidth="1"/>
    <col min="7436" max="7679" width="9.140625" style="1"/>
    <col min="7680" max="7680" width="8.5703125" style="1" customWidth="1"/>
    <col min="7681" max="7681" width="65.5703125" style="1" customWidth="1"/>
    <col min="7682" max="7682" width="11" style="1" customWidth="1"/>
    <col min="7683" max="7683" width="5.42578125" style="1" customWidth="1"/>
    <col min="7684" max="7689" width="11.42578125" style="1" customWidth="1"/>
    <col min="7690" max="7691" width="12.42578125" style="1" customWidth="1"/>
    <col min="7692" max="7935" width="9.140625" style="1"/>
    <col min="7936" max="7936" width="8.5703125" style="1" customWidth="1"/>
    <col min="7937" max="7937" width="65.5703125" style="1" customWidth="1"/>
    <col min="7938" max="7938" width="11" style="1" customWidth="1"/>
    <col min="7939" max="7939" width="5.42578125" style="1" customWidth="1"/>
    <col min="7940" max="7945" width="11.42578125" style="1" customWidth="1"/>
    <col min="7946" max="7947" width="12.42578125" style="1" customWidth="1"/>
    <col min="7948" max="8191" width="9.140625" style="1"/>
    <col min="8192" max="8192" width="8.5703125" style="1" customWidth="1"/>
    <col min="8193" max="8193" width="65.5703125" style="1" customWidth="1"/>
    <col min="8194" max="8194" width="11" style="1" customWidth="1"/>
    <col min="8195" max="8195" width="5.42578125" style="1" customWidth="1"/>
    <col min="8196" max="8201" width="11.42578125" style="1" customWidth="1"/>
    <col min="8202" max="8203" width="12.42578125" style="1" customWidth="1"/>
    <col min="8204" max="8447" width="9.140625" style="1"/>
    <col min="8448" max="8448" width="8.5703125" style="1" customWidth="1"/>
    <col min="8449" max="8449" width="65.5703125" style="1" customWidth="1"/>
    <col min="8450" max="8450" width="11" style="1" customWidth="1"/>
    <col min="8451" max="8451" width="5.42578125" style="1" customWidth="1"/>
    <col min="8452" max="8457" width="11.42578125" style="1" customWidth="1"/>
    <col min="8458" max="8459" width="12.42578125" style="1" customWidth="1"/>
    <col min="8460" max="8703" width="9.140625" style="1"/>
    <col min="8704" max="8704" width="8.5703125" style="1" customWidth="1"/>
    <col min="8705" max="8705" width="65.5703125" style="1" customWidth="1"/>
    <col min="8706" max="8706" width="11" style="1" customWidth="1"/>
    <col min="8707" max="8707" width="5.42578125" style="1" customWidth="1"/>
    <col min="8708" max="8713" width="11.42578125" style="1" customWidth="1"/>
    <col min="8714" max="8715" width="12.42578125" style="1" customWidth="1"/>
    <col min="8716" max="8959" width="9.140625" style="1"/>
    <col min="8960" max="8960" width="8.5703125" style="1" customWidth="1"/>
    <col min="8961" max="8961" width="65.5703125" style="1" customWidth="1"/>
    <col min="8962" max="8962" width="11" style="1" customWidth="1"/>
    <col min="8963" max="8963" width="5.42578125" style="1" customWidth="1"/>
    <col min="8964" max="8969" width="11.42578125" style="1" customWidth="1"/>
    <col min="8970" max="8971" width="12.42578125" style="1" customWidth="1"/>
    <col min="8972" max="9215" width="9.140625" style="1"/>
    <col min="9216" max="9216" width="8.5703125" style="1" customWidth="1"/>
    <col min="9217" max="9217" width="65.5703125" style="1" customWidth="1"/>
    <col min="9218" max="9218" width="11" style="1" customWidth="1"/>
    <col min="9219" max="9219" width="5.42578125" style="1" customWidth="1"/>
    <col min="9220" max="9225" width="11.42578125" style="1" customWidth="1"/>
    <col min="9226" max="9227" width="12.42578125" style="1" customWidth="1"/>
    <col min="9228" max="9471" width="9.140625" style="1"/>
    <col min="9472" max="9472" width="8.5703125" style="1" customWidth="1"/>
    <col min="9473" max="9473" width="65.5703125" style="1" customWidth="1"/>
    <col min="9474" max="9474" width="11" style="1" customWidth="1"/>
    <col min="9475" max="9475" width="5.42578125" style="1" customWidth="1"/>
    <col min="9476" max="9481" width="11.42578125" style="1" customWidth="1"/>
    <col min="9482" max="9483" width="12.42578125" style="1" customWidth="1"/>
    <col min="9484" max="9727" width="9.140625" style="1"/>
    <col min="9728" max="9728" width="8.5703125" style="1" customWidth="1"/>
    <col min="9729" max="9729" width="65.5703125" style="1" customWidth="1"/>
    <col min="9730" max="9730" width="11" style="1" customWidth="1"/>
    <col min="9731" max="9731" width="5.42578125" style="1" customWidth="1"/>
    <col min="9732" max="9737" width="11.42578125" style="1" customWidth="1"/>
    <col min="9738" max="9739" width="12.42578125" style="1" customWidth="1"/>
    <col min="9740" max="9983" width="9.140625" style="1"/>
    <col min="9984" max="9984" width="8.5703125" style="1" customWidth="1"/>
    <col min="9985" max="9985" width="65.5703125" style="1" customWidth="1"/>
    <col min="9986" max="9986" width="11" style="1" customWidth="1"/>
    <col min="9987" max="9987" width="5.42578125" style="1" customWidth="1"/>
    <col min="9988" max="9993" width="11.42578125" style="1" customWidth="1"/>
    <col min="9994" max="9995" width="12.42578125" style="1" customWidth="1"/>
    <col min="9996" max="10239" width="9.140625" style="1"/>
    <col min="10240" max="10240" width="8.5703125" style="1" customWidth="1"/>
    <col min="10241" max="10241" width="65.5703125" style="1" customWidth="1"/>
    <col min="10242" max="10242" width="11" style="1" customWidth="1"/>
    <col min="10243" max="10243" width="5.42578125" style="1" customWidth="1"/>
    <col min="10244" max="10249" width="11.42578125" style="1" customWidth="1"/>
    <col min="10250" max="10251" width="12.42578125" style="1" customWidth="1"/>
    <col min="10252" max="10495" width="9.140625" style="1"/>
    <col min="10496" max="10496" width="8.5703125" style="1" customWidth="1"/>
    <col min="10497" max="10497" width="65.5703125" style="1" customWidth="1"/>
    <col min="10498" max="10498" width="11" style="1" customWidth="1"/>
    <col min="10499" max="10499" width="5.42578125" style="1" customWidth="1"/>
    <col min="10500" max="10505" width="11.42578125" style="1" customWidth="1"/>
    <col min="10506" max="10507" width="12.42578125" style="1" customWidth="1"/>
    <col min="10508" max="10751" width="9.140625" style="1"/>
    <col min="10752" max="10752" width="8.5703125" style="1" customWidth="1"/>
    <col min="10753" max="10753" width="65.5703125" style="1" customWidth="1"/>
    <col min="10754" max="10754" width="11" style="1" customWidth="1"/>
    <col min="10755" max="10755" width="5.42578125" style="1" customWidth="1"/>
    <col min="10756" max="10761" width="11.42578125" style="1" customWidth="1"/>
    <col min="10762" max="10763" width="12.42578125" style="1" customWidth="1"/>
    <col min="10764" max="11007" width="9.140625" style="1"/>
    <col min="11008" max="11008" width="8.5703125" style="1" customWidth="1"/>
    <col min="11009" max="11009" width="65.5703125" style="1" customWidth="1"/>
    <col min="11010" max="11010" width="11" style="1" customWidth="1"/>
    <col min="11011" max="11011" width="5.42578125" style="1" customWidth="1"/>
    <col min="11012" max="11017" width="11.42578125" style="1" customWidth="1"/>
    <col min="11018" max="11019" width="12.42578125" style="1" customWidth="1"/>
    <col min="11020" max="11263" width="9.140625" style="1"/>
    <col min="11264" max="11264" width="8.5703125" style="1" customWidth="1"/>
    <col min="11265" max="11265" width="65.5703125" style="1" customWidth="1"/>
    <col min="11266" max="11266" width="11" style="1" customWidth="1"/>
    <col min="11267" max="11267" width="5.42578125" style="1" customWidth="1"/>
    <col min="11268" max="11273" width="11.42578125" style="1" customWidth="1"/>
    <col min="11274" max="11275" width="12.42578125" style="1" customWidth="1"/>
    <col min="11276" max="11519" width="9.140625" style="1"/>
    <col min="11520" max="11520" width="8.5703125" style="1" customWidth="1"/>
    <col min="11521" max="11521" width="65.5703125" style="1" customWidth="1"/>
    <col min="11522" max="11522" width="11" style="1" customWidth="1"/>
    <col min="11523" max="11523" width="5.42578125" style="1" customWidth="1"/>
    <col min="11524" max="11529" width="11.42578125" style="1" customWidth="1"/>
    <col min="11530" max="11531" width="12.42578125" style="1" customWidth="1"/>
    <col min="11532" max="11775" width="9.140625" style="1"/>
    <col min="11776" max="11776" width="8.5703125" style="1" customWidth="1"/>
    <col min="11777" max="11777" width="65.5703125" style="1" customWidth="1"/>
    <col min="11778" max="11778" width="11" style="1" customWidth="1"/>
    <col min="11779" max="11779" width="5.42578125" style="1" customWidth="1"/>
    <col min="11780" max="11785" width="11.42578125" style="1" customWidth="1"/>
    <col min="11786" max="11787" width="12.42578125" style="1" customWidth="1"/>
    <col min="11788" max="12031" width="9.140625" style="1"/>
    <col min="12032" max="12032" width="8.5703125" style="1" customWidth="1"/>
    <col min="12033" max="12033" width="65.5703125" style="1" customWidth="1"/>
    <col min="12034" max="12034" width="11" style="1" customWidth="1"/>
    <col min="12035" max="12035" width="5.42578125" style="1" customWidth="1"/>
    <col min="12036" max="12041" width="11.42578125" style="1" customWidth="1"/>
    <col min="12042" max="12043" width="12.42578125" style="1" customWidth="1"/>
    <col min="12044" max="12287" width="9.140625" style="1"/>
    <col min="12288" max="12288" width="8.5703125" style="1" customWidth="1"/>
    <col min="12289" max="12289" width="65.5703125" style="1" customWidth="1"/>
    <col min="12290" max="12290" width="11" style="1" customWidth="1"/>
    <col min="12291" max="12291" width="5.42578125" style="1" customWidth="1"/>
    <col min="12292" max="12297" width="11.42578125" style="1" customWidth="1"/>
    <col min="12298" max="12299" width="12.42578125" style="1" customWidth="1"/>
    <col min="12300" max="12543" width="9.140625" style="1"/>
    <col min="12544" max="12544" width="8.5703125" style="1" customWidth="1"/>
    <col min="12545" max="12545" width="65.5703125" style="1" customWidth="1"/>
    <col min="12546" max="12546" width="11" style="1" customWidth="1"/>
    <col min="12547" max="12547" width="5.42578125" style="1" customWidth="1"/>
    <col min="12548" max="12553" width="11.42578125" style="1" customWidth="1"/>
    <col min="12554" max="12555" width="12.42578125" style="1" customWidth="1"/>
    <col min="12556" max="12799" width="9.140625" style="1"/>
    <col min="12800" max="12800" width="8.5703125" style="1" customWidth="1"/>
    <col min="12801" max="12801" width="65.5703125" style="1" customWidth="1"/>
    <col min="12802" max="12802" width="11" style="1" customWidth="1"/>
    <col min="12803" max="12803" width="5.42578125" style="1" customWidth="1"/>
    <col min="12804" max="12809" width="11.42578125" style="1" customWidth="1"/>
    <col min="12810" max="12811" width="12.42578125" style="1" customWidth="1"/>
    <col min="12812" max="13055" width="9.140625" style="1"/>
    <col min="13056" max="13056" width="8.5703125" style="1" customWidth="1"/>
    <col min="13057" max="13057" width="65.5703125" style="1" customWidth="1"/>
    <col min="13058" max="13058" width="11" style="1" customWidth="1"/>
    <col min="13059" max="13059" width="5.42578125" style="1" customWidth="1"/>
    <col min="13060" max="13065" width="11.42578125" style="1" customWidth="1"/>
    <col min="13066" max="13067" width="12.42578125" style="1" customWidth="1"/>
    <col min="13068" max="13311" width="9.140625" style="1"/>
    <col min="13312" max="13312" width="8.5703125" style="1" customWidth="1"/>
    <col min="13313" max="13313" width="65.5703125" style="1" customWidth="1"/>
    <col min="13314" max="13314" width="11" style="1" customWidth="1"/>
    <col min="13315" max="13315" width="5.42578125" style="1" customWidth="1"/>
    <col min="13316" max="13321" width="11.42578125" style="1" customWidth="1"/>
    <col min="13322" max="13323" width="12.42578125" style="1" customWidth="1"/>
    <col min="13324" max="13567" width="9.140625" style="1"/>
    <col min="13568" max="13568" width="8.5703125" style="1" customWidth="1"/>
    <col min="13569" max="13569" width="65.5703125" style="1" customWidth="1"/>
    <col min="13570" max="13570" width="11" style="1" customWidth="1"/>
    <col min="13571" max="13571" width="5.42578125" style="1" customWidth="1"/>
    <col min="13572" max="13577" width="11.42578125" style="1" customWidth="1"/>
    <col min="13578" max="13579" width="12.42578125" style="1" customWidth="1"/>
    <col min="13580" max="13823" width="9.140625" style="1"/>
    <col min="13824" max="13824" width="8.5703125" style="1" customWidth="1"/>
    <col min="13825" max="13825" width="65.5703125" style="1" customWidth="1"/>
    <col min="13826" max="13826" width="11" style="1" customWidth="1"/>
    <col min="13827" max="13827" width="5.42578125" style="1" customWidth="1"/>
    <col min="13828" max="13833" width="11.42578125" style="1" customWidth="1"/>
    <col min="13834" max="13835" width="12.42578125" style="1" customWidth="1"/>
    <col min="13836" max="14079" width="9.140625" style="1"/>
    <col min="14080" max="14080" width="8.5703125" style="1" customWidth="1"/>
    <col min="14081" max="14081" width="65.5703125" style="1" customWidth="1"/>
    <col min="14082" max="14082" width="11" style="1" customWidth="1"/>
    <col min="14083" max="14083" width="5.42578125" style="1" customWidth="1"/>
    <col min="14084" max="14089" width="11.42578125" style="1" customWidth="1"/>
    <col min="14090" max="14091" width="12.42578125" style="1" customWidth="1"/>
    <col min="14092" max="14335" width="9.140625" style="1"/>
    <col min="14336" max="14336" width="8.5703125" style="1" customWidth="1"/>
    <col min="14337" max="14337" width="65.5703125" style="1" customWidth="1"/>
    <col min="14338" max="14338" width="11" style="1" customWidth="1"/>
    <col min="14339" max="14339" width="5.42578125" style="1" customWidth="1"/>
    <col min="14340" max="14345" width="11.42578125" style="1" customWidth="1"/>
    <col min="14346" max="14347" width="12.42578125" style="1" customWidth="1"/>
    <col min="14348" max="14591" width="9.140625" style="1"/>
    <col min="14592" max="14592" width="8.5703125" style="1" customWidth="1"/>
    <col min="14593" max="14593" width="65.5703125" style="1" customWidth="1"/>
    <col min="14594" max="14594" width="11" style="1" customWidth="1"/>
    <col min="14595" max="14595" width="5.42578125" style="1" customWidth="1"/>
    <col min="14596" max="14601" width="11.42578125" style="1" customWidth="1"/>
    <col min="14602" max="14603" width="12.42578125" style="1" customWidth="1"/>
    <col min="14604" max="14847" width="9.140625" style="1"/>
    <col min="14848" max="14848" width="8.5703125" style="1" customWidth="1"/>
    <col min="14849" max="14849" width="65.5703125" style="1" customWidth="1"/>
    <col min="14850" max="14850" width="11" style="1" customWidth="1"/>
    <col min="14851" max="14851" width="5.42578125" style="1" customWidth="1"/>
    <col min="14852" max="14857" width="11.42578125" style="1" customWidth="1"/>
    <col min="14858" max="14859" width="12.42578125" style="1" customWidth="1"/>
    <col min="14860" max="15103" width="9.140625" style="1"/>
    <col min="15104" max="15104" width="8.5703125" style="1" customWidth="1"/>
    <col min="15105" max="15105" width="65.5703125" style="1" customWidth="1"/>
    <col min="15106" max="15106" width="11" style="1" customWidth="1"/>
    <col min="15107" max="15107" width="5.42578125" style="1" customWidth="1"/>
    <col min="15108" max="15113" width="11.42578125" style="1" customWidth="1"/>
    <col min="15114" max="15115" width="12.42578125" style="1" customWidth="1"/>
    <col min="15116" max="15359" width="9.140625" style="1"/>
    <col min="15360" max="15360" width="8.5703125" style="1" customWidth="1"/>
    <col min="15361" max="15361" width="65.5703125" style="1" customWidth="1"/>
    <col min="15362" max="15362" width="11" style="1" customWidth="1"/>
    <col min="15363" max="15363" width="5.42578125" style="1" customWidth="1"/>
    <col min="15364" max="15369" width="11.42578125" style="1" customWidth="1"/>
    <col min="15370" max="15371" width="12.42578125" style="1" customWidth="1"/>
    <col min="15372" max="15615" width="9.140625" style="1"/>
    <col min="15616" max="15616" width="8.5703125" style="1" customWidth="1"/>
    <col min="15617" max="15617" width="65.5703125" style="1" customWidth="1"/>
    <col min="15618" max="15618" width="11" style="1" customWidth="1"/>
    <col min="15619" max="15619" width="5.42578125" style="1" customWidth="1"/>
    <col min="15620" max="15625" width="11.42578125" style="1" customWidth="1"/>
    <col min="15626" max="15627" width="12.42578125" style="1" customWidth="1"/>
    <col min="15628" max="15871" width="9.140625" style="1"/>
    <col min="15872" max="15872" width="8.5703125" style="1" customWidth="1"/>
    <col min="15873" max="15873" width="65.5703125" style="1" customWidth="1"/>
    <col min="15874" max="15874" width="11" style="1" customWidth="1"/>
    <col min="15875" max="15875" width="5.42578125" style="1" customWidth="1"/>
    <col min="15876" max="15881" width="11.42578125" style="1" customWidth="1"/>
    <col min="15882" max="15883" width="12.42578125" style="1" customWidth="1"/>
    <col min="15884" max="16127" width="9.140625" style="1"/>
    <col min="16128" max="16128" width="8.5703125" style="1" customWidth="1"/>
    <col min="16129" max="16129" width="65.5703125" style="1" customWidth="1"/>
    <col min="16130" max="16130" width="11" style="1" customWidth="1"/>
    <col min="16131" max="16131" width="5.42578125" style="1" customWidth="1"/>
    <col min="16132" max="16137" width="11.42578125" style="1" customWidth="1"/>
    <col min="16138" max="16139" width="12.42578125" style="1" customWidth="1"/>
    <col min="16140" max="16384" width="9.140625" style="1"/>
  </cols>
  <sheetData>
    <row r="1" spans="1:11" x14ac:dyDescent="0.2">
      <c r="A1" s="455" t="s">
        <v>352</v>
      </c>
      <c r="B1" s="456"/>
      <c r="C1" s="456"/>
      <c r="D1" s="456"/>
      <c r="E1" s="456"/>
      <c r="F1" s="456"/>
      <c r="G1" s="456"/>
      <c r="H1" s="456"/>
      <c r="I1" s="456"/>
      <c r="J1" s="456"/>
      <c r="K1" s="456"/>
    </row>
    <row r="2" spans="1:11" ht="24" customHeight="1" x14ac:dyDescent="0.2">
      <c r="A2" s="455"/>
      <c r="B2" s="456"/>
      <c r="C2" s="456"/>
      <c r="D2" s="456"/>
      <c r="E2" s="456"/>
      <c r="F2" s="456"/>
      <c r="G2" s="456"/>
      <c r="H2" s="456"/>
      <c r="I2" s="456"/>
      <c r="J2" s="456"/>
      <c r="K2" s="456"/>
    </row>
    <row r="3" spans="1:11" ht="24.6" customHeight="1" x14ac:dyDescent="0.2">
      <c r="A3" s="455"/>
      <c r="B3" s="456"/>
      <c r="C3" s="456"/>
      <c r="D3" s="456"/>
      <c r="E3" s="456"/>
      <c r="F3" s="456"/>
      <c r="G3" s="456"/>
      <c r="H3" s="456"/>
      <c r="I3" s="456"/>
      <c r="J3" s="456"/>
      <c r="K3" s="456"/>
    </row>
    <row r="4" spans="1:11" s="109" customFormat="1" ht="13.7" customHeight="1" x14ac:dyDescent="0.2">
      <c r="A4" s="482" t="s">
        <v>8</v>
      </c>
      <c r="B4" s="482" t="s">
        <v>0</v>
      </c>
      <c r="C4" s="482" t="s">
        <v>231</v>
      </c>
      <c r="D4" s="482" t="s">
        <v>10</v>
      </c>
      <c r="E4" s="484" t="s">
        <v>11</v>
      </c>
      <c r="F4" s="484"/>
      <c r="G4" s="484" t="s">
        <v>12</v>
      </c>
      <c r="H4" s="484"/>
      <c r="I4" s="484" t="s">
        <v>3</v>
      </c>
      <c r="J4" s="497" t="s">
        <v>274</v>
      </c>
      <c r="K4" s="497" t="s">
        <v>278</v>
      </c>
    </row>
    <row r="5" spans="1:11" s="109" customFormat="1" ht="13.7" customHeight="1" x14ac:dyDescent="0.2">
      <c r="A5" s="482"/>
      <c r="B5" s="482"/>
      <c r="C5" s="482"/>
      <c r="D5" s="482"/>
      <c r="E5" s="6" t="s">
        <v>13</v>
      </c>
      <c r="F5" s="6" t="s">
        <v>3</v>
      </c>
      <c r="G5" s="6" t="s">
        <v>13</v>
      </c>
      <c r="H5" s="6" t="s">
        <v>3</v>
      </c>
      <c r="I5" s="484"/>
      <c r="J5" s="497"/>
      <c r="K5" s="497"/>
    </row>
    <row r="6" spans="1:11" s="111" customFormat="1" ht="15" customHeight="1" x14ac:dyDescent="0.2">
      <c r="A6" s="122">
        <v>1</v>
      </c>
      <c r="B6" s="132" t="s">
        <v>232</v>
      </c>
      <c r="C6" s="132"/>
      <c r="D6" s="133"/>
      <c r="E6" s="134"/>
      <c r="F6" s="134"/>
      <c r="G6" s="134"/>
      <c r="H6" s="135"/>
      <c r="I6" s="134"/>
      <c r="J6" s="134"/>
      <c r="K6" s="134"/>
    </row>
    <row r="7" spans="1:11" s="110" customFormat="1" ht="15" customHeight="1" x14ac:dyDescent="0.2">
      <c r="A7" s="105">
        <v>1.1000000000000001</v>
      </c>
      <c r="B7" s="20" t="s">
        <v>233</v>
      </c>
      <c r="C7" s="117">
        <v>215</v>
      </c>
      <c r="D7" s="21" t="s">
        <v>6</v>
      </c>
      <c r="E7" s="145">
        <v>2800</v>
      </c>
      <c r="F7" s="145">
        <f t="shared" ref="F7:F12" si="0">E7*C7</f>
        <v>602000</v>
      </c>
      <c r="G7" s="146">
        <v>1000</v>
      </c>
      <c r="H7" s="146">
        <f t="shared" ref="H7:H12" si="1">G7*C7</f>
        <v>215000</v>
      </c>
      <c r="I7" s="146">
        <f t="shared" ref="I7:I12" si="2">H7+F7</f>
        <v>817000</v>
      </c>
      <c r="J7" s="180" t="s">
        <v>311</v>
      </c>
      <c r="K7" s="180" t="s">
        <v>319</v>
      </c>
    </row>
    <row r="8" spans="1:11" s="110" customFormat="1" ht="15" customHeight="1" x14ac:dyDescent="0.2">
      <c r="A8" s="105">
        <v>1.2</v>
      </c>
      <c r="B8" s="20" t="s">
        <v>234</v>
      </c>
      <c r="C8" s="117">
        <v>65</v>
      </c>
      <c r="D8" s="21" t="s">
        <v>6</v>
      </c>
      <c r="E8" s="145">
        <v>7500</v>
      </c>
      <c r="F8" s="145">
        <f t="shared" si="0"/>
        <v>487500</v>
      </c>
      <c r="G8" s="146">
        <v>1000</v>
      </c>
      <c r="H8" s="146">
        <f t="shared" si="1"/>
        <v>65000</v>
      </c>
      <c r="I8" s="146">
        <f t="shared" si="2"/>
        <v>552500</v>
      </c>
      <c r="J8" s="180" t="s">
        <v>311</v>
      </c>
      <c r="K8" s="180" t="s">
        <v>319</v>
      </c>
    </row>
    <row r="9" spans="1:11" ht="15" customHeight="1" x14ac:dyDescent="0.2">
      <c r="A9" s="105">
        <v>1.3</v>
      </c>
      <c r="B9" s="20" t="s">
        <v>235</v>
      </c>
      <c r="C9" s="117">
        <v>12</v>
      </c>
      <c r="D9" s="21" t="s">
        <v>6</v>
      </c>
      <c r="E9" s="145">
        <v>4500</v>
      </c>
      <c r="F9" s="145">
        <f t="shared" si="0"/>
        <v>54000</v>
      </c>
      <c r="G9" s="146">
        <v>1000</v>
      </c>
      <c r="H9" s="146">
        <f t="shared" si="1"/>
        <v>12000</v>
      </c>
      <c r="I9" s="146">
        <f t="shared" si="2"/>
        <v>66000</v>
      </c>
      <c r="J9" s="180" t="s">
        <v>311</v>
      </c>
      <c r="K9" s="180" t="s">
        <v>319</v>
      </c>
    </row>
    <row r="10" spans="1:11" ht="15" customHeight="1" x14ac:dyDescent="0.2">
      <c r="A10" s="105">
        <v>1.4</v>
      </c>
      <c r="B10" s="20" t="s">
        <v>236</v>
      </c>
      <c r="C10" s="117">
        <v>1</v>
      </c>
      <c r="D10" s="21" t="s">
        <v>6</v>
      </c>
      <c r="E10" s="145">
        <v>35000</v>
      </c>
      <c r="F10" s="145">
        <f t="shared" si="0"/>
        <v>35000</v>
      </c>
      <c r="G10" s="146">
        <v>3000</v>
      </c>
      <c r="H10" s="146">
        <f t="shared" si="1"/>
        <v>3000</v>
      </c>
      <c r="I10" s="146">
        <f t="shared" si="2"/>
        <v>38000</v>
      </c>
      <c r="J10" s="180" t="s">
        <v>311</v>
      </c>
      <c r="K10" s="180" t="s">
        <v>319</v>
      </c>
    </row>
    <row r="11" spans="1:11" ht="15" customHeight="1" x14ac:dyDescent="0.2">
      <c r="A11" s="105">
        <v>1.5</v>
      </c>
      <c r="B11" s="20" t="s">
        <v>237</v>
      </c>
      <c r="C11" s="117">
        <v>1</v>
      </c>
      <c r="D11" s="21" t="s">
        <v>4</v>
      </c>
      <c r="E11" s="145">
        <v>45000</v>
      </c>
      <c r="F11" s="145">
        <f t="shared" si="0"/>
        <v>45000</v>
      </c>
      <c r="G11" s="146">
        <v>2000</v>
      </c>
      <c r="H11" s="146">
        <f t="shared" si="1"/>
        <v>2000</v>
      </c>
      <c r="I11" s="146">
        <f t="shared" si="2"/>
        <v>47000</v>
      </c>
      <c r="J11" s="180" t="s">
        <v>311</v>
      </c>
      <c r="K11" s="180" t="s">
        <v>319</v>
      </c>
    </row>
    <row r="12" spans="1:11" ht="15" customHeight="1" x14ac:dyDescent="0.2">
      <c r="A12" s="105">
        <v>1.6</v>
      </c>
      <c r="B12" s="20" t="s">
        <v>238</v>
      </c>
      <c r="C12" s="117">
        <v>1</v>
      </c>
      <c r="D12" s="21" t="s">
        <v>4</v>
      </c>
      <c r="E12" s="145">
        <v>40000</v>
      </c>
      <c r="F12" s="145">
        <f t="shared" si="0"/>
        <v>40000</v>
      </c>
      <c r="G12" s="146">
        <v>2000</v>
      </c>
      <c r="H12" s="146">
        <f t="shared" si="1"/>
        <v>2000</v>
      </c>
      <c r="I12" s="146">
        <f t="shared" si="2"/>
        <v>42000</v>
      </c>
      <c r="J12" s="180" t="s">
        <v>311</v>
      </c>
      <c r="K12" s="180" t="s">
        <v>319</v>
      </c>
    </row>
    <row r="13" spans="1:11" s="138" customFormat="1" ht="15" customHeight="1" x14ac:dyDescent="0.2">
      <c r="A13" s="498" t="s">
        <v>239</v>
      </c>
      <c r="B13" s="498"/>
      <c r="C13" s="498"/>
      <c r="D13" s="498"/>
      <c r="E13" s="136"/>
      <c r="F13" s="136"/>
      <c r="G13" s="136"/>
      <c r="H13" s="136"/>
      <c r="I13" s="137"/>
      <c r="J13" s="136"/>
      <c r="K13" s="137"/>
    </row>
    <row r="14" spans="1:11" s="111" customFormat="1" ht="15" customHeight="1" x14ac:dyDescent="0.2">
      <c r="A14" s="122">
        <v>2</v>
      </c>
      <c r="B14" s="74" t="s">
        <v>240</v>
      </c>
      <c r="C14" s="74"/>
      <c r="D14" s="75"/>
      <c r="E14" s="126"/>
      <c r="F14" s="126"/>
      <c r="G14" s="126"/>
      <c r="H14" s="257"/>
      <c r="I14" s="126"/>
      <c r="J14" s="126"/>
      <c r="K14" s="126"/>
    </row>
    <row r="15" spans="1:11" s="110" customFormat="1" ht="15" customHeight="1" x14ac:dyDescent="0.2">
      <c r="A15" s="105">
        <v>2.1</v>
      </c>
      <c r="B15" s="120" t="s">
        <v>241</v>
      </c>
      <c r="C15" s="117">
        <f>C8</f>
        <v>65</v>
      </c>
      <c r="D15" s="121" t="s">
        <v>6</v>
      </c>
      <c r="E15" s="145">
        <v>11500</v>
      </c>
      <c r="F15" s="145">
        <f t="shared" ref="F15" si="3">E15*C15</f>
        <v>747500</v>
      </c>
      <c r="G15" s="146">
        <v>1000</v>
      </c>
      <c r="H15" s="146">
        <f t="shared" ref="H15" si="4">G15*C15</f>
        <v>65000</v>
      </c>
      <c r="I15" s="146">
        <f t="shared" ref="I15" si="5">H15+F15</f>
        <v>812500</v>
      </c>
      <c r="J15" s="180" t="s">
        <v>311</v>
      </c>
      <c r="K15" s="180" t="s">
        <v>320</v>
      </c>
    </row>
    <row r="16" spans="1:11" s="138" customFormat="1" ht="15" customHeight="1" x14ac:dyDescent="0.2">
      <c r="A16" s="498" t="s">
        <v>239</v>
      </c>
      <c r="B16" s="498"/>
      <c r="C16" s="498"/>
      <c r="D16" s="498"/>
      <c r="E16" s="181"/>
      <c r="F16" s="181"/>
      <c r="G16" s="181"/>
      <c r="H16" s="181"/>
      <c r="I16" s="182"/>
      <c r="J16" s="136"/>
      <c r="K16" s="137"/>
    </row>
    <row r="17" spans="1:11" s="111" customFormat="1" ht="15" customHeight="1" x14ac:dyDescent="0.2">
      <c r="A17" s="122">
        <v>3</v>
      </c>
      <c r="B17" s="74" t="s">
        <v>242</v>
      </c>
      <c r="C17" s="74"/>
      <c r="D17" s="76"/>
      <c r="E17" s="187"/>
      <c r="F17" s="188"/>
      <c r="G17" s="188"/>
      <c r="H17" s="188"/>
      <c r="I17" s="189"/>
      <c r="J17" s="76"/>
      <c r="K17" s="139"/>
    </row>
    <row r="18" spans="1:11" s="110" customFormat="1" ht="15" customHeight="1" x14ac:dyDescent="0.2">
      <c r="A18" s="105">
        <v>3.1</v>
      </c>
      <c r="B18" s="20" t="s">
        <v>243</v>
      </c>
      <c r="C18" s="117">
        <v>2</v>
      </c>
      <c r="D18" s="121" t="s">
        <v>6</v>
      </c>
      <c r="E18" s="145">
        <v>14500</v>
      </c>
      <c r="F18" s="145">
        <f t="shared" ref="F18:F19" si="6">E18*C18</f>
        <v>29000</v>
      </c>
      <c r="G18" s="146">
        <v>700</v>
      </c>
      <c r="H18" s="146">
        <f t="shared" ref="H18:H19" si="7">G18*C18</f>
        <v>1400</v>
      </c>
      <c r="I18" s="146">
        <f t="shared" ref="I18:I19" si="8">H18+F18</f>
        <v>30400</v>
      </c>
      <c r="J18" s="180" t="s">
        <v>311</v>
      </c>
      <c r="K18" s="180" t="s">
        <v>321</v>
      </c>
    </row>
    <row r="19" spans="1:11" s="110" customFormat="1" ht="15" customHeight="1" x14ac:dyDescent="0.2">
      <c r="A19" s="105">
        <v>3.2</v>
      </c>
      <c r="B19" s="20" t="s">
        <v>281</v>
      </c>
      <c r="C19" s="117">
        <v>2</v>
      </c>
      <c r="D19" s="121" t="s">
        <v>6</v>
      </c>
      <c r="E19" s="145">
        <v>25500</v>
      </c>
      <c r="F19" s="145">
        <f t="shared" si="6"/>
        <v>51000</v>
      </c>
      <c r="G19" s="146">
        <v>700</v>
      </c>
      <c r="H19" s="146">
        <f t="shared" si="7"/>
        <v>1400</v>
      </c>
      <c r="I19" s="146">
        <f t="shared" si="8"/>
        <v>52400</v>
      </c>
      <c r="J19" s="180" t="s">
        <v>311</v>
      </c>
      <c r="K19" s="180" t="s">
        <v>321</v>
      </c>
    </row>
    <row r="20" spans="1:11" s="138" customFormat="1" ht="15" customHeight="1" x14ac:dyDescent="0.2">
      <c r="A20" s="498" t="s">
        <v>239</v>
      </c>
      <c r="B20" s="498"/>
      <c r="C20" s="498"/>
      <c r="D20" s="498"/>
      <c r="E20" s="136"/>
      <c r="F20" s="136"/>
      <c r="G20" s="136"/>
      <c r="H20" s="136"/>
      <c r="I20" s="137"/>
      <c r="J20" s="136"/>
      <c r="K20" s="137"/>
    </row>
    <row r="21" spans="1:11" s="79" customFormat="1" ht="15" customHeight="1" x14ac:dyDescent="0.2">
      <c r="A21" s="122">
        <v>4</v>
      </c>
      <c r="B21" s="74" t="s">
        <v>244</v>
      </c>
      <c r="C21" s="74"/>
      <c r="D21" s="76"/>
      <c r="E21" s="76"/>
      <c r="F21" s="76"/>
      <c r="G21" s="76"/>
      <c r="H21" s="76"/>
      <c r="I21" s="76"/>
      <c r="J21" s="76"/>
      <c r="K21" s="76"/>
    </row>
    <row r="22" spans="1:11" s="110" customFormat="1" ht="15" customHeight="1" x14ac:dyDescent="0.2">
      <c r="A22" s="122">
        <v>4.0999999999999996</v>
      </c>
      <c r="B22" s="74" t="s">
        <v>245</v>
      </c>
      <c r="C22" s="74"/>
      <c r="D22" s="121"/>
      <c r="E22" s="118"/>
      <c r="F22" s="119"/>
      <c r="G22" s="119"/>
      <c r="H22" s="119"/>
      <c r="I22" s="119"/>
      <c r="J22" s="119"/>
      <c r="K22" s="119"/>
    </row>
    <row r="23" spans="1:11" s="110" customFormat="1" ht="15" customHeight="1" x14ac:dyDescent="0.2">
      <c r="A23" s="105" t="s">
        <v>58</v>
      </c>
      <c r="B23" s="123" t="s">
        <v>246</v>
      </c>
      <c r="C23" s="117" t="s">
        <v>7</v>
      </c>
      <c r="D23" s="121" t="s">
        <v>32</v>
      </c>
      <c r="E23" s="191">
        <v>12500</v>
      </c>
      <c r="F23" s="192" t="s">
        <v>33</v>
      </c>
      <c r="G23" s="192">
        <v>1250</v>
      </c>
      <c r="H23" s="192" t="s">
        <v>33</v>
      </c>
      <c r="I23" s="192" t="s">
        <v>33</v>
      </c>
      <c r="J23" s="180" t="s">
        <v>322</v>
      </c>
      <c r="K23" s="180" t="s">
        <v>323</v>
      </c>
    </row>
    <row r="24" spans="1:11" s="110" customFormat="1" ht="15" customHeight="1" x14ac:dyDescent="0.2">
      <c r="A24" s="105" t="s">
        <v>60</v>
      </c>
      <c r="B24" s="123" t="s">
        <v>247</v>
      </c>
      <c r="C24" s="117">
        <v>100</v>
      </c>
      <c r="D24" s="121" t="s">
        <v>32</v>
      </c>
      <c r="E24" s="145">
        <v>9800</v>
      </c>
      <c r="F24" s="145">
        <f t="shared" ref="F24" si="9">E24*C24</f>
        <v>980000</v>
      </c>
      <c r="G24" s="146">
        <v>880</v>
      </c>
      <c r="H24" s="146">
        <f t="shared" ref="H24" si="10">G24*C24</f>
        <v>88000</v>
      </c>
      <c r="I24" s="146">
        <f t="shared" ref="I24" si="11">H24+F24</f>
        <v>1068000</v>
      </c>
      <c r="J24" s="180" t="s">
        <v>322</v>
      </c>
      <c r="K24" s="180" t="s">
        <v>323</v>
      </c>
    </row>
    <row r="25" spans="1:11" s="110" customFormat="1" ht="15" customHeight="1" x14ac:dyDescent="0.2">
      <c r="A25" s="105" t="s">
        <v>62</v>
      </c>
      <c r="B25" s="123" t="s">
        <v>279</v>
      </c>
      <c r="C25" s="117" t="s">
        <v>7</v>
      </c>
      <c r="D25" s="121" t="s">
        <v>32</v>
      </c>
      <c r="E25" s="191">
        <v>7800</v>
      </c>
      <c r="F25" s="192" t="s">
        <v>33</v>
      </c>
      <c r="G25" s="192">
        <v>800</v>
      </c>
      <c r="H25" s="192" t="s">
        <v>33</v>
      </c>
      <c r="I25" s="192" t="s">
        <v>33</v>
      </c>
      <c r="J25" s="180" t="s">
        <v>322</v>
      </c>
      <c r="K25" s="180" t="s">
        <v>323</v>
      </c>
    </row>
    <row r="26" spans="1:11" s="110" customFormat="1" ht="15" customHeight="1" x14ac:dyDescent="0.2">
      <c r="A26" s="122">
        <v>4.2</v>
      </c>
      <c r="B26" s="74" t="s">
        <v>248</v>
      </c>
      <c r="C26" s="74"/>
      <c r="D26" s="121"/>
      <c r="E26" s="191"/>
      <c r="F26" s="192"/>
      <c r="G26" s="192"/>
      <c r="H26" s="192"/>
      <c r="I26" s="192"/>
      <c r="J26" s="180"/>
      <c r="K26" s="180"/>
    </row>
    <row r="27" spans="1:11" s="110" customFormat="1" ht="15" customHeight="1" x14ac:dyDescent="0.2">
      <c r="A27" s="105" t="s">
        <v>67</v>
      </c>
      <c r="B27" s="123" t="s">
        <v>249</v>
      </c>
      <c r="C27" s="117">
        <v>178</v>
      </c>
      <c r="D27" s="121" t="s">
        <v>32</v>
      </c>
      <c r="E27" s="145">
        <v>4700</v>
      </c>
      <c r="F27" s="145">
        <f t="shared" ref="F27:F30" si="12">E27*C27</f>
        <v>836600</v>
      </c>
      <c r="G27" s="146">
        <v>710</v>
      </c>
      <c r="H27" s="146">
        <f t="shared" ref="H27:H30" si="13">G27*C27</f>
        <v>126380</v>
      </c>
      <c r="I27" s="146">
        <f t="shared" ref="I27:I30" si="14">H27+F27</f>
        <v>962980</v>
      </c>
      <c r="J27" s="180" t="s">
        <v>322</v>
      </c>
      <c r="K27" s="180" t="s">
        <v>323</v>
      </c>
    </row>
    <row r="28" spans="1:11" s="110" customFormat="1" ht="15" customHeight="1" x14ac:dyDescent="0.2">
      <c r="A28" s="105" t="s">
        <v>68</v>
      </c>
      <c r="B28" s="123" t="s">
        <v>280</v>
      </c>
      <c r="C28" s="117">
        <v>143</v>
      </c>
      <c r="D28" s="121" t="s">
        <v>32</v>
      </c>
      <c r="E28" s="145">
        <v>3390</v>
      </c>
      <c r="F28" s="145">
        <f t="shared" si="12"/>
        <v>484770</v>
      </c>
      <c r="G28" s="146">
        <v>700</v>
      </c>
      <c r="H28" s="146">
        <f t="shared" si="13"/>
        <v>100100</v>
      </c>
      <c r="I28" s="146">
        <f t="shared" si="14"/>
        <v>584870</v>
      </c>
      <c r="J28" s="180" t="s">
        <v>322</v>
      </c>
      <c r="K28" s="180" t="s">
        <v>323</v>
      </c>
    </row>
    <row r="29" spans="1:11" s="110" customFormat="1" ht="15" customHeight="1" x14ac:dyDescent="0.2">
      <c r="A29" s="105" t="s">
        <v>69</v>
      </c>
      <c r="B29" s="123" t="s">
        <v>250</v>
      </c>
      <c r="C29" s="117">
        <v>110</v>
      </c>
      <c r="D29" s="121" t="s">
        <v>32</v>
      </c>
      <c r="E29" s="145">
        <v>2900</v>
      </c>
      <c r="F29" s="145">
        <f t="shared" si="12"/>
        <v>319000</v>
      </c>
      <c r="G29" s="146">
        <v>690</v>
      </c>
      <c r="H29" s="146">
        <f t="shared" si="13"/>
        <v>75900</v>
      </c>
      <c r="I29" s="146">
        <f t="shared" si="14"/>
        <v>394900</v>
      </c>
      <c r="J29" s="180" t="s">
        <v>322</v>
      </c>
      <c r="K29" s="180" t="s">
        <v>323</v>
      </c>
    </row>
    <row r="30" spans="1:11" s="110" customFormat="1" ht="15" customHeight="1" x14ac:dyDescent="0.2">
      <c r="A30" s="105" t="s">
        <v>70</v>
      </c>
      <c r="B30" s="123" t="s">
        <v>251</v>
      </c>
      <c r="C30" s="117">
        <v>496</v>
      </c>
      <c r="D30" s="121" t="s">
        <v>32</v>
      </c>
      <c r="E30" s="145">
        <v>2100</v>
      </c>
      <c r="F30" s="145">
        <f t="shared" si="12"/>
        <v>1041600</v>
      </c>
      <c r="G30" s="146">
        <v>680</v>
      </c>
      <c r="H30" s="146">
        <f t="shared" si="13"/>
        <v>337280</v>
      </c>
      <c r="I30" s="146">
        <f t="shared" si="14"/>
        <v>1378880</v>
      </c>
      <c r="J30" s="180" t="s">
        <v>322</v>
      </c>
      <c r="K30" s="180" t="s">
        <v>323</v>
      </c>
    </row>
    <row r="31" spans="1:11" s="138" customFormat="1" ht="15" customHeight="1" x14ac:dyDescent="0.2">
      <c r="A31" s="498" t="s">
        <v>239</v>
      </c>
      <c r="B31" s="498"/>
      <c r="C31" s="498"/>
      <c r="D31" s="498"/>
      <c r="E31" s="181"/>
      <c r="F31" s="181"/>
      <c r="G31" s="181"/>
      <c r="H31" s="181"/>
      <c r="I31" s="182"/>
      <c r="J31" s="183"/>
      <c r="K31" s="183"/>
    </row>
    <row r="32" spans="1:11" s="111" customFormat="1" ht="15" customHeight="1" x14ac:dyDescent="0.2">
      <c r="A32" s="122">
        <v>5</v>
      </c>
      <c r="B32" s="74" t="s">
        <v>252</v>
      </c>
      <c r="C32" s="74"/>
      <c r="D32" s="75"/>
      <c r="E32" s="184"/>
      <c r="F32" s="184"/>
      <c r="G32" s="184"/>
      <c r="H32" s="184"/>
      <c r="I32" s="189"/>
      <c r="J32" s="186"/>
      <c r="K32" s="186"/>
    </row>
    <row r="33" spans="1:11" ht="15" customHeight="1" x14ac:dyDescent="0.2">
      <c r="A33" s="105">
        <v>5.0999999999999996</v>
      </c>
      <c r="B33" s="20" t="s">
        <v>253</v>
      </c>
      <c r="C33" s="117">
        <v>2</v>
      </c>
      <c r="D33" s="121" t="s">
        <v>6</v>
      </c>
      <c r="E33" s="145">
        <v>95000</v>
      </c>
      <c r="F33" s="145">
        <f t="shared" ref="F33" si="15">E33*C33</f>
        <v>190000</v>
      </c>
      <c r="G33" s="146">
        <v>5000</v>
      </c>
      <c r="H33" s="146">
        <f t="shared" ref="H33" si="16">G33*C33</f>
        <v>10000</v>
      </c>
      <c r="I33" s="146">
        <f t="shared" ref="I33" si="17">H33+F33</f>
        <v>200000</v>
      </c>
      <c r="J33" s="180" t="s">
        <v>311</v>
      </c>
      <c r="K33" s="180" t="s">
        <v>324</v>
      </c>
    </row>
    <row r="34" spans="1:11" s="138" customFormat="1" ht="15" customHeight="1" x14ac:dyDescent="0.2">
      <c r="A34" s="498" t="s">
        <v>239</v>
      </c>
      <c r="B34" s="498"/>
      <c r="C34" s="498"/>
      <c r="D34" s="498"/>
      <c r="E34" s="136"/>
      <c r="F34" s="136"/>
      <c r="G34" s="136"/>
      <c r="H34" s="136"/>
      <c r="I34" s="137"/>
      <c r="J34" s="136"/>
      <c r="K34" s="137"/>
    </row>
    <row r="35" spans="1:11" s="111" customFormat="1" ht="15" customHeight="1" x14ac:dyDescent="0.2">
      <c r="A35" s="122">
        <v>6</v>
      </c>
      <c r="B35" s="74" t="s">
        <v>254</v>
      </c>
      <c r="C35" s="74"/>
      <c r="D35" s="75"/>
      <c r="E35" s="126"/>
      <c r="F35" s="126"/>
      <c r="G35" s="126"/>
      <c r="H35" s="126"/>
      <c r="I35" s="139"/>
      <c r="J35" s="126"/>
      <c r="K35" s="139"/>
    </row>
    <row r="36" spans="1:11" s="111" customFormat="1" ht="15" customHeight="1" x14ac:dyDescent="0.2">
      <c r="A36" s="122">
        <v>6.1</v>
      </c>
      <c r="B36" s="124" t="s">
        <v>255</v>
      </c>
      <c r="C36" s="124"/>
      <c r="D36" s="125"/>
      <c r="E36" s="126"/>
      <c r="F36" s="126"/>
      <c r="G36" s="126"/>
      <c r="H36" s="126"/>
      <c r="I36" s="126"/>
      <c r="J36" s="126"/>
      <c r="K36" s="126"/>
    </row>
    <row r="37" spans="1:11" s="112" customFormat="1" ht="15" customHeight="1" x14ac:dyDescent="0.2">
      <c r="A37" s="127" t="s">
        <v>256</v>
      </c>
      <c r="B37" s="123" t="s">
        <v>246</v>
      </c>
      <c r="C37" s="117" t="s">
        <v>7</v>
      </c>
      <c r="D37" s="39" t="s">
        <v>4</v>
      </c>
      <c r="E37" s="191"/>
      <c r="F37" s="192" t="s">
        <v>33</v>
      </c>
      <c r="G37" s="192"/>
      <c r="H37" s="192" t="s">
        <v>33</v>
      </c>
      <c r="I37" s="192" t="s">
        <v>33</v>
      </c>
      <c r="J37" s="180" t="s">
        <v>325</v>
      </c>
      <c r="K37" s="180" t="s">
        <v>326</v>
      </c>
    </row>
    <row r="38" spans="1:11" s="112" customFormat="1" ht="15" customHeight="1" x14ac:dyDescent="0.2">
      <c r="A38" s="127" t="s">
        <v>257</v>
      </c>
      <c r="B38" s="123" t="s">
        <v>247</v>
      </c>
      <c r="C38" s="117">
        <v>11</v>
      </c>
      <c r="D38" s="39" t="s">
        <v>6</v>
      </c>
      <c r="E38" s="145">
        <v>9875</v>
      </c>
      <c r="F38" s="145">
        <f t="shared" ref="F38" si="18">E38*C38</f>
        <v>108625</v>
      </c>
      <c r="G38" s="146">
        <v>3000</v>
      </c>
      <c r="H38" s="146">
        <f t="shared" ref="H38" si="19">G38*C38</f>
        <v>33000</v>
      </c>
      <c r="I38" s="146">
        <f t="shared" ref="I38" si="20">H38+F38</f>
        <v>141625</v>
      </c>
      <c r="J38" s="180" t="s">
        <v>325</v>
      </c>
      <c r="K38" s="180" t="s">
        <v>326</v>
      </c>
    </row>
    <row r="39" spans="1:11" s="112" customFormat="1" ht="15" customHeight="1" x14ac:dyDescent="0.2">
      <c r="A39" s="127" t="s">
        <v>258</v>
      </c>
      <c r="B39" s="123" t="s">
        <v>279</v>
      </c>
      <c r="C39" s="117" t="s">
        <v>7</v>
      </c>
      <c r="D39" s="39" t="s">
        <v>4</v>
      </c>
      <c r="E39" s="191"/>
      <c r="F39" s="192" t="s">
        <v>33</v>
      </c>
      <c r="G39" s="192"/>
      <c r="H39" s="192" t="s">
        <v>33</v>
      </c>
      <c r="I39" s="192" t="s">
        <v>33</v>
      </c>
      <c r="J39" s="180" t="s">
        <v>325</v>
      </c>
      <c r="K39" s="180" t="s">
        <v>326</v>
      </c>
    </row>
    <row r="40" spans="1:11" s="111" customFormat="1" ht="15" customHeight="1" x14ac:dyDescent="0.2">
      <c r="A40" s="128">
        <v>6.2</v>
      </c>
      <c r="B40" s="124" t="s">
        <v>259</v>
      </c>
      <c r="C40" s="124"/>
      <c r="D40" s="125"/>
      <c r="E40" s="193"/>
      <c r="F40" s="193"/>
      <c r="G40" s="193"/>
      <c r="H40" s="193"/>
      <c r="I40" s="193"/>
      <c r="J40" s="180"/>
      <c r="K40" s="180"/>
    </row>
    <row r="41" spans="1:11" s="112" customFormat="1" ht="15" customHeight="1" x14ac:dyDescent="0.2">
      <c r="A41" s="127" t="s">
        <v>260</v>
      </c>
      <c r="B41" s="123" t="s">
        <v>246</v>
      </c>
      <c r="C41" s="117" t="s">
        <v>7</v>
      </c>
      <c r="D41" s="39" t="s">
        <v>4</v>
      </c>
      <c r="E41" s="191"/>
      <c r="F41" s="192" t="s">
        <v>33</v>
      </c>
      <c r="G41" s="192"/>
      <c r="H41" s="192" t="s">
        <v>33</v>
      </c>
      <c r="I41" s="192" t="s">
        <v>33</v>
      </c>
      <c r="J41" s="180" t="s">
        <v>325</v>
      </c>
      <c r="K41" s="180" t="s">
        <v>326</v>
      </c>
    </row>
    <row r="42" spans="1:11" s="112" customFormat="1" ht="15" customHeight="1" x14ac:dyDescent="0.2">
      <c r="A42" s="127" t="s">
        <v>261</v>
      </c>
      <c r="B42" s="123" t="s">
        <v>247</v>
      </c>
      <c r="C42" s="117">
        <v>7</v>
      </c>
      <c r="D42" s="39" t="s">
        <v>6</v>
      </c>
      <c r="E42" s="145">
        <v>12250</v>
      </c>
      <c r="F42" s="145">
        <f t="shared" ref="F42" si="21">E42*C42</f>
        <v>85750</v>
      </c>
      <c r="G42" s="146">
        <v>3000</v>
      </c>
      <c r="H42" s="146">
        <f t="shared" ref="H42" si="22">G42*C42</f>
        <v>21000</v>
      </c>
      <c r="I42" s="146">
        <f t="shared" ref="I42" si="23">H42+F42</f>
        <v>106750</v>
      </c>
      <c r="J42" s="180" t="s">
        <v>325</v>
      </c>
      <c r="K42" s="180" t="s">
        <v>326</v>
      </c>
    </row>
    <row r="43" spans="1:11" s="111" customFormat="1" ht="15" customHeight="1" x14ac:dyDescent="0.2">
      <c r="A43" s="127" t="s">
        <v>262</v>
      </c>
      <c r="B43" s="123" t="s">
        <v>279</v>
      </c>
      <c r="C43" s="117" t="s">
        <v>7</v>
      </c>
      <c r="D43" s="39" t="s">
        <v>4</v>
      </c>
      <c r="E43" s="191"/>
      <c r="F43" s="192" t="s">
        <v>33</v>
      </c>
      <c r="G43" s="192"/>
      <c r="H43" s="192" t="s">
        <v>33</v>
      </c>
      <c r="I43" s="192" t="s">
        <v>33</v>
      </c>
      <c r="J43" s="180" t="s">
        <v>325</v>
      </c>
      <c r="K43" s="180" t="s">
        <v>326</v>
      </c>
    </row>
    <row r="44" spans="1:11" s="111" customFormat="1" ht="15" customHeight="1" x14ac:dyDescent="0.2">
      <c r="A44" s="129">
        <v>6.3</v>
      </c>
      <c r="B44" s="124" t="s">
        <v>263</v>
      </c>
      <c r="C44" s="124"/>
      <c r="D44" s="125"/>
      <c r="E44" s="193"/>
      <c r="F44" s="193"/>
      <c r="G44" s="193"/>
      <c r="H44" s="193"/>
      <c r="I44" s="193"/>
      <c r="J44" s="180"/>
      <c r="K44" s="180"/>
    </row>
    <row r="45" spans="1:11" s="111" customFormat="1" ht="15" customHeight="1" x14ac:dyDescent="0.2">
      <c r="A45" s="127" t="s">
        <v>104</v>
      </c>
      <c r="B45" s="123" t="s">
        <v>249</v>
      </c>
      <c r="C45" s="117">
        <v>20</v>
      </c>
      <c r="D45" s="39" t="s">
        <v>6</v>
      </c>
      <c r="E45" s="145">
        <v>5820</v>
      </c>
      <c r="F45" s="145">
        <f t="shared" ref="F45:F48" si="24">E45*C45</f>
        <v>116400</v>
      </c>
      <c r="G45" s="146">
        <v>1500</v>
      </c>
      <c r="H45" s="146">
        <f t="shared" ref="H45:H48" si="25">G45*C45</f>
        <v>30000</v>
      </c>
      <c r="I45" s="146">
        <f t="shared" ref="I45:I48" si="26">H45+F45</f>
        <v>146400</v>
      </c>
      <c r="J45" s="180" t="s">
        <v>325</v>
      </c>
      <c r="K45" s="180" t="s">
        <v>326</v>
      </c>
    </row>
    <row r="46" spans="1:11" s="112" customFormat="1" ht="15" customHeight="1" x14ac:dyDescent="0.2">
      <c r="A46" s="127" t="s">
        <v>105</v>
      </c>
      <c r="B46" s="123" t="s">
        <v>280</v>
      </c>
      <c r="C46" s="117">
        <v>34</v>
      </c>
      <c r="D46" s="39" t="s">
        <v>6</v>
      </c>
      <c r="E46" s="145">
        <v>5300</v>
      </c>
      <c r="F46" s="145">
        <f t="shared" si="24"/>
        <v>180200</v>
      </c>
      <c r="G46" s="146">
        <v>1500</v>
      </c>
      <c r="H46" s="146">
        <f t="shared" si="25"/>
        <v>51000</v>
      </c>
      <c r="I46" s="146">
        <f t="shared" si="26"/>
        <v>231200</v>
      </c>
      <c r="J46" s="180" t="s">
        <v>325</v>
      </c>
      <c r="K46" s="180" t="s">
        <v>326</v>
      </c>
    </row>
    <row r="47" spans="1:11" s="112" customFormat="1" ht="15" customHeight="1" x14ac:dyDescent="0.2">
      <c r="A47" s="127" t="s">
        <v>106</v>
      </c>
      <c r="B47" s="123" t="s">
        <v>250</v>
      </c>
      <c r="C47" s="117">
        <v>10</v>
      </c>
      <c r="D47" s="39" t="s">
        <v>6</v>
      </c>
      <c r="E47" s="145">
        <v>5200</v>
      </c>
      <c r="F47" s="145">
        <f t="shared" si="24"/>
        <v>52000</v>
      </c>
      <c r="G47" s="146">
        <v>1500</v>
      </c>
      <c r="H47" s="146">
        <f t="shared" si="25"/>
        <v>15000</v>
      </c>
      <c r="I47" s="146">
        <f t="shared" si="26"/>
        <v>67000</v>
      </c>
      <c r="J47" s="180" t="s">
        <v>325</v>
      </c>
      <c r="K47" s="180" t="s">
        <v>326</v>
      </c>
    </row>
    <row r="48" spans="1:11" s="112" customFormat="1" ht="15" customHeight="1" x14ac:dyDescent="0.2">
      <c r="A48" s="127" t="s">
        <v>107</v>
      </c>
      <c r="B48" s="123" t="s">
        <v>251</v>
      </c>
      <c r="C48" s="117">
        <v>66</v>
      </c>
      <c r="D48" s="39" t="s">
        <v>6</v>
      </c>
      <c r="E48" s="145">
        <v>4800</v>
      </c>
      <c r="F48" s="145">
        <f t="shared" si="24"/>
        <v>316800</v>
      </c>
      <c r="G48" s="146">
        <v>1500</v>
      </c>
      <c r="H48" s="146">
        <f t="shared" si="25"/>
        <v>99000</v>
      </c>
      <c r="I48" s="146">
        <f t="shared" si="26"/>
        <v>415800</v>
      </c>
      <c r="J48" s="180" t="s">
        <v>325</v>
      </c>
      <c r="K48" s="180" t="s">
        <v>326</v>
      </c>
    </row>
    <row r="49" spans="1:11" s="138" customFormat="1" ht="15" customHeight="1" x14ac:dyDescent="0.2">
      <c r="A49" s="498" t="s">
        <v>239</v>
      </c>
      <c r="B49" s="498"/>
      <c r="C49" s="498"/>
      <c r="D49" s="498"/>
      <c r="E49" s="136"/>
      <c r="F49" s="136"/>
      <c r="G49" s="136"/>
      <c r="H49" s="136"/>
      <c r="I49" s="137"/>
      <c r="J49" s="136"/>
      <c r="K49" s="137"/>
    </row>
    <row r="50" spans="1:11" s="143" customFormat="1" ht="15" customHeight="1" x14ac:dyDescent="0.2">
      <c r="A50" s="140">
        <v>7</v>
      </c>
      <c r="B50" s="141" t="s">
        <v>264</v>
      </c>
      <c r="C50" s="141"/>
      <c r="D50" s="142"/>
      <c r="E50" s="142"/>
      <c r="F50" s="142"/>
      <c r="G50" s="142"/>
      <c r="H50" s="142"/>
      <c r="I50" s="142"/>
      <c r="J50" s="142"/>
      <c r="K50" s="142"/>
    </row>
    <row r="51" spans="1:11" s="112" customFormat="1" ht="15" customHeight="1" x14ac:dyDescent="0.2">
      <c r="A51" s="106">
        <v>7.1</v>
      </c>
      <c r="B51" s="107" t="s">
        <v>265</v>
      </c>
      <c r="C51" s="130">
        <v>1</v>
      </c>
      <c r="D51" s="121" t="s">
        <v>17</v>
      </c>
      <c r="E51" s="145">
        <v>0</v>
      </c>
      <c r="F51" s="145">
        <f t="shared" ref="F51" si="27">E51*C51</f>
        <v>0</v>
      </c>
      <c r="G51" s="146">
        <v>25000</v>
      </c>
      <c r="H51" s="146">
        <f t="shared" ref="H51" si="28">G51*C51</f>
        <v>25000</v>
      </c>
      <c r="I51" s="146">
        <f t="shared" ref="I51" si="29">H51+F51</f>
        <v>25000</v>
      </c>
      <c r="J51" s="194"/>
      <c r="K51" s="194"/>
    </row>
    <row r="52" spans="1:11" s="110" customFormat="1" ht="15" customHeight="1" x14ac:dyDescent="0.2">
      <c r="A52" s="498" t="s">
        <v>239</v>
      </c>
      <c r="B52" s="498"/>
      <c r="C52" s="498"/>
      <c r="D52" s="498"/>
      <c r="E52" s="195"/>
      <c r="F52" s="195"/>
      <c r="G52" s="195"/>
      <c r="H52" s="195"/>
      <c r="I52" s="196"/>
      <c r="J52" s="197"/>
      <c r="K52" s="197"/>
    </row>
    <row r="53" spans="1:11" s="111" customFormat="1" ht="15" customHeight="1" x14ac:dyDescent="0.2">
      <c r="A53" s="122">
        <v>8</v>
      </c>
      <c r="B53" s="74" t="s">
        <v>266</v>
      </c>
      <c r="C53" s="74"/>
      <c r="D53" s="144"/>
      <c r="E53" s="193"/>
      <c r="F53" s="193"/>
      <c r="G53" s="184"/>
      <c r="H53" s="184"/>
      <c r="I53" s="189"/>
      <c r="J53" s="186"/>
      <c r="K53" s="186"/>
    </row>
    <row r="54" spans="1:11" s="111" customFormat="1" ht="15" customHeight="1" x14ac:dyDescent="0.2">
      <c r="A54" s="105">
        <v>8.1</v>
      </c>
      <c r="B54" s="22" t="s">
        <v>267</v>
      </c>
      <c r="C54" s="117">
        <v>1</v>
      </c>
      <c r="D54" s="121" t="s">
        <v>17</v>
      </c>
      <c r="E54" s="145">
        <v>200000</v>
      </c>
      <c r="F54" s="145">
        <f t="shared" ref="F54" si="30">E54*C54</f>
        <v>200000</v>
      </c>
      <c r="G54" s="146">
        <v>35000</v>
      </c>
      <c r="H54" s="146">
        <f t="shared" ref="H54" si="31">G54*C54</f>
        <v>35000</v>
      </c>
      <c r="I54" s="146">
        <f t="shared" ref="I54" si="32">H54+F54</f>
        <v>235000</v>
      </c>
      <c r="J54" s="171" t="s">
        <v>284</v>
      </c>
      <c r="K54" s="171" t="s">
        <v>318</v>
      </c>
    </row>
    <row r="55" spans="1:11" ht="15" customHeight="1" x14ac:dyDescent="0.2">
      <c r="A55" s="498" t="s">
        <v>239</v>
      </c>
      <c r="B55" s="498"/>
      <c r="C55" s="498"/>
      <c r="D55" s="498"/>
      <c r="E55" s="198"/>
      <c r="F55" s="198"/>
      <c r="G55" s="198"/>
      <c r="H55" s="198"/>
      <c r="I55" s="199"/>
      <c r="J55" s="200"/>
      <c r="K55" s="200"/>
    </row>
    <row r="56" spans="1:11" s="111" customFormat="1" ht="15" customHeight="1" x14ac:dyDescent="0.2">
      <c r="A56" s="122">
        <v>9</v>
      </c>
      <c r="B56" s="74" t="s">
        <v>268</v>
      </c>
      <c r="C56" s="74"/>
      <c r="D56" s="76"/>
      <c r="E56" s="187"/>
      <c r="F56" s="188"/>
      <c r="G56" s="188"/>
      <c r="H56" s="188"/>
      <c r="I56" s="189"/>
      <c r="J56" s="190"/>
      <c r="K56" s="190"/>
    </row>
    <row r="57" spans="1:11" s="110" customFormat="1" ht="15" customHeight="1" x14ac:dyDescent="0.2">
      <c r="A57" s="105">
        <v>9.1</v>
      </c>
      <c r="B57" s="20" t="s">
        <v>269</v>
      </c>
      <c r="C57" s="117">
        <v>1</v>
      </c>
      <c r="D57" s="21" t="s">
        <v>17</v>
      </c>
      <c r="E57" s="145">
        <v>375000</v>
      </c>
      <c r="F57" s="145">
        <f t="shared" ref="F57" si="33">E57*C57</f>
        <v>375000</v>
      </c>
      <c r="G57" s="146">
        <v>55000</v>
      </c>
      <c r="H57" s="146">
        <f t="shared" ref="H57" si="34">G57*C57</f>
        <v>55000</v>
      </c>
      <c r="I57" s="146">
        <f t="shared" ref="I57" si="35">H57+F57</f>
        <v>430000</v>
      </c>
      <c r="J57" s="180" t="s">
        <v>322</v>
      </c>
      <c r="K57" s="180" t="s">
        <v>326</v>
      </c>
    </row>
    <row r="58" spans="1:11" s="138" customFormat="1" ht="15" customHeight="1" x14ac:dyDescent="0.2">
      <c r="A58" s="498" t="s">
        <v>239</v>
      </c>
      <c r="B58" s="498"/>
      <c r="C58" s="498"/>
      <c r="D58" s="498"/>
      <c r="E58" s="181"/>
      <c r="F58" s="181"/>
      <c r="G58" s="181"/>
      <c r="H58" s="181"/>
      <c r="I58" s="182"/>
      <c r="J58" s="183"/>
      <c r="K58" s="183"/>
    </row>
    <row r="59" spans="1:11" s="111" customFormat="1" ht="15" customHeight="1" x14ac:dyDescent="0.2">
      <c r="A59" s="122">
        <v>10</v>
      </c>
      <c r="B59" s="74" t="s">
        <v>227</v>
      </c>
      <c r="C59" s="74"/>
      <c r="D59" s="76"/>
      <c r="E59" s="187"/>
      <c r="F59" s="187"/>
      <c r="G59" s="188"/>
      <c r="H59" s="188"/>
      <c r="I59" s="189"/>
      <c r="J59" s="190"/>
      <c r="K59" s="190"/>
    </row>
    <row r="60" spans="1:11" s="110" customFormat="1" ht="15" customHeight="1" x14ac:dyDescent="0.2">
      <c r="A60" s="105">
        <v>10.1</v>
      </c>
      <c r="B60" s="20" t="s">
        <v>270</v>
      </c>
      <c r="C60" s="117">
        <v>1</v>
      </c>
      <c r="D60" s="21" t="s">
        <v>17</v>
      </c>
      <c r="E60" s="145"/>
      <c r="F60" s="145">
        <f t="shared" ref="F60:F63" si="36">E60*C60</f>
        <v>0</v>
      </c>
      <c r="G60" s="146">
        <v>50000</v>
      </c>
      <c r="H60" s="146">
        <f t="shared" ref="H60:H63" si="37">G60*C60</f>
        <v>50000</v>
      </c>
      <c r="I60" s="146">
        <f t="shared" ref="I60:I63" si="38">H60+F60</f>
        <v>50000</v>
      </c>
      <c r="J60" s="180"/>
      <c r="K60" s="180"/>
    </row>
    <row r="61" spans="1:11" s="110" customFormat="1" ht="15" customHeight="1" x14ac:dyDescent="0.2">
      <c r="A61" s="105">
        <v>10.199999999999999</v>
      </c>
      <c r="B61" s="131" t="s">
        <v>271</v>
      </c>
      <c r="C61" s="117">
        <v>1</v>
      </c>
      <c r="D61" s="21" t="s">
        <v>17</v>
      </c>
      <c r="E61" s="145"/>
      <c r="F61" s="145">
        <f t="shared" si="36"/>
        <v>0</v>
      </c>
      <c r="G61" s="146">
        <v>25000</v>
      </c>
      <c r="H61" s="146">
        <f t="shared" si="37"/>
        <v>25000</v>
      </c>
      <c r="I61" s="146">
        <f t="shared" si="38"/>
        <v>25000</v>
      </c>
      <c r="J61" s="180"/>
      <c r="K61" s="180"/>
    </row>
    <row r="62" spans="1:11" ht="25.5" customHeight="1" x14ac:dyDescent="0.2">
      <c r="A62" s="105">
        <v>10.3</v>
      </c>
      <c r="B62" s="58" t="s">
        <v>272</v>
      </c>
      <c r="C62" s="117">
        <v>1</v>
      </c>
      <c r="D62" s="21" t="s">
        <v>17</v>
      </c>
      <c r="E62" s="145">
        <v>100000</v>
      </c>
      <c r="F62" s="145">
        <f t="shared" si="36"/>
        <v>100000</v>
      </c>
      <c r="G62" s="146">
        <v>25000</v>
      </c>
      <c r="H62" s="146">
        <f t="shared" si="37"/>
        <v>25000</v>
      </c>
      <c r="I62" s="146">
        <f t="shared" si="38"/>
        <v>125000</v>
      </c>
      <c r="J62" s="180"/>
      <c r="K62" s="180"/>
    </row>
    <row r="63" spans="1:11" ht="15" customHeight="1" x14ac:dyDescent="0.2">
      <c r="A63" s="105">
        <v>10.4</v>
      </c>
      <c r="B63" s="20" t="s">
        <v>273</v>
      </c>
      <c r="C63" s="117">
        <v>1</v>
      </c>
      <c r="D63" s="21" t="s">
        <v>17</v>
      </c>
      <c r="E63" s="145">
        <v>25000</v>
      </c>
      <c r="F63" s="145">
        <f t="shared" si="36"/>
        <v>25000</v>
      </c>
      <c r="G63" s="146">
        <v>25000</v>
      </c>
      <c r="H63" s="146">
        <f t="shared" si="37"/>
        <v>25000</v>
      </c>
      <c r="I63" s="146">
        <f t="shared" si="38"/>
        <v>50000</v>
      </c>
      <c r="J63" s="180"/>
      <c r="K63" s="180"/>
    </row>
    <row r="64" spans="1:11" s="138" customFormat="1" ht="15" customHeight="1" x14ac:dyDescent="0.2">
      <c r="A64" s="498" t="s">
        <v>239</v>
      </c>
      <c r="B64" s="498"/>
      <c r="C64" s="498"/>
      <c r="D64" s="498"/>
      <c r="E64" s="136"/>
      <c r="F64" s="182">
        <f>SUM(F6:F63)</f>
        <v>7502745</v>
      </c>
      <c r="G64" s="136"/>
      <c r="H64" s="182">
        <f>SUM(H6:H63)</f>
        <v>1593460</v>
      </c>
      <c r="I64" s="182">
        <f>SUM(I6:I63)</f>
        <v>9096205</v>
      </c>
      <c r="J64" s="136"/>
      <c r="K64" s="137"/>
    </row>
    <row r="65" spans="5:7" x14ac:dyDescent="0.2">
      <c r="E65" s="114"/>
      <c r="F65" s="114"/>
      <c r="G65" s="114"/>
    </row>
    <row r="66" spans="5:7" x14ac:dyDescent="0.2">
      <c r="E66" s="114"/>
      <c r="F66" s="114"/>
      <c r="G66" s="114"/>
    </row>
    <row r="67" spans="5:7" x14ac:dyDescent="0.2">
      <c r="E67" s="114"/>
      <c r="F67" s="114"/>
      <c r="G67" s="114"/>
    </row>
    <row r="68" spans="5:7" x14ac:dyDescent="0.2">
      <c r="E68" s="114"/>
      <c r="F68" s="114"/>
      <c r="G68" s="114"/>
    </row>
    <row r="69" spans="5:7" x14ac:dyDescent="0.2">
      <c r="E69" s="114"/>
      <c r="F69" s="114"/>
      <c r="G69" s="114"/>
    </row>
    <row r="70" spans="5:7" x14ac:dyDescent="0.2">
      <c r="E70" s="114"/>
      <c r="F70" s="114"/>
      <c r="G70" s="114"/>
    </row>
    <row r="71" spans="5:7" x14ac:dyDescent="0.2">
      <c r="E71" s="114"/>
      <c r="F71" s="114"/>
      <c r="G71" s="114"/>
    </row>
    <row r="72" spans="5:7" x14ac:dyDescent="0.2">
      <c r="E72" s="114"/>
      <c r="F72" s="114"/>
      <c r="G72" s="114"/>
    </row>
    <row r="73" spans="5:7" x14ac:dyDescent="0.2">
      <c r="E73" s="114"/>
      <c r="F73" s="114"/>
      <c r="G73" s="114"/>
    </row>
    <row r="74" spans="5:7" x14ac:dyDescent="0.2">
      <c r="E74" s="114"/>
      <c r="F74" s="114"/>
      <c r="G74" s="114"/>
    </row>
    <row r="75" spans="5:7" x14ac:dyDescent="0.2">
      <c r="E75" s="114"/>
      <c r="F75" s="114"/>
      <c r="G75" s="114"/>
    </row>
    <row r="76" spans="5:7" x14ac:dyDescent="0.2">
      <c r="E76" s="114"/>
      <c r="F76" s="114"/>
      <c r="G76" s="114"/>
    </row>
    <row r="77" spans="5:7" x14ac:dyDescent="0.2">
      <c r="E77" s="114"/>
      <c r="F77" s="114"/>
      <c r="G77" s="114"/>
    </row>
    <row r="78" spans="5:7" x14ac:dyDescent="0.2">
      <c r="E78" s="114"/>
      <c r="F78" s="114"/>
      <c r="G78" s="114"/>
    </row>
    <row r="79" spans="5:7" x14ac:dyDescent="0.2">
      <c r="E79" s="114"/>
      <c r="F79" s="114"/>
      <c r="G79" s="114"/>
    </row>
    <row r="80" spans="5:7" x14ac:dyDescent="0.2">
      <c r="E80" s="114"/>
      <c r="F80" s="114"/>
      <c r="G80" s="114"/>
    </row>
    <row r="81" spans="5:7" x14ac:dyDescent="0.2">
      <c r="E81" s="114"/>
      <c r="F81" s="114"/>
      <c r="G81" s="114"/>
    </row>
    <row r="82" spans="5:7" x14ac:dyDescent="0.2">
      <c r="E82" s="114"/>
      <c r="F82" s="114"/>
      <c r="G82" s="114"/>
    </row>
    <row r="83" spans="5:7" x14ac:dyDescent="0.2">
      <c r="E83" s="114"/>
      <c r="F83" s="114"/>
      <c r="G83" s="114"/>
    </row>
    <row r="84" spans="5:7" x14ac:dyDescent="0.2">
      <c r="E84" s="114"/>
      <c r="F84" s="114"/>
      <c r="G84" s="114"/>
    </row>
    <row r="85" spans="5:7" x14ac:dyDescent="0.2">
      <c r="E85" s="114"/>
      <c r="F85" s="114"/>
      <c r="G85" s="114"/>
    </row>
    <row r="86" spans="5:7" x14ac:dyDescent="0.2">
      <c r="E86" s="114"/>
      <c r="F86" s="114"/>
      <c r="G86" s="114"/>
    </row>
    <row r="87" spans="5:7" x14ac:dyDescent="0.2">
      <c r="E87" s="114"/>
      <c r="F87" s="114"/>
      <c r="G87" s="114"/>
    </row>
    <row r="88" spans="5:7" x14ac:dyDescent="0.2">
      <c r="E88" s="114"/>
      <c r="F88" s="114"/>
      <c r="G88" s="114"/>
    </row>
    <row r="89" spans="5:7" x14ac:dyDescent="0.2">
      <c r="E89" s="114"/>
      <c r="F89" s="114"/>
      <c r="G89" s="114"/>
    </row>
    <row r="90" spans="5:7" x14ac:dyDescent="0.2">
      <c r="E90" s="114"/>
      <c r="F90" s="114"/>
      <c r="G90" s="114"/>
    </row>
    <row r="91" spans="5:7" x14ac:dyDescent="0.2">
      <c r="E91" s="114"/>
      <c r="F91" s="114"/>
      <c r="G91" s="114"/>
    </row>
    <row r="92" spans="5:7" x14ac:dyDescent="0.2">
      <c r="E92" s="114"/>
      <c r="F92" s="114"/>
      <c r="G92" s="114"/>
    </row>
    <row r="93" spans="5:7" x14ac:dyDescent="0.2">
      <c r="E93" s="114"/>
      <c r="F93" s="114"/>
      <c r="G93" s="114"/>
    </row>
    <row r="94" spans="5:7" x14ac:dyDescent="0.2">
      <c r="E94" s="114"/>
      <c r="F94" s="114"/>
      <c r="G94" s="114"/>
    </row>
    <row r="95" spans="5:7" x14ac:dyDescent="0.2">
      <c r="E95" s="114"/>
      <c r="F95" s="114"/>
      <c r="G95" s="114"/>
    </row>
    <row r="96" spans="5:7" x14ac:dyDescent="0.2">
      <c r="E96" s="114"/>
      <c r="F96" s="114"/>
      <c r="G96" s="114"/>
    </row>
    <row r="97" spans="5:7" x14ac:dyDescent="0.2">
      <c r="E97" s="114"/>
      <c r="F97" s="114"/>
      <c r="G97" s="114"/>
    </row>
    <row r="98" spans="5:7" x14ac:dyDescent="0.2">
      <c r="E98" s="114"/>
      <c r="F98" s="114"/>
      <c r="G98" s="114"/>
    </row>
    <row r="99" spans="5:7" x14ac:dyDescent="0.2">
      <c r="E99" s="114"/>
      <c r="F99" s="114"/>
      <c r="G99" s="114"/>
    </row>
    <row r="100" spans="5:7" x14ac:dyDescent="0.2">
      <c r="E100" s="114"/>
      <c r="F100" s="114"/>
      <c r="G100" s="114"/>
    </row>
    <row r="101" spans="5:7" x14ac:dyDescent="0.2">
      <c r="E101" s="114"/>
      <c r="F101" s="114"/>
      <c r="G101" s="114"/>
    </row>
    <row r="102" spans="5:7" x14ac:dyDescent="0.2">
      <c r="E102" s="114"/>
      <c r="F102" s="114"/>
      <c r="G102" s="114"/>
    </row>
    <row r="103" spans="5:7" x14ac:dyDescent="0.2">
      <c r="E103" s="114"/>
      <c r="F103" s="114"/>
      <c r="G103" s="114"/>
    </row>
    <row r="104" spans="5:7" x14ac:dyDescent="0.2">
      <c r="E104" s="114"/>
      <c r="F104" s="114"/>
      <c r="G104" s="114"/>
    </row>
    <row r="105" spans="5:7" x14ac:dyDescent="0.2">
      <c r="E105" s="114"/>
      <c r="F105" s="114"/>
      <c r="G105" s="114"/>
    </row>
    <row r="106" spans="5:7" x14ac:dyDescent="0.2">
      <c r="E106" s="114"/>
      <c r="F106" s="114"/>
      <c r="G106" s="114"/>
    </row>
    <row r="107" spans="5:7" x14ac:dyDescent="0.2">
      <c r="E107" s="114"/>
      <c r="F107" s="114"/>
      <c r="G107" s="114"/>
    </row>
    <row r="108" spans="5:7" x14ac:dyDescent="0.2">
      <c r="E108" s="114"/>
      <c r="F108" s="114"/>
      <c r="G108" s="114"/>
    </row>
    <row r="109" spans="5:7" x14ac:dyDescent="0.2">
      <c r="E109" s="114"/>
      <c r="F109" s="114"/>
      <c r="G109" s="114"/>
    </row>
    <row r="110" spans="5:7" x14ac:dyDescent="0.2">
      <c r="E110" s="114"/>
      <c r="F110" s="114"/>
      <c r="G110" s="114"/>
    </row>
    <row r="111" spans="5:7" x14ac:dyDescent="0.2">
      <c r="E111" s="114"/>
      <c r="F111" s="114"/>
      <c r="G111" s="114"/>
    </row>
    <row r="112" spans="5:7" x14ac:dyDescent="0.2">
      <c r="E112" s="114"/>
      <c r="F112" s="114"/>
      <c r="G112" s="114"/>
    </row>
    <row r="113" spans="5:7" x14ac:dyDescent="0.2">
      <c r="E113" s="114"/>
      <c r="F113" s="114"/>
      <c r="G113" s="114"/>
    </row>
    <row r="114" spans="5:7" x14ac:dyDescent="0.2">
      <c r="E114" s="114"/>
      <c r="F114" s="114"/>
      <c r="G114" s="114"/>
    </row>
    <row r="115" spans="5:7" x14ac:dyDescent="0.2">
      <c r="E115" s="114"/>
      <c r="F115" s="114"/>
      <c r="G115" s="114"/>
    </row>
    <row r="116" spans="5:7" x14ac:dyDescent="0.2">
      <c r="E116" s="114"/>
      <c r="F116" s="114"/>
      <c r="G116" s="114"/>
    </row>
    <row r="117" spans="5:7" x14ac:dyDescent="0.2">
      <c r="E117" s="114"/>
      <c r="F117" s="114"/>
      <c r="G117" s="114"/>
    </row>
    <row r="118" spans="5:7" x14ac:dyDescent="0.2">
      <c r="E118" s="114"/>
      <c r="F118" s="114"/>
      <c r="G118" s="114"/>
    </row>
    <row r="119" spans="5:7" x14ac:dyDescent="0.2">
      <c r="E119" s="114"/>
      <c r="F119" s="114"/>
      <c r="G119" s="114"/>
    </row>
    <row r="120" spans="5:7" x14ac:dyDescent="0.2">
      <c r="E120" s="114"/>
      <c r="F120" s="114"/>
      <c r="G120" s="114"/>
    </row>
    <row r="121" spans="5:7" x14ac:dyDescent="0.2">
      <c r="E121" s="114"/>
      <c r="F121" s="114"/>
      <c r="G121" s="114"/>
    </row>
    <row r="122" spans="5:7" x14ac:dyDescent="0.2">
      <c r="E122" s="114"/>
      <c r="F122" s="114"/>
      <c r="G122" s="114"/>
    </row>
    <row r="123" spans="5:7" x14ac:dyDescent="0.2">
      <c r="E123" s="114"/>
      <c r="F123" s="114"/>
      <c r="G123" s="114"/>
    </row>
    <row r="124" spans="5:7" x14ac:dyDescent="0.2">
      <c r="E124" s="114"/>
      <c r="F124" s="114"/>
      <c r="G124" s="114"/>
    </row>
    <row r="125" spans="5:7" x14ac:dyDescent="0.2">
      <c r="E125" s="114"/>
      <c r="F125" s="114"/>
      <c r="G125" s="114"/>
    </row>
    <row r="126" spans="5:7" x14ac:dyDescent="0.2">
      <c r="E126" s="114"/>
      <c r="F126" s="114"/>
      <c r="G126" s="114"/>
    </row>
    <row r="127" spans="5:7" x14ac:dyDescent="0.2">
      <c r="E127" s="114"/>
      <c r="F127" s="114"/>
      <c r="G127" s="114"/>
    </row>
    <row r="128" spans="5:7" x14ac:dyDescent="0.2">
      <c r="E128" s="114"/>
      <c r="F128" s="114"/>
      <c r="G128" s="114"/>
    </row>
    <row r="129" spans="5:7" x14ac:dyDescent="0.2">
      <c r="E129" s="114"/>
      <c r="F129" s="114"/>
      <c r="G129" s="114"/>
    </row>
    <row r="130" spans="5:7" x14ac:dyDescent="0.2">
      <c r="E130" s="114"/>
      <c r="F130" s="114"/>
      <c r="G130" s="114"/>
    </row>
    <row r="131" spans="5:7" x14ac:dyDescent="0.2">
      <c r="E131" s="114"/>
      <c r="F131" s="114"/>
      <c r="G131" s="114"/>
    </row>
    <row r="132" spans="5:7" x14ac:dyDescent="0.2">
      <c r="E132" s="114"/>
      <c r="F132" s="114"/>
      <c r="G132" s="114"/>
    </row>
    <row r="133" spans="5:7" x14ac:dyDescent="0.2">
      <c r="E133" s="114"/>
      <c r="F133" s="114"/>
      <c r="G133" s="114"/>
    </row>
    <row r="134" spans="5:7" x14ac:dyDescent="0.2">
      <c r="E134" s="114"/>
      <c r="F134" s="114"/>
      <c r="G134" s="114"/>
    </row>
    <row r="135" spans="5:7" x14ac:dyDescent="0.2">
      <c r="E135" s="114"/>
      <c r="F135" s="114"/>
      <c r="G135" s="114"/>
    </row>
    <row r="136" spans="5:7" x14ac:dyDescent="0.2">
      <c r="E136" s="114"/>
      <c r="F136" s="114"/>
      <c r="G136" s="114"/>
    </row>
    <row r="137" spans="5:7" x14ac:dyDescent="0.2">
      <c r="E137" s="114"/>
      <c r="F137" s="114"/>
      <c r="G137" s="114"/>
    </row>
    <row r="138" spans="5:7" x14ac:dyDescent="0.2">
      <c r="E138" s="114"/>
      <c r="F138" s="114"/>
      <c r="G138" s="114"/>
    </row>
    <row r="139" spans="5:7" x14ac:dyDescent="0.2">
      <c r="E139" s="114"/>
      <c r="F139" s="114"/>
      <c r="G139" s="114"/>
    </row>
  </sheetData>
  <mergeCells count="20">
    <mergeCell ref="A52:D52"/>
    <mergeCell ref="A55:D55"/>
    <mergeCell ref="A58:D58"/>
    <mergeCell ref="A64:D64"/>
    <mergeCell ref="A13:D13"/>
    <mergeCell ref="A16:D16"/>
    <mergeCell ref="A20:D20"/>
    <mergeCell ref="A31:D31"/>
    <mergeCell ref="A34:D34"/>
    <mergeCell ref="A49:D49"/>
    <mergeCell ref="A1:K3"/>
    <mergeCell ref="A4:A5"/>
    <mergeCell ref="B4:B5"/>
    <mergeCell ref="C4:C5"/>
    <mergeCell ref="D4:D5"/>
    <mergeCell ref="E4:F4"/>
    <mergeCell ref="G4:H4"/>
    <mergeCell ref="I4:I5"/>
    <mergeCell ref="J4:J5"/>
    <mergeCell ref="K4:K5"/>
  </mergeCells>
  <printOptions horizontalCentered="1"/>
  <pageMargins left="0.5" right="0.25" top="0.75" bottom="0.51" header="0.3" footer="0.16"/>
  <pageSetup paperSize="9" scale="78" firstPageNumber="14" fitToHeight="4" orientation="landscape" useFirstPageNumber="1" r:id="rId1"/>
  <headerFooter alignWithMargins="0">
    <oddFooter xml:space="preserve">&amp;L&amp;"Arial,Bold"Fahim, Nanji &amp;&amp; deSouza (Pvt.) Ltd.
&amp;"Arial,Regular"Consulting Engineers&amp;R&amp;"Arial,Bold" Page - &amp;P
</oddFooter>
  </headerFooter>
  <rowBreaks count="1" manualBreakCount="1">
    <brk id="64" max="10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a2a445e-c453-4f04-9b2f-8a0068eac90e" xsi:nil="true"/>
    <lcf76f155ced4ddcb4097134ff3c332f xmlns="db23c72c-e112-43fc-8a02-148203d9c31c">
      <Terms xmlns="http://schemas.microsoft.com/office/infopath/2007/PartnerControls"/>
    </lcf76f155ced4ddcb4097134ff3c332f>
    <Time xmlns="db23c72c-e112-43fc-8a02-148203d9c31c" xsi:nil="true"/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BEF076A962A43B6F9D3AD7FB3FB6F" ma:contentTypeVersion="18" ma:contentTypeDescription="Create a new document." ma:contentTypeScope="" ma:versionID="c711744da2122701c6334249b08254e2">
  <xsd:schema xmlns:xsd="http://www.w3.org/2001/XMLSchema" xmlns:xs="http://www.w3.org/2001/XMLSchema" xmlns:p="http://schemas.microsoft.com/office/2006/metadata/properties" xmlns:ns2="db23c72c-e112-43fc-8a02-148203d9c31c" xmlns:ns3="2a2a445e-c453-4f04-9b2f-8a0068eac90e" targetNamespace="http://schemas.microsoft.com/office/2006/metadata/properties" ma:root="true" ma:fieldsID="d9f9ddd2024db9aa4ef35c0c8a338ec0" ns2:_="" ns3:_="">
    <xsd:import namespace="db23c72c-e112-43fc-8a02-148203d9c31c"/>
    <xsd:import namespace="2a2a445e-c453-4f04-9b2f-8a0068eac9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Tim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3c72c-e112-43fc-8a02-148203d9c3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Time" ma:index="20" nillable="true" ma:displayName="Time" ma:format="DateOnly" ma:internalName="Time">
      <xsd:simpleType>
        <xsd:restriction base="dms:DateTime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15bef08c-5acb-4489-9547-ea8ae88aab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a445e-c453-4f04-9b2f-8a0068eac90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88c2cc48-4328-49ff-9113-a44c58217a34}" ma:internalName="TaxCatchAll" ma:showField="CatchAllData" ma:web="2a2a445e-c453-4f04-9b2f-8a0068eac9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3AC83F-16D1-4A9F-8800-61A219ED956F}">
  <ds:schemaRefs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2a2a445e-c453-4f04-9b2f-8a0068eac90e"/>
    <ds:schemaRef ds:uri="db23c72c-e112-43fc-8a02-148203d9c31c"/>
  </ds:schemaRefs>
</ds:datastoreItem>
</file>

<file path=customXml/itemProps2.xml><?xml version="1.0" encoding="utf-8"?>
<ds:datastoreItem xmlns:ds="http://schemas.openxmlformats.org/officeDocument/2006/customXml" ds:itemID="{00A1F380-B823-423F-B9B4-6C9F15D4CD45}">
  <ds:schemaRefs>
    <ds:schemaRef ds:uri="http://www.w3.org/2001/XMLSchema"/>
  </ds:schemaRefs>
</ds:datastoreItem>
</file>

<file path=customXml/itemProps3.xml><?xml version="1.0" encoding="utf-8"?>
<ds:datastoreItem xmlns:ds="http://schemas.openxmlformats.org/officeDocument/2006/customXml" ds:itemID="{17853D90-EF43-4577-BFD1-0DB9234553A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EF9A414-9A30-4951-89BF-C1E62B4207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23c72c-e112-43fc-8a02-148203d9c31c"/>
    <ds:schemaRef ds:uri="2a2a445e-c453-4f04-9b2f-8a0068eac9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summary</vt:lpstr>
      <vt:lpstr>21HVAC</vt:lpstr>
      <vt:lpstr>21FF</vt:lpstr>
      <vt:lpstr>22HVAC</vt:lpstr>
      <vt:lpstr>22F</vt:lpstr>
      <vt:lpstr>'21FF'!Print_Area</vt:lpstr>
      <vt:lpstr>'21HVAC'!Print_Area</vt:lpstr>
      <vt:lpstr>'22F'!Print_Area</vt:lpstr>
      <vt:lpstr>'22HVAC'!Print_Area</vt:lpstr>
      <vt:lpstr>'22F'!Print_Titles</vt:lpstr>
      <vt:lpstr>'22HVAC'!Print_Titles</vt:lpstr>
    </vt:vector>
  </TitlesOfParts>
  <Company>ICON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Shafi</dc:creator>
  <cp:lastModifiedBy>Rehan Aslam</cp:lastModifiedBy>
  <cp:lastPrinted>2023-09-08T08:05:37Z</cp:lastPrinted>
  <dcterms:created xsi:type="dcterms:W3CDTF">2009-01-02T20:16:08Z</dcterms:created>
  <dcterms:modified xsi:type="dcterms:W3CDTF">2023-12-15T12:14:26Z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{EC25D393-DC91-4B80-8D6B-20049F3954BD}</vt:lpwstr>
  </property>
  <property fmtid="{D5CDD505-2E9C-101B-9397-08002B2CF9AE}" pid="5" name="TaxCatchAll">
    <vt:lpwstr/>
  </property>
  <property fmtid="{D5CDD505-2E9C-101B-9397-08002B2CF9AE}" pid="6" name="lcf76f155ced4ddcb4097134ff3c332f">
    <vt:lpwstr/>
  </property>
  <property fmtid="{D5CDD505-2E9C-101B-9397-08002B2CF9AE}" pid="7" name="Time">
    <vt:lpwstr/>
  </property>
  <property fmtid="{D5CDD505-2E9C-101B-9397-08002B2CF9AE}" pid="8" name="MediaServiceImageTags">
    <vt:lpwstr/>
  </property>
  <property fmtid="{D5CDD505-2E9C-101B-9397-08002B2CF9AE}" pid="9" name="ContentTypeId">
    <vt:lpwstr>0x0101000EC5F70FDC885B47B2A92D39F2F5D43A</vt:lpwstr>
  </property>
</Properties>
</file>