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924"/>
  <workbookPr filterPrivacy="1" defaultThemeVersion="124226"/>
  <xr:revisionPtr revIDLastSave="0" documentId="13_ncr:1_{CD6DAF6F-43EE-4791-A7E7-638929D24E1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2" r:id="rId1"/>
    <sheet name="Sheet1" sheetId="3" r:id="rId2"/>
  </sheets>
  <definedNames>
    <definedName name="_xlnm.Print_Area" localSheetId="0">HVAC!$A$1:$I$89</definedName>
    <definedName name="_xlnm.Print_Titles" localSheetId="0">HVAC!$21:$21</definedName>
  </definedNames>
  <calcPr calcId="181029"/>
</workbook>
</file>

<file path=xl/calcChain.xml><?xml version="1.0" encoding="utf-8"?>
<calcChain xmlns="http://schemas.openxmlformats.org/spreadsheetml/2006/main">
  <c r="F10" i="3" l="1"/>
  <c r="F9" i="3"/>
  <c r="F11" i="3" s="1"/>
  <c r="F8" i="3"/>
  <c r="E8" i="3"/>
  <c r="I83" i="2"/>
  <c r="I84" i="2" s="1"/>
  <c r="H39" i="2" l="1"/>
  <c r="G39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H38" i="2"/>
  <c r="G38" i="2"/>
  <c r="I36" i="2" l="1"/>
  <c r="I39" i="2"/>
  <c r="I32" i="2"/>
  <c r="I29" i="2"/>
  <c r="I37" i="2"/>
  <c r="I35" i="2"/>
  <c r="I30" i="2"/>
  <c r="I34" i="2"/>
  <c r="I31" i="2"/>
  <c r="I38" i="2"/>
  <c r="H73" i="2" l="1"/>
  <c r="G73" i="2"/>
  <c r="H70" i="2"/>
  <c r="G70" i="2"/>
  <c r="H69" i="2"/>
  <c r="G69" i="2"/>
  <c r="H68" i="2"/>
  <c r="G68" i="2"/>
  <c r="G52" i="2"/>
  <c r="H52" i="2"/>
  <c r="H28" i="2"/>
  <c r="G28" i="2"/>
  <c r="H41" i="2"/>
  <c r="G41" i="2"/>
  <c r="H72" i="2"/>
  <c r="G72" i="2"/>
  <c r="H53" i="2"/>
  <c r="G53" i="2"/>
  <c r="H71" i="2"/>
  <c r="G71" i="2"/>
  <c r="H66" i="2"/>
  <c r="G66" i="2"/>
  <c r="H65" i="2"/>
  <c r="G65" i="2"/>
  <c r="H64" i="2"/>
  <c r="G64" i="2"/>
  <c r="H63" i="2"/>
  <c r="G63" i="2"/>
  <c r="H61" i="2"/>
  <c r="G61" i="2"/>
  <c r="H60" i="2"/>
  <c r="G60" i="2"/>
  <c r="H59" i="2"/>
  <c r="G59" i="2"/>
  <c r="H58" i="2"/>
  <c r="G58" i="2"/>
  <c r="H57" i="2"/>
  <c r="G57" i="2"/>
  <c r="H51" i="2"/>
  <c r="G51" i="2"/>
  <c r="H50" i="2"/>
  <c r="G50" i="2"/>
  <c r="H49" i="2"/>
  <c r="G49" i="2"/>
  <c r="H48" i="2"/>
  <c r="G48" i="2"/>
  <c r="H47" i="2"/>
  <c r="G47" i="2"/>
  <c r="H46" i="2"/>
  <c r="G46" i="2"/>
  <c r="H45" i="2"/>
  <c r="G45" i="2"/>
  <c r="H44" i="2"/>
  <c r="G44" i="2"/>
  <c r="H43" i="2"/>
  <c r="G43" i="2"/>
  <c r="G23" i="2"/>
  <c r="I73" i="2" l="1"/>
  <c r="I70" i="2"/>
  <c r="I69" i="2"/>
  <c r="I68" i="2"/>
  <c r="I46" i="2"/>
  <c r="I52" i="2"/>
  <c r="I48" i="2"/>
  <c r="I43" i="2"/>
  <c r="I71" i="2"/>
  <c r="I72" i="2"/>
  <c r="I28" i="2"/>
  <c r="I66" i="2"/>
  <c r="I57" i="2"/>
  <c r="I53" i="2"/>
  <c r="I41" i="2"/>
  <c r="I44" i="2"/>
  <c r="I49" i="2"/>
  <c r="I51" i="2"/>
  <c r="I58" i="2"/>
  <c r="I50" i="2"/>
  <c r="I60" i="2"/>
  <c r="I63" i="2"/>
  <c r="I65" i="2"/>
  <c r="I45" i="2"/>
  <c r="I47" i="2"/>
  <c r="I59" i="2"/>
  <c r="I61" i="2"/>
  <c r="I64" i="2"/>
  <c r="H23" i="2" l="1"/>
  <c r="H25" i="2"/>
  <c r="G25" i="2"/>
  <c r="I25" i="2" l="1"/>
  <c r="I23" i="2"/>
  <c r="I74" i="2" l="1"/>
  <c r="I76" i="2" s="1"/>
</calcChain>
</file>

<file path=xl/sharedStrings.xml><?xml version="1.0" encoding="utf-8"?>
<sst xmlns="http://schemas.openxmlformats.org/spreadsheetml/2006/main" count="158" uniqueCount="87">
  <si>
    <t>S. #</t>
  </si>
  <si>
    <t>Description</t>
  </si>
  <si>
    <t>Unit</t>
  </si>
  <si>
    <t>Qty</t>
  </si>
  <si>
    <t>Labour Amount</t>
  </si>
  <si>
    <t>Material Rate</t>
  </si>
  <si>
    <t>Labour Rate</t>
  </si>
  <si>
    <t>Material Amount</t>
  </si>
  <si>
    <t>Total Amount Rs</t>
  </si>
  <si>
    <t>Sqft</t>
  </si>
  <si>
    <t>Total Amount</t>
  </si>
  <si>
    <t>Nos</t>
  </si>
  <si>
    <t>Rft</t>
  </si>
  <si>
    <t>Job</t>
  </si>
  <si>
    <t>Thickness 2"</t>
  </si>
  <si>
    <t>Thickness 1-1/2"</t>
  </si>
  <si>
    <t>32 x 14</t>
  </si>
  <si>
    <t>38 x 16</t>
  </si>
  <si>
    <t>Supply and installation of volume control damper</t>
  </si>
  <si>
    <t>Supply and installation of Fire Damper</t>
  </si>
  <si>
    <t>i</t>
  </si>
  <si>
    <t>ii</t>
  </si>
  <si>
    <t>iii</t>
  </si>
  <si>
    <t>iv</t>
  </si>
  <si>
    <t>v</t>
  </si>
  <si>
    <t>vi</t>
  </si>
  <si>
    <t>vii</t>
  </si>
  <si>
    <t>viii</t>
  </si>
  <si>
    <t>ix</t>
  </si>
  <si>
    <t>6" dia</t>
  </si>
  <si>
    <t>4" dia</t>
  </si>
  <si>
    <t>3" dia</t>
  </si>
  <si>
    <t>2" dia</t>
  </si>
  <si>
    <t>1-1/2" dia</t>
  </si>
  <si>
    <t>1-1/4" dia</t>
  </si>
  <si>
    <t>1" dia</t>
  </si>
  <si>
    <t>3/4" dia</t>
  </si>
  <si>
    <t>2-1/2" dia</t>
  </si>
  <si>
    <t>Machine Made G.I Sheet metal Duct</t>
  </si>
  <si>
    <t>Air devices</t>
  </si>
  <si>
    <t>Providing and making of chilled water connection from main plant room for supply and return.</t>
  </si>
  <si>
    <t>M.S SCH-40 Pipe and related material</t>
  </si>
  <si>
    <t>Premolded PU Insulation</t>
  </si>
  <si>
    <t>Supply and installation of related fittings for M.S SCH-40 Pipe fittings such as tee, elbow, reduser, gasket, nut washer etc.</t>
  </si>
  <si>
    <t>Providing and installation of temporary scaffolding for installation of chilled water riser (after completion of work removal of folding)</t>
  </si>
  <si>
    <t>Supply and installation of access door for fire / split damper.
Size 18 x 18</t>
  </si>
  <si>
    <t>Supply and installation of condensate drain with insulation.</t>
  </si>
  <si>
    <t>Installation of M.S Sch-40 Seamless chilled water pipe with comsumable material such as cutting discs, grinding disc, electrodes etc</t>
  </si>
  <si>
    <r>
      <t xml:space="preserve">Supply and Intallation of premolded PU insulation </t>
    </r>
    <r>
      <rPr>
        <sz val="11.5"/>
        <color theme="1"/>
        <rFont val="Calibri"/>
        <family val="2"/>
        <scheme val="minor"/>
      </rPr>
      <t>over chilled water piping with 26 SWG G.I sheet metal cladding, kraft paper, canvas cloth etc complete in all respect.</t>
    </r>
  </si>
  <si>
    <t>Date</t>
  </si>
  <si>
    <t>Quotation #</t>
  </si>
  <si>
    <t>NTN #</t>
  </si>
  <si>
    <t>36" x 08"</t>
  </si>
  <si>
    <t>24" x 14"</t>
  </si>
  <si>
    <t>18" x 08"</t>
  </si>
  <si>
    <t>30" x 16"</t>
  </si>
  <si>
    <t>20" x 16"</t>
  </si>
  <si>
    <t>16" x 08"</t>
  </si>
  <si>
    <t>Testing &amp; Commissioning of HVAC system</t>
  </si>
  <si>
    <t>M/S Patients’ Aid Foundation</t>
  </si>
  <si>
    <t>Supply, Installation, testing &amp; Commissioning of Machine made G.I. sheet metal ducts with related mateiral such as nut bolts gasket etc for supply and return air.</t>
  </si>
  <si>
    <t>Supply and installation of Hanger &amp; supports for supply &amp; return air Ducts.</t>
  </si>
  <si>
    <t>Providing and making of shop drawings and as built drawings.</t>
  </si>
  <si>
    <t>Quotation for OT Area 6th Floor Surgical Complex - JPMC KARACHI</t>
  </si>
  <si>
    <t>Installation of owner supplied VAV boxes with hangers &amp; supports for supply &amp; return air.</t>
  </si>
  <si>
    <t>Supply and Installation of flexbile duct connector for luminar connections</t>
  </si>
  <si>
    <t>Note: Bill will be claimed on actual measurements</t>
  </si>
  <si>
    <t>For PIONEER ENGINEERING SERVICES</t>
  </si>
  <si>
    <t>11 May 2023</t>
  </si>
  <si>
    <t>Pre Quote</t>
  </si>
  <si>
    <t>15% TC Margin</t>
  </si>
  <si>
    <t>Revised Quote</t>
  </si>
  <si>
    <t>XLPE insulation</t>
  </si>
  <si>
    <r>
      <t xml:space="preserve">Supply and installation of </t>
    </r>
    <r>
      <rPr>
        <b/>
        <sz val="12"/>
        <color rgb="FFFF0000"/>
        <rFont val="Calibri"/>
        <family val="2"/>
        <scheme val="minor"/>
      </rPr>
      <t>20mm thick self adhesive XLPE insulation</t>
    </r>
    <r>
      <rPr>
        <sz val="11.5"/>
        <color theme="1"/>
        <rFont val="Calibri"/>
        <family val="2"/>
        <scheme val="minor"/>
      </rPr>
      <t xml:space="preserve"> with Aluminum Faced with related material.</t>
    </r>
  </si>
  <si>
    <t>078</t>
  </si>
  <si>
    <t>1042854-2</t>
  </si>
  <si>
    <t>Add Insulation amount due to Luminars</t>
  </si>
  <si>
    <t>Attn: Mr. Zameer Sahab</t>
  </si>
  <si>
    <t>Project</t>
  </si>
  <si>
    <t>Amount Due</t>
  </si>
  <si>
    <t>PHSYCHTRY DEPT</t>
  </si>
  <si>
    <t>FOOD COURT</t>
  </si>
  <si>
    <t>JPMC OT Area 6th Floor</t>
  </si>
  <si>
    <t>Amount Claimed</t>
  </si>
  <si>
    <t>Payment</t>
  </si>
  <si>
    <t>Running Bill</t>
  </si>
  <si>
    <t>Retention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</si>
</sst>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_);_(@_)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u/>
      <sz val="11.5"/>
      <color theme="1"/>
      <name val="Calibri"/>
      <family val="2"/>
      <scheme val="minor"/>
    </font>
    <font>
      <b/>
      <u/>
      <sz val="11.5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55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7" fillId="0" borderId="0" xfId="0" applyFont="1" applyAlignment="1">
      <alignment horizontal="left"/>
    </xf>
    <xf numFmtId="164" fontId="2" fillId="0" borderId="0" xfId="0" applyNumberFormat="1" applyFont="1"/>
    <xf numFmtId="165" fontId="2" fillId="0" borderId="0" xfId="0" applyNumberFormat="1" applyFont="1"/>
    <xf numFmtId="9" fontId="2" fillId="0" borderId="0" xfId="0" applyNumberFormat="1" applyFont="1"/>
    <xf numFmtId="0" fontId="9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 wrapText="1"/>
    </xf>
    <xf numFmtId="164" fontId="9" fillId="0" borderId="1" xfId="1" applyNumberFormat="1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vertical="center" wrapText="1"/>
    </xf>
    <xf numFmtId="164" fontId="10" fillId="0" borderId="1" xfId="1" applyNumberFormat="1" applyFont="1" applyBorder="1" applyAlignment="1">
      <alignment horizontal="center" vertical="center"/>
    </xf>
    <xf numFmtId="164" fontId="10" fillId="0" borderId="1" xfId="1" applyNumberFormat="1" applyFont="1" applyBorder="1" applyAlignment="1">
      <alignment horizontal="center" vertical="center" wrapText="1"/>
    </xf>
    <xf numFmtId="164" fontId="7" fillId="0" borderId="1" xfId="0" applyNumberFormat="1" applyFont="1" applyBorder="1" applyAlignment="1">
      <alignment vertical="center"/>
    </xf>
    <xf numFmtId="0" fontId="11" fillId="0" borderId="1" xfId="0" applyFont="1" applyBorder="1" applyAlignment="1">
      <alignment vertical="center" wrapText="1"/>
    </xf>
    <xf numFmtId="0" fontId="12" fillId="0" borderId="1" xfId="0" applyFont="1" applyBorder="1" applyAlignment="1">
      <alignment horizontal="left" vertical="center"/>
    </xf>
    <xf numFmtId="164" fontId="10" fillId="0" borderId="1" xfId="1" applyNumberFormat="1" applyFont="1" applyFill="1" applyBorder="1" applyAlignment="1">
      <alignment horizontal="center" vertical="center"/>
    </xf>
    <xf numFmtId="0" fontId="5" fillId="0" borderId="0" xfId="0" applyFont="1" applyAlignment="1">
      <alignment horizontal="right" vertic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4" fontId="5" fillId="0" borderId="0" xfId="1" applyNumberFormat="1" applyFont="1" applyAlignment="1">
      <alignment vertical="center"/>
    </xf>
    <xf numFmtId="14" fontId="5" fillId="0" borderId="1" xfId="1" quotePrefix="1" applyNumberFormat="1" applyFont="1" applyBorder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center" vertical="center"/>
    </xf>
    <xf numFmtId="164" fontId="5" fillId="0" borderId="1" xfId="1" quotePrefix="1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right"/>
    </xf>
    <xf numFmtId="0" fontId="5" fillId="0" borderId="0" xfId="0" applyFont="1" applyAlignment="1">
      <alignment horizontal="right"/>
    </xf>
    <xf numFmtId="0" fontId="6" fillId="0" borderId="0" xfId="0" applyFont="1" applyAlignment="1">
      <alignment vertical="center"/>
    </xf>
    <xf numFmtId="43" fontId="2" fillId="0" borderId="0" xfId="0" applyNumberFormat="1" applyFont="1"/>
    <xf numFmtId="0" fontId="2" fillId="0" borderId="0" xfId="0" applyFont="1" applyAlignment="1">
      <alignment vertical="center"/>
    </xf>
    <xf numFmtId="164" fontId="2" fillId="0" borderId="1" xfId="1" applyNumberFormat="1" applyFont="1" applyBorder="1"/>
    <xf numFmtId="0" fontId="10" fillId="2" borderId="1" xfId="0" applyFont="1" applyFill="1" applyBorder="1" applyAlignment="1">
      <alignment vertical="center" wrapText="1"/>
    </xf>
    <xf numFmtId="0" fontId="14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vertical="center"/>
    </xf>
    <xf numFmtId="3" fontId="0" fillId="0" borderId="0" xfId="0" applyNumberFormat="1"/>
    <xf numFmtId="164" fontId="14" fillId="0" borderId="1" xfId="1" applyNumberFormat="1" applyFont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14" fillId="0" borderId="1" xfId="0" applyFont="1" applyBorder="1" applyAlignment="1">
      <alignment horizontal="right" vertical="center"/>
    </xf>
    <xf numFmtId="0" fontId="3" fillId="0" borderId="1" xfId="0" applyFont="1" applyBorder="1" applyAlignment="1">
      <alignment vertical="center"/>
    </xf>
    <xf numFmtId="164" fontId="3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8" fillId="0" borderId="0" xfId="0" applyFont="1" applyAlignment="1">
      <alignment horizontal="center"/>
    </xf>
    <xf numFmtId="0" fontId="6" fillId="0" borderId="0" xfId="0" applyFont="1" applyAlignment="1">
      <alignment horizontal="left" vertical="center"/>
    </xf>
    <xf numFmtId="0" fontId="7" fillId="0" borderId="1" xfId="0" applyFont="1" applyBorder="1" applyAlignment="1">
      <alignment horizontal="right" vertical="center"/>
    </xf>
    <xf numFmtId="0" fontId="8" fillId="0" borderId="0" xfId="0" applyFont="1" applyAlignment="1">
      <alignment horizontal="center" vertical="top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555032</xdr:colOff>
      <xdr:row>6</xdr:row>
      <xdr:rowOff>92652</xdr:rowOff>
    </xdr:from>
    <xdr:to>
      <xdr:col>17</xdr:col>
      <xdr:colOff>133350</xdr:colOff>
      <xdr:row>13</xdr:row>
      <xdr:rowOff>0</xdr:rowOff>
    </xdr:to>
    <xdr:sp macro="" textlink="">
      <xdr:nvSpPr>
        <xdr:cNvPr id="5" name="Text Box 69">
          <a:extLst>
            <a:ext uri="{FF2B5EF4-FFF2-40B4-BE49-F238E27FC236}">
              <a16:creationId xmlns:a16="http://schemas.microsoft.com/office/drawing/2014/main" id="{DF32D90C-BA2C-4A5F-99AD-07927E8D9096}"/>
            </a:ext>
          </a:extLst>
        </xdr:cNvPr>
        <xdr:cNvSpPr txBox="1">
          <a:spLocks noChangeArrowheads="1"/>
        </xdr:cNvSpPr>
      </xdr:nvSpPr>
      <xdr:spPr bwMode="auto">
        <a:xfrm>
          <a:off x="8498882" y="1264227"/>
          <a:ext cx="4893268" cy="993198"/>
        </a:xfrm>
        <a:prstGeom prst="rect">
          <a:avLst/>
        </a:prstGeom>
        <a:solidFill>
          <a:srgbClr val="FFFFFF"/>
        </a:solidFill>
        <a:ln w="9525">
          <a:noFill/>
          <a:miter lim="800000"/>
          <a:headEnd/>
          <a:tailEnd/>
        </a:ln>
      </xdr:spPr>
      <xdr:txBody>
        <a:bodyPr vertOverflow="clip" wrap="square" lIns="91440" tIns="45720" rIns="91440" bIns="45720" anchor="t" upright="1"/>
        <a:lstStyle/>
        <a:p>
          <a:pPr algn="l" rtl="1">
            <a:defRPr sz="1000"/>
          </a:pPr>
          <a:r>
            <a:rPr lang="en-US" sz="4000" b="0" i="0" strike="noStrike">
              <a:solidFill>
                <a:srgbClr val="000000"/>
              </a:solidFill>
              <a:latin typeface="Book Antiqua"/>
            </a:rPr>
            <a:t>P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IONEER </a:t>
          </a:r>
          <a:r>
            <a:rPr lang="en-US" sz="4000" b="0" i="0" strike="noStrike">
              <a:solidFill>
                <a:srgbClr val="000000"/>
              </a:solidFill>
              <a:latin typeface="Book Antiqua"/>
            </a:rPr>
            <a:t>S</a:t>
          </a:r>
          <a:r>
            <a:rPr lang="en-US" sz="3300" b="0" i="0" strike="noStrike">
              <a:solidFill>
                <a:srgbClr val="000000"/>
              </a:solidFill>
              <a:latin typeface="Book Antiqua"/>
            </a:rPr>
            <a:t>ERVICES</a:t>
          </a:r>
        </a:p>
        <a:p>
          <a:pPr algn="l" rtl="1">
            <a:defRPr sz="1000"/>
          </a:pPr>
          <a:endParaRPr lang="en-US" sz="3300" b="0" i="0" strike="noStrike">
            <a:solidFill>
              <a:srgbClr val="000000"/>
            </a:solidFill>
            <a:latin typeface="Book Antiqua"/>
          </a:endParaRPr>
        </a:p>
      </xdr:txBody>
    </xdr:sp>
    <xdr:clientData/>
  </xdr:twoCellAnchor>
  <xdr:twoCellAnchor editAs="oneCell">
    <xdr:from>
      <xdr:col>1</xdr:col>
      <xdr:colOff>2222500</xdr:colOff>
      <xdr:row>0</xdr:row>
      <xdr:rowOff>38100</xdr:rowOff>
    </xdr:from>
    <xdr:to>
      <xdr:col>5</xdr:col>
      <xdr:colOff>295275</xdr:colOff>
      <xdr:row>5</xdr:row>
      <xdr:rowOff>57150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482EEA44-C70A-4CC2-B429-67EDAD4BEC6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13025" y="38100"/>
          <a:ext cx="2501900" cy="1200150"/>
        </a:xfrm>
        <a:prstGeom prst="rect">
          <a:avLst/>
        </a:prstGeom>
      </xdr:spPr>
    </xdr:pic>
    <xdr:clientData/>
  </xdr:twoCellAnchor>
  <xdr:twoCellAnchor editAs="oneCell">
    <xdr:from>
      <xdr:col>0</xdr:col>
      <xdr:colOff>190499</xdr:colOff>
      <xdr:row>84</xdr:row>
      <xdr:rowOff>123825</xdr:rowOff>
    </xdr:from>
    <xdr:to>
      <xdr:col>1</xdr:col>
      <xdr:colOff>723899</xdr:colOff>
      <xdr:row>87</xdr:row>
      <xdr:rowOff>218812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9D28581-E8E1-4E7B-80D7-CFC0F12843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90499" y="11096625"/>
          <a:ext cx="923925" cy="809362"/>
        </a:xfrm>
        <a:prstGeom prst="rect">
          <a:avLst/>
        </a:prstGeom>
      </xdr:spPr>
    </xdr:pic>
    <xdr:clientData/>
  </xdr:twoCellAnchor>
  <xdr:twoCellAnchor editAs="oneCell">
    <xdr:from>
      <xdr:col>17</xdr:col>
      <xdr:colOff>457200</xdr:colOff>
      <xdr:row>17</xdr:row>
      <xdr:rowOff>47625</xdr:rowOff>
    </xdr:from>
    <xdr:to>
      <xdr:col>28</xdr:col>
      <xdr:colOff>448618</xdr:colOff>
      <xdr:row>87</xdr:row>
      <xdr:rowOff>172709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E5E35D37-093D-AB55-7DD5-B4565B5EDCD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4716125" y="3086100"/>
          <a:ext cx="6754168" cy="9021434"/>
        </a:xfrm>
        <a:prstGeom prst="rect">
          <a:avLst/>
        </a:prstGeom>
      </xdr:spPr>
    </xdr:pic>
    <xdr:clientData/>
  </xdr:twoCellAnchor>
  <xdr:twoCellAnchor editAs="oneCell">
    <xdr:from>
      <xdr:col>9</xdr:col>
      <xdr:colOff>666750</xdr:colOff>
      <xdr:row>4</xdr:row>
      <xdr:rowOff>123825</xdr:rowOff>
    </xdr:from>
    <xdr:to>
      <xdr:col>18</xdr:col>
      <xdr:colOff>238125</xdr:colOff>
      <xdr:row>71</xdr:row>
      <xdr:rowOff>115034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C268209-A8F3-4A6B-C074-ADB8F827C53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8543925" y="1076325"/>
          <a:ext cx="6677025" cy="789695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5:S86"/>
  <sheetViews>
    <sheetView tabSelected="1" view="pageBreakPreview" topLeftCell="A6" zoomScaleNormal="120" zoomScaleSheetLayoutView="100" workbookViewId="0">
      <selection activeCell="T10" sqref="T10"/>
    </sheetView>
  </sheetViews>
  <sheetFormatPr defaultColWidth="8.85546875" defaultRowHeight="18.75" x14ac:dyDescent="0.3"/>
  <cols>
    <col min="1" max="1" width="5.85546875" style="3" customWidth="1"/>
    <col min="2" max="2" width="45.7109375" style="1" customWidth="1"/>
    <col min="3" max="3" width="5.7109375" style="3" customWidth="1"/>
    <col min="4" max="4" width="6" style="3" bestFit="1" customWidth="1"/>
    <col min="5" max="5" width="9" style="3" bestFit="1" customWidth="1"/>
    <col min="6" max="6" width="8" style="3" bestFit="1" customWidth="1"/>
    <col min="7" max="7" width="10.5703125" style="3" bestFit="1" customWidth="1"/>
    <col min="8" max="8" width="9" style="2" customWidth="1"/>
    <col min="9" max="9" width="18.28515625" style="1" bestFit="1" customWidth="1"/>
    <col min="10" max="10" width="12.28515625" style="1" bestFit="1" customWidth="1"/>
    <col min="11" max="11" width="18.28515625" style="1" bestFit="1" customWidth="1"/>
    <col min="12" max="12" width="9.42578125" style="1" bestFit="1" customWidth="1"/>
    <col min="13" max="13" width="8.85546875" style="1"/>
    <col min="14" max="14" width="14.5703125" style="1" bestFit="1" customWidth="1"/>
    <col min="15" max="15" width="8.85546875" style="1"/>
    <col min="16" max="16" width="14.5703125" style="1" bestFit="1" customWidth="1"/>
    <col min="17" max="17" width="8.85546875" style="1"/>
    <col min="18" max="19" width="10.85546875" style="1" bestFit="1" customWidth="1"/>
    <col min="20" max="16384" width="8.85546875" style="1"/>
  </cols>
  <sheetData>
    <row r="5" spans="1:9" ht="18" customHeight="1" x14ac:dyDescent="0.3"/>
    <row r="6" spans="1:9" ht="18" customHeight="1" x14ac:dyDescent="0.3"/>
    <row r="7" spans="1:9" ht="7.5" customHeight="1" x14ac:dyDescent="0.3"/>
    <row r="8" spans="1:9" ht="7.5" customHeight="1" x14ac:dyDescent="0.3"/>
    <row r="9" spans="1:9" s="31" customFormat="1" x14ac:dyDescent="0.3">
      <c r="A9" s="26" t="s">
        <v>59</v>
      </c>
      <c r="B9" s="27"/>
      <c r="C9" s="28"/>
      <c r="D9" s="28"/>
      <c r="E9" s="28"/>
      <c r="F9" s="29"/>
      <c r="G9" s="49" t="s">
        <v>49</v>
      </c>
      <c r="H9" s="49"/>
      <c r="I9" s="30" t="s">
        <v>68</v>
      </c>
    </row>
    <row r="10" spans="1:9" s="31" customFormat="1" ht="15.75" x14ac:dyDescent="0.25">
      <c r="A10" s="50"/>
      <c r="B10" s="50"/>
      <c r="C10" s="32"/>
      <c r="D10" s="28"/>
      <c r="E10" s="28"/>
      <c r="G10" s="49" t="s">
        <v>50</v>
      </c>
      <c r="H10" s="49"/>
      <c r="I10" s="33" t="s">
        <v>74</v>
      </c>
    </row>
    <row r="11" spans="1:9" s="31" customFormat="1" ht="15.75" x14ac:dyDescent="0.25">
      <c r="A11" s="50"/>
      <c r="B11" s="50"/>
      <c r="C11" s="32"/>
      <c r="D11" s="28"/>
      <c r="E11" s="28"/>
      <c r="G11" s="49" t="s">
        <v>51</v>
      </c>
      <c r="H11" s="49"/>
      <c r="I11" s="34" t="s">
        <v>75</v>
      </c>
    </row>
    <row r="12" spans="1:9" ht="9" customHeight="1" x14ac:dyDescent="0.3">
      <c r="A12" s="8"/>
      <c r="B12" s="8"/>
      <c r="D12" s="25"/>
      <c r="E12" s="1"/>
      <c r="F12" s="24"/>
      <c r="G12" s="24"/>
      <c r="H12" s="35"/>
    </row>
    <row r="13" spans="1:9" ht="9" customHeight="1" x14ac:dyDescent="0.3"/>
    <row r="14" spans="1:9" ht="3" customHeight="1" x14ac:dyDescent="0.3">
      <c r="A14" s="9"/>
      <c r="B14" s="9"/>
      <c r="C14" s="9"/>
      <c r="D14" s="9"/>
      <c r="E14" s="9"/>
      <c r="F14" s="9"/>
      <c r="G14" s="9"/>
      <c r="H14" s="9"/>
    </row>
    <row r="15" spans="1:9" ht="23.25" customHeight="1" x14ac:dyDescent="0.35">
      <c r="A15" s="51" t="s">
        <v>77</v>
      </c>
      <c r="B15" s="51"/>
      <c r="C15" s="51"/>
      <c r="D15" s="51"/>
      <c r="E15" s="51"/>
      <c r="F15" s="51"/>
      <c r="G15" s="51"/>
      <c r="H15" s="51"/>
      <c r="I15" s="51"/>
    </row>
    <row r="16" spans="1:9" ht="13.5" customHeight="1" x14ac:dyDescent="0.3">
      <c r="A16" s="4"/>
      <c r="B16" s="4"/>
      <c r="C16" s="4"/>
      <c r="D16" s="4"/>
      <c r="E16" s="4"/>
      <c r="F16" s="4"/>
      <c r="G16" s="4"/>
      <c r="H16" s="4"/>
      <c r="I16" s="4"/>
    </row>
    <row r="17" spans="1:11" ht="5.45" customHeight="1" x14ac:dyDescent="0.3">
      <c r="A17" s="54" t="s">
        <v>63</v>
      </c>
      <c r="B17" s="54"/>
      <c r="C17" s="54"/>
      <c r="D17" s="54"/>
      <c r="E17" s="54"/>
      <c r="F17" s="54"/>
      <c r="G17" s="54"/>
      <c r="H17" s="54"/>
      <c r="I17" s="54"/>
    </row>
    <row r="18" spans="1:11" ht="23.25" customHeight="1" x14ac:dyDescent="0.3">
      <c r="A18" s="54"/>
      <c r="B18" s="54"/>
      <c r="C18" s="54"/>
      <c r="D18" s="54"/>
      <c r="E18" s="54"/>
      <c r="F18" s="54"/>
      <c r="G18" s="54"/>
      <c r="H18" s="54"/>
      <c r="I18" s="54"/>
    </row>
    <row r="19" spans="1:11" ht="3" customHeight="1" x14ac:dyDescent="0.3">
      <c r="A19" s="54"/>
      <c r="B19" s="54"/>
      <c r="C19" s="54"/>
      <c r="D19" s="54"/>
      <c r="E19" s="54"/>
      <c r="F19" s="54"/>
      <c r="G19" s="54"/>
      <c r="H19" s="54"/>
      <c r="I19" s="54"/>
    </row>
    <row r="20" spans="1:11" ht="9" customHeight="1" x14ac:dyDescent="0.3">
      <c r="A20" s="4"/>
      <c r="B20" s="4"/>
      <c r="C20" s="4"/>
      <c r="D20" s="4"/>
      <c r="E20" s="4"/>
      <c r="F20" s="4"/>
      <c r="G20" s="4"/>
      <c r="H20" s="4"/>
    </row>
    <row r="21" spans="1:11" ht="30" x14ac:dyDescent="0.3">
      <c r="A21" s="13" t="s">
        <v>0</v>
      </c>
      <c r="B21" s="13" t="s">
        <v>1</v>
      </c>
      <c r="C21" s="13" t="s">
        <v>2</v>
      </c>
      <c r="D21" s="13" t="s">
        <v>3</v>
      </c>
      <c r="E21" s="14" t="s">
        <v>5</v>
      </c>
      <c r="F21" s="14" t="s">
        <v>6</v>
      </c>
      <c r="G21" s="14" t="s">
        <v>7</v>
      </c>
      <c r="H21" s="15" t="s">
        <v>4</v>
      </c>
      <c r="I21" s="15" t="s">
        <v>10</v>
      </c>
    </row>
    <row r="22" spans="1:11" x14ac:dyDescent="0.3">
      <c r="A22" s="13"/>
      <c r="B22" s="22" t="s">
        <v>38</v>
      </c>
      <c r="C22" s="13"/>
      <c r="D22" s="13"/>
      <c r="E22" s="14"/>
      <c r="F22" s="14"/>
      <c r="G22" s="14"/>
      <c r="H22" s="15"/>
      <c r="I22" s="15"/>
    </row>
    <row r="23" spans="1:11" ht="60" x14ac:dyDescent="0.3">
      <c r="A23" s="16">
        <v>1</v>
      </c>
      <c r="B23" s="17" t="s">
        <v>60</v>
      </c>
      <c r="C23" s="16" t="s">
        <v>9</v>
      </c>
      <c r="D23" s="16">
        <v>6600</v>
      </c>
      <c r="E23" s="18">
        <v>488.74999999999994</v>
      </c>
      <c r="F23" s="18">
        <v>86.25</v>
      </c>
      <c r="G23" s="18">
        <f>E23*D23</f>
        <v>3225749.9999999995</v>
      </c>
      <c r="H23" s="19">
        <f t="shared" ref="H23:H25" si="0">F23*D23</f>
        <v>569250</v>
      </c>
      <c r="I23" s="19">
        <f t="shared" ref="I23:I25" si="1">H23+G23</f>
        <v>3794999.9999999995</v>
      </c>
      <c r="J23" s="37"/>
      <c r="K23" s="37"/>
    </row>
    <row r="24" spans="1:11" ht="23.25" customHeight="1" x14ac:dyDescent="0.3">
      <c r="A24" s="13"/>
      <c r="B24" s="22" t="s">
        <v>72</v>
      </c>
      <c r="C24" s="13"/>
      <c r="D24" s="13"/>
      <c r="E24" s="14"/>
      <c r="F24" s="14"/>
      <c r="G24" s="14"/>
      <c r="H24" s="15"/>
      <c r="I24" s="15"/>
      <c r="J24" s="37"/>
      <c r="K24" s="37"/>
    </row>
    <row r="25" spans="1:11" ht="46.5" x14ac:dyDescent="0.3">
      <c r="A25" s="16">
        <v>2</v>
      </c>
      <c r="B25" s="40" t="s">
        <v>73</v>
      </c>
      <c r="C25" s="16" t="s">
        <v>9</v>
      </c>
      <c r="D25" s="16">
        <v>7000</v>
      </c>
      <c r="E25" s="18">
        <v>485</v>
      </c>
      <c r="F25" s="18">
        <v>57.499999999999993</v>
      </c>
      <c r="G25" s="18">
        <f t="shared" ref="G25" si="2">E25*D25</f>
        <v>3395000</v>
      </c>
      <c r="H25" s="19">
        <f t="shared" si="0"/>
        <v>402499.99999999994</v>
      </c>
      <c r="I25" s="19">
        <f t="shared" si="1"/>
        <v>3797500</v>
      </c>
      <c r="J25" s="37"/>
      <c r="K25" s="37"/>
    </row>
    <row r="26" spans="1:11" x14ac:dyDescent="0.3">
      <c r="A26" s="16"/>
      <c r="B26" s="22" t="s">
        <v>39</v>
      </c>
      <c r="C26" s="16"/>
      <c r="D26" s="16"/>
      <c r="E26" s="18"/>
      <c r="F26" s="18"/>
      <c r="G26" s="18"/>
      <c r="H26" s="19"/>
      <c r="I26" s="19"/>
      <c r="J26" s="37"/>
      <c r="K26" s="37"/>
    </row>
    <row r="27" spans="1:11" x14ac:dyDescent="0.3">
      <c r="A27" s="16">
        <v>3</v>
      </c>
      <c r="B27" s="17" t="s">
        <v>18</v>
      </c>
      <c r="C27" s="16"/>
      <c r="D27" s="16"/>
      <c r="E27" s="18"/>
      <c r="F27" s="18"/>
      <c r="G27" s="18"/>
      <c r="H27" s="19"/>
      <c r="I27" s="19"/>
      <c r="J27" s="37"/>
      <c r="K27" s="37"/>
    </row>
    <row r="28" spans="1:11" x14ac:dyDescent="0.3">
      <c r="A28" s="16" t="s">
        <v>20</v>
      </c>
      <c r="B28" s="17" t="s">
        <v>52</v>
      </c>
      <c r="C28" s="16" t="s">
        <v>11</v>
      </c>
      <c r="D28" s="16">
        <v>18</v>
      </c>
      <c r="E28" s="18">
        <v>11500</v>
      </c>
      <c r="F28" s="18">
        <v>1150</v>
      </c>
      <c r="G28" s="18">
        <f t="shared" ref="G28" si="3">E28*D28</f>
        <v>207000</v>
      </c>
      <c r="H28" s="19">
        <f t="shared" ref="H28" si="4">F28*D28</f>
        <v>20700</v>
      </c>
      <c r="I28" s="19">
        <f t="shared" ref="I28" si="5">H28+G28</f>
        <v>227700</v>
      </c>
      <c r="J28" s="37"/>
      <c r="K28" s="37"/>
    </row>
    <row r="29" spans="1:11" x14ac:dyDescent="0.3">
      <c r="A29" s="16" t="s">
        <v>21</v>
      </c>
      <c r="B29" s="17" t="s">
        <v>53</v>
      </c>
      <c r="C29" s="16" t="s">
        <v>11</v>
      </c>
      <c r="D29" s="16">
        <v>5</v>
      </c>
      <c r="E29" s="18">
        <v>13512.499999999998</v>
      </c>
      <c r="F29" s="18">
        <v>1150</v>
      </c>
      <c r="G29" s="18">
        <f t="shared" ref="G29:G37" si="6">E29*D29</f>
        <v>67562.499999999985</v>
      </c>
      <c r="H29" s="19">
        <f t="shared" ref="H29:H37" si="7">F29*D29</f>
        <v>5750</v>
      </c>
      <c r="I29" s="19">
        <f t="shared" ref="I29:I37" si="8">H29+G29</f>
        <v>73312.499999999985</v>
      </c>
      <c r="J29" s="37"/>
      <c r="K29" s="37"/>
    </row>
    <row r="30" spans="1:11" x14ac:dyDescent="0.3">
      <c r="A30" s="16" t="s">
        <v>22</v>
      </c>
      <c r="B30" s="17" t="s">
        <v>54</v>
      </c>
      <c r="C30" s="16" t="s">
        <v>11</v>
      </c>
      <c r="D30" s="16">
        <v>5</v>
      </c>
      <c r="E30" s="18">
        <v>6324.9999999999991</v>
      </c>
      <c r="F30" s="18">
        <v>1150</v>
      </c>
      <c r="G30" s="18">
        <f t="shared" si="6"/>
        <v>31624.999999999996</v>
      </c>
      <c r="H30" s="19">
        <f t="shared" si="7"/>
        <v>5750</v>
      </c>
      <c r="I30" s="19">
        <f t="shared" si="8"/>
        <v>37375</v>
      </c>
      <c r="J30" s="37"/>
      <c r="K30" s="37"/>
    </row>
    <row r="31" spans="1:11" x14ac:dyDescent="0.3">
      <c r="A31" s="16" t="s">
        <v>23</v>
      </c>
      <c r="B31" s="17" t="s">
        <v>55</v>
      </c>
      <c r="C31" s="16" t="s">
        <v>11</v>
      </c>
      <c r="D31" s="16">
        <v>5</v>
      </c>
      <c r="E31" s="18">
        <v>19320</v>
      </c>
      <c r="F31" s="18">
        <v>1150</v>
      </c>
      <c r="G31" s="18">
        <f t="shared" si="6"/>
        <v>96600</v>
      </c>
      <c r="H31" s="19">
        <f t="shared" si="7"/>
        <v>5750</v>
      </c>
      <c r="I31" s="19">
        <f t="shared" si="8"/>
        <v>102350</v>
      </c>
      <c r="J31" s="37"/>
      <c r="K31" s="37"/>
    </row>
    <row r="32" spans="1:11" x14ac:dyDescent="0.3">
      <c r="A32" s="16" t="s">
        <v>24</v>
      </c>
      <c r="B32" s="17" t="s">
        <v>56</v>
      </c>
      <c r="C32" s="16" t="s">
        <v>11</v>
      </c>
      <c r="D32" s="16">
        <v>5</v>
      </c>
      <c r="E32" s="18">
        <v>13224.999999999998</v>
      </c>
      <c r="F32" s="18">
        <v>1150</v>
      </c>
      <c r="G32" s="18">
        <f t="shared" si="6"/>
        <v>66124.999999999985</v>
      </c>
      <c r="H32" s="19">
        <f t="shared" si="7"/>
        <v>5750</v>
      </c>
      <c r="I32" s="19">
        <f t="shared" si="8"/>
        <v>71874.999999999985</v>
      </c>
      <c r="J32" s="37"/>
      <c r="K32" s="37"/>
    </row>
    <row r="33" spans="1:11" x14ac:dyDescent="0.3">
      <c r="A33" s="16" t="s">
        <v>25</v>
      </c>
      <c r="B33" s="17" t="s">
        <v>57</v>
      </c>
      <c r="C33" s="16" t="s">
        <v>11</v>
      </c>
      <c r="D33" s="16">
        <v>5</v>
      </c>
      <c r="E33" s="18">
        <v>5152</v>
      </c>
      <c r="F33" s="18">
        <v>1150</v>
      </c>
      <c r="G33" s="18">
        <f t="shared" si="6"/>
        <v>25760</v>
      </c>
      <c r="H33" s="19">
        <f t="shared" si="7"/>
        <v>5750</v>
      </c>
      <c r="I33" s="19">
        <f t="shared" si="8"/>
        <v>31510</v>
      </c>
      <c r="J33" s="37"/>
      <c r="K33" s="37"/>
    </row>
    <row r="34" spans="1:11" ht="20.25" hidden="1" customHeight="1" x14ac:dyDescent="0.3">
      <c r="A34" s="16">
        <v>7</v>
      </c>
      <c r="B34" s="17" t="s">
        <v>19</v>
      </c>
      <c r="C34" s="16"/>
      <c r="D34" s="16"/>
      <c r="E34" s="18">
        <v>0</v>
      </c>
      <c r="F34" s="18">
        <v>0</v>
      </c>
      <c r="G34" s="18">
        <f t="shared" si="6"/>
        <v>0</v>
      </c>
      <c r="H34" s="19">
        <f t="shared" si="7"/>
        <v>0</v>
      </c>
      <c r="I34" s="19">
        <f t="shared" si="8"/>
        <v>0</v>
      </c>
      <c r="J34" s="37"/>
      <c r="K34" s="37"/>
    </row>
    <row r="35" spans="1:11" hidden="1" x14ac:dyDescent="0.3">
      <c r="A35" s="16" t="s">
        <v>20</v>
      </c>
      <c r="B35" s="17" t="s">
        <v>17</v>
      </c>
      <c r="C35" s="16" t="s">
        <v>11</v>
      </c>
      <c r="D35" s="16">
        <v>7</v>
      </c>
      <c r="E35" s="18">
        <v>0</v>
      </c>
      <c r="F35" s="18">
        <v>0</v>
      </c>
      <c r="G35" s="18">
        <f t="shared" si="6"/>
        <v>0</v>
      </c>
      <c r="H35" s="19">
        <f t="shared" si="7"/>
        <v>0</v>
      </c>
      <c r="I35" s="19">
        <f t="shared" si="8"/>
        <v>0</v>
      </c>
      <c r="J35" s="37"/>
      <c r="K35" s="37"/>
    </row>
    <row r="36" spans="1:11" hidden="1" x14ac:dyDescent="0.3">
      <c r="A36" s="16" t="s">
        <v>21</v>
      </c>
      <c r="B36" s="17" t="s">
        <v>16</v>
      </c>
      <c r="C36" s="16" t="s">
        <v>11</v>
      </c>
      <c r="D36" s="16">
        <v>4</v>
      </c>
      <c r="E36" s="18">
        <v>0</v>
      </c>
      <c r="F36" s="18">
        <v>0</v>
      </c>
      <c r="G36" s="18">
        <f t="shared" si="6"/>
        <v>0</v>
      </c>
      <c r="H36" s="19">
        <f t="shared" si="7"/>
        <v>0</v>
      </c>
      <c r="I36" s="19">
        <f t="shared" si="8"/>
        <v>0</v>
      </c>
      <c r="J36" s="37"/>
      <c r="K36" s="37"/>
    </row>
    <row r="37" spans="1:11" ht="45" hidden="1" x14ac:dyDescent="0.3">
      <c r="A37" s="16">
        <v>8</v>
      </c>
      <c r="B37" s="17" t="s">
        <v>45</v>
      </c>
      <c r="C37" s="16" t="s">
        <v>11</v>
      </c>
      <c r="D37" s="16">
        <v>11</v>
      </c>
      <c r="E37" s="18">
        <v>0</v>
      </c>
      <c r="F37" s="18">
        <v>0</v>
      </c>
      <c r="G37" s="18">
        <f t="shared" si="6"/>
        <v>0</v>
      </c>
      <c r="H37" s="19">
        <f t="shared" si="7"/>
        <v>0</v>
      </c>
      <c r="I37" s="19">
        <f t="shared" si="8"/>
        <v>0</v>
      </c>
      <c r="J37" s="37"/>
      <c r="K37" s="37"/>
    </row>
    <row r="38" spans="1:11" ht="35.25" customHeight="1" x14ac:dyDescent="0.3">
      <c r="A38" s="16">
        <v>4</v>
      </c>
      <c r="B38" s="17" t="s">
        <v>64</v>
      </c>
      <c r="C38" s="16" t="s">
        <v>11</v>
      </c>
      <c r="D38" s="16">
        <v>16</v>
      </c>
      <c r="E38" s="23">
        <v>0</v>
      </c>
      <c r="F38" s="23">
        <v>5750</v>
      </c>
      <c r="G38" s="18">
        <f t="shared" ref="G38:G39" si="9">E38*D38</f>
        <v>0</v>
      </c>
      <c r="H38" s="19">
        <f t="shared" ref="H38:H39" si="10">F38*D38</f>
        <v>92000</v>
      </c>
      <c r="I38" s="19">
        <f t="shared" ref="I38:I39" si="11">H38+G38</f>
        <v>92000</v>
      </c>
      <c r="J38" s="37"/>
      <c r="K38" s="37"/>
    </row>
    <row r="39" spans="1:11" ht="30.75" customHeight="1" x14ac:dyDescent="0.3">
      <c r="A39" s="16">
        <v>5</v>
      </c>
      <c r="B39" s="17" t="s">
        <v>65</v>
      </c>
      <c r="C39" s="16" t="s">
        <v>12</v>
      </c>
      <c r="D39" s="16">
        <v>280</v>
      </c>
      <c r="E39" s="23">
        <v>1092.5</v>
      </c>
      <c r="F39" s="23">
        <v>172.5</v>
      </c>
      <c r="G39" s="18">
        <f t="shared" si="9"/>
        <v>305900</v>
      </c>
      <c r="H39" s="19">
        <f t="shared" si="10"/>
        <v>48300</v>
      </c>
      <c r="I39" s="19">
        <f t="shared" si="11"/>
        <v>354200</v>
      </c>
      <c r="J39" s="37"/>
      <c r="K39" s="37"/>
    </row>
    <row r="40" spans="1:11" hidden="1" x14ac:dyDescent="0.3">
      <c r="A40" s="16"/>
      <c r="B40" s="22" t="s">
        <v>41</v>
      </c>
      <c r="C40" s="16"/>
      <c r="D40" s="16"/>
      <c r="E40" s="18">
        <v>0</v>
      </c>
      <c r="F40" s="18">
        <v>0</v>
      </c>
      <c r="G40" s="18"/>
      <c r="H40" s="19"/>
      <c r="I40" s="19"/>
      <c r="J40" s="37"/>
      <c r="K40" s="37"/>
    </row>
    <row r="41" spans="1:11" ht="45" hidden="1" x14ac:dyDescent="0.3">
      <c r="A41" s="16">
        <v>10</v>
      </c>
      <c r="B41" s="17" t="s">
        <v>44</v>
      </c>
      <c r="C41" s="16" t="s">
        <v>13</v>
      </c>
      <c r="D41" s="16">
        <v>1</v>
      </c>
      <c r="E41" s="18">
        <v>0</v>
      </c>
      <c r="F41" s="18">
        <v>0</v>
      </c>
      <c r="G41" s="18">
        <f>E41*D41</f>
        <v>0</v>
      </c>
      <c r="H41" s="19">
        <f>F41*D41</f>
        <v>0</v>
      </c>
      <c r="I41" s="19">
        <f>H41+G41</f>
        <v>0</v>
      </c>
      <c r="J41" s="37"/>
      <c r="K41" s="37"/>
    </row>
    <row r="42" spans="1:11" ht="45" hidden="1" customHeight="1" x14ac:dyDescent="0.3">
      <c r="A42" s="16">
        <v>11</v>
      </c>
      <c r="B42" s="17" t="s">
        <v>47</v>
      </c>
      <c r="C42" s="16"/>
      <c r="D42" s="16"/>
      <c r="E42" s="18">
        <v>0</v>
      </c>
      <c r="F42" s="18">
        <v>0</v>
      </c>
      <c r="G42" s="18"/>
      <c r="H42" s="19"/>
      <c r="I42" s="19"/>
      <c r="J42" s="37"/>
      <c r="K42" s="37"/>
    </row>
    <row r="43" spans="1:11" hidden="1" x14ac:dyDescent="0.3">
      <c r="A43" s="16" t="s">
        <v>20</v>
      </c>
      <c r="B43" s="17" t="s">
        <v>29</v>
      </c>
      <c r="C43" s="16" t="s">
        <v>12</v>
      </c>
      <c r="D43" s="16">
        <v>350</v>
      </c>
      <c r="E43" s="18">
        <v>0</v>
      </c>
      <c r="F43" s="18">
        <v>0</v>
      </c>
      <c r="G43" s="18">
        <f t="shared" ref="G43" si="12">E43*D43</f>
        <v>0</v>
      </c>
      <c r="H43" s="19">
        <f t="shared" ref="H43" si="13">F43*D43</f>
        <v>0</v>
      </c>
      <c r="I43" s="19">
        <f t="shared" ref="I43" si="14">H43+G43</f>
        <v>0</v>
      </c>
      <c r="J43" s="37"/>
      <c r="K43" s="37"/>
    </row>
    <row r="44" spans="1:11" hidden="1" x14ac:dyDescent="0.3">
      <c r="A44" s="16" t="s">
        <v>21</v>
      </c>
      <c r="B44" s="17" t="s">
        <v>30</v>
      </c>
      <c r="C44" s="16" t="s">
        <v>12</v>
      </c>
      <c r="D44" s="16">
        <v>130</v>
      </c>
      <c r="E44" s="18">
        <v>0</v>
      </c>
      <c r="F44" s="18">
        <v>0</v>
      </c>
      <c r="G44" s="18">
        <f t="shared" ref="G44:G52" si="15">E44*D44</f>
        <v>0</v>
      </c>
      <c r="H44" s="19">
        <f t="shared" ref="H44:H52" si="16">F44*D44</f>
        <v>0</v>
      </c>
      <c r="I44" s="19">
        <f t="shared" ref="I44:I52" si="17">H44+G44</f>
        <v>0</v>
      </c>
      <c r="J44" s="37"/>
      <c r="K44" s="37"/>
    </row>
    <row r="45" spans="1:11" hidden="1" x14ac:dyDescent="0.3">
      <c r="A45" s="16" t="s">
        <v>22</v>
      </c>
      <c r="B45" s="17" t="s">
        <v>31</v>
      </c>
      <c r="C45" s="16" t="s">
        <v>12</v>
      </c>
      <c r="D45" s="16">
        <v>350</v>
      </c>
      <c r="E45" s="18">
        <v>0</v>
      </c>
      <c r="F45" s="18">
        <v>0</v>
      </c>
      <c r="G45" s="18">
        <f t="shared" si="15"/>
        <v>0</v>
      </c>
      <c r="H45" s="19">
        <f t="shared" si="16"/>
        <v>0</v>
      </c>
      <c r="I45" s="19">
        <f t="shared" si="17"/>
        <v>0</v>
      </c>
      <c r="J45" s="37"/>
      <c r="K45" s="37"/>
    </row>
    <row r="46" spans="1:11" hidden="1" x14ac:dyDescent="0.3">
      <c r="A46" s="16" t="s">
        <v>23</v>
      </c>
      <c r="B46" s="17" t="s">
        <v>37</v>
      </c>
      <c r="C46" s="16" t="s">
        <v>12</v>
      </c>
      <c r="D46" s="16">
        <v>650</v>
      </c>
      <c r="E46" s="18">
        <v>0</v>
      </c>
      <c r="F46" s="18">
        <v>0</v>
      </c>
      <c r="G46" s="18">
        <f t="shared" si="15"/>
        <v>0</v>
      </c>
      <c r="H46" s="19">
        <f t="shared" si="16"/>
        <v>0</v>
      </c>
      <c r="I46" s="19">
        <f t="shared" si="17"/>
        <v>0</v>
      </c>
      <c r="J46" s="37"/>
      <c r="K46" s="37"/>
    </row>
    <row r="47" spans="1:11" hidden="1" x14ac:dyDescent="0.3">
      <c r="A47" s="16" t="s">
        <v>24</v>
      </c>
      <c r="B47" s="17" t="s">
        <v>32</v>
      </c>
      <c r="C47" s="16" t="s">
        <v>12</v>
      </c>
      <c r="D47" s="16">
        <v>400</v>
      </c>
      <c r="E47" s="18">
        <v>0</v>
      </c>
      <c r="F47" s="18">
        <v>0</v>
      </c>
      <c r="G47" s="18">
        <f t="shared" si="15"/>
        <v>0</v>
      </c>
      <c r="H47" s="19">
        <f t="shared" si="16"/>
        <v>0</v>
      </c>
      <c r="I47" s="19">
        <f t="shared" si="17"/>
        <v>0</v>
      </c>
      <c r="J47" s="37"/>
      <c r="K47" s="37"/>
    </row>
    <row r="48" spans="1:11" hidden="1" x14ac:dyDescent="0.3">
      <c r="A48" s="16" t="s">
        <v>25</v>
      </c>
      <c r="B48" s="17" t="s">
        <v>33</v>
      </c>
      <c r="C48" s="16" t="s">
        <v>12</v>
      </c>
      <c r="D48" s="16">
        <v>200</v>
      </c>
      <c r="E48" s="18">
        <v>0</v>
      </c>
      <c r="F48" s="18">
        <v>0</v>
      </c>
      <c r="G48" s="18">
        <f t="shared" si="15"/>
        <v>0</v>
      </c>
      <c r="H48" s="19">
        <f t="shared" si="16"/>
        <v>0</v>
      </c>
      <c r="I48" s="19">
        <f t="shared" si="17"/>
        <v>0</v>
      </c>
      <c r="J48" s="37"/>
      <c r="K48" s="37"/>
    </row>
    <row r="49" spans="1:11" hidden="1" x14ac:dyDescent="0.3">
      <c r="A49" s="16" t="s">
        <v>26</v>
      </c>
      <c r="B49" s="17" t="s">
        <v>34</v>
      </c>
      <c r="C49" s="16" t="s">
        <v>12</v>
      </c>
      <c r="D49" s="16">
        <v>320</v>
      </c>
      <c r="E49" s="18">
        <v>0</v>
      </c>
      <c r="F49" s="18">
        <v>0</v>
      </c>
      <c r="G49" s="18">
        <f t="shared" si="15"/>
        <v>0</v>
      </c>
      <c r="H49" s="19">
        <f t="shared" si="16"/>
        <v>0</v>
      </c>
      <c r="I49" s="19">
        <f t="shared" si="17"/>
        <v>0</v>
      </c>
      <c r="J49" s="37"/>
      <c r="K49" s="37"/>
    </row>
    <row r="50" spans="1:11" hidden="1" x14ac:dyDescent="0.3">
      <c r="A50" s="16" t="s">
        <v>27</v>
      </c>
      <c r="B50" s="17" t="s">
        <v>35</v>
      </c>
      <c r="C50" s="16" t="s">
        <v>12</v>
      </c>
      <c r="D50" s="16">
        <v>180</v>
      </c>
      <c r="E50" s="18">
        <v>0</v>
      </c>
      <c r="F50" s="18">
        <v>0</v>
      </c>
      <c r="G50" s="18">
        <f t="shared" si="15"/>
        <v>0</v>
      </c>
      <c r="H50" s="19">
        <f t="shared" si="16"/>
        <v>0</v>
      </c>
      <c r="I50" s="19">
        <f t="shared" si="17"/>
        <v>0</v>
      </c>
      <c r="J50" s="37"/>
      <c r="K50" s="37"/>
    </row>
    <row r="51" spans="1:11" hidden="1" x14ac:dyDescent="0.3">
      <c r="A51" s="16" t="s">
        <v>28</v>
      </c>
      <c r="B51" s="17" t="s">
        <v>36</v>
      </c>
      <c r="C51" s="16" t="s">
        <v>12</v>
      </c>
      <c r="D51" s="16">
        <v>200</v>
      </c>
      <c r="E51" s="18">
        <v>0</v>
      </c>
      <c r="F51" s="18">
        <v>0</v>
      </c>
      <c r="G51" s="18">
        <f t="shared" si="15"/>
        <v>0</v>
      </c>
      <c r="H51" s="19">
        <f t="shared" si="16"/>
        <v>0</v>
      </c>
      <c r="I51" s="19">
        <f t="shared" si="17"/>
        <v>0</v>
      </c>
      <c r="J51" s="37"/>
      <c r="K51" s="37"/>
    </row>
    <row r="52" spans="1:11" ht="45" hidden="1" x14ac:dyDescent="0.3">
      <c r="A52" s="16">
        <v>12</v>
      </c>
      <c r="B52" s="17" t="s">
        <v>40</v>
      </c>
      <c r="C52" s="16" t="s">
        <v>13</v>
      </c>
      <c r="D52" s="16">
        <v>1</v>
      </c>
      <c r="E52" s="18">
        <v>0</v>
      </c>
      <c r="F52" s="18">
        <v>0</v>
      </c>
      <c r="G52" s="18">
        <f t="shared" si="15"/>
        <v>0</v>
      </c>
      <c r="H52" s="19">
        <f t="shared" si="16"/>
        <v>0</v>
      </c>
      <c r="I52" s="19">
        <f t="shared" si="17"/>
        <v>0</v>
      </c>
      <c r="J52" s="37"/>
      <c r="K52" s="37"/>
    </row>
    <row r="53" spans="1:11" ht="45" hidden="1" customHeight="1" x14ac:dyDescent="0.3">
      <c r="A53" s="16">
        <v>13</v>
      </c>
      <c r="B53" s="17" t="s">
        <v>43</v>
      </c>
      <c r="C53" s="16" t="s">
        <v>13</v>
      </c>
      <c r="D53" s="16">
        <v>1</v>
      </c>
      <c r="E53" s="18">
        <v>0</v>
      </c>
      <c r="F53" s="18">
        <v>0</v>
      </c>
      <c r="G53" s="18">
        <f>E53*D53</f>
        <v>0</v>
      </c>
      <c r="H53" s="19">
        <f>F53*D53</f>
        <v>0</v>
      </c>
      <c r="I53" s="19">
        <f>H53+G53</f>
        <v>0</v>
      </c>
      <c r="J53" s="37"/>
      <c r="K53" s="37"/>
    </row>
    <row r="54" spans="1:11" hidden="1" x14ac:dyDescent="0.3">
      <c r="A54" s="16"/>
      <c r="B54" s="22" t="s">
        <v>42</v>
      </c>
      <c r="C54" s="16"/>
      <c r="D54" s="16"/>
      <c r="E54" s="18">
        <v>0</v>
      </c>
      <c r="F54" s="18">
        <v>0</v>
      </c>
      <c r="G54" s="18"/>
      <c r="H54" s="19"/>
      <c r="I54" s="19"/>
      <c r="J54" s="37"/>
      <c r="K54" s="37"/>
    </row>
    <row r="55" spans="1:11" ht="60" hidden="1" customHeight="1" x14ac:dyDescent="0.3">
      <c r="A55" s="16">
        <v>14</v>
      </c>
      <c r="B55" s="17" t="s">
        <v>48</v>
      </c>
      <c r="C55" s="16"/>
      <c r="D55" s="16"/>
      <c r="E55" s="18">
        <v>0</v>
      </c>
      <c r="F55" s="18">
        <v>0</v>
      </c>
      <c r="G55" s="18"/>
      <c r="H55" s="19"/>
      <c r="I55" s="19"/>
      <c r="J55" s="37"/>
      <c r="K55" s="37"/>
    </row>
    <row r="56" spans="1:11" hidden="1" x14ac:dyDescent="0.3">
      <c r="A56" s="16"/>
      <c r="B56" s="21" t="s">
        <v>14</v>
      </c>
      <c r="C56" s="16"/>
      <c r="D56" s="16"/>
      <c r="E56" s="18">
        <v>0</v>
      </c>
      <c r="F56" s="18">
        <v>0</v>
      </c>
      <c r="G56" s="18"/>
      <c r="H56" s="19"/>
      <c r="I56" s="19"/>
      <c r="J56" s="37"/>
      <c r="K56" s="37"/>
    </row>
    <row r="57" spans="1:11" hidden="1" x14ac:dyDescent="0.3">
      <c r="A57" s="16" t="s">
        <v>20</v>
      </c>
      <c r="B57" s="17" t="s">
        <v>29</v>
      </c>
      <c r="C57" s="16" t="s">
        <v>12</v>
      </c>
      <c r="D57" s="16">
        <v>350</v>
      </c>
      <c r="E57" s="18">
        <v>0</v>
      </c>
      <c r="F57" s="18">
        <v>0</v>
      </c>
      <c r="G57" s="18">
        <f t="shared" ref="G57:G61" si="18">E57*D57</f>
        <v>0</v>
      </c>
      <c r="H57" s="19">
        <f t="shared" ref="H57:H61" si="19">F57*D57</f>
        <v>0</v>
      </c>
      <c r="I57" s="19">
        <f t="shared" ref="I57:I61" si="20">H57+G57</f>
        <v>0</v>
      </c>
      <c r="J57" s="37"/>
      <c r="K57" s="37"/>
    </row>
    <row r="58" spans="1:11" hidden="1" x14ac:dyDescent="0.3">
      <c r="A58" s="16" t="s">
        <v>21</v>
      </c>
      <c r="B58" s="17" t="s">
        <v>30</v>
      </c>
      <c r="C58" s="16" t="s">
        <v>12</v>
      </c>
      <c r="D58" s="16">
        <v>130</v>
      </c>
      <c r="E58" s="18">
        <v>0</v>
      </c>
      <c r="F58" s="18">
        <v>0</v>
      </c>
      <c r="G58" s="18">
        <f t="shared" si="18"/>
        <v>0</v>
      </c>
      <c r="H58" s="19">
        <f t="shared" si="19"/>
        <v>0</v>
      </c>
      <c r="I58" s="19">
        <f t="shared" si="20"/>
        <v>0</v>
      </c>
      <c r="J58" s="37"/>
      <c r="K58" s="37"/>
    </row>
    <row r="59" spans="1:11" hidden="1" x14ac:dyDescent="0.3">
      <c r="A59" s="16" t="s">
        <v>22</v>
      </c>
      <c r="B59" s="17" t="s">
        <v>31</v>
      </c>
      <c r="C59" s="16" t="s">
        <v>12</v>
      </c>
      <c r="D59" s="16">
        <v>350</v>
      </c>
      <c r="E59" s="18">
        <v>0</v>
      </c>
      <c r="F59" s="18">
        <v>0</v>
      </c>
      <c r="G59" s="18">
        <f t="shared" si="18"/>
        <v>0</v>
      </c>
      <c r="H59" s="19">
        <f t="shared" si="19"/>
        <v>0</v>
      </c>
      <c r="I59" s="19">
        <f t="shared" si="20"/>
        <v>0</v>
      </c>
      <c r="J59" s="37"/>
      <c r="K59" s="37"/>
    </row>
    <row r="60" spans="1:11" hidden="1" x14ac:dyDescent="0.3">
      <c r="A60" s="16" t="s">
        <v>23</v>
      </c>
      <c r="B60" s="17" t="s">
        <v>37</v>
      </c>
      <c r="C60" s="16" t="s">
        <v>12</v>
      </c>
      <c r="D60" s="16">
        <v>650</v>
      </c>
      <c r="E60" s="18">
        <v>0</v>
      </c>
      <c r="F60" s="18">
        <v>0</v>
      </c>
      <c r="G60" s="18">
        <f t="shared" si="18"/>
        <v>0</v>
      </c>
      <c r="H60" s="19">
        <f t="shared" si="19"/>
        <v>0</v>
      </c>
      <c r="I60" s="19">
        <f t="shared" si="20"/>
        <v>0</v>
      </c>
      <c r="J60" s="37"/>
      <c r="K60" s="37"/>
    </row>
    <row r="61" spans="1:11" hidden="1" x14ac:dyDescent="0.3">
      <c r="A61" s="16" t="s">
        <v>24</v>
      </c>
      <c r="B61" s="17" t="s">
        <v>32</v>
      </c>
      <c r="C61" s="16" t="s">
        <v>12</v>
      </c>
      <c r="D61" s="16">
        <v>400</v>
      </c>
      <c r="E61" s="18">
        <v>0</v>
      </c>
      <c r="F61" s="18">
        <v>0</v>
      </c>
      <c r="G61" s="18">
        <f t="shared" si="18"/>
        <v>0</v>
      </c>
      <c r="H61" s="19">
        <f t="shared" si="19"/>
        <v>0</v>
      </c>
      <c r="I61" s="19">
        <f t="shared" si="20"/>
        <v>0</v>
      </c>
      <c r="J61" s="37"/>
      <c r="K61" s="37"/>
    </row>
    <row r="62" spans="1:11" hidden="1" x14ac:dyDescent="0.3">
      <c r="A62" s="16"/>
      <c r="B62" s="21" t="s">
        <v>15</v>
      </c>
      <c r="C62" s="16"/>
      <c r="D62" s="16"/>
      <c r="E62" s="18">
        <v>0</v>
      </c>
      <c r="F62" s="18">
        <v>0</v>
      </c>
      <c r="G62" s="18"/>
      <c r="H62" s="19"/>
      <c r="I62" s="19"/>
      <c r="J62" s="37"/>
      <c r="K62" s="37"/>
    </row>
    <row r="63" spans="1:11" hidden="1" x14ac:dyDescent="0.3">
      <c r="A63" s="16" t="s">
        <v>20</v>
      </c>
      <c r="B63" s="17" t="s">
        <v>33</v>
      </c>
      <c r="C63" s="16" t="s">
        <v>12</v>
      </c>
      <c r="D63" s="16">
        <v>200</v>
      </c>
      <c r="E63" s="18">
        <v>0</v>
      </c>
      <c r="F63" s="18">
        <v>0</v>
      </c>
      <c r="G63" s="18">
        <f t="shared" ref="G63:G73" si="21">E63*D63</f>
        <v>0</v>
      </c>
      <c r="H63" s="19">
        <f t="shared" ref="H63:H73" si="22">F63*D63</f>
        <v>0</v>
      </c>
      <c r="I63" s="19">
        <f t="shared" ref="I63:I73" si="23">H63+G63</f>
        <v>0</v>
      </c>
      <c r="J63" s="37"/>
      <c r="K63" s="37"/>
    </row>
    <row r="64" spans="1:11" hidden="1" x14ac:dyDescent="0.3">
      <c r="A64" s="16" t="s">
        <v>21</v>
      </c>
      <c r="B64" s="17" t="s">
        <v>34</v>
      </c>
      <c r="C64" s="16" t="s">
        <v>12</v>
      </c>
      <c r="D64" s="16">
        <v>320</v>
      </c>
      <c r="E64" s="18">
        <v>0</v>
      </c>
      <c r="F64" s="18">
        <v>0</v>
      </c>
      <c r="G64" s="18">
        <f t="shared" si="21"/>
        <v>0</v>
      </c>
      <c r="H64" s="19">
        <f t="shared" si="22"/>
        <v>0</v>
      </c>
      <c r="I64" s="19">
        <f t="shared" si="23"/>
        <v>0</v>
      </c>
      <c r="J64" s="37"/>
      <c r="K64" s="37"/>
    </row>
    <row r="65" spans="1:19" hidden="1" x14ac:dyDescent="0.3">
      <c r="A65" s="16" t="s">
        <v>22</v>
      </c>
      <c r="B65" s="17" t="s">
        <v>35</v>
      </c>
      <c r="C65" s="16" t="s">
        <v>12</v>
      </c>
      <c r="D65" s="16">
        <v>180</v>
      </c>
      <c r="E65" s="18">
        <v>0</v>
      </c>
      <c r="F65" s="18">
        <v>0</v>
      </c>
      <c r="G65" s="18">
        <f t="shared" si="21"/>
        <v>0</v>
      </c>
      <c r="H65" s="19">
        <f t="shared" si="22"/>
        <v>0</v>
      </c>
      <c r="I65" s="19">
        <f t="shared" si="23"/>
        <v>0</v>
      </c>
      <c r="J65" s="37"/>
      <c r="K65" s="37"/>
    </row>
    <row r="66" spans="1:19" hidden="1" x14ac:dyDescent="0.3">
      <c r="A66" s="16" t="s">
        <v>23</v>
      </c>
      <c r="B66" s="17" t="s">
        <v>36</v>
      </c>
      <c r="C66" s="16" t="s">
        <v>12</v>
      </c>
      <c r="D66" s="16">
        <v>200</v>
      </c>
      <c r="E66" s="18">
        <v>0</v>
      </c>
      <c r="F66" s="18">
        <v>0</v>
      </c>
      <c r="G66" s="18">
        <f t="shared" si="21"/>
        <v>0</v>
      </c>
      <c r="H66" s="19">
        <f t="shared" si="22"/>
        <v>0</v>
      </c>
      <c r="I66" s="19">
        <f t="shared" si="23"/>
        <v>0</v>
      </c>
      <c r="J66" s="37"/>
      <c r="K66" s="37"/>
    </row>
    <row r="67" spans="1:19" ht="30" hidden="1" x14ac:dyDescent="0.3">
      <c r="A67" s="16">
        <v>15</v>
      </c>
      <c r="B67" s="17" t="s">
        <v>46</v>
      </c>
      <c r="C67" s="16"/>
      <c r="D67" s="16"/>
      <c r="E67" s="18">
        <v>0</v>
      </c>
      <c r="F67" s="18">
        <v>0</v>
      </c>
      <c r="G67" s="18"/>
      <c r="H67" s="19"/>
      <c r="I67" s="19"/>
      <c r="J67" s="37"/>
      <c r="K67" s="37"/>
    </row>
    <row r="68" spans="1:19" hidden="1" x14ac:dyDescent="0.3">
      <c r="A68" s="16" t="s">
        <v>20</v>
      </c>
      <c r="B68" s="17" t="s">
        <v>32</v>
      </c>
      <c r="C68" s="16" t="s">
        <v>12</v>
      </c>
      <c r="D68" s="16">
        <v>240</v>
      </c>
      <c r="E68" s="18">
        <v>0</v>
      </c>
      <c r="F68" s="18">
        <v>0</v>
      </c>
      <c r="G68" s="18">
        <f t="shared" ref="G68:G70" si="24">E68*D68</f>
        <v>0</v>
      </c>
      <c r="H68" s="19">
        <f t="shared" ref="H68:H70" si="25">F68*D68</f>
        <v>0</v>
      </c>
      <c r="I68" s="19">
        <f t="shared" ref="I68:I70" si="26">H68+G68</f>
        <v>0</v>
      </c>
      <c r="J68" s="37"/>
      <c r="K68" s="37"/>
    </row>
    <row r="69" spans="1:19" hidden="1" x14ac:dyDescent="0.3">
      <c r="A69" s="16" t="s">
        <v>21</v>
      </c>
      <c r="B69" s="17" t="s">
        <v>33</v>
      </c>
      <c r="C69" s="16" t="s">
        <v>12</v>
      </c>
      <c r="D69" s="16">
        <v>220</v>
      </c>
      <c r="E69" s="18">
        <v>0</v>
      </c>
      <c r="F69" s="18">
        <v>0</v>
      </c>
      <c r="G69" s="18">
        <f t="shared" si="24"/>
        <v>0</v>
      </c>
      <c r="H69" s="19">
        <f t="shared" si="25"/>
        <v>0</v>
      </c>
      <c r="I69" s="19">
        <f t="shared" si="26"/>
        <v>0</v>
      </c>
      <c r="J69" s="37"/>
      <c r="K69" s="37"/>
    </row>
    <row r="70" spans="1:19" hidden="1" x14ac:dyDescent="0.3">
      <c r="A70" s="16" t="s">
        <v>22</v>
      </c>
      <c r="B70" s="17" t="s">
        <v>35</v>
      </c>
      <c r="C70" s="16" t="s">
        <v>12</v>
      </c>
      <c r="D70" s="16">
        <v>360</v>
      </c>
      <c r="E70" s="18">
        <v>0</v>
      </c>
      <c r="F70" s="18">
        <v>0</v>
      </c>
      <c r="G70" s="18">
        <f t="shared" si="24"/>
        <v>0</v>
      </c>
      <c r="H70" s="19">
        <f t="shared" si="25"/>
        <v>0</v>
      </c>
      <c r="I70" s="19">
        <f t="shared" si="26"/>
        <v>0</v>
      </c>
      <c r="J70" s="37"/>
      <c r="K70" s="37"/>
    </row>
    <row r="71" spans="1:19" ht="28.5" customHeight="1" x14ac:dyDescent="0.3">
      <c r="A71" s="16">
        <v>6</v>
      </c>
      <c r="B71" s="17" t="s">
        <v>61</v>
      </c>
      <c r="C71" s="16" t="s">
        <v>13</v>
      </c>
      <c r="D71" s="16">
        <v>1</v>
      </c>
      <c r="E71" s="18">
        <v>172500</v>
      </c>
      <c r="F71" s="18">
        <v>57499.999999999993</v>
      </c>
      <c r="G71" s="18">
        <f t="shared" si="21"/>
        <v>172500</v>
      </c>
      <c r="H71" s="19">
        <f t="shared" si="22"/>
        <v>57499.999999999993</v>
      </c>
      <c r="I71" s="19">
        <f t="shared" si="23"/>
        <v>230000</v>
      </c>
      <c r="J71" s="37"/>
      <c r="K71" s="37"/>
    </row>
    <row r="72" spans="1:19" ht="21" customHeight="1" x14ac:dyDescent="0.3">
      <c r="A72" s="16">
        <v>7</v>
      </c>
      <c r="B72" s="17" t="s">
        <v>58</v>
      </c>
      <c r="C72" s="16" t="s">
        <v>13</v>
      </c>
      <c r="D72" s="16">
        <v>9</v>
      </c>
      <c r="E72" s="18">
        <v>0</v>
      </c>
      <c r="F72" s="18">
        <v>28749.999999999996</v>
      </c>
      <c r="G72" s="18">
        <f t="shared" si="21"/>
        <v>0</v>
      </c>
      <c r="H72" s="19">
        <f t="shared" si="22"/>
        <v>258749.99999999997</v>
      </c>
      <c r="I72" s="19">
        <f t="shared" si="23"/>
        <v>258749.99999999997</v>
      </c>
      <c r="J72" s="37"/>
      <c r="K72" s="37"/>
    </row>
    <row r="73" spans="1:19" ht="30" x14ac:dyDescent="0.3">
      <c r="A73" s="16">
        <v>8</v>
      </c>
      <c r="B73" s="17" t="s">
        <v>62</v>
      </c>
      <c r="C73" s="16" t="s">
        <v>13</v>
      </c>
      <c r="D73" s="16">
        <v>1</v>
      </c>
      <c r="E73" s="18">
        <v>11500</v>
      </c>
      <c r="F73" s="18">
        <v>34500</v>
      </c>
      <c r="G73" s="18">
        <f t="shared" si="21"/>
        <v>11500</v>
      </c>
      <c r="H73" s="19">
        <f t="shared" si="22"/>
        <v>34500</v>
      </c>
      <c r="I73" s="19">
        <f t="shared" si="23"/>
        <v>46000</v>
      </c>
      <c r="J73" s="37"/>
      <c r="K73" s="37"/>
    </row>
    <row r="74" spans="1:19" x14ac:dyDescent="0.3">
      <c r="A74" s="53" t="s">
        <v>8</v>
      </c>
      <c r="B74" s="53"/>
      <c r="C74" s="53"/>
      <c r="D74" s="53"/>
      <c r="E74" s="53"/>
      <c r="F74" s="53"/>
      <c r="G74" s="53"/>
      <c r="H74" s="53"/>
      <c r="I74" s="20">
        <f>SUM(I23:I73)</f>
        <v>9117572.5</v>
      </c>
      <c r="J74" s="10"/>
      <c r="K74" s="37"/>
    </row>
    <row r="75" spans="1:19" x14ac:dyDescent="0.3">
      <c r="A75" s="53" t="s">
        <v>76</v>
      </c>
      <c r="B75" s="53"/>
      <c r="C75" s="53"/>
      <c r="D75" s="53"/>
      <c r="E75" s="53"/>
      <c r="F75" s="53"/>
      <c r="G75" s="53"/>
      <c r="H75" s="53"/>
      <c r="I75" s="20">
        <v>650000</v>
      </c>
      <c r="J75" s="10"/>
      <c r="K75" s="37"/>
    </row>
    <row r="76" spans="1:19" x14ac:dyDescent="0.3">
      <c r="A76" s="53" t="s">
        <v>8</v>
      </c>
      <c r="B76" s="53"/>
      <c r="C76" s="53"/>
      <c r="D76" s="53"/>
      <c r="E76" s="53"/>
      <c r="F76" s="53"/>
      <c r="G76" s="53"/>
      <c r="H76" s="53"/>
      <c r="I76" s="20">
        <f>I75+I74</f>
        <v>9767572.5</v>
      </c>
      <c r="J76" s="10"/>
      <c r="K76" s="37"/>
    </row>
    <row r="77" spans="1:19" x14ac:dyDescent="0.3">
      <c r="A77" s="7"/>
      <c r="B77" s="5"/>
      <c r="C77" s="5"/>
      <c r="D77" s="5"/>
      <c r="E77" s="5"/>
      <c r="F77" s="5"/>
      <c r="G77" s="5"/>
      <c r="H77" s="6"/>
      <c r="K77" s="11"/>
    </row>
    <row r="78" spans="1:19" ht="21" x14ac:dyDescent="0.3">
      <c r="A78" s="36" t="s">
        <v>66</v>
      </c>
      <c r="B78" s="36"/>
      <c r="J78" s="12"/>
      <c r="K78" s="10"/>
      <c r="N78" s="2"/>
      <c r="R78" s="10"/>
      <c r="S78" s="10"/>
    </row>
    <row r="79" spans="1:19" ht="11.25" customHeight="1" x14ac:dyDescent="0.3">
      <c r="A79" s="7"/>
      <c r="B79" s="5"/>
      <c r="C79" s="5"/>
      <c r="D79" s="5"/>
      <c r="E79" s="5"/>
      <c r="F79" s="5"/>
      <c r="G79" s="5"/>
      <c r="H79" s="6"/>
      <c r="K79" s="11"/>
    </row>
    <row r="80" spans="1:19" ht="6.75" customHeight="1" x14ac:dyDescent="0.3">
      <c r="A80" s="7"/>
      <c r="B80" s="5"/>
      <c r="C80" s="5"/>
      <c r="D80" s="5"/>
      <c r="E80" s="5"/>
      <c r="F80" s="5"/>
      <c r="G80" s="5"/>
      <c r="H80" s="6"/>
      <c r="K80" s="11"/>
    </row>
    <row r="81" spans="1:19" ht="21" x14ac:dyDescent="0.3">
      <c r="A81" s="52" t="s">
        <v>67</v>
      </c>
      <c r="B81" s="52"/>
      <c r="J81" s="12"/>
      <c r="K81" s="10"/>
      <c r="N81" s="2"/>
      <c r="R81" s="10"/>
      <c r="S81" s="10"/>
    </row>
    <row r="82" spans="1:19" hidden="1" x14ac:dyDescent="0.3">
      <c r="F82" s="48" t="s">
        <v>69</v>
      </c>
      <c r="G82" s="48"/>
      <c r="H82" s="48"/>
      <c r="I82" s="39">
        <v>6376150</v>
      </c>
      <c r="N82" s="2"/>
    </row>
    <row r="83" spans="1:19" ht="18.75" hidden="1" customHeight="1" x14ac:dyDescent="0.3">
      <c r="E83" s="38"/>
      <c r="F83" s="48" t="s">
        <v>70</v>
      </c>
      <c r="G83" s="48"/>
      <c r="H83" s="48"/>
      <c r="I83" s="39">
        <f>I82*15%</f>
        <v>956422.5</v>
      </c>
      <c r="J83" s="12"/>
      <c r="K83" s="10"/>
      <c r="N83" s="2"/>
      <c r="P83" s="2"/>
    </row>
    <row r="84" spans="1:19" hidden="1" x14ac:dyDescent="0.3">
      <c r="F84" s="48" t="s">
        <v>71</v>
      </c>
      <c r="G84" s="48"/>
      <c r="H84" s="48"/>
      <c r="I84" s="39">
        <f>I83+I82</f>
        <v>7332572.5</v>
      </c>
      <c r="N84" s="2"/>
      <c r="P84" s="10"/>
    </row>
    <row r="85" spans="1:19" x14ac:dyDescent="0.3">
      <c r="P85" s="10"/>
    </row>
    <row r="86" spans="1:19" x14ac:dyDescent="0.3">
      <c r="P86" s="10"/>
    </row>
  </sheetData>
  <mergeCells count="14">
    <mergeCell ref="F82:H82"/>
    <mergeCell ref="F83:H83"/>
    <mergeCell ref="F84:H84"/>
    <mergeCell ref="G9:H9"/>
    <mergeCell ref="A10:B10"/>
    <mergeCell ref="G10:H10"/>
    <mergeCell ref="A11:B11"/>
    <mergeCell ref="G11:H11"/>
    <mergeCell ref="A15:I15"/>
    <mergeCell ref="A81:B81"/>
    <mergeCell ref="A74:H74"/>
    <mergeCell ref="A17:I19"/>
    <mergeCell ref="A75:H75"/>
    <mergeCell ref="A76:H76"/>
  </mergeCells>
  <printOptions horizontalCentered="1"/>
  <pageMargins left="0" right="0" top="0" bottom="0" header="0.3" footer="0.3"/>
  <pageSetup paperSize="9" scale="84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16486-2C82-4593-9E2C-B0F8C1E0F3A3}">
  <dimension ref="D7:G15"/>
  <sheetViews>
    <sheetView workbookViewId="0">
      <selection activeCell="K10" sqref="K10"/>
    </sheetView>
  </sheetViews>
  <sheetFormatPr defaultRowHeight="15" x14ac:dyDescent="0.25"/>
  <cols>
    <col min="4" max="4" width="27.42578125" customWidth="1"/>
    <col min="5" max="5" width="20.5703125" customWidth="1"/>
    <col min="6" max="6" width="17.85546875" customWidth="1"/>
    <col min="7" max="7" width="26.5703125" customWidth="1"/>
  </cols>
  <sheetData>
    <row r="7" spans="4:7" ht="42" x14ac:dyDescent="0.25">
      <c r="D7" s="41" t="s">
        <v>78</v>
      </c>
      <c r="E7" s="41" t="s">
        <v>79</v>
      </c>
      <c r="F7" s="45" t="s">
        <v>83</v>
      </c>
      <c r="G7" s="41" t="s">
        <v>84</v>
      </c>
    </row>
    <row r="8" spans="4:7" ht="21" x14ac:dyDescent="0.25">
      <c r="D8" s="47" t="s">
        <v>82</v>
      </c>
      <c r="E8" s="44">
        <f>HVAC!I76</f>
        <v>9767572.5</v>
      </c>
      <c r="F8" s="44">
        <f>E8</f>
        <v>9767572.5</v>
      </c>
      <c r="G8" s="47" t="s">
        <v>85</v>
      </c>
    </row>
    <row r="9" spans="4:7" ht="21" x14ac:dyDescent="0.25">
      <c r="D9" s="47" t="s">
        <v>80</v>
      </c>
      <c r="E9" s="44">
        <v>1395426.4500000002</v>
      </c>
      <c r="F9" s="44">
        <f>E9*50%</f>
        <v>697713.22500000009</v>
      </c>
      <c r="G9" s="47" t="s">
        <v>86</v>
      </c>
    </row>
    <row r="10" spans="4:7" ht="21" x14ac:dyDescent="0.25">
      <c r="D10" s="47" t="s">
        <v>81</v>
      </c>
      <c r="E10" s="44">
        <v>1043612</v>
      </c>
      <c r="F10" s="44">
        <f>E10*50%</f>
        <v>521806</v>
      </c>
      <c r="G10" s="47" t="s">
        <v>86</v>
      </c>
    </row>
    <row r="11" spans="4:7" ht="33.75" customHeight="1" x14ac:dyDescent="0.25">
      <c r="D11" s="46" t="s">
        <v>8</v>
      </c>
      <c r="E11" s="20"/>
      <c r="F11" s="44">
        <f>SUM(F8:F10)</f>
        <v>10987091.725</v>
      </c>
      <c r="G11" s="42"/>
    </row>
    <row r="15" spans="4:7" x14ac:dyDescent="0.25">
      <c r="E15" s="4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HVAC</vt:lpstr>
      <vt:lpstr>Sheet1</vt:lpstr>
      <vt:lpstr>HVAC!Print_Area</vt:lpstr>
      <vt:lpstr>HVAC!Print_Titles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2023-11-23T08:09:29Z</dcterms:modified>
</cp:coreProperties>
</file>