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workbookPr defaultThemeVersion="124226"/>
  <mc:AlternateContent xmlns:mc="http://schemas.openxmlformats.org/markup-compatibility/2006">
    <mc:Choice Requires="x15">
      <x15ac:absPath xmlns:x15ac="http://schemas.microsoft.com/office/spreadsheetml/2010/11/ac" url="H:\Pioneer\Projects 2023\Meezan Bank Head Office\"/>
    </mc:Choice>
  </mc:AlternateContent>
  <xr:revisionPtr revIDLastSave="0" documentId="13_ncr:1_{BA5A9BF9-998A-4AB5-A945-78F3C9C88FF2}" xr6:coauthVersionLast="47" xr6:coauthVersionMax="47" xr10:uidLastSave="{00000000-0000-0000-0000-000000000000}"/>
  <bookViews>
    <workbookView minimized="1" xWindow="6000" yWindow="5250" windowWidth="21600" windowHeight="11385" xr2:uid="{00000000-000D-0000-FFFF-FFFF00000000}"/>
  </bookViews>
  <sheets>
    <sheet name="Table 1" sheetId="1" r:id="rId1"/>
  </sheets>
  <definedNames>
    <definedName name="_xlnm.Print_Titles" localSheetId="0">'Table 1'!$1:$6</definedName>
  </definedNames>
  <calcPr calcId="181029"/>
</workbook>
</file>

<file path=xl/calcChain.xml><?xml version="1.0" encoding="utf-8"?>
<calcChain xmlns="http://schemas.openxmlformats.org/spreadsheetml/2006/main">
  <c r="M109" i="1" l="1"/>
  <c r="M108" i="1"/>
  <c r="M110" i="1" l="1"/>
  <c r="M111" i="1"/>
  <c r="F74" i="1" l="1"/>
  <c r="H74" i="1"/>
  <c r="H22" i="1"/>
  <c r="F22" i="1"/>
  <c r="H105" i="1"/>
  <c r="F105" i="1"/>
  <c r="H104" i="1"/>
  <c r="F104" i="1"/>
  <c r="H103" i="1"/>
  <c r="F103" i="1"/>
  <c r="H102" i="1"/>
  <c r="F102" i="1"/>
  <c r="H101" i="1"/>
  <c r="F101" i="1"/>
  <c r="H100" i="1"/>
  <c r="F100" i="1"/>
  <c r="H99" i="1"/>
  <c r="F99" i="1"/>
  <c r="H98" i="1"/>
  <c r="F98" i="1"/>
  <c r="H96" i="1"/>
  <c r="F96" i="1"/>
  <c r="H95" i="1"/>
  <c r="F95" i="1"/>
  <c r="H94" i="1"/>
  <c r="F94" i="1"/>
  <c r="H92" i="1"/>
  <c r="F92" i="1"/>
  <c r="H91" i="1"/>
  <c r="F91" i="1"/>
  <c r="H90" i="1"/>
  <c r="F90" i="1"/>
  <c r="H89" i="1"/>
  <c r="F89" i="1"/>
  <c r="H88" i="1"/>
  <c r="F88" i="1"/>
  <c r="H87" i="1"/>
  <c r="F87" i="1"/>
  <c r="H86" i="1"/>
  <c r="F86" i="1"/>
  <c r="H84" i="1"/>
  <c r="F84" i="1"/>
  <c r="H82" i="1"/>
  <c r="F82" i="1"/>
  <c r="H80" i="1"/>
  <c r="F80" i="1"/>
  <c r="H78" i="1"/>
  <c r="F78" i="1"/>
  <c r="H76" i="1"/>
  <c r="F76" i="1"/>
  <c r="F75" i="1"/>
  <c r="H73" i="1"/>
  <c r="F73" i="1"/>
  <c r="H72" i="1"/>
  <c r="F72" i="1"/>
  <c r="H71" i="1"/>
  <c r="F71" i="1"/>
  <c r="H69" i="1"/>
  <c r="F69" i="1"/>
  <c r="H68" i="1"/>
  <c r="F68" i="1"/>
  <c r="H67" i="1"/>
  <c r="F67" i="1"/>
  <c r="H66" i="1"/>
  <c r="F66" i="1"/>
  <c r="H65" i="1"/>
  <c r="F65" i="1"/>
  <c r="H64" i="1"/>
  <c r="F64" i="1"/>
  <c r="H63" i="1"/>
  <c r="F63" i="1"/>
  <c r="H62" i="1"/>
  <c r="F62" i="1"/>
  <c r="H61" i="1"/>
  <c r="F61" i="1"/>
  <c r="H60" i="1"/>
  <c r="F60" i="1"/>
  <c r="H59" i="1"/>
  <c r="F59" i="1"/>
  <c r="H58" i="1"/>
  <c r="F58" i="1"/>
  <c r="H57" i="1"/>
  <c r="F57" i="1"/>
  <c r="H56" i="1"/>
  <c r="F56" i="1"/>
  <c r="H55" i="1"/>
  <c r="F55" i="1"/>
  <c r="H54" i="1"/>
  <c r="F54" i="1"/>
  <c r="H52" i="1"/>
  <c r="F52" i="1"/>
  <c r="H51" i="1"/>
  <c r="F51" i="1"/>
  <c r="H49" i="1"/>
  <c r="F49" i="1"/>
  <c r="H47" i="1"/>
  <c r="F47" i="1"/>
  <c r="H44" i="1"/>
  <c r="F44" i="1"/>
  <c r="H43" i="1"/>
  <c r="F43" i="1"/>
  <c r="H42" i="1"/>
  <c r="F42" i="1"/>
  <c r="H40" i="1"/>
  <c r="F40" i="1"/>
  <c r="I38" i="1"/>
  <c r="H37" i="1"/>
  <c r="F37" i="1"/>
  <c r="H36" i="1"/>
  <c r="F36" i="1"/>
  <c r="H35" i="1"/>
  <c r="F35" i="1"/>
  <c r="H33" i="1"/>
  <c r="F33" i="1"/>
  <c r="H32" i="1"/>
  <c r="F32" i="1"/>
  <c r="H31" i="1"/>
  <c r="F31" i="1"/>
  <c r="H30" i="1"/>
  <c r="F30" i="1"/>
  <c r="H29" i="1"/>
  <c r="F29" i="1"/>
  <c r="H28" i="1"/>
  <c r="F28" i="1"/>
  <c r="H26" i="1"/>
  <c r="F26" i="1"/>
  <c r="H25" i="1"/>
  <c r="F25" i="1"/>
  <c r="H24" i="1"/>
  <c r="F24" i="1"/>
  <c r="H23" i="1"/>
  <c r="F23" i="1"/>
  <c r="H20" i="1"/>
  <c r="F20" i="1"/>
  <c r="H19" i="1"/>
  <c r="F19" i="1"/>
  <c r="H18" i="1"/>
  <c r="F18" i="1"/>
  <c r="H16" i="1"/>
  <c r="F16" i="1"/>
  <c r="H15" i="1"/>
  <c r="F15" i="1"/>
  <c r="H14" i="1"/>
  <c r="F14" i="1"/>
  <c r="H11" i="1"/>
  <c r="F11" i="1"/>
  <c r="H10" i="1"/>
  <c r="F10" i="1"/>
  <c r="H9" i="1"/>
  <c r="H106" i="1" s="1"/>
  <c r="F9" i="1"/>
  <c r="F106" i="1" s="1"/>
  <c r="I42" i="1" l="1"/>
  <c r="I98" i="1"/>
  <c r="I47" i="1"/>
  <c r="I54" i="1"/>
  <c r="I56" i="1"/>
  <c r="I62" i="1"/>
  <c r="I23" i="1"/>
  <c r="I35" i="1"/>
  <c r="I90" i="1"/>
  <c r="I65" i="1"/>
  <c r="I67" i="1"/>
  <c r="I69" i="1"/>
  <c r="I72" i="1"/>
  <c r="I9" i="1"/>
  <c r="I15" i="1"/>
  <c r="I24" i="1"/>
  <c r="I84" i="1"/>
  <c r="I87" i="1"/>
  <c r="I89" i="1"/>
  <c r="I101" i="1"/>
  <c r="I102" i="1"/>
  <c r="I100" i="1"/>
  <c r="I99" i="1"/>
  <c r="I96" i="1"/>
  <c r="I95" i="1"/>
  <c r="I51" i="1"/>
  <c r="I49" i="1"/>
  <c r="I105" i="1"/>
  <c r="I104" i="1"/>
  <c r="I103" i="1"/>
  <c r="I91" i="1"/>
  <c r="I88" i="1"/>
  <c r="I86" i="1"/>
  <c r="I82" i="1"/>
  <c r="I76" i="1"/>
  <c r="I80" i="1"/>
  <c r="I78" i="1"/>
  <c r="I74" i="1"/>
  <c r="I73" i="1"/>
  <c r="I71" i="1"/>
  <c r="I68" i="1"/>
  <c r="I66" i="1"/>
  <c r="I64" i="1"/>
  <c r="I60" i="1"/>
  <c r="I59" i="1"/>
  <c r="I57" i="1"/>
  <c r="I52" i="1"/>
  <c r="I46" i="1"/>
  <c r="I45" i="1"/>
  <c r="I44" i="1"/>
  <c r="I39" i="1"/>
  <c r="I37" i="1"/>
  <c r="I36" i="1"/>
  <c r="I29" i="1"/>
  <c r="I28" i="1"/>
  <c r="I26" i="1"/>
  <c r="I25" i="1"/>
  <c r="I20" i="1"/>
  <c r="I10" i="1"/>
  <c r="I22" i="1"/>
  <c r="I19" i="1"/>
  <c r="I18" i="1"/>
  <c r="I16" i="1"/>
  <c r="I14" i="1"/>
  <c r="I30" i="1"/>
  <c r="I32" i="1"/>
  <c r="I40" i="1"/>
  <c r="I43" i="1"/>
  <c r="I58" i="1"/>
  <c r="I61" i="1"/>
  <c r="I63" i="1"/>
  <c r="I94" i="1"/>
  <c r="I11" i="1"/>
  <c r="I31" i="1"/>
  <c r="I33" i="1"/>
  <c r="I55" i="1"/>
  <c r="I92" i="1"/>
  <c r="I106" i="1" l="1"/>
</calcChain>
</file>

<file path=xl/sharedStrings.xml><?xml version="1.0" encoding="utf-8"?>
<sst xmlns="http://schemas.openxmlformats.org/spreadsheetml/2006/main" count="217" uniqueCount="110">
  <si>
    <t>S.NO.</t>
  </si>
  <si>
    <t>DESCRIPTION</t>
  </si>
  <si>
    <t>UNIT</t>
  </si>
  <si>
    <t>QTY</t>
  </si>
  <si>
    <t>MATERIAL</t>
  </si>
  <si>
    <t>LABOUR</t>
  </si>
  <si>
    <t>TOTAL</t>
  </si>
  <si>
    <t>RATE</t>
  </si>
  <si>
    <t>AMOUNT</t>
  </si>
  <si>
    <t>AMOUNT Rs.</t>
  </si>
  <si>
    <t>Bill of Quantities</t>
  </si>
  <si>
    <t>Meezan Bank Head Office</t>
  </si>
  <si>
    <t>Total Cost of ACMV Works Rs.</t>
  </si>
  <si>
    <t>ACMV WORKS</t>
  </si>
  <si>
    <t>Karachi.</t>
  </si>
  <si>
    <t>All   works   shall   be   completed,   tested   and   commissioned   as   per drawings, specifications and as per instruction of Consultant</t>
  </si>
  <si>
    <r>
      <rPr>
        <sz val="12"/>
        <rFont val="Calibri"/>
        <family val="2"/>
        <scheme val="minor"/>
      </rPr>
      <t xml:space="preserve">Unloading,  rigging,  lifting,  installation,  testing  and  commissioning  of </t>
    </r>
    <r>
      <rPr>
        <b/>
        <sz val="12"/>
        <rFont val="Calibri"/>
        <family val="2"/>
        <scheme val="minor"/>
      </rPr>
      <t xml:space="preserve">OWNER  SUPPLIED  </t>
    </r>
    <r>
      <rPr>
        <sz val="12"/>
        <rFont val="Calibri"/>
        <family val="2"/>
        <scheme val="minor"/>
      </rPr>
      <t>Modular  type  Air  Handling  Units  with  VFD  of different  capacities  complete  in  all  respects,  ready  to  operate  with supply  and  fixing  of  all  accessories,   including  hanger   steel  base, vibration  isolators,  including  interconnecting  power  &amp;  control  wiring (terminations)   with   inlet   &amp;   outlet   chilled   water   connections,   drain connection, flexible rubber duct connection etc. complete in all respects ready  to  operate  as  per  schedule,  specification,  drawings  and  as  per instruction of consultant.</t>
    </r>
  </si>
  <si>
    <t>GF-MAHU-01</t>
  </si>
  <si>
    <t>No.</t>
  </si>
  <si>
    <t>FF-MAHU-01</t>
  </si>
  <si>
    <t>TF-MAHU-01</t>
  </si>
  <si>
    <t>Nos.</t>
  </si>
  <si>
    <t>Supply  &amp;  installation  of  valves  &amp;  accessories  for  MAHUs  including supports,  hangers,  flanges,  gas  kits,  nut  &amp;  bolts  etc.  complete  in  all respects  as  per  specifications,  drawings  and  as  per  instructions  of consultant.</t>
  </si>
  <si>
    <t>Butterfly Valve</t>
  </si>
  <si>
    <t>i.</t>
  </si>
  <si>
    <t>2.5" dia (Lever Type)</t>
  </si>
  <si>
    <t>ii.</t>
  </si>
  <si>
    <t>3" dia (Lever Type)</t>
  </si>
  <si>
    <t>iii.</t>
  </si>
  <si>
    <t>4" dia  (Gear Operated)</t>
  </si>
  <si>
    <t>Strainers</t>
  </si>
  <si>
    <t>2.5" dia</t>
  </si>
  <si>
    <t>3" dia</t>
  </si>
  <si>
    <t>4" dia</t>
  </si>
  <si>
    <t>Balancing Valve (with self sealing measuring nipples)</t>
  </si>
  <si>
    <t>Thermometer 6" Height Scale Type (with Thermo well) 0 ºC to 60 ºC</t>
  </si>
  <si>
    <r>
      <rPr>
        <sz val="12"/>
        <rFont val="Calibri"/>
        <family val="2"/>
        <scheme val="minor"/>
      </rPr>
      <t>Pressure  Gauge  with  with  Ball  Valve  &amp;  Siphon,  Liquid  filled  Dial  type
range -ve 5 psi to 100 psi. (4" dial Size)</t>
    </r>
  </si>
  <si>
    <t>2-Way Motorized Valve with Actuator (0-100% modulating)</t>
  </si>
  <si>
    <t>2" dia</t>
  </si>
  <si>
    <r>
      <rPr>
        <sz val="12"/>
        <rFont val="Calibri"/>
        <family val="2"/>
        <scheme val="minor"/>
      </rPr>
      <t>Digital   Decorative   Thermostat   Controller   with   Duct   Sensor   (BMS
Interfacable)</t>
    </r>
  </si>
  <si>
    <t>Fan  Control  Panel  with  incoming  Ckt.  Breaker,  auto  S/D  starter  with protections and safeties</t>
  </si>
  <si>
    <t>Control wiring from controller to sensors, motorized valve and Power wiring from FCP to fan, up to 15' radius</t>
  </si>
  <si>
    <t>Lot</t>
  </si>
  <si>
    <r>
      <rPr>
        <sz val="12"/>
        <rFont val="Calibri"/>
        <family val="2"/>
        <scheme val="minor"/>
      </rPr>
      <t>Supply, Installation, testing and commissioning of SCH-40 M.S.(As per ASME  &amp;  API  standard,  Heavy  Quality  with  standard  SCH  40  wall thickness)  pipes  &amp;  fitting  for  chilled  water  circulation  system  complete with bends, tees, unions, sockets, specials, MS Pipe support, hangers &amp; anchors,  M.S.  angle,  U  channel,  Roller  Support,  bolts,  rods,  clamps, Concrete fasteners etc as required to complete in all respects ready to
operate as per schedule, specification, drawings and as per instruction of Consultant.</t>
    </r>
  </si>
  <si>
    <t>Rft</t>
  </si>
  <si>
    <t>5" dia</t>
  </si>
  <si>
    <t>Rate only</t>
  </si>
  <si>
    <t>6" dia</t>
  </si>
  <si>
    <t>8" dia</t>
  </si>
  <si>
    <t>Supply  &amp;  installation  single  split  air  conditioning  units  decorative  type (inverter)   of   different   capacities,   including   supply   &amp;   installation   of supports,  brackets,  rubber  isolator,  flashing,  power  wiring  upto  15'  + connection, complete in all respects ready to operate as per drawings, specification, instruction of consultant.</t>
  </si>
  <si>
    <t>AC-01 (2 Tr)</t>
  </si>
  <si>
    <r>
      <rPr>
        <sz val="12"/>
        <rFont val="Calibri"/>
        <family val="2"/>
        <scheme val="minor"/>
      </rPr>
      <t>Supply  &amp;  installation  of  18  SWG  G.I.  sheet  metal  tray  for  refrigerant pipes  and  control  wiring  exposed  to  weather  complete  in  all  respects including hangers, supports brackets complete in all respects ready to operate as per specification, drawings and as per instruction, approval
of consultant.</t>
    </r>
  </si>
  <si>
    <t>Sqft</t>
  </si>
  <si>
    <t>Supply,     rigging,     lifting,     placement,     installation,     testing     and commissioning  of   Ventilation  Fans  as  per  mentioned  in  schedule, including supply of vibration isolator, electrical connection, flexible duct connection, support &amp; hangers complete in all respects ready to operate as per drawings, specification, instruction and approval of Consultant.</t>
  </si>
  <si>
    <t>B2-JF-01</t>
  </si>
  <si>
    <t>B2-EAF-01</t>
  </si>
  <si>
    <t>B2-FAF-01</t>
  </si>
  <si>
    <t>B1-JF-01</t>
  </si>
  <si>
    <t>B1-EAF-01</t>
  </si>
  <si>
    <t>GF-EAF-01</t>
  </si>
  <si>
    <t>FF-EAF-01</t>
  </si>
  <si>
    <t>FF-EAF-02</t>
  </si>
  <si>
    <t>TF-EAF-01</t>
  </si>
  <si>
    <t>TF-EAF-02</t>
  </si>
  <si>
    <t>FAF-01</t>
  </si>
  <si>
    <r>
      <rPr>
        <sz val="12"/>
        <rFont val="Calibri"/>
        <family val="2"/>
        <scheme val="minor"/>
      </rPr>
      <t xml:space="preserve">Supply   &amp;   installation   of   3/4"   thick   adhesive   rubber   foam   (XLPE) insulation  with  aluminum  foil  over  fresh  air  duct  only,  complete  in  all respects  ready  to  operate  as  per  specification,  drawings  and  as  per
instruction of consultant.. </t>
    </r>
    <r>
      <rPr>
        <b/>
        <sz val="12"/>
        <rFont val="Calibri"/>
        <family val="2"/>
        <scheme val="minor"/>
      </rPr>
      <t>(for MAHUs Room only)</t>
    </r>
  </si>
  <si>
    <r>
      <rPr>
        <sz val="12"/>
        <rFont val="Calibri"/>
        <family val="2"/>
        <scheme val="minor"/>
      </rPr>
      <t>Supply  and  Installation  of  acoustical  duct  sound  liner  (adhesive  with aluminum facing 19mm thick) in supply air duct complete in all respects ready to operate as per specification, drawings and as per instruction of
Consultant.</t>
    </r>
  </si>
  <si>
    <r>
      <rPr>
        <sz val="12"/>
        <rFont val="Calibri"/>
        <family val="2"/>
        <scheme val="minor"/>
      </rPr>
      <t xml:space="preserve">Supply,   fabrication   and   installation   of   pre-insulated   ductwork   of polyurethane  foam  panel  with  52  Kg/m3   density,  20  mm  thickness, coated on both sides with 80 micron thick aluminum foil complete with a 2  g/m2  layer for  internal duct  work including  manufacturer's aluminum hardware  glue,  Hot  Dipped  galvanized  hangers  and  supports,  flexible duct connection, wooden frame, etc. Complete in all respects ready to operate   as   per   drawings,   specification   and   as   per   instruction   of
consultant. </t>
    </r>
    <r>
      <rPr>
        <b/>
        <sz val="12"/>
        <rFont val="Calibri"/>
        <family val="2"/>
        <scheme val="minor"/>
      </rPr>
      <t>(for Floor Areas only)</t>
    </r>
  </si>
  <si>
    <r>
      <rPr>
        <sz val="12"/>
        <rFont val="Calibri"/>
        <family val="2"/>
        <scheme val="minor"/>
      </rPr>
      <t>Supply  &amp;  installation  of  aluminum  fabricated  powder  coated  Fresh  &amp; Exhaust  Air  louvers  including  supply  of  wooden  frame,  rain  protection sheet  bird  mesh  etc  complete  in  all  respects  ready  to  operate  as  per
specification, drawings and as per instruction of Consultant.</t>
    </r>
  </si>
  <si>
    <t>Sqin</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</si>
  <si>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</si>
  <si>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Supply, Return, Fresh, Exhaust  Air Diffuser with Damper</t>
  </si>
  <si>
    <t>Supply, Return, Fresh &amp; Exhaust Air Grills / Transfer Grills</t>
  </si>
  <si>
    <t>Supply, Return, Fresh &amp; Exhaust Air Registers</t>
  </si>
  <si>
    <t>S.S. Wire Mesh with G.I Frame</t>
  </si>
  <si>
    <t>Swirl Diffuser with Damper</t>
  </si>
  <si>
    <t>12" dia</t>
  </si>
  <si>
    <t>Supply &amp; Return Air Linear Slot 6000 Series</t>
  </si>
  <si>
    <t>2 Slot of 1"</t>
  </si>
  <si>
    <t>Supply &amp; Return Air Linear Bar Grill 4000 Series</t>
  </si>
  <si>
    <t>10" width</t>
  </si>
  <si>
    <t>Disc Valves</t>
  </si>
  <si>
    <t>6" Dia</t>
  </si>
  <si>
    <t>Supply  &amp;  installation  of  flexible  duct  including  hangers,  jubilee  clamp complete   in   all   respects   as   per   specification,   drawings  &amp;   as  per instruction of consultant.</t>
  </si>
  <si>
    <t>Supply &amp; installation of butterfly damper for above flexible duct with gas kits,  nut  bolts,   complete  in  all  respects,  ready  to  operate  as  per specification, drawings &amp; as per instruction of Consultant.</t>
  </si>
  <si>
    <t>Supply &amp; installation of Volume Control Damper in 16 SWG G.I sheet metal with gas kits, nut bolts,  complete in all respects, ready to operate as per specification, drawings &amp; as per instruction of Consultant.</t>
  </si>
  <si>
    <t>Supply and installation of Back Draft Damper in MS Sheet with gas kits, nut botls. complete in all respects ready to operate as per specification, drawings &amp; as per instruction of Consultant.</t>
  </si>
  <si>
    <t>Supply and installation of Fire Damper with linkage &amp; fuse complete in all  respects  ready  to  operate  as  per  specification,  drawings  &amp;  as  per instruction of Consultant.</t>
  </si>
  <si>
    <r>
      <rPr>
        <sz val="12"/>
        <rFont val="Calibri"/>
        <family val="2"/>
        <scheme val="minor"/>
      </rPr>
      <t>Supply  &amp;  installation  of  fire  stop  material  (for  passive  fire  fighting  / smoke barrier) in all MEP openings and penetrations, either in slab or wall,   complete  in  all  respects,  ready  to  operate  as  per  fire  stopper
recommended material, and as per instruction of Consultant.</t>
    </r>
  </si>
  <si>
    <t>Supply,  Installation,  Testing  and  Commissioning  of  allied  electrical works   for  ACMV  Systems    including  Motor  Control  Centre,  MCCs complete  in  all  respects  including  weather  proof  sheet  metal  cabinet, bus  bars,  internal  wiring,  earth  strip,  connector  strip,  MCB,  MCCB, Control  fuses,  magnetic  connector,  Overload  relay,  indication  lights, voltmeter,  ammeter,  under  voltage,  phase   reversible,  phase  failure device, selector switch, related civil works etc. complete in all respects as per schedule, specifications, drawings &amp; as per instructions of</t>
  </si>
  <si>
    <t>Job.</t>
  </si>
  <si>
    <t>MCC-01 (basement ventilation fans)</t>
  </si>
  <si>
    <r>
      <rPr>
        <sz val="12"/>
        <rFont val="Calibri"/>
        <family val="2"/>
        <scheme val="minor"/>
      </rPr>
      <t>Supply, installation, testing and commissioning of perforated cable trays made  with  1.63mm  SWG  (16  Guage)  painted  G.I  Sheet,  including hanger,  bracket,  proper  bends,  cover  of  trays  shall  be  made  with 1.22mm  SWG (18 guage) painted G.I sheet, complete in all respects, ready  to  operate  as  per  schedule,  specification,  drawings  and  as  per
instruction of Consultant.</t>
    </r>
  </si>
  <si>
    <t>Supply, Installation, testing and commissioning of uPVC (Sch 40.) drain pipe  insulated  with  3/8"  thick  rubber  foam  insulation  including  clamps, bends,  tees,  drain  plugs,  sockets,  protection  treatment,  PVC  tape wrapping,  hanger  &amp;  supports  etc,  complete  in  all  respects  as  per specifications, drawings &amp; as per instructions of Consultant.</t>
  </si>
  <si>
    <t>1" dia</t>
  </si>
  <si>
    <t>1.25" dia</t>
  </si>
  <si>
    <t>1.5" dia</t>
  </si>
  <si>
    <t>Making   of   As   Built   drawings   on   Auto   CAD   latest   version   with Documentation  Technical  /  Operational  Manual  &amp;  LOG  Book  for  each equipment as per instruction of Consultant.</t>
  </si>
  <si>
    <t>Testing, balancing and commissioning of water &amp; air side of the system (from  independent  agency)  complete  in  all  respects  including  flow measurement  &amp;  balancing,  temp,  pressure,  electrical  data  of  related equipment   etc.   as   per specifications and as per instructions of Consultant.</t>
  </si>
  <si>
    <t>Making  of  Shop  drawings  on  Auto  CAD  latest  version  with  section details   and   equipment   foundation   details,   as   per   instruction   of Consultant.</t>
  </si>
  <si>
    <t>Painting &amp; Identification work on chilled, cooling water pipes &amp; exhaust duct,  supports,  hangers  etc.  complete  in  all  respects  with  one  coat  of ICI make Red lead oxide primer &amp; two coats of ICI make enamel paint as per instruction of Consultant.</t>
  </si>
  <si>
    <t>Supply,   installation,   testing   and   commissioning   of   interconnecting wiring,  control  wiring,  power  wiring  from  MCC,  DB,  panel  to  HVAC equipment  with  isolation  switches  near  the  equipment,  including  civil works related to complete wiring works etc. complete in all respects as per   schedule,   specifications,   drawings   &amp;   as   per   instructions   of Consultant</t>
  </si>
  <si>
    <t>Supply,  Installation   of  Motorized   Damper   with   gas  kits,   nut  bolts, including  pressure  transmeter,  controller  &amp;  control  wiring,  complete  in all  respects,  ready  to  operate  as  per  specification,  drawings  &amp;  as  per instruction of Consultant.</t>
  </si>
  <si>
    <t>Supply,   fabrication   &amp;   installation   of   pre-insulated   Volume   Control Damper,  blades  to  be  constructed  with  extruded  aluminum  in  airfoil shape  with  thermal  isolation  gape  &amp; shall  have  seals, pvc  / aluminum profiles duct connection at both end etc. complete in all respects ready to  operate  as  per  drawings,  specification,  instruction  and  approval  of Consultant.</t>
  </si>
  <si>
    <r>
      <t>Supply,  fabrication  and  installation  of  machine  made  G.I  sheet  metal duct  different   sections  supply,  return,  fresh  &amp;  exhaust  air  including plenums,   splitter   dampers,   guide   vanes,   flexible   duct   connector   / connection,  access  door,  transformation,  plenums  chambers,  wooden frame,  anchors  supports  &amp;  hangers  complete  in  all  respects  ready  to operate  as  per  drawings,  specification,  instruction  of  Consultant. 
(</t>
    </r>
    <r>
      <rPr>
        <b/>
        <sz val="12"/>
        <rFont val="Calibri"/>
        <family val="2"/>
        <scheme val="minor"/>
      </rPr>
      <t>for basement, MAHUs Room &amp; Roof Area only)</t>
    </r>
  </si>
  <si>
    <t>Supply  &amp;  installation  of  refrigerant  pipes  (liquid  +  gas)  with  1/2"  thick expended rubber foam insulation, PVC tape wrapping + control wiring in G.I.  for  external  /  PVC  for  internal  from  outdoor  unit  to  indoor  unit, including  gas  charging  if  required  complete  in  all  respects  ready  to operate   as   per   specification,   drawings   and   as   per   instruction   of consultant.</t>
  </si>
  <si>
    <r>
      <rPr>
        <sz val="12"/>
        <rFont val="Calibri"/>
        <family val="2"/>
        <scheme val="minor"/>
      </rPr>
      <t>Supply, Installation of Pre Formed Polystyrene (Thermopore)  insulation (32  kg/m</t>
    </r>
    <r>
      <rPr>
        <vertAlign val="superscript"/>
        <sz val="12"/>
        <rFont val="Calibri"/>
        <family val="2"/>
        <scheme val="minor"/>
      </rPr>
      <t>3</t>
    </r>
    <r>
      <rPr>
        <sz val="12"/>
        <rFont val="Calibri"/>
        <family val="2"/>
        <scheme val="minor"/>
      </rPr>
      <t xml:space="preserve">  density)  for  Internal  chilled  water  pipes  (GF  to  5F),  bends, tees,  unions,  sockets,  valves  and  on  specials  protected  with  Kraft paper, wrapped with 8oz Canvas cloth than paint with Anti fungus paint complete in all respects ready to operate as per schedule, specification, drawings and as per instruction of Consultant.</t>
    </r>
  </si>
  <si>
    <t>7% tx</t>
  </si>
  <si>
    <t>8% SRB</t>
  </si>
  <si>
    <t>Awarded to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</si>
</sst>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12" x14ac:knownFonts="1">
    <font>
      <sz val="10"/>
      <color rgb="FF000000"/>
      <name val="Times New Roman"/>
      <charset val="204"/>
    </font>
    <font>
      <sz val="10"/>
      <color rgb="FF000000"/>
      <name val="Times New Roman"/>
      <family val="1"/>
    </font>
    <font>
      <b/>
      <sz val="12"/>
      <name val="Calibri"/>
      <family val="2"/>
      <scheme val="minor"/>
    </font>
    <font>
      <sz val="12"/>
      <color rgb="FF000000"/>
      <name val="Calibri"/>
      <family val="2"/>
      <scheme val="minor"/>
    </font>
    <font>
      <sz val="12"/>
      <name val="Calibri"/>
      <family val="2"/>
      <scheme val="minor"/>
    </font>
    <font>
      <vertAlign val="superscript"/>
      <sz val="12"/>
      <name val="Calibri"/>
      <family val="2"/>
      <scheme val="minor"/>
    </font>
    <font>
      <b/>
      <sz val="14"/>
      <name val="Calibri"/>
      <family val="2"/>
      <scheme val="minor"/>
    </font>
    <font>
      <sz val="14"/>
      <color rgb="FF000000"/>
      <name val="Calibri"/>
      <family val="2"/>
      <scheme val="minor"/>
    </font>
    <font>
      <b/>
      <sz val="14"/>
      <color rgb="FF000000"/>
      <name val="Calibri"/>
      <family val="2"/>
      <scheme val="minor"/>
    </font>
    <font>
      <b/>
      <sz val="16"/>
      <name val="Calibri"/>
      <family val="2"/>
      <scheme val="minor"/>
    </font>
    <font>
      <sz val="16"/>
      <color rgb="FF000000"/>
      <name val="Calibri"/>
      <family val="2"/>
      <scheme val="minor"/>
    </font>
    <font>
      <sz val="16"/>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34">
    <xf numFmtId="0" fontId="0" fillId="0" borderId="0" xfId="0" applyAlignment="1">
      <alignment horizontal="left" vertical="top"/>
    </xf>
    <xf numFmtId="0" fontId="3" fillId="0" borderId="0" xfId="0" applyFont="1" applyAlignment="1">
      <alignment horizontal="left" vertical="top"/>
    </xf>
    <xf numFmtId="0" fontId="4" fillId="0" borderId="1" xfId="0" applyFont="1" applyBorder="1" applyAlignment="1">
      <alignment horizontal="center" vertical="center" wrapText="1"/>
    </xf>
    <xf numFmtId="1" fontId="3" fillId="0" borderId="1" xfId="0" applyNumberFormat="1" applyFont="1" applyBorder="1" applyAlignment="1">
      <alignment horizontal="center" vertical="center" shrinkToFit="1"/>
    </xf>
    <xf numFmtId="0" fontId="3" fillId="0" borderId="0" xfId="0" applyFont="1" applyAlignment="1">
      <alignment horizontal="center" vertical="center"/>
    </xf>
    <xf numFmtId="0" fontId="6" fillId="0" borderId="1" xfId="0" applyFont="1" applyBorder="1" applyAlignment="1">
      <alignment horizontal="center" vertical="center" wrapText="1"/>
    </xf>
    <xf numFmtId="0" fontId="7" fillId="0" borderId="0" xfId="0" applyFont="1" applyAlignment="1">
      <alignment horizontal="left" vertical="top"/>
    </xf>
    <xf numFmtId="165" fontId="3" fillId="0" borderId="1" xfId="1" applyNumberFormat="1" applyFont="1" applyBorder="1" applyAlignment="1">
      <alignment horizontal="right" vertical="center" wrapText="1"/>
    </xf>
    <xf numFmtId="165" fontId="3" fillId="0" borderId="1" xfId="1" applyNumberFormat="1" applyFont="1" applyBorder="1" applyAlignment="1">
      <alignment vertical="center" wrapText="1"/>
    </xf>
    <xf numFmtId="0" fontId="3" fillId="0" borderId="1" xfId="0" applyFont="1" applyBorder="1" applyAlignment="1">
      <alignment vertical="center" wrapText="1"/>
    </xf>
    <xf numFmtId="3" fontId="3" fillId="0" borderId="1" xfId="0" applyNumberFormat="1" applyFont="1" applyBorder="1" applyAlignment="1">
      <alignment horizontal="center" vertical="center" shrinkToFit="1"/>
    </xf>
    <xf numFmtId="165" fontId="8" fillId="0" borderId="1" xfId="1" applyNumberFormat="1" applyFont="1" applyBorder="1" applyAlignment="1">
      <alignment horizontal="right" vertical="center" wrapText="1"/>
    </xf>
    <xf numFmtId="0" fontId="3" fillId="0" borderId="1" xfId="0" applyFont="1" applyBorder="1" applyAlignment="1">
      <alignment horizontal="center" vertical="center" wrapText="1"/>
    </xf>
    <xf numFmtId="0" fontId="3" fillId="0" borderId="0" xfId="0" applyFont="1" applyAlignment="1">
      <alignment horizontal="center" vertical="top"/>
    </xf>
    <xf numFmtId="0" fontId="4" fillId="0" borderId="1" xfId="0" applyFont="1" applyBorder="1" applyAlignment="1">
      <alignment horizontal="left" vertical="center" wrapText="1"/>
    </xf>
    <xf numFmtId="0" fontId="3" fillId="0" borderId="0" xfId="0" applyFont="1" applyAlignment="1">
      <alignment horizontal="left" vertical="center"/>
    </xf>
    <xf numFmtId="0" fontId="3" fillId="0" borderId="1" xfId="0" applyFont="1" applyBorder="1" applyAlignment="1">
      <alignment horizontal="left" vertical="center" wrapText="1"/>
    </xf>
    <xf numFmtId="164" fontId="3" fillId="0" borderId="1" xfId="0" applyNumberFormat="1" applyFont="1" applyBorder="1" applyAlignment="1">
      <alignment horizontal="center" vertical="center" shrinkToFit="1"/>
    </xf>
    <xf numFmtId="2" fontId="3" fillId="0" borderId="1" xfId="0" applyNumberFormat="1" applyFont="1" applyBorder="1" applyAlignment="1">
      <alignment horizontal="center" vertical="center" shrinkToFit="1"/>
    </xf>
    <xf numFmtId="0" fontId="10" fillId="0" borderId="0" xfId="0" applyFont="1" applyAlignment="1">
      <alignment horizontal="left" vertical="top"/>
    </xf>
    <xf numFmtId="0" fontId="10" fillId="0" borderId="0" xfId="0" applyFont="1" applyAlignment="1">
      <alignment horizontal="center" vertical="center" wrapText="1"/>
    </xf>
    <xf numFmtId="0" fontId="10" fillId="0" borderId="0" xfId="0" applyFont="1" applyAlignment="1">
      <alignment horizontal="left" vertical="center" wrapText="1"/>
    </xf>
    <xf numFmtId="0" fontId="11" fillId="0" borderId="0" xfId="0" applyFont="1" applyAlignment="1">
      <alignment horizontal="right" vertical="top" wrapText="1"/>
    </xf>
    <xf numFmtId="0" fontId="6" fillId="0" borderId="1" xfId="0" applyFont="1" applyBorder="1" applyAlignment="1">
      <alignment vertical="center" wrapText="1"/>
    </xf>
    <xf numFmtId="165" fontId="3" fillId="0" borderId="0" xfId="0" applyNumberFormat="1" applyFont="1" applyAlignment="1">
      <alignment horizontal="left" vertical="top"/>
    </xf>
    <xf numFmtId="15" fontId="11" fillId="0" borderId="0" xfId="0" applyNumberFormat="1" applyFont="1" applyAlignment="1">
      <alignment horizontal="right" vertical="top" wrapText="1"/>
    </xf>
    <xf numFmtId="165" fontId="3" fillId="0" borderId="0" xfId="0" applyNumberFormat="1" applyFont="1" applyAlignment="1">
      <alignment horizontal="left" vertical="center"/>
    </xf>
    <xf numFmtId="165" fontId="7" fillId="0" borderId="0" xfId="1" applyNumberFormat="1" applyFont="1" applyAlignment="1">
      <alignment horizontal="left"/>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9" fillId="0" borderId="0" xfId="0" applyFont="1" applyAlignment="1">
      <alignment horizontal="left" vertical="top" wrapText="1"/>
    </xf>
    <xf numFmtId="0" fontId="11" fillId="0" borderId="0" xfId="0" applyFont="1" applyAlignment="1">
      <alignment horizontal="left" vertical="top" wrapText="1"/>
    </xf>
    <xf numFmtId="0" fontId="6" fillId="0" borderId="1" xfId="0" applyFont="1" applyBorder="1" applyAlignment="1">
      <alignment horizontal="center" vertical="center" wrapText="1"/>
    </xf>
    <xf numFmtId="0" fontId="11" fillId="0" borderId="2" xfId="0" applyFont="1" applyBorder="1" applyAlignment="1">
      <alignment horizontal="left" vertical="top"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247650</xdr:colOff>
      <xdr:row>95</xdr:row>
      <xdr:rowOff>419100</xdr:rowOff>
    </xdr:from>
    <xdr:to>
      <xdr:col>14</xdr:col>
      <xdr:colOff>85725</xdr:colOff>
      <xdr:row>104</xdr:row>
      <xdr:rowOff>229118</xdr:rowOff>
    </xdr:to>
    <xdr:pic>
      <xdr:nvPicPr>
        <xdr:cNvPr id="2" name="Picture 1">
          <a:extLst>
            <a:ext uri="{FF2B5EF4-FFF2-40B4-BE49-F238E27FC236}">
              <a16:creationId xmlns:a16="http://schemas.microsoft.com/office/drawing/2014/main" id="{C2FD380C-3C51-402A-903E-FA44AEE4B341}"/>
            </a:ext>
          </a:extLst>
        </xdr:cNvPr>
        <xdr:cNvPicPr>
          <a:picLocks noChangeAspect="1"/>
        </xdr:cNvPicPr>
      </xdr:nvPicPr>
      <xdr:blipFill>
        <a:blip xmlns:r="http://schemas.openxmlformats.org/officeDocument/2006/relationships" r:embed="rId1"/>
        <a:stretch>
          <a:fillRect/>
        </a:stretch>
      </xdr:blipFill>
      <xdr:spPr>
        <a:xfrm>
          <a:off x="11544300" y="45424725"/>
          <a:ext cx="4467225" cy="5667893"/>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11"/>
  <sheetViews>
    <sheetView tabSelected="1" topLeftCell="A100" zoomScaleNormal="100" workbookViewId="0">
      <selection activeCell="K49" sqref="K49"/>
    </sheetView>
  </sheetViews>
  <sheetFormatPr defaultRowHeight="15.75" x14ac:dyDescent="0.2"/>
  <cols>
    <col min="1" max="1" width="9.83203125" style="13" bestFit="1" customWidth="1"/>
    <col min="2" max="2" width="79.5" style="1" customWidth="1"/>
    <col min="3" max="3" width="8.5" style="4" customWidth="1"/>
    <col min="4" max="4" width="8.5" style="4" bestFit="1" customWidth="1"/>
    <col min="5" max="5" width="12.83203125" style="1" customWidth="1"/>
    <col min="6" max="6" width="17.5" style="1" customWidth="1"/>
    <col min="7" max="7" width="12.83203125" style="1" customWidth="1"/>
    <col min="8" max="8" width="16.83203125" style="1" customWidth="1"/>
    <col min="9" max="9" width="22" style="1" customWidth="1"/>
    <col min="10" max="11" width="9.33203125" style="1"/>
    <col min="12" max="12" width="13.6640625" style="1" bestFit="1" customWidth="1"/>
    <col min="13" max="13" width="20.83203125" style="1" customWidth="1"/>
    <col min="14" max="14" width="37.1640625" style="1" customWidth="1"/>
    <col min="15" max="15" width="9.33203125" style="1"/>
    <col min="16" max="16" width="15" style="1" bestFit="1" customWidth="1"/>
    <col min="17" max="16384" width="9.33203125" style="1"/>
  </cols>
  <sheetData>
    <row r="1" spans="1:9" s="19" customFormat="1" ht="21" x14ac:dyDescent="0.2">
      <c r="A1" s="30" t="s">
        <v>10</v>
      </c>
      <c r="B1" s="30"/>
      <c r="C1" s="30"/>
      <c r="D1" s="30"/>
      <c r="E1" s="30"/>
      <c r="F1" s="30"/>
      <c r="G1" s="30"/>
      <c r="H1" s="30"/>
      <c r="I1" s="30"/>
    </row>
    <row r="2" spans="1:9" s="19" customFormat="1" ht="21" x14ac:dyDescent="0.2">
      <c r="A2" s="31" t="s">
        <v>13</v>
      </c>
      <c r="B2" s="31"/>
      <c r="C2" s="31"/>
      <c r="D2" s="31"/>
      <c r="E2" s="31"/>
      <c r="F2" s="31"/>
      <c r="G2" s="31"/>
      <c r="H2" s="31"/>
      <c r="I2" s="31"/>
    </row>
    <row r="3" spans="1:9" s="19" customFormat="1" ht="21" x14ac:dyDescent="0.2">
      <c r="A3" s="30" t="s">
        <v>11</v>
      </c>
      <c r="B3" s="30"/>
      <c r="C3" s="20"/>
      <c r="D3" s="20"/>
      <c r="E3" s="21"/>
      <c r="F3" s="21"/>
      <c r="G3" s="21"/>
      <c r="H3" s="21"/>
      <c r="I3" s="25">
        <v>44999</v>
      </c>
    </row>
    <row r="4" spans="1:9" s="19" customFormat="1" ht="21" x14ac:dyDescent="0.2">
      <c r="A4" s="33" t="s">
        <v>14</v>
      </c>
      <c r="B4" s="33"/>
      <c r="C4" s="20"/>
      <c r="D4" s="20"/>
      <c r="E4" s="21"/>
      <c r="F4" s="21"/>
      <c r="G4" s="21"/>
      <c r="H4" s="21"/>
      <c r="I4" s="22"/>
    </row>
    <row r="5" spans="1:9" s="6" customFormat="1" ht="17.25" customHeight="1" x14ac:dyDescent="0.2">
      <c r="A5" s="32" t="s">
        <v>0</v>
      </c>
      <c r="B5" s="32" t="s">
        <v>1</v>
      </c>
      <c r="C5" s="32" t="s">
        <v>2</v>
      </c>
      <c r="D5" s="32" t="s">
        <v>3</v>
      </c>
      <c r="E5" s="32" t="s">
        <v>4</v>
      </c>
      <c r="F5" s="32"/>
      <c r="G5" s="32" t="s">
        <v>5</v>
      </c>
      <c r="H5" s="32"/>
      <c r="I5" s="5" t="s">
        <v>6</v>
      </c>
    </row>
    <row r="6" spans="1:9" s="6" customFormat="1" ht="17.25" customHeight="1" x14ac:dyDescent="0.2">
      <c r="A6" s="32"/>
      <c r="B6" s="32"/>
      <c r="C6" s="32"/>
      <c r="D6" s="32"/>
      <c r="E6" s="5" t="s">
        <v>7</v>
      </c>
      <c r="F6" s="5" t="s">
        <v>8</v>
      </c>
      <c r="G6" s="5" t="s">
        <v>7</v>
      </c>
      <c r="H6" s="5" t="s">
        <v>8</v>
      </c>
      <c r="I6" s="5" t="s">
        <v>9</v>
      </c>
    </row>
    <row r="7" spans="1:9" s="15" customFormat="1" ht="31.5" x14ac:dyDescent="0.2">
      <c r="A7" s="12"/>
      <c r="B7" s="14" t="s">
        <v>15</v>
      </c>
      <c r="C7" s="2"/>
      <c r="D7" s="3"/>
      <c r="E7" s="9"/>
      <c r="F7" s="9"/>
      <c r="G7" s="9"/>
      <c r="H7" s="9"/>
      <c r="I7" s="9"/>
    </row>
    <row r="8" spans="1:9" s="15" customFormat="1" ht="141.75" x14ac:dyDescent="0.2">
      <c r="A8" s="3">
        <v>1</v>
      </c>
      <c r="B8" s="16" t="s">
        <v>16</v>
      </c>
      <c r="C8" s="2"/>
      <c r="D8" s="3"/>
      <c r="E8" s="9"/>
      <c r="F8" s="9"/>
      <c r="G8" s="9"/>
      <c r="H8" s="9"/>
      <c r="I8" s="9"/>
    </row>
    <row r="9" spans="1:9" s="15" customFormat="1" x14ac:dyDescent="0.2">
      <c r="A9" s="17">
        <v>1.1000000000000001</v>
      </c>
      <c r="B9" s="14" t="s">
        <v>17</v>
      </c>
      <c r="C9" s="2" t="s">
        <v>18</v>
      </c>
      <c r="D9" s="3">
        <v>1</v>
      </c>
      <c r="E9" s="7">
        <v>46750</v>
      </c>
      <c r="F9" s="7">
        <f>E9*D9</f>
        <v>46750</v>
      </c>
      <c r="G9" s="7">
        <v>34000</v>
      </c>
      <c r="H9" s="7">
        <f>G9*D9</f>
        <v>34000</v>
      </c>
      <c r="I9" s="7">
        <f>H9+F9</f>
        <v>80750</v>
      </c>
    </row>
    <row r="10" spans="1:9" s="15" customFormat="1" x14ac:dyDescent="0.2">
      <c r="A10" s="17">
        <v>1.2</v>
      </c>
      <c r="B10" s="14" t="s">
        <v>19</v>
      </c>
      <c r="C10" s="2" t="s">
        <v>18</v>
      </c>
      <c r="D10" s="3">
        <v>1</v>
      </c>
      <c r="E10" s="7">
        <v>51000</v>
      </c>
      <c r="F10" s="7">
        <f t="shared" ref="F10:F11" si="0">E10*D10</f>
        <v>51000</v>
      </c>
      <c r="G10" s="7">
        <v>38250</v>
      </c>
      <c r="H10" s="7">
        <f t="shared" ref="H10:H11" si="1">G10*D10</f>
        <v>38250</v>
      </c>
      <c r="I10" s="7">
        <f t="shared" ref="I10:I11" si="2">H10+F10</f>
        <v>89250</v>
      </c>
    </row>
    <row r="11" spans="1:9" s="15" customFormat="1" x14ac:dyDescent="0.2">
      <c r="A11" s="17">
        <v>1.3</v>
      </c>
      <c r="B11" s="14" t="s">
        <v>20</v>
      </c>
      <c r="C11" s="2" t="s">
        <v>21</v>
      </c>
      <c r="D11" s="3">
        <v>5</v>
      </c>
      <c r="E11" s="7">
        <v>55250</v>
      </c>
      <c r="F11" s="7">
        <f t="shared" si="0"/>
        <v>276250</v>
      </c>
      <c r="G11" s="7">
        <v>42500</v>
      </c>
      <c r="H11" s="7">
        <f t="shared" si="1"/>
        <v>212500</v>
      </c>
      <c r="I11" s="7">
        <f t="shared" si="2"/>
        <v>488750</v>
      </c>
    </row>
    <row r="12" spans="1:9" s="15" customFormat="1" ht="63" x14ac:dyDescent="0.2">
      <c r="A12" s="3">
        <v>2</v>
      </c>
      <c r="B12" s="14" t="s">
        <v>22</v>
      </c>
      <c r="C12" s="2"/>
      <c r="D12" s="3"/>
      <c r="E12" s="9">
        <v>0</v>
      </c>
      <c r="F12" s="9"/>
      <c r="G12" s="9">
        <v>0</v>
      </c>
      <c r="H12" s="9"/>
      <c r="I12" s="9"/>
    </row>
    <row r="13" spans="1:9" s="15" customFormat="1" x14ac:dyDescent="0.2">
      <c r="A13" s="17">
        <v>2.1</v>
      </c>
      <c r="B13" s="14" t="s">
        <v>23</v>
      </c>
      <c r="C13" s="2"/>
      <c r="D13" s="3"/>
      <c r="E13" s="9">
        <v>0</v>
      </c>
      <c r="F13" s="9"/>
      <c r="G13" s="9">
        <v>0</v>
      </c>
      <c r="H13" s="9"/>
      <c r="I13" s="9"/>
    </row>
    <row r="14" spans="1:9" s="15" customFormat="1" x14ac:dyDescent="0.2">
      <c r="A14" s="2" t="s">
        <v>24</v>
      </c>
      <c r="B14" s="14" t="s">
        <v>25</v>
      </c>
      <c r="C14" s="2" t="s">
        <v>21</v>
      </c>
      <c r="D14" s="3">
        <v>4</v>
      </c>
      <c r="E14" s="7">
        <v>13132.5</v>
      </c>
      <c r="F14" s="7">
        <f t="shared" ref="F14:F16" si="3">E14*D14</f>
        <v>52530</v>
      </c>
      <c r="G14" s="7">
        <v>3400</v>
      </c>
      <c r="H14" s="7">
        <f t="shared" ref="H14:H16" si="4">G14*D14</f>
        <v>13600</v>
      </c>
      <c r="I14" s="7">
        <f t="shared" ref="I14:I16" si="5">H14+F14</f>
        <v>66130</v>
      </c>
    </row>
    <row r="15" spans="1:9" s="15" customFormat="1" x14ac:dyDescent="0.2">
      <c r="A15" s="2" t="s">
        <v>26</v>
      </c>
      <c r="B15" s="14" t="s">
        <v>27</v>
      </c>
      <c r="C15" s="2" t="s">
        <v>21</v>
      </c>
      <c r="D15" s="3">
        <v>4</v>
      </c>
      <c r="E15" s="7">
        <v>15618.75</v>
      </c>
      <c r="F15" s="7">
        <f t="shared" si="3"/>
        <v>62475</v>
      </c>
      <c r="G15" s="7">
        <v>3400</v>
      </c>
      <c r="H15" s="7">
        <f t="shared" si="4"/>
        <v>13600</v>
      </c>
      <c r="I15" s="7">
        <f t="shared" si="5"/>
        <v>76075</v>
      </c>
    </row>
    <row r="16" spans="1:9" s="15" customFormat="1" x14ac:dyDescent="0.2">
      <c r="A16" s="2" t="s">
        <v>28</v>
      </c>
      <c r="B16" s="14" t="s">
        <v>29</v>
      </c>
      <c r="C16" s="2" t="s">
        <v>21</v>
      </c>
      <c r="D16" s="3">
        <v>20</v>
      </c>
      <c r="E16" s="7">
        <v>27625</v>
      </c>
      <c r="F16" s="7">
        <f t="shared" si="3"/>
        <v>552500</v>
      </c>
      <c r="G16" s="7">
        <v>4250</v>
      </c>
      <c r="H16" s="7">
        <f t="shared" si="4"/>
        <v>85000</v>
      </c>
      <c r="I16" s="7">
        <f t="shared" si="5"/>
        <v>637500</v>
      </c>
    </row>
    <row r="17" spans="1:9" s="15" customFormat="1" x14ac:dyDescent="0.2">
      <c r="A17" s="17">
        <v>2.2000000000000002</v>
      </c>
      <c r="B17" s="14" t="s">
        <v>30</v>
      </c>
      <c r="C17" s="2"/>
      <c r="D17" s="3"/>
      <c r="E17" s="9">
        <v>0</v>
      </c>
      <c r="F17" s="9"/>
      <c r="G17" s="9">
        <v>0</v>
      </c>
      <c r="H17" s="9"/>
      <c r="I17" s="9"/>
    </row>
    <row r="18" spans="1:9" s="15" customFormat="1" x14ac:dyDescent="0.2">
      <c r="A18" s="2" t="s">
        <v>24</v>
      </c>
      <c r="B18" s="14" t="s">
        <v>31</v>
      </c>
      <c r="C18" s="2" t="s">
        <v>18</v>
      </c>
      <c r="D18" s="3">
        <v>1</v>
      </c>
      <c r="E18" s="7">
        <v>25857</v>
      </c>
      <c r="F18" s="7">
        <f t="shared" ref="F18:F20" si="6">E18*D18</f>
        <v>25857</v>
      </c>
      <c r="G18" s="7">
        <v>3400</v>
      </c>
      <c r="H18" s="7">
        <f t="shared" ref="H18:H20" si="7">G18*D18</f>
        <v>3400</v>
      </c>
      <c r="I18" s="7">
        <f t="shared" ref="I18:I20" si="8">H18+F18</f>
        <v>29257</v>
      </c>
    </row>
    <row r="19" spans="1:9" s="15" customFormat="1" x14ac:dyDescent="0.2">
      <c r="A19" s="2" t="s">
        <v>26</v>
      </c>
      <c r="B19" s="14" t="s">
        <v>32</v>
      </c>
      <c r="C19" s="2" t="s">
        <v>18</v>
      </c>
      <c r="D19" s="3">
        <v>1</v>
      </c>
      <c r="E19" s="7">
        <v>34807.5</v>
      </c>
      <c r="F19" s="7">
        <f t="shared" si="6"/>
        <v>34807.5</v>
      </c>
      <c r="G19" s="7">
        <v>3400</v>
      </c>
      <c r="H19" s="7">
        <f t="shared" si="7"/>
        <v>3400</v>
      </c>
      <c r="I19" s="7">
        <f t="shared" si="8"/>
        <v>38207.5</v>
      </c>
    </row>
    <row r="20" spans="1:9" s="15" customFormat="1" x14ac:dyDescent="0.2">
      <c r="A20" s="2" t="s">
        <v>28</v>
      </c>
      <c r="B20" s="14" t="s">
        <v>33</v>
      </c>
      <c r="C20" s="2" t="s">
        <v>21</v>
      </c>
      <c r="D20" s="3">
        <v>5</v>
      </c>
      <c r="E20" s="7">
        <v>49725</v>
      </c>
      <c r="F20" s="7">
        <f t="shared" si="6"/>
        <v>248625</v>
      </c>
      <c r="G20" s="7">
        <v>4250</v>
      </c>
      <c r="H20" s="7">
        <f t="shared" si="7"/>
        <v>21250</v>
      </c>
      <c r="I20" s="7">
        <f t="shared" si="8"/>
        <v>269875</v>
      </c>
    </row>
    <row r="21" spans="1:9" s="15" customFormat="1" x14ac:dyDescent="0.2">
      <c r="A21" s="17">
        <v>2.2999999999999998</v>
      </c>
      <c r="B21" s="14" t="s">
        <v>34</v>
      </c>
      <c r="C21" s="2"/>
      <c r="D21" s="3"/>
      <c r="E21" s="9">
        <v>0</v>
      </c>
      <c r="F21" s="9"/>
      <c r="G21" s="9">
        <v>0</v>
      </c>
      <c r="H21" s="9"/>
      <c r="I21" s="9"/>
    </row>
    <row r="22" spans="1:9" s="15" customFormat="1" x14ac:dyDescent="0.2">
      <c r="A22" s="2" t="s">
        <v>24</v>
      </c>
      <c r="B22" s="14" t="s">
        <v>31</v>
      </c>
      <c r="C22" s="2" t="s">
        <v>18</v>
      </c>
      <c r="D22" s="3">
        <v>1</v>
      </c>
      <c r="E22" s="7">
        <v>68340</v>
      </c>
      <c r="F22" s="7">
        <f t="shared" ref="F22" si="9">E22*D22</f>
        <v>68340</v>
      </c>
      <c r="G22" s="7">
        <v>3400</v>
      </c>
      <c r="H22" s="7">
        <f t="shared" ref="H22" si="10">G22*D22</f>
        <v>3400</v>
      </c>
      <c r="I22" s="7">
        <f t="shared" ref="I22" si="11">H22+F22</f>
        <v>71740</v>
      </c>
    </row>
    <row r="23" spans="1:9" s="15" customFormat="1" x14ac:dyDescent="0.2">
      <c r="A23" s="2" t="s">
        <v>26</v>
      </c>
      <c r="B23" s="14" t="s">
        <v>32</v>
      </c>
      <c r="C23" s="2" t="s">
        <v>18</v>
      </c>
      <c r="D23" s="3">
        <v>1</v>
      </c>
      <c r="E23" s="7">
        <v>93075</v>
      </c>
      <c r="F23" s="7">
        <f t="shared" ref="F23:F24" si="12">E23*D23</f>
        <v>93075</v>
      </c>
      <c r="G23" s="7">
        <v>3400</v>
      </c>
      <c r="H23" s="7">
        <f t="shared" ref="H23:H24" si="13">G23*D23</f>
        <v>3400</v>
      </c>
      <c r="I23" s="7">
        <f t="shared" ref="I23:I24" si="14">H23+F23</f>
        <v>96475</v>
      </c>
    </row>
    <row r="24" spans="1:9" s="15" customFormat="1" x14ac:dyDescent="0.2">
      <c r="A24" s="2" t="s">
        <v>28</v>
      </c>
      <c r="B24" s="14" t="s">
        <v>33</v>
      </c>
      <c r="C24" s="2" t="s">
        <v>21</v>
      </c>
      <c r="D24" s="3">
        <v>5</v>
      </c>
      <c r="E24" s="7">
        <v>111350</v>
      </c>
      <c r="F24" s="7">
        <f t="shared" si="12"/>
        <v>556750</v>
      </c>
      <c r="G24" s="7">
        <v>4250</v>
      </c>
      <c r="H24" s="7">
        <f t="shared" si="13"/>
        <v>21250</v>
      </c>
      <c r="I24" s="7">
        <f t="shared" si="14"/>
        <v>578000</v>
      </c>
    </row>
    <row r="25" spans="1:9" s="15" customFormat="1" x14ac:dyDescent="0.2">
      <c r="A25" s="17">
        <v>2.4</v>
      </c>
      <c r="B25" s="14" t="s">
        <v>35</v>
      </c>
      <c r="C25" s="2" t="s">
        <v>21</v>
      </c>
      <c r="D25" s="3">
        <v>14</v>
      </c>
      <c r="E25" s="7">
        <v>10200</v>
      </c>
      <c r="F25" s="7">
        <f>E25*D25</f>
        <v>142800</v>
      </c>
      <c r="G25" s="7">
        <v>850</v>
      </c>
      <c r="H25" s="7">
        <f>G25*D25</f>
        <v>11900</v>
      </c>
      <c r="I25" s="7">
        <f>H25+F25</f>
        <v>154700</v>
      </c>
    </row>
    <row r="26" spans="1:9" s="15" customFormat="1" ht="47.25" x14ac:dyDescent="0.2">
      <c r="A26" s="17">
        <v>2.5</v>
      </c>
      <c r="B26" s="16" t="s">
        <v>36</v>
      </c>
      <c r="C26" s="2" t="s">
        <v>21</v>
      </c>
      <c r="D26" s="3">
        <v>14</v>
      </c>
      <c r="E26" s="7">
        <v>9350</v>
      </c>
      <c r="F26" s="7">
        <f>E26*D26</f>
        <v>130900</v>
      </c>
      <c r="G26" s="7">
        <v>850</v>
      </c>
      <c r="H26" s="7">
        <f>G26*D26</f>
        <v>11900</v>
      </c>
      <c r="I26" s="7">
        <f>H26+F26</f>
        <v>142800</v>
      </c>
    </row>
    <row r="27" spans="1:9" s="15" customFormat="1" x14ac:dyDescent="0.2">
      <c r="A27" s="17">
        <v>2.6</v>
      </c>
      <c r="B27" s="14" t="s">
        <v>37</v>
      </c>
      <c r="C27" s="2"/>
      <c r="D27" s="3"/>
      <c r="E27" s="9">
        <v>0</v>
      </c>
      <c r="F27" s="9"/>
      <c r="G27" s="9">
        <v>0</v>
      </c>
      <c r="H27" s="9"/>
      <c r="I27" s="9"/>
    </row>
    <row r="28" spans="1:9" s="15" customFormat="1" x14ac:dyDescent="0.2">
      <c r="A28" s="2" t="s">
        <v>24</v>
      </c>
      <c r="B28" s="14" t="s">
        <v>38</v>
      </c>
      <c r="C28" s="2" t="s">
        <v>18</v>
      </c>
      <c r="D28" s="3">
        <v>1</v>
      </c>
      <c r="E28" s="7">
        <v>73950</v>
      </c>
      <c r="F28" s="7">
        <f t="shared" ref="F28:F30" si="15">E28*D28</f>
        <v>73950</v>
      </c>
      <c r="G28" s="7">
        <v>2550</v>
      </c>
      <c r="H28" s="7">
        <f t="shared" ref="H28:H30" si="16">G28*D28</f>
        <v>2550</v>
      </c>
      <c r="I28" s="7">
        <f t="shared" ref="I28:I30" si="17">H28+F28</f>
        <v>76500</v>
      </c>
    </row>
    <row r="29" spans="1:9" s="15" customFormat="1" x14ac:dyDescent="0.2">
      <c r="A29" s="2" t="s">
        <v>26</v>
      </c>
      <c r="B29" s="14" t="s">
        <v>31</v>
      </c>
      <c r="C29" s="2" t="s">
        <v>18</v>
      </c>
      <c r="D29" s="3">
        <v>1</v>
      </c>
      <c r="E29" s="7">
        <v>140250</v>
      </c>
      <c r="F29" s="7">
        <f t="shared" si="15"/>
        <v>140250</v>
      </c>
      <c r="G29" s="7">
        <v>3400</v>
      </c>
      <c r="H29" s="7">
        <f t="shared" si="16"/>
        <v>3400</v>
      </c>
      <c r="I29" s="7">
        <f t="shared" si="17"/>
        <v>143650</v>
      </c>
    </row>
    <row r="30" spans="1:9" s="15" customFormat="1" x14ac:dyDescent="0.2">
      <c r="A30" s="2" t="s">
        <v>28</v>
      </c>
      <c r="B30" s="14" t="s">
        <v>32</v>
      </c>
      <c r="C30" s="2" t="s">
        <v>21</v>
      </c>
      <c r="D30" s="3">
        <v>5</v>
      </c>
      <c r="E30" s="7">
        <v>0</v>
      </c>
      <c r="F30" s="7">
        <f t="shared" si="15"/>
        <v>0</v>
      </c>
      <c r="G30" s="7">
        <v>4250</v>
      </c>
      <c r="H30" s="7">
        <f t="shared" si="16"/>
        <v>21250</v>
      </c>
      <c r="I30" s="7">
        <f t="shared" si="17"/>
        <v>21250</v>
      </c>
    </row>
    <row r="31" spans="1:9" s="15" customFormat="1" ht="47.25" x14ac:dyDescent="0.2">
      <c r="A31" s="17">
        <v>2.7</v>
      </c>
      <c r="B31" s="16" t="s">
        <v>39</v>
      </c>
      <c r="C31" s="2" t="s">
        <v>21</v>
      </c>
      <c r="D31" s="3">
        <v>7</v>
      </c>
      <c r="E31" s="7">
        <v>38250</v>
      </c>
      <c r="F31" s="7">
        <f>E31*D31</f>
        <v>267750</v>
      </c>
      <c r="G31" s="7">
        <v>4250</v>
      </c>
      <c r="H31" s="7">
        <f>G31*D31</f>
        <v>29750</v>
      </c>
      <c r="I31" s="7">
        <f>H31+F31</f>
        <v>297500</v>
      </c>
    </row>
    <row r="32" spans="1:9" s="15" customFormat="1" ht="31.5" x14ac:dyDescent="0.2">
      <c r="A32" s="17">
        <v>2.8</v>
      </c>
      <c r="B32" s="14" t="s">
        <v>40</v>
      </c>
      <c r="C32" s="2" t="s">
        <v>21</v>
      </c>
      <c r="D32" s="3">
        <v>7</v>
      </c>
      <c r="E32" s="7">
        <v>46750</v>
      </c>
      <c r="F32" s="7">
        <f>E32*D32</f>
        <v>327250</v>
      </c>
      <c r="G32" s="7">
        <v>4250</v>
      </c>
      <c r="H32" s="7">
        <f>G32*D32</f>
        <v>29750</v>
      </c>
      <c r="I32" s="7">
        <f>H32+F32</f>
        <v>357000</v>
      </c>
    </row>
    <row r="33" spans="1:9" s="15" customFormat="1" ht="31.5" x14ac:dyDescent="0.2">
      <c r="A33" s="17">
        <v>2.9</v>
      </c>
      <c r="B33" s="14" t="s">
        <v>41</v>
      </c>
      <c r="C33" s="2" t="s">
        <v>42</v>
      </c>
      <c r="D33" s="3">
        <v>7</v>
      </c>
      <c r="E33" s="7">
        <v>17000</v>
      </c>
      <c r="F33" s="7">
        <f>E33*D33</f>
        <v>119000</v>
      </c>
      <c r="G33" s="7">
        <v>4250</v>
      </c>
      <c r="H33" s="7">
        <f>G33*D33</f>
        <v>29750</v>
      </c>
      <c r="I33" s="7">
        <f>H33+F33</f>
        <v>148750</v>
      </c>
    </row>
    <row r="34" spans="1:9" s="15" customFormat="1" ht="141.75" x14ac:dyDescent="0.2">
      <c r="A34" s="3">
        <v>3</v>
      </c>
      <c r="B34" s="16" t="s">
        <v>43</v>
      </c>
      <c r="C34" s="2"/>
      <c r="D34" s="3"/>
      <c r="E34" s="9">
        <v>0</v>
      </c>
      <c r="F34" s="9"/>
      <c r="G34" s="9">
        <v>0</v>
      </c>
      <c r="H34" s="9"/>
      <c r="I34" s="9"/>
    </row>
    <row r="35" spans="1:9" s="15" customFormat="1" x14ac:dyDescent="0.2">
      <c r="A35" s="17">
        <v>3.1</v>
      </c>
      <c r="B35" s="14" t="s">
        <v>31</v>
      </c>
      <c r="C35" s="2" t="s">
        <v>44</v>
      </c>
      <c r="D35" s="3">
        <v>55</v>
      </c>
      <c r="E35" s="7">
        <v>2422.5</v>
      </c>
      <c r="F35" s="7">
        <f t="shared" ref="F35:F40" si="18">E35*D35</f>
        <v>133237.5</v>
      </c>
      <c r="G35" s="7">
        <v>340</v>
      </c>
      <c r="H35" s="7">
        <f t="shared" ref="H35:H40" si="19">G35*D35</f>
        <v>18700</v>
      </c>
      <c r="I35" s="7">
        <f t="shared" ref="I35:I40" si="20">H35+F35</f>
        <v>151937.5</v>
      </c>
    </row>
    <row r="36" spans="1:9" s="15" customFormat="1" x14ac:dyDescent="0.2">
      <c r="A36" s="17">
        <v>3.2</v>
      </c>
      <c r="B36" s="14" t="s">
        <v>32</v>
      </c>
      <c r="C36" s="2" t="s">
        <v>44</v>
      </c>
      <c r="D36" s="3">
        <v>110</v>
      </c>
      <c r="E36" s="7">
        <v>2868.75</v>
      </c>
      <c r="F36" s="7">
        <f t="shared" si="18"/>
        <v>315562.5</v>
      </c>
      <c r="G36" s="7">
        <v>382.5</v>
      </c>
      <c r="H36" s="7">
        <f t="shared" si="19"/>
        <v>42075</v>
      </c>
      <c r="I36" s="7">
        <f t="shared" si="20"/>
        <v>357637.5</v>
      </c>
    </row>
    <row r="37" spans="1:9" s="15" customFormat="1" x14ac:dyDescent="0.2">
      <c r="A37" s="17">
        <v>3.3</v>
      </c>
      <c r="B37" s="14" t="s">
        <v>33</v>
      </c>
      <c r="C37" s="2" t="s">
        <v>44</v>
      </c>
      <c r="D37" s="3">
        <v>275</v>
      </c>
      <c r="E37" s="7">
        <v>3782.5</v>
      </c>
      <c r="F37" s="7">
        <f t="shared" si="18"/>
        <v>1040187.5</v>
      </c>
      <c r="G37" s="7">
        <v>425</v>
      </c>
      <c r="H37" s="7">
        <f t="shared" si="19"/>
        <v>116875</v>
      </c>
      <c r="I37" s="7">
        <f t="shared" si="20"/>
        <v>1157062.5</v>
      </c>
    </row>
    <row r="38" spans="1:9" s="15" customFormat="1" ht="31.5" x14ac:dyDescent="0.2">
      <c r="A38" s="17">
        <v>3.4</v>
      </c>
      <c r="B38" s="14" t="s">
        <v>45</v>
      </c>
      <c r="C38" s="2" t="s">
        <v>44</v>
      </c>
      <c r="D38" s="2" t="s">
        <v>46</v>
      </c>
      <c r="E38" s="7">
        <v>5482.5</v>
      </c>
      <c r="F38" s="7">
        <v>0</v>
      </c>
      <c r="G38" s="7">
        <v>510</v>
      </c>
      <c r="H38" s="7">
        <v>0</v>
      </c>
      <c r="I38" s="7">
        <f t="shared" si="20"/>
        <v>0</v>
      </c>
    </row>
    <row r="39" spans="1:9" s="15" customFormat="1" ht="31.5" x14ac:dyDescent="0.2">
      <c r="A39" s="17">
        <v>3.5</v>
      </c>
      <c r="B39" s="14" t="s">
        <v>47</v>
      </c>
      <c r="C39" s="2" t="s">
        <v>44</v>
      </c>
      <c r="D39" s="2" t="s">
        <v>46</v>
      </c>
      <c r="E39" s="7">
        <v>7820</v>
      </c>
      <c r="F39" s="7">
        <v>0</v>
      </c>
      <c r="G39" s="7">
        <v>765</v>
      </c>
      <c r="H39" s="7">
        <v>0</v>
      </c>
      <c r="I39" s="7">
        <f t="shared" si="20"/>
        <v>0</v>
      </c>
    </row>
    <row r="40" spans="1:9" s="15" customFormat="1" x14ac:dyDescent="0.2">
      <c r="A40" s="17">
        <v>3.6</v>
      </c>
      <c r="B40" s="14" t="s">
        <v>48</v>
      </c>
      <c r="C40" s="2" t="s">
        <v>44</v>
      </c>
      <c r="D40" s="3">
        <v>200</v>
      </c>
      <c r="E40" s="7">
        <v>11024.5</v>
      </c>
      <c r="F40" s="7">
        <f t="shared" si="18"/>
        <v>2204900</v>
      </c>
      <c r="G40" s="7">
        <v>1020</v>
      </c>
      <c r="H40" s="7">
        <f t="shared" si="19"/>
        <v>204000</v>
      </c>
      <c r="I40" s="7">
        <f t="shared" si="20"/>
        <v>2408900</v>
      </c>
    </row>
    <row r="41" spans="1:9" s="15" customFormat="1" ht="112.5" x14ac:dyDescent="0.2">
      <c r="A41" s="3">
        <v>4</v>
      </c>
      <c r="B41" s="14" t="s">
        <v>106</v>
      </c>
      <c r="C41" s="2"/>
      <c r="D41" s="3"/>
      <c r="E41" s="9">
        <v>0</v>
      </c>
      <c r="F41" s="9"/>
      <c r="G41" s="9">
        <v>0</v>
      </c>
      <c r="H41" s="9"/>
      <c r="I41" s="9"/>
    </row>
    <row r="42" spans="1:9" s="15" customFormat="1" x14ac:dyDescent="0.2">
      <c r="A42" s="17">
        <v>4.0999999999999996</v>
      </c>
      <c r="B42" s="14" t="s">
        <v>31</v>
      </c>
      <c r="C42" s="2" t="s">
        <v>44</v>
      </c>
      <c r="D42" s="3">
        <v>55</v>
      </c>
      <c r="E42" s="7">
        <v>433.5</v>
      </c>
      <c r="F42" s="7">
        <f t="shared" ref="F42:F47" si="21">E42*D42</f>
        <v>23842.5</v>
      </c>
      <c r="G42" s="7">
        <v>51</v>
      </c>
      <c r="H42" s="7">
        <f t="shared" ref="H42:H47" si="22">G42*D42</f>
        <v>2805</v>
      </c>
      <c r="I42" s="7">
        <f t="shared" ref="I42:I47" si="23">H42+F42</f>
        <v>26647.5</v>
      </c>
    </row>
    <row r="43" spans="1:9" s="15" customFormat="1" x14ac:dyDescent="0.2">
      <c r="A43" s="17">
        <v>4.2</v>
      </c>
      <c r="B43" s="14" t="s">
        <v>32</v>
      </c>
      <c r="C43" s="2" t="s">
        <v>44</v>
      </c>
      <c r="D43" s="3">
        <v>110</v>
      </c>
      <c r="E43" s="7">
        <v>667.25</v>
      </c>
      <c r="F43" s="7">
        <f t="shared" si="21"/>
        <v>73397.5</v>
      </c>
      <c r="G43" s="7">
        <v>59.5</v>
      </c>
      <c r="H43" s="7">
        <f t="shared" si="22"/>
        <v>6545</v>
      </c>
      <c r="I43" s="7">
        <f t="shared" si="23"/>
        <v>79942.5</v>
      </c>
    </row>
    <row r="44" spans="1:9" s="15" customFormat="1" x14ac:dyDescent="0.2">
      <c r="A44" s="17">
        <v>4.3</v>
      </c>
      <c r="B44" s="14" t="s">
        <v>33</v>
      </c>
      <c r="C44" s="2" t="s">
        <v>44</v>
      </c>
      <c r="D44" s="3">
        <v>275</v>
      </c>
      <c r="E44" s="7">
        <v>756.5</v>
      </c>
      <c r="F44" s="7">
        <f t="shared" si="21"/>
        <v>208037.5</v>
      </c>
      <c r="G44" s="7">
        <v>68</v>
      </c>
      <c r="H44" s="7">
        <f t="shared" si="22"/>
        <v>18700</v>
      </c>
      <c r="I44" s="7">
        <f t="shared" si="23"/>
        <v>226737.5</v>
      </c>
    </row>
    <row r="45" spans="1:9" s="15" customFormat="1" ht="31.5" x14ac:dyDescent="0.2">
      <c r="A45" s="17">
        <v>4.4000000000000004</v>
      </c>
      <c r="B45" s="14" t="s">
        <v>45</v>
      </c>
      <c r="C45" s="2" t="s">
        <v>44</v>
      </c>
      <c r="D45" s="2" t="s">
        <v>46</v>
      </c>
      <c r="E45" s="7">
        <v>858.5</v>
      </c>
      <c r="F45" s="7">
        <v>0</v>
      </c>
      <c r="G45" s="7">
        <v>85</v>
      </c>
      <c r="H45" s="7">
        <v>0</v>
      </c>
      <c r="I45" s="7">
        <f t="shared" si="23"/>
        <v>0</v>
      </c>
    </row>
    <row r="46" spans="1:9" s="15" customFormat="1" ht="31.5" x14ac:dyDescent="0.2">
      <c r="A46" s="17">
        <v>4.5</v>
      </c>
      <c r="B46" s="14" t="s">
        <v>47</v>
      </c>
      <c r="C46" s="2" t="s">
        <v>44</v>
      </c>
      <c r="D46" s="2" t="s">
        <v>46</v>
      </c>
      <c r="E46" s="7">
        <v>969</v>
      </c>
      <c r="F46" s="7">
        <v>0</v>
      </c>
      <c r="G46" s="7">
        <v>106.25</v>
      </c>
      <c r="H46" s="7">
        <v>0</v>
      </c>
      <c r="I46" s="7">
        <f t="shared" si="23"/>
        <v>0</v>
      </c>
    </row>
    <row r="47" spans="1:9" s="15" customFormat="1" x14ac:dyDescent="0.2">
      <c r="A47" s="17">
        <v>4.5999999999999996</v>
      </c>
      <c r="B47" s="14" t="s">
        <v>48</v>
      </c>
      <c r="C47" s="2" t="s">
        <v>44</v>
      </c>
      <c r="D47" s="3">
        <v>200</v>
      </c>
      <c r="E47" s="7">
        <v>1181.5</v>
      </c>
      <c r="F47" s="7">
        <f t="shared" si="21"/>
        <v>236300</v>
      </c>
      <c r="G47" s="7">
        <v>127.5</v>
      </c>
      <c r="H47" s="7">
        <f t="shared" si="22"/>
        <v>25500</v>
      </c>
      <c r="I47" s="7">
        <f t="shared" si="23"/>
        <v>261800</v>
      </c>
    </row>
    <row r="48" spans="1:9" s="15" customFormat="1" ht="78.75" x14ac:dyDescent="0.2">
      <c r="A48" s="3">
        <v>5</v>
      </c>
      <c r="B48" s="14" t="s">
        <v>49</v>
      </c>
      <c r="C48" s="2"/>
      <c r="D48" s="3"/>
      <c r="E48" s="9">
        <v>0</v>
      </c>
      <c r="F48" s="9"/>
      <c r="G48" s="9">
        <v>0</v>
      </c>
      <c r="H48" s="9"/>
      <c r="I48" s="9"/>
    </row>
    <row r="49" spans="1:12" s="15" customFormat="1" x14ac:dyDescent="0.2">
      <c r="A49" s="17">
        <v>5.0999999999999996</v>
      </c>
      <c r="B49" s="14" t="s">
        <v>50</v>
      </c>
      <c r="C49" s="2" t="s">
        <v>21</v>
      </c>
      <c r="D49" s="3">
        <v>7</v>
      </c>
      <c r="E49" s="7">
        <v>225250</v>
      </c>
      <c r="F49" s="7">
        <f>E49*D49</f>
        <v>1576750</v>
      </c>
      <c r="G49" s="7">
        <v>4250</v>
      </c>
      <c r="H49" s="7">
        <f>G49*D49</f>
        <v>29750</v>
      </c>
      <c r="I49" s="7">
        <f>H49+F49</f>
        <v>1606500</v>
      </c>
    </row>
    <row r="50" spans="1:12" s="15" customFormat="1" ht="116.25" customHeight="1" x14ac:dyDescent="0.2">
      <c r="A50" s="3">
        <v>6</v>
      </c>
      <c r="B50" s="14" t="s">
        <v>105</v>
      </c>
      <c r="C50" s="2"/>
      <c r="D50" s="3"/>
      <c r="E50" s="9">
        <v>0</v>
      </c>
      <c r="F50" s="9"/>
      <c r="G50" s="9">
        <v>0</v>
      </c>
      <c r="H50" s="9"/>
      <c r="I50" s="9"/>
    </row>
    <row r="51" spans="1:12" s="15" customFormat="1" x14ac:dyDescent="0.2">
      <c r="A51" s="17">
        <v>6.1</v>
      </c>
      <c r="B51" s="14" t="s">
        <v>50</v>
      </c>
      <c r="C51" s="2" t="s">
        <v>44</v>
      </c>
      <c r="D51" s="3">
        <v>182</v>
      </c>
      <c r="E51" s="7">
        <v>1232.5</v>
      </c>
      <c r="F51" s="7">
        <f>E51*D51</f>
        <v>224315</v>
      </c>
      <c r="G51" s="7">
        <v>212.5</v>
      </c>
      <c r="H51" s="7">
        <f>G51*D51</f>
        <v>38675</v>
      </c>
      <c r="I51" s="7">
        <f>H51+F51</f>
        <v>262990</v>
      </c>
    </row>
    <row r="52" spans="1:12" s="15" customFormat="1" ht="94.5" x14ac:dyDescent="0.2">
      <c r="A52" s="3">
        <v>7</v>
      </c>
      <c r="B52" s="16" t="s">
        <v>51</v>
      </c>
      <c r="C52" s="2" t="s">
        <v>52</v>
      </c>
      <c r="D52" s="3">
        <v>150</v>
      </c>
      <c r="E52" s="7">
        <v>722.5</v>
      </c>
      <c r="F52" s="7">
        <f>E52*D52</f>
        <v>108375</v>
      </c>
      <c r="G52" s="7">
        <v>127.5</v>
      </c>
      <c r="H52" s="7">
        <f>G52*D52</f>
        <v>19125</v>
      </c>
      <c r="I52" s="7">
        <f>H52+F52</f>
        <v>127500</v>
      </c>
    </row>
    <row r="53" spans="1:12" s="15" customFormat="1" ht="94.5" x14ac:dyDescent="0.2">
      <c r="A53" s="3">
        <v>8</v>
      </c>
      <c r="B53" s="14" t="s">
        <v>53</v>
      </c>
      <c r="C53" s="2"/>
      <c r="D53" s="3"/>
      <c r="E53" s="9">
        <v>0</v>
      </c>
      <c r="F53" s="9"/>
      <c r="G53" s="9">
        <v>0</v>
      </c>
      <c r="H53" s="9"/>
      <c r="I53" s="9"/>
    </row>
    <row r="54" spans="1:12" s="15" customFormat="1" x14ac:dyDescent="0.2">
      <c r="A54" s="17">
        <v>8.1</v>
      </c>
      <c r="B54" s="14" t="s">
        <v>54</v>
      </c>
      <c r="C54" s="2" t="s">
        <v>21</v>
      </c>
      <c r="D54" s="3">
        <v>2</v>
      </c>
      <c r="E54" s="7">
        <v>475150</v>
      </c>
      <c r="F54" s="7">
        <f t="shared" ref="F54:F65" si="24">E54*D54</f>
        <v>950300</v>
      </c>
      <c r="G54" s="7">
        <v>6800</v>
      </c>
      <c r="H54" s="7">
        <f t="shared" ref="H54:H65" si="25">G54*D54</f>
        <v>13600</v>
      </c>
      <c r="I54" s="7">
        <f t="shared" ref="I54:I65" si="26">H54+F54</f>
        <v>963900</v>
      </c>
    </row>
    <row r="55" spans="1:12" s="15" customFormat="1" x14ac:dyDescent="0.2">
      <c r="A55" s="17">
        <v>8.1999999999999993</v>
      </c>
      <c r="B55" s="14" t="s">
        <v>55</v>
      </c>
      <c r="C55" s="2" t="s">
        <v>21</v>
      </c>
      <c r="D55" s="3">
        <v>2</v>
      </c>
      <c r="E55" s="7">
        <v>594150</v>
      </c>
      <c r="F55" s="7">
        <f t="shared" si="24"/>
        <v>1188300</v>
      </c>
      <c r="G55" s="7">
        <v>9350</v>
      </c>
      <c r="H55" s="7">
        <f t="shared" si="25"/>
        <v>18700</v>
      </c>
      <c r="I55" s="7">
        <f t="shared" si="26"/>
        <v>1207000</v>
      </c>
    </row>
    <row r="56" spans="1:12" s="15" customFormat="1" x14ac:dyDescent="0.2">
      <c r="A56" s="17">
        <v>8.3000000000000007</v>
      </c>
      <c r="B56" s="14" t="s">
        <v>56</v>
      </c>
      <c r="C56" s="2" t="s">
        <v>18</v>
      </c>
      <c r="D56" s="3">
        <v>1</v>
      </c>
      <c r="E56" s="7">
        <v>777750</v>
      </c>
      <c r="F56" s="7">
        <f t="shared" si="24"/>
        <v>777750</v>
      </c>
      <c r="G56" s="7">
        <v>12750</v>
      </c>
      <c r="H56" s="7">
        <f t="shared" si="25"/>
        <v>12750</v>
      </c>
      <c r="I56" s="7">
        <f t="shared" si="26"/>
        <v>790500</v>
      </c>
    </row>
    <row r="57" spans="1:12" s="15" customFormat="1" x14ac:dyDescent="0.2">
      <c r="A57" s="17">
        <v>8.4</v>
      </c>
      <c r="B57" s="14" t="s">
        <v>57</v>
      </c>
      <c r="C57" s="2" t="s">
        <v>21</v>
      </c>
      <c r="D57" s="3">
        <v>2</v>
      </c>
      <c r="E57" s="7">
        <v>454750</v>
      </c>
      <c r="F57" s="7">
        <f t="shared" si="24"/>
        <v>909500</v>
      </c>
      <c r="G57" s="7">
        <v>5950</v>
      </c>
      <c r="H57" s="7">
        <f t="shared" si="25"/>
        <v>11900</v>
      </c>
      <c r="I57" s="7">
        <f t="shared" si="26"/>
        <v>921400</v>
      </c>
    </row>
    <row r="58" spans="1:12" s="15" customFormat="1" x14ac:dyDescent="0.2">
      <c r="A58" s="17">
        <v>8.5</v>
      </c>
      <c r="B58" s="14" t="s">
        <v>58</v>
      </c>
      <c r="C58" s="2" t="s">
        <v>21</v>
      </c>
      <c r="D58" s="3">
        <v>2</v>
      </c>
      <c r="E58" s="7">
        <v>738650</v>
      </c>
      <c r="F58" s="7">
        <f t="shared" si="24"/>
        <v>1477300</v>
      </c>
      <c r="G58" s="7">
        <v>17000</v>
      </c>
      <c r="H58" s="7">
        <f t="shared" si="25"/>
        <v>34000</v>
      </c>
      <c r="I58" s="7">
        <f t="shared" si="26"/>
        <v>1511300</v>
      </c>
    </row>
    <row r="59" spans="1:12" s="15" customFormat="1" x14ac:dyDescent="0.2">
      <c r="A59" s="17">
        <v>8.6</v>
      </c>
      <c r="B59" s="14" t="s">
        <v>59</v>
      </c>
      <c r="C59" s="2" t="s">
        <v>18</v>
      </c>
      <c r="D59" s="3">
        <v>1</v>
      </c>
      <c r="E59" s="7">
        <v>22950</v>
      </c>
      <c r="F59" s="7">
        <f t="shared" si="24"/>
        <v>22950</v>
      </c>
      <c r="G59" s="7">
        <v>1700</v>
      </c>
      <c r="H59" s="7">
        <f t="shared" si="25"/>
        <v>1700</v>
      </c>
      <c r="I59" s="7">
        <f t="shared" si="26"/>
        <v>24650</v>
      </c>
    </row>
    <row r="60" spans="1:12" s="15" customFormat="1" x14ac:dyDescent="0.2">
      <c r="A60" s="17">
        <v>8.6999999999999993</v>
      </c>
      <c r="B60" s="14" t="s">
        <v>60</v>
      </c>
      <c r="C60" s="2" t="s">
        <v>18</v>
      </c>
      <c r="D60" s="3">
        <v>1</v>
      </c>
      <c r="E60" s="7">
        <v>22950</v>
      </c>
      <c r="F60" s="7">
        <f t="shared" si="24"/>
        <v>22950</v>
      </c>
      <c r="G60" s="7">
        <v>1700</v>
      </c>
      <c r="H60" s="7">
        <f t="shared" si="25"/>
        <v>1700</v>
      </c>
      <c r="I60" s="7">
        <f t="shared" si="26"/>
        <v>24650</v>
      </c>
    </row>
    <row r="61" spans="1:12" s="15" customFormat="1" x14ac:dyDescent="0.2">
      <c r="A61" s="17">
        <v>8.8000000000000007</v>
      </c>
      <c r="B61" s="14" t="s">
        <v>61</v>
      </c>
      <c r="C61" s="2" t="s">
        <v>18</v>
      </c>
      <c r="D61" s="3">
        <v>1</v>
      </c>
      <c r="E61" s="7">
        <v>45050</v>
      </c>
      <c r="F61" s="7">
        <f t="shared" si="24"/>
        <v>45050</v>
      </c>
      <c r="G61" s="7">
        <v>2550</v>
      </c>
      <c r="H61" s="7">
        <f t="shared" si="25"/>
        <v>2550</v>
      </c>
      <c r="I61" s="7">
        <f t="shared" si="26"/>
        <v>47600</v>
      </c>
    </row>
    <row r="62" spans="1:12" s="15" customFormat="1" x14ac:dyDescent="0.2">
      <c r="A62" s="17">
        <v>8.9</v>
      </c>
      <c r="B62" s="14" t="s">
        <v>62</v>
      </c>
      <c r="C62" s="2" t="s">
        <v>21</v>
      </c>
      <c r="D62" s="3">
        <v>5</v>
      </c>
      <c r="E62" s="7">
        <v>22950</v>
      </c>
      <c r="F62" s="7">
        <f t="shared" si="24"/>
        <v>114750</v>
      </c>
      <c r="G62" s="7">
        <v>2550</v>
      </c>
      <c r="H62" s="7">
        <f t="shared" si="25"/>
        <v>12750</v>
      </c>
      <c r="I62" s="7">
        <f t="shared" si="26"/>
        <v>127500</v>
      </c>
    </row>
    <row r="63" spans="1:12" s="15" customFormat="1" x14ac:dyDescent="0.2">
      <c r="A63" s="18">
        <v>8.1</v>
      </c>
      <c r="B63" s="14" t="s">
        <v>63</v>
      </c>
      <c r="C63" s="2" t="s">
        <v>21</v>
      </c>
      <c r="D63" s="3">
        <v>5</v>
      </c>
      <c r="E63" s="7">
        <v>45050</v>
      </c>
      <c r="F63" s="7">
        <f t="shared" si="24"/>
        <v>225250</v>
      </c>
      <c r="G63" s="7">
        <v>2550</v>
      </c>
      <c r="H63" s="7">
        <f t="shared" si="25"/>
        <v>12750</v>
      </c>
      <c r="I63" s="7">
        <f t="shared" si="26"/>
        <v>238000</v>
      </c>
    </row>
    <row r="64" spans="1:12" s="15" customFormat="1" x14ac:dyDescent="0.2">
      <c r="A64" s="18">
        <v>8.11</v>
      </c>
      <c r="B64" s="14" t="s">
        <v>64</v>
      </c>
      <c r="C64" s="2" t="s">
        <v>18</v>
      </c>
      <c r="D64" s="3">
        <v>1</v>
      </c>
      <c r="E64" s="7">
        <v>913750</v>
      </c>
      <c r="F64" s="7">
        <f t="shared" si="24"/>
        <v>913750</v>
      </c>
      <c r="G64" s="7">
        <v>10200</v>
      </c>
      <c r="H64" s="7">
        <f t="shared" si="25"/>
        <v>10200</v>
      </c>
      <c r="I64" s="7">
        <f t="shared" si="26"/>
        <v>923950</v>
      </c>
      <c r="L64" s="26"/>
    </row>
    <row r="65" spans="1:9" s="15" customFormat="1" ht="126" x14ac:dyDescent="0.2">
      <c r="A65" s="3">
        <v>9</v>
      </c>
      <c r="B65" s="14" t="s">
        <v>104</v>
      </c>
      <c r="C65" s="2" t="s">
        <v>52</v>
      </c>
      <c r="D65" s="10">
        <v>7450</v>
      </c>
      <c r="E65" s="7">
        <v>318.75</v>
      </c>
      <c r="F65" s="7">
        <f t="shared" si="24"/>
        <v>2374687.5</v>
      </c>
      <c r="G65" s="7">
        <v>59.5</v>
      </c>
      <c r="H65" s="7">
        <f t="shared" si="25"/>
        <v>443275</v>
      </c>
      <c r="I65" s="7">
        <f t="shared" si="26"/>
        <v>2817962.5</v>
      </c>
    </row>
    <row r="66" spans="1:9" s="15" customFormat="1" ht="78.75" x14ac:dyDescent="0.2">
      <c r="A66" s="3">
        <v>10</v>
      </c>
      <c r="B66" s="16" t="s">
        <v>65</v>
      </c>
      <c r="C66" s="2" t="s">
        <v>52</v>
      </c>
      <c r="D66" s="10">
        <v>6166</v>
      </c>
      <c r="E66" s="7">
        <v>408</v>
      </c>
      <c r="F66" s="7">
        <f>E66*D66</f>
        <v>2515728</v>
      </c>
      <c r="G66" s="7">
        <v>34</v>
      </c>
      <c r="H66" s="7">
        <f>G66*D66</f>
        <v>209644</v>
      </c>
      <c r="I66" s="7">
        <f>H66+F66</f>
        <v>2725372</v>
      </c>
    </row>
    <row r="67" spans="1:9" s="15" customFormat="1" ht="78.75" x14ac:dyDescent="0.2">
      <c r="A67" s="3">
        <v>11</v>
      </c>
      <c r="B67" s="16" t="s">
        <v>66</v>
      </c>
      <c r="C67" s="2" t="s">
        <v>52</v>
      </c>
      <c r="D67" s="10">
        <v>5900</v>
      </c>
      <c r="E67" s="7">
        <v>412.25</v>
      </c>
      <c r="F67" s="7">
        <f t="shared" ref="F67:F68" si="27">E67*D67</f>
        <v>2432275</v>
      </c>
      <c r="G67" s="7">
        <v>34</v>
      </c>
      <c r="H67" s="7">
        <f t="shared" ref="H67:H68" si="28">G67*D67</f>
        <v>200600</v>
      </c>
      <c r="I67" s="7">
        <f t="shared" ref="I67:I68" si="29">H67+F67</f>
        <v>2632875</v>
      </c>
    </row>
    <row r="68" spans="1:9" s="15" customFormat="1" ht="141.75" x14ac:dyDescent="0.2">
      <c r="A68" s="3">
        <v>12</v>
      </c>
      <c r="B68" s="16" t="s">
        <v>67</v>
      </c>
      <c r="C68" s="2" t="s">
        <v>52</v>
      </c>
      <c r="D68" s="10">
        <v>49811</v>
      </c>
      <c r="E68" s="7">
        <v>352.75</v>
      </c>
      <c r="F68" s="7">
        <f t="shared" si="27"/>
        <v>17570830.25</v>
      </c>
      <c r="G68" s="7">
        <v>59.5</v>
      </c>
      <c r="H68" s="7">
        <f t="shared" si="28"/>
        <v>2963754.5</v>
      </c>
      <c r="I68" s="7">
        <f t="shared" si="29"/>
        <v>20534584.75</v>
      </c>
    </row>
    <row r="69" spans="1:9" s="15" customFormat="1" ht="78.75" x14ac:dyDescent="0.2">
      <c r="A69" s="3">
        <v>13</v>
      </c>
      <c r="B69" s="16" t="s">
        <v>68</v>
      </c>
      <c r="C69" s="2" t="s">
        <v>69</v>
      </c>
      <c r="D69" s="10">
        <v>21732</v>
      </c>
      <c r="E69" s="7">
        <v>29.75</v>
      </c>
      <c r="F69" s="7">
        <f t="shared" ref="F69" si="30">E69*D69</f>
        <v>646527</v>
      </c>
      <c r="G69" s="7">
        <v>4.25</v>
      </c>
      <c r="H69" s="7">
        <f t="shared" ref="H69" si="31">G69*D69</f>
        <v>92361</v>
      </c>
      <c r="I69" s="7">
        <f t="shared" ref="I69" si="32">H69+F69</f>
        <v>738888</v>
      </c>
    </row>
    <row r="70" spans="1:9" s="15" customFormat="1" ht="94.5" x14ac:dyDescent="0.2">
      <c r="A70" s="3">
        <v>14</v>
      </c>
      <c r="B70" s="14" t="s">
        <v>70</v>
      </c>
      <c r="C70" s="2"/>
      <c r="D70" s="10"/>
      <c r="E70" s="9">
        <v>0</v>
      </c>
      <c r="F70" s="9"/>
      <c r="G70" s="9">
        <v>0</v>
      </c>
      <c r="H70" s="9"/>
      <c r="I70" s="9"/>
    </row>
    <row r="71" spans="1:9" s="15" customFormat="1" x14ac:dyDescent="0.2">
      <c r="A71" s="17">
        <v>14.1</v>
      </c>
      <c r="B71" s="14" t="s">
        <v>71</v>
      </c>
      <c r="C71" s="2" t="s">
        <v>69</v>
      </c>
      <c r="D71" s="10">
        <v>54905</v>
      </c>
      <c r="E71" s="7">
        <v>29.75</v>
      </c>
      <c r="F71" s="7">
        <f t="shared" ref="F71:F76" si="33">E71*D71</f>
        <v>1633423.75</v>
      </c>
      <c r="G71" s="7">
        <v>4.25</v>
      </c>
      <c r="H71" s="7">
        <f t="shared" ref="H71:H76" si="34">G71*D71</f>
        <v>233346.25</v>
      </c>
      <c r="I71" s="7">
        <f t="shared" ref="I71:I76" si="35">H71+F71</f>
        <v>1866770</v>
      </c>
    </row>
    <row r="72" spans="1:9" s="15" customFormat="1" x14ac:dyDescent="0.2">
      <c r="A72" s="17">
        <v>14.2</v>
      </c>
      <c r="B72" s="14" t="s">
        <v>72</v>
      </c>
      <c r="C72" s="2" t="s">
        <v>69</v>
      </c>
      <c r="D72" s="10">
        <v>88163</v>
      </c>
      <c r="E72" s="7">
        <v>29.75</v>
      </c>
      <c r="F72" s="7">
        <f t="shared" si="33"/>
        <v>2622849.25</v>
      </c>
      <c r="G72" s="7">
        <v>4.25</v>
      </c>
      <c r="H72" s="7">
        <f t="shared" si="34"/>
        <v>374692.75</v>
      </c>
      <c r="I72" s="7">
        <f t="shared" si="35"/>
        <v>2997542</v>
      </c>
    </row>
    <row r="73" spans="1:9" s="15" customFormat="1" x14ac:dyDescent="0.2">
      <c r="A73" s="17">
        <v>14.3</v>
      </c>
      <c r="B73" s="14" t="s">
        <v>73</v>
      </c>
      <c r="C73" s="2" t="s">
        <v>69</v>
      </c>
      <c r="D73" s="3">
        <v>550</v>
      </c>
      <c r="E73" s="7">
        <v>29.75</v>
      </c>
      <c r="F73" s="7">
        <f t="shared" si="33"/>
        <v>16362.5</v>
      </c>
      <c r="G73" s="7">
        <v>4.25</v>
      </c>
      <c r="H73" s="7">
        <f t="shared" si="34"/>
        <v>2337.5</v>
      </c>
      <c r="I73" s="7">
        <f t="shared" si="35"/>
        <v>18700</v>
      </c>
    </row>
    <row r="74" spans="1:9" s="15" customFormat="1" x14ac:dyDescent="0.2">
      <c r="A74" s="17">
        <v>14.4</v>
      </c>
      <c r="B74" s="14" t="s">
        <v>74</v>
      </c>
      <c r="C74" s="2" t="s">
        <v>69</v>
      </c>
      <c r="D74" s="10">
        <v>70356</v>
      </c>
      <c r="E74" s="7">
        <v>8.5</v>
      </c>
      <c r="F74" s="7">
        <f t="shared" si="33"/>
        <v>598026</v>
      </c>
      <c r="G74" s="7">
        <v>1.7</v>
      </c>
      <c r="H74" s="7">
        <f t="shared" si="34"/>
        <v>119605.2</v>
      </c>
      <c r="I74" s="7">
        <f t="shared" si="35"/>
        <v>717631.2</v>
      </c>
    </row>
    <row r="75" spans="1:9" s="15" customFormat="1" x14ac:dyDescent="0.2">
      <c r="A75" s="17">
        <v>14.5</v>
      </c>
      <c r="B75" s="14" t="s">
        <v>75</v>
      </c>
      <c r="C75" s="2"/>
      <c r="D75" s="3"/>
      <c r="E75" s="7">
        <v>0</v>
      </c>
      <c r="F75" s="7">
        <f t="shared" si="33"/>
        <v>0</v>
      </c>
      <c r="G75" s="7">
        <v>0</v>
      </c>
      <c r="H75" s="7"/>
      <c r="I75" s="7"/>
    </row>
    <row r="76" spans="1:9" s="15" customFormat="1" x14ac:dyDescent="0.2">
      <c r="A76" s="2" t="s">
        <v>24</v>
      </c>
      <c r="B76" s="14" t="s">
        <v>76</v>
      </c>
      <c r="C76" s="2" t="s">
        <v>21</v>
      </c>
      <c r="D76" s="3">
        <v>650</v>
      </c>
      <c r="E76" s="7">
        <v>10625</v>
      </c>
      <c r="F76" s="7">
        <f t="shared" si="33"/>
        <v>6906250</v>
      </c>
      <c r="G76" s="7">
        <v>425</v>
      </c>
      <c r="H76" s="7">
        <f t="shared" si="34"/>
        <v>276250</v>
      </c>
      <c r="I76" s="7">
        <f t="shared" si="35"/>
        <v>7182500</v>
      </c>
    </row>
    <row r="77" spans="1:9" s="15" customFormat="1" x14ac:dyDescent="0.2">
      <c r="A77" s="17">
        <v>14.5</v>
      </c>
      <c r="B77" s="14" t="s">
        <v>77</v>
      </c>
      <c r="C77" s="2"/>
      <c r="D77" s="3"/>
      <c r="E77" s="9">
        <v>0</v>
      </c>
      <c r="F77" s="9"/>
      <c r="G77" s="9">
        <v>0</v>
      </c>
      <c r="H77" s="9"/>
      <c r="I77" s="9"/>
    </row>
    <row r="78" spans="1:9" s="15" customFormat="1" x14ac:dyDescent="0.2">
      <c r="A78" s="2" t="s">
        <v>24</v>
      </c>
      <c r="B78" s="14" t="s">
        <v>78</v>
      </c>
      <c r="C78" s="2" t="s">
        <v>44</v>
      </c>
      <c r="D78" s="3">
        <v>292</v>
      </c>
      <c r="E78" s="7">
        <v>4037.5</v>
      </c>
      <c r="F78" s="7">
        <f t="shared" ref="F78" si="36">E78*D78</f>
        <v>1178950</v>
      </c>
      <c r="G78" s="7">
        <v>255</v>
      </c>
      <c r="H78" s="7">
        <f t="shared" ref="H78" si="37">G78*D78</f>
        <v>74460</v>
      </c>
      <c r="I78" s="7">
        <f t="shared" ref="I78" si="38">H78+F78</f>
        <v>1253410</v>
      </c>
    </row>
    <row r="79" spans="1:9" s="15" customFormat="1" x14ac:dyDescent="0.2">
      <c r="A79" s="17">
        <v>14.6</v>
      </c>
      <c r="B79" s="14" t="s">
        <v>79</v>
      </c>
      <c r="C79" s="2"/>
      <c r="D79" s="3"/>
      <c r="E79" s="9">
        <v>0</v>
      </c>
      <c r="F79" s="9"/>
      <c r="G79" s="9">
        <v>0</v>
      </c>
      <c r="H79" s="9"/>
      <c r="I79" s="9"/>
    </row>
    <row r="80" spans="1:9" s="15" customFormat="1" x14ac:dyDescent="0.2">
      <c r="A80" s="2" t="s">
        <v>24</v>
      </c>
      <c r="B80" s="14" t="s">
        <v>80</v>
      </c>
      <c r="C80" s="2" t="s">
        <v>44</v>
      </c>
      <c r="D80" s="3">
        <v>20</v>
      </c>
      <c r="E80" s="7">
        <v>4037.5</v>
      </c>
      <c r="F80" s="7">
        <f t="shared" ref="F80" si="39">E80*D80</f>
        <v>80750</v>
      </c>
      <c r="G80" s="7">
        <v>340</v>
      </c>
      <c r="H80" s="7">
        <f t="shared" ref="H80" si="40">G80*D80</f>
        <v>6800</v>
      </c>
      <c r="I80" s="7">
        <f t="shared" ref="I80" si="41">H80+F80</f>
        <v>87550</v>
      </c>
    </row>
    <row r="81" spans="1:9" s="15" customFormat="1" x14ac:dyDescent="0.2">
      <c r="A81" s="17">
        <v>14.7</v>
      </c>
      <c r="B81" s="14" t="s">
        <v>81</v>
      </c>
      <c r="C81" s="2"/>
      <c r="D81" s="3"/>
      <c r="E81" s="9">
        <v>0</v>
      </c>
      <c r="F81" s="9"/>
      <c r="G81" s="9">
        <v>0</v>
      </c>
      <c r="H81" s="9"/>
      <c r="I81" s="9"/>
    </row>
    <row r="82" spans="1:9" s="15" customFormat="1" x14ac:dyDescent="0.2">
      <c r="A82" s="2" t="s">
        <v>24</v>
      </c>
      <c r="B82" s="14" t="s">
        <v>82</v>
      </c>
      <c r="C82" s="2" t="s">
        <v>21</v>
      </c>
      <c r="D82" s="3">
        <v>107</v>
      </c>
      <c r="E82" s="7">
        <v>2550</v>
      </c>
      <c r="F82" s="7">
        <f t="shared" ref="F82" si="42">E82*D82</f>
        <v>272850</v>
      </c>
      <c r="G82" s="7">
        <v>255</v>
      </c>
      <c r="H82" s="7">
        <f t="shared" ref="H82" si="43">G82*D82</f>
        <v>27285</v>
      </c>
      <c r="I82" s="7">
        <f t="shared" ref="I82" si="44">H82+F82</f>
        <v>300135</v>
      </c>
    </row>
    <row r="83" spans="1:9" s="15" customFormat="1" ht="47.25" x14ac:dyDescent="0.2">
      <c r="A83" s="3">
        <v>15</v>
      </c>
      <c r="B83" s="14" t="s">
        <v>83</v>
      </c>
      <c r="C83" s="2"/>
      <c r="D83" s="3"/>
      <c r="E83" s="9">
        <v>0</v>
      </c>
      <c r="F83" s="9"/>
      <c r="G83" s="9">
        <v>0</v>
      </c>
      <c r="H83" s="9"/>
      <c r="I83" s="9"/>
    </row>
    <row r="84" spans="1:9" s="15" customFormat="1" x14ac:dyDescent="0.2">
      <c r="A84" s="17">
        <v>15.1</v>
      </c>
      <c r="B84" s="14" t="s">
        <v>82</v>
      </c>
      <c r="C84" s="2" t="s">
        <v>44</v>
      </c>
      <c r="D84" s="3">
        <v>25</v>
      </c>
      <c r="E84" s="7">
        <v>382.5</v>
      </c>
      <c r="F84" s="7">
        <f t="shared" ref="F84" si="45">E84*D84</f>
        <v>9562.5</v>
      </c>
      <c r="G84" s="7">
        <v>85</v>
      </c>
      <c r="H84" s="7">
        <f t="shared" ref="H84" si="46">G84*D84</f>
        <v>2125</v>
      </c>
      <c r="I84" s="7">
        <f t="shared" ref="I84" si="47">H84+F84</f>
        <v>11687.5</v>
      </c>
    </row>
    <row r="85" spans="1:9" s="15" customFormat="1" ht="47.25" x14ac:dyDescent="0.2">
      <c r="A85" s="3">
        <v>16</v>
      </c>
      <c r="B85" s="14" t="s">
        <v>84</v>
      </c>
      <c r="C85" s="2"/>
      <c r="D85" s="3"/>
      <c r="E85" s="9">
        <v>0</v>
      </c>
      <c r="F85" s="9"/>
      <c r="G85" s="9">
        <v>0</v>
      </c>
      <c r="H85" s="9"/>
      <c r="I85" s="9"/>
    </row>
    <row r="86" spans="1:9" s="15" customFormat="1" x14ac:dyDescent="0.2">
      <c r="A86" s="17">
        <v>16.100000000000001</v>
      </c>
      <c r="B86" s="14" t="s">
        <v>82</v>
      </c>
      <c r="C86" s="2" t="s">
        <v>21</v>
      </c>
      <c r="D86" s="3">
        <v>5</v>
      </c>
      <c r="E86" s="7">
        <v>1275</v>
      </c>
      <c r="F86" s="7">
        <f t="shared" ref="F86:F94" si="48">E86*D86</f>
        <v>6375</v>
      </c>
      <c r="G86" s="7">
        <v>425</v>
      </c>
      <c r="H86" s="7">
        <f t="shared" ref="H86:H94" si="49">G86*D86</f>
        <v>2125</v>
      </c>
      <c r="I86" s="7">
        <f t="shared" ref="I86:I94" si="50">H86+F86</f>
        <v>8500</v>
      </c>
    </row>
    <row r="87" spans="1:9" s="15" customFormat="1" ht="94.5" x14ac:dyDescent="0.2">
      <c r="A87" s="3">
        <v>17</v>
      </c>
      <c r="B87" s="14" t="s">
        <v>103</v>
      </c>
      <c r="C87" s="2" t="s">
        <v>69</v>
      </c>
      <c r="D87" s="10">
        <v>53835</v>
      </c>
      <c r="E87" s="7">
        <v>38.25</v>
      </c>
      <c r="F87" s="7">
        <f t="shared" si="48"/>
        <v>2059188.75</v>
      </c>
      <c r="G87" s="7">
        <v>6.8</v>
      </c>
      <c r="H87" s="7">
        <f t="shared" si="49"/>
        <v>366078</v>
      </c>
      <c r="I87" s="7">
        <f t="shared" si="50"/>
        <v>2425266.75</v>
      </c>
    </row>
    <row r="88" spans="1:9" s="15" customFormat="1" ht="63" x14ac:dyDescent="0.2">
      <c r="A88" s="3">
        <v>18</v>
      </c>
      <c r="B88" s="14" t="s">
        <v>85</v>
      </c>
      <c r="C88" s="2" t="s">
        <v>69</v>
      </c>
      <c r="D88" s="3">
        <v>550</v>
      </c>
      <c r="E88" s="7">
        <v>27.2</v>
      </c>
      <c r="F88" s="7">
        <f t="shared" si="48"/>
        <v>14960</v>
      </c>
      <c r="G88" s="7">
        <v>4.25</v>
      </c>
      <c r="H88" s="7">
        <f t="shared" si="49"/>
        <v>2337.5</v>
      </c>
      <c r="I88" s="7">
        <f t="shared" si="50"/>
        <v>17297.5</v>
      </c>
    </row>
    <row r="89" spans="1:9" s="15" customFormat="1" ht="63" x14ac:dyDescent="0.2">
      <c r="A89" s="3">
        <v>19</v>
      </c>
      <c r="B89" s="14" t="s">
        <v>102</v>
      </c>
      <c r="C89" s="2" t="s">
        <v>69</v>
      </c>
      <c r="D89" s="3">
        <v>0</v>
      </c>
      <c r="E89" s="7">
        <v>0</v>
      </c>
      <c r="F89" s="7">
        <f t="shared" si="48"/>
        <v>0</v>
      </c>
      <c r="G89" s="7">
        <v>0</v>
      </c>
      <c r="H89" s="7">
        <f t="shared" si="49"/>
        <v>0</v>
      </c>
      <c r="I89" s="7">
        <f t="shared" si="50"/>
        <v>0</v>
      </c>
    </row>
    <row r="90" spans="1:9" s="15" customFormat="1" ht="47.25" x14ac:dyDescent="0.2">
      <c r="A90" s="3">
        <v>20</v>
      </c>
      <c r="B90" s="14" t="s">
        <v>86</v>
      </c>
      <c r="C90" s="2" t="s">
        <v>69</v>
      </c>
      <c r="D90" s="10">
        <v>5702</v>
      </c>
      <c r="E90" s="7">
        <v>23.8</v>
      </c>
      <c r="F90" s="7">
        <f t="shared" si="48"/>
        <v>135707.6</v>
      </c>
      <c r="G90" s="7">
        <v>4.25</v>
      </c>
      <c r="H90" s="7">
        <f t="shared" si="49"/>
        <v>24233.5</v>
      </c>
      <c r="I90" s="7">
        <f t="shared" si="50"/>
        <v>159941.1</v>
      </c>
    </row>
    <row r="91" spans="1:9" s="15" customFormat="1" ht="49.5" customHeight="1" x14ac:dyDescent="0.2">
      <c r="A91" s="3">
        <v>21</v>
      </c>
      <c r="B91" s="14" t="s">
        <v>87</v>
      </c>
      <c r="C91" s="2" t="s">
        <v>69</v>
      </c>
      <c r="D91" s="3">
        <v>0</v>
      </c>
      <c r="E91" s="7">
        <v>0</v>
      </c>
      <c r="F91" s="7">
        <f t="shared" si="48"/>
        <v>0</v>
      </c>
      <c r="G91" s="7">
        <v>0</v>
      </c>
      <c r="H91" s="7">
        <f t="shared" si="49"/>
        <v>0</v>
      </c>
      <c r="I91" s="7">
        <f t="shared" si="50"/>
        <v>0</v>
      </c>
    </row>
    <row r="92" spans="1:9" s="15" customFormat="1" ht="89.25" customHeight="1" x14ac:dyDescent="0.2">
      <c r="A92" s="3">
        <v>22</v>
      </c>
      <c r="B92" s="16" t="s">
        <v>88</v>
      </c>
      <c r="C92" s="2" t="s">
        <v>42</v>
      </c>
      <c r="D92" s="3">
        <v>1</v>
      </c>
      <c r="E92" s="7">
        <v>38250</v>
      </c>
      <c r="F92" s="7">
        <f t="shared" si="48"/>
        <v>38250</v>
      </c>
      <c r="G92" s="7">
        <v>12750</v>
      </c>
      <c r="H92" s="7">
        <f t="shared" si="49"/>
        <v>12750</v>
      </c>
      <c r="I92" s="7">
        <f t="shared" si="50"/>
        <v>51000</v>
      </c>
    </row>
    <row r="93" spans="1:9" s="15" customFormat="1" ht="159.75" customHeight="1" x14ac:dyDescent="0.2">
      <c r="A93" s="3">
        <v>23</v>
      </c>
      <c r="B93" s="14" t="s">
        <v>89</v>
      </c>
      <c r="C93" s="2"/>
      <c r="D93" s="3"/>
      <c r="E93" s="8">
        <v>0</v>
      </c>
      <c r="F93" s="8"/>
      <c r="G93" s="8">
        <v>0</v>
      </c>
      <c r="H93" s="8"/>
      <c r="I93" s="8"/>
    </row>
    <row r="94" spans="1:9" s="15" customFormat="1" x14ac:dyDescent="0.2">
      <c r="A94" s="17">
        <v>23.1</v>
      </c>
      <c r="B94" s="14" t="s">
        <v>91</v>
      </c>
      <c r="C94" s="2" t="s">
        <v>90</v>
      </c>
      <c r="D94" s="3">
        <v>1</v>
      </c>
      <c r="E94" s="8">
        <v>352750</v>
      </c>
      <c r="F94" s="8">
        <f t="shared" si="48"/>
        <v>352750</v>
      </c>
      <c r="G94" s="8">
        <v>29750</v>
      </c>
      <c r="H94" s="8">
        <f t="shared" si="49"/>
        <v>29750</v>
      </c>
      <c r="I94" s="8">
        <f t="shared" si="50"/>
        <v>382500</v>
      </c>
    </row>
    <row r="95" spans="1:9" s="15" customFormat="1" ht="94.5" x14ac:dyDescent="0.2">
      <c r="A95" s="3">
        <v>24</v>
      </c>
      <c r="B95" s="14" t="s">
        <v>101</v>
      </c>
      <c r="C95" s="2" t="s">
        <v>42</v>
      </c>
      <c r="D95" s="3">
        <v>1</v>
      </c>
      <c r="E95" s="8">
        <v>565250</v>
      </c>
      <c r="F95" s="8">
        <f t="shared" ref="F95:F98" si="51">E95*D95</f>
        <v>565250</v>
      </c>
      <c r="G95" s="8">
        <v>38250</v>
      </c>
      <c r="H95" s="8">
        <f t="shared" ref="H95:H98" si="52">G95*D95</f>
        <v>38250</v>
      </c>
      <c r="I95" s="8">
        <f t="shared" ref="I95:I98" si="53">H95+F95</f>
        <v>603500</v>
      </c>
    </row>
    <row r="96" spans="1:9" s="15" customFormat="1" ht="114.75" customHeight="1" x14ac:dyDescent="0.2">
      <c r="A96" s="3">
        <v>25</v>
      </c>
      <c r="B96" s="16" t="s">
        <v>92</v>
      </c>
      <c r="C96" s="2" t="s">
        <v>42</v>
      </c>
      <c r="D96" s="3">
        <v>1</v>
      </c>
      <c r="E96" s="8">
        <v>437750</v>
      </c>
      <c r="F96" s="8">
        <f t="shared" si="51"/>
        <v>437750</v>
      </c>
      <c r="G96" s="8">
        <v>38250</v>
      </c>
      <c r="H96" s="8">
        <f t="shared" si="52"/>
        <v>38250</v>
      </c>
      <c r="I96" s="8">
        <f t="shared" si="53"/>
        <v>476000</v>
      </c>
    </row>
    <row r="97" spans="1:16" s="15" customFormat="1" ht="94.5" x14ac:dyDescent="0.2">
      <c r="A97" s="3">
        <v>26</v>
      </c>
      <c r="B97" s="14" t="s">
        <v>93</v>
      </c>
      <c r="C97" s="2"/>
      <c r="D97" s="3"/>
      <c r="E97" s="8">
        <v>0</v>
      </c>
      <c r="F97" s="8"/>
      <c r="G97" s="8">
        <v>0</v>
      </c>
      <c r="H97" s="8"/>
      <c r="I97" s="8"/>
    </row>
    <row r="98" spans="1:16" s="15" customFormat="1" x14ac:dyDescent="0.2">
      <c r="A98" s="17">
        <v>26.1</v>
      </c>
      <c r="B98" s="14" t="s">
        <v>94</v>
      </c>
      <c r="C98" s="2" t="s">
        <v>44</v>
      </c>
      <c r="D98" s="3">
        <v>210</v>
      </c>
      <c r="E98" s="8">
        <v>306</v>
      </c>
      <c r="F98" s="8">
        <f t="shared" si="51"/>
        <v>64260</v>
      </c>
      <c r="G98" s="8">
        <v>85</v>
      </c>
      <c r="H98" s="8">
        <f t="shared" si="52"/>
        <v>17850</v>
      </c>
      <c r="I98" s="8">
        <f t="shared" si="53"/>
        <v>82110</v>
      </c>
    </row>
    <row r="99" spans="1:16" s="15" customFormat="1" x14ac:dyDescent="0.2">
      <c r="A99" s="17">
        <v>26.2</v>
      </c>
      <c r="B99" s="14" t="s">
        <v>95</v>
      </c>
      <c r="C99" s="2" t="s">
        <v>44</v>
      </c>
      <c r="D99" s="3">
        <v>210</v>
      </c>
      <c r="E99" s="8">
        <v>3837.75</v>
      </c>
      <c r="F99" s="8">
        <f t="shared" ref="F99:F105" si="54">E99*D99</f>
        <v>805927.5</v>
      </c>
      <c r="G99" s="8">
        <v>85</v>
      </c>
      <c r="H99" s="8">
        <f t="shared" ref="H99:H105" si="55">G99*D99</f>
        <v>17850</v>
      </c>
      <c r="I99" s="8">
        <f t="shared" ref="I99:I105" si="56">H99+F99</f>
        <v>823777.5</v>
      </c>
    </row>
    <row r="100" spans="1:16" s="15" customFormat="1" x14ac:dyDescent="0.2">
      <c r="A100" s="17">
        <v>26.3</v>
      </c>
      <c r="B100" s="14" t="s">
        <v>96</v>
      </c>
      <c r="C100" s="2" t="s">
        <v>44</v>
      </c>
      <c r="D100" s="3">
        <v>40</v>
      </c>
      <c r="E100" s="8">
        <v>403.75</v>
      </c>
      <c r="F100" s="8">
        <f t="shared" si="54"/>
        <v>16150</v>
      </c>
      <c r="G100" s="8">
        <v>106.25</v>
      </c>
      <c r="H100" s="8">
        <f t="shared" si="55"/>
        <v>4250</v>
      </c>
      <c r="I100" s="8">
        <f t="shared" si="56"/>
        <v>20400</v>
      </c>
    </row>
    <row r="101" spans="1:16" s="15" customFormat="1" x14ac:dyDescent="0.2">
      <c r="A101" s="17">
        <v>26.4</v>
      </c>
      <c r="B101" s="14" t="s">
        <v>38</v>
      </c>
      <c r="C101" s="2" t="s">
        <v>44</v>
      </c>
      <c r="D101" s="3">
        <v>198</v>
      </c>
      <c r="E101" s="8">
        <v>476</v>
      </c>
      <c r="F101" s="8">
        <f t="shared" si="54"/>
        <v>94248</v>
      </c>
      <c r="G101" s="8">
        <v>127.5</v>
      </c>
      <c r="H101" s="8">
        <f t="shared" si="55"/>
        <v>25245</v>
      </c>
      <c r="I101" s="8">
        <f t="shared" si="56"/>
        <v>119493</v>
      </c>
    </row>
    <row r="102" spans="1:16" s="15" customFormat="1" ht="63" x14ac:dyDescent="0.2">
      <c r="A102" s="3">
        <v>27</v>
      </c>
      <c r="B102" s="14" t="s">
        <v>100</v>
      </c>
      <c r="C102" s="2" t="s">
        <v>90</v>
      </c>
      <c r="D102" s="3">
        <v>1</v>
      </c>
      <c r="E102" s="8">
        <v>12750</v>
      </c>
      <c r="F102" s="8">
        <f t="shared" si="54"/>
        <v>12750</v>
      </c>
      <c r="G102" s="8">
        <v>38250</v>
      </c>
      <c r="H102" s="8">
        <f t="shared" si="55"/>
        <v>38250</v>
      </c>
      <c r="I102" s="8">
        <f t="shared" si="56"/>
        <v>51000</v>
      </c>
    </row>
    <row r="103" spans="1:16" s="15" customFormat="1" ht="78.75" x14ac:dyDescent="0.2">
      <c r="A103" s="3">
        <v>28</v>
      </c>
      <c r="B103" s="14" t="s">
        <v>98</v>
      </c>
      <c r="C103" s="2" t="s">
        <v>90</v>
      </c>
      <c r="D103" s="3">
        <v>1</v>
      </c>
      <c r="E103" s="8">
        <v>0</v>
      </c>
      <c r="F103" s="8">
        <f t="shared" si="54"/>
        <v>0</v>
      </c>
      <c r="G103" s="8">
        <v>76500</v>
      </c>
      <c r="H103" s="8">
        <f t="shared" si="55"/>
        <v>76500</v>
      </c>
      <c r="I103" s="8">
        <f t="shared" si="56"/>
        <v>76500</v>
      </c>
    </row>
    <row r="104" spans="1:16" s="15" customFormat="1" ht="47.25" x14ac:dyDescent="0.2">
      <c r="A104" s="3">
        <v>29</v>
      </c>
      <c r="B104" s="14" t="s">
        <v>99</v>
      </c>
      <c r="C104" s="2" t="s">
        <v>90</v>
      </c>
      <c r="D104" s="3">
        <v>1</v>
      </c>
      <c r="E104" s="8">
        <v>8500</v>
      </c>
      <c r="F104" s="8">
        <f t="shared" si="54"/>
        <v>8500</v>
      </c>
      <c r="G104" s="8">
        <v>12750</v>
      </c>
      <c r="H104" s="8">
        <f t="shared" si="55"/>
        <v>12750</v>
      </c>
      <c r="I104" s="8">
        <f t="shared" si="56"/>
        <v>21250</v>
      </c>
    </row>
    <row r="105" spans="1:16" s="15" customFormat="1" ht="47.25" x14ac:dyDescent="0.2">
      <c r="A105" s="3">
        <v>30</v>
      </c>
      <c r="B105" s="14" t="s">
        <v>97</v>
      </c>
      <c r="C105" s="2" t="s">
        <v>90</v>
      </c>
      <c r="D105" s="3">
        <v>1</v>
      </c>
      <c r="E105" s="8">
        <v>4250</v>
      </c>
      <c r="F105" s="8">
        <f t="shared" si="54"/>
        <v>4250</v>
      </c>
      <c r="G105" s="8">
        <v>8500</v>
      </c>
      <c r="H105" s="8">
        <f t="shared" si="55"/>
        <v>8500</v>
      </c>
      <c r="I105" s="8">
        <f t="shared" si="56"/>
        <v>12750</v>
      </c>
    </row>
    <row r="106" spans="1:16" s="6" customFormat="1" ht="18.75" x14ac:dyDescent="0.2">
      <c r="A106" s="28" t="s">
        <v>12</v>
      </c>
      <c r="B106" s="29"/>
      <c r="C106" s="23"/>
      <c r="D106" s="23"/>
      <c r="E106" s="23"/>
      <c r="F106" s="11">
        <f t="shared" ref="F106:H106" si="57">SUM(F8:F105)</f>
        <v>59539003.100000001</v>
      </c>
      <c r="G106" s="11"/>
      <c r="H106" s="11">
        <f t="shared" si="57"/>
        <v>6990155.2000000002</v>
      </c>
      <c r="I106" s="11">
        <f>SUM(I8:I105)</f>
        <v>66529158.300000004</v>
      </c>
    </row>
    <row r="107" spans="1:16" ht="18.75" x14ac:dyDescent="0.3">
      <c r="L107" s="6"/>
      <c r="M107" s="27">
        <v>78840000</v>
      </c>
      <c r="N107" s="1" t="s">
        <v>109</v>
      </c>
    </row>
    <row r="108" spans="1:16" ht="18.75" x14ac:dyDescent="0.3">
      <c r="H108" s="24"/>
      <c r="L108" s="1" t="s">
        <v>108</v>
      </c>
      <c r="M108" s="27">
        <f>M107*8%</f>
        <v>6307200</v>
      </c>
      <c r="P108" s="24"/>
    </row>
    <row r="109" spans="1:16" ht="18.75" x14ac:dyDescent="0.3">
      <c r="M109" s="27">
        <f>M107-M108</f>
        <v>72532800</v>
      </c>
      <c r="P109" s="24"/>
    </row>
    <row r="110" spans="1:16" ht="18.75" x14ac:dyDescent="0.3">
      <c r="L110" s="1" t="s">
        <v>107</v>
      </c>
      <c r="M110" s="27">
        <f>M109*7%</f>
        <v>5077296.0000000009</v>
      </c>
    </row>
    <row r="111" spans="1:16" ht="18.75" x14ac:dyDescent="0.3">
      <c r="M111" s="27">
        <f>M109-M110</f>
        <v>67455504</v>
      </c>
    </row>
  </sheetData>
  <mergeCells count="11">
    <mergeCell ref="A106:B106"/>
    <mergeCell ref="A1:I1"/>
    <mergeCell ref="A2:I2"/>
    <mergeCell ref="A3:B3"/>
    <mergeCell ref="E5:F5"/>
    <mergeCell ref="G5:H5"/>
    <mergeCell ref="A5:A6"/>
    <mergeCell ref="B5:B6"/>
    <mergeCell ref="C5:C6"/>
    <mergeCell ref="D5:D6"/>
    <mergeCell ref="A4:B4"/>
  </mergeCells>
  <printOptions horizontalCentered="1"/>
  <pageMargins left="0" right="0" top="0.75" bottom="0.5" header="0.3" footer="0.3"/>
  <pageSetup paperSize="9" scale="83"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Table 1</vt:lpstr>
      <vt:lpstr>'Table 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2023-03-31T07:00:13Z</cp:lastPrinted>
  <dcterms:created xsi:type="dcterms:W3CDTF">2023-03-09T06:49:37Z</dcterms:created>
  <dcterms:modified xsi:type="dcterms:W3CDTF">2023-07-24T13:54:36Z</dcterms:modified>
</cp:coreProperties>
</file>