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C:\Users\Rehan Aslam\Downloads\"/>
    </mc:Choice>
  </mc:AlternateContent>
  <xr:revisionPtr revIDLastSave="0" documentId="13_ncr:1_{3E44AF66-6ACD-4C11-A90B-CB74BF3E27D0}" xr6:coauthVersionLast="47" xr6:coauthVersionMax="47" xr10:uidLastSave="{00000000-0000-0000-0000-000000000000}"/>
  <bookViews>
    <workbookView xWindow="-120" yWindow="-120" windowWidth="29040" windowHeight="15840" tabRatio="602" activeTab="4" xr2:uid="{00000000-000D-0000-FFFF-FFFF00000000}"/>
  </bookViews>
  <sheets>
    <sheet name="Summary updated" sheetId="59" r:id="rId1"/>
    <sheet name="17F" sheetId="62" r:id="rId2"/>
    <sheet name="18F" sheetId="61" r:id="rId3"/>
    <sheet name="19F" sheetId="63" r:id="rId4"/>
    <sheet name="Summary1" sheetId="65" r:id="rId5"/>
  </sheets>
  <externalReferences>
    <externalReference r:id="rId6"/>
    <externalReference r:id="rId7"/>
    <externalReference r:id="rId8"/>
    <externalReference r:id="rId9"/>
    <externalReference r:id="rId10"/>
  </externalReferences>
  <definedNames>
    <definedName name="\a">#N/A</definedName>
    <definedName name="\p">#N/A</definedName>
    <definedName name="\s">#N/A</definedName>
    <definedName name="_CD" localSheetId="1">#REF!</definedName>
    <definedName name="_CD" localSheetId="3">#REF!</definedName>
    <definedName name="_CD" localSheetId="0">#REF!</definedName>
    <definedName name="_CD" localSheetId="4">#REF!</definedName>
    <definedName name="_CD">#REF!</definedName>
    <definedName name="_xlnm._FilterDatabase" localSheetId="1" hidden="1">'17F'!$C$85:$H$106</definedName>
    <definedName name="_xlnm._FilterDatabase" localSheetId="2" hidden="1">'18F'!$C$88:$H$108</definedName>
    <definedName name="_xlnm._FilterDatabase" localSheetId="3" hidden="1">'19F'!$C$76:$H$96</definedName>
    <definedName name="_xlnm._FilterDatabase" localSheetId="0" hidden="1">'Summary updated'!$C$17:$C$24</definedName>
    <definedName name="_NA1" localSheetId="1">#REF!</definedName>
    <definedName name="_NA1" localSheetId="3">#REF!</definedName>
    <definedName name="_NA1" localSheetId="0">#REF!</definedName>
    <definedName name="_NA1" localSheetId="4">#REF!</definedName>
    <definedName name="_NA1">#REF!</definedName>
    <definedName name="_NA12" localSheetId="1">#REF!</definedName>
    <definedName name="_NA12" localSheetId="3">#REF!</definedName>
    <definedName name="_NA12" localSheetId="0">#REF!</definedName>
    <definedName name="_NA12" localSheetId="4">#REF!</definedName>
    <definedName name="_NA12">#REF!</definedName>
    <definedName name="_NA13" localSheetId="1">#REF!</definedName>
    <definedName name="_NA13" localSheetId="3">#REF!</definedName>
    <definedName name="_NA13" localSheetId="0">#REF!</definedName>
    <definedName name="_NA13" localSheetId="4">#REF!</definedName>
    <definedName name="_NA13">#REF!</definedName>
    <definedName name="_NA17" localSheetId="1">#REF!</definedName>
    <definedName name="_NA17" localSheetId="3">#REF!</definedName>
    <definedName name="_NA17" localSheetId="0">#REF!</definedName>
    <definedName name="_NA17" localSheetId="4">#REF!</definedName>
    <definedName name="_NA17">#REF!</definedName>
    <definedName name="_NA2" localSheetId="1">#REF!</definedName>
    <definedName name="_NA2" localSheetId="3">#REF!</definedName>
    <definedName name="_NA2" localSheetId="0">#REF!</definedName>
    <definedName name="_NA2" localSheetId="4">#REF!</definedName>
    <definedName name="_NA2">#REF!</definedName>
    <definedName name="_NA23" localSheetId="1">#REF!</definedName>
    <definedName name="_NA23" localSheetId="3">#REF!</definedName>
    <definedName name="_NA23" localSheetId="0">#REF!</definedName>
    <definedName name="_NA23" localSheetId="4">#REF!</definedName>
    <definedName name="_NA23">#REF!</definedName>
    <definedName name="_NA3" localSheetId="1">#REF!</definedName>
    <definedName name="_NA3" localSheetId="3">#REF!</definedName>
    <definedName name="_NA3" localSheetId="0">#REF!</definedName>
    <definedName name="_NA3" localSheetId="4">#REF!</definedName>
    <definedName name="_NA3">#REF!</definedName>
    <definedName name="_NA7" localSheetId="1">#REF!</definedName>
    <definedName name="_NA7" localSheetId="3">#REF!</definedName>
    <definedName name="_NA7" localSheetId="0">#REF!</definedName>
    <definedName name="_NA7" localSheetId="4">#REF!</definedName>
    <definedName name="_NA7">#REF!</definedName>
    <definedName name="_NA9" localSheetId="1">#REF!</definedName>
    <definedName name="_NA9" localSheetId="3">#REF!</definedName>
    <definedName name="_NA9" localSheetId="0">#REF!</definedName>
    <definedName name="_NA9" localSheetId="4">#REF!</definedName>
    <definedName name="_NA9">#REF!</definedName>
    <definedName name="_PR625" localSheetId="4">'[1]Normal Basis'!$133:$133</definedName>
    <definedName name="_PR625">'[1]Normal Basis'!$133:$133</definedName>
    <definedName name="_PR706" localSheetId="1">'[1]Normal Basis'!#REF!</definedName>
    <definedName name="_PR706" localSheetId="3">'[1]Normal Basis'!#REF!</definedName>
    <definedName name="_PR706" localSheetId="0">'[1]Normal Basis'!#REF!</definedName>
    <definedName name="_PR706" localSheetId="4">'[1]Normal Basis'!#REF!</definedName>
    <definedName name="_PR706">'[1]Normal Basis'!#REF!</definedName>
    <definedName name="_PR730" localSheetId="1">'[1]Normal Basis'!#REF!</definedName>
    <definedName name="_PR730" localSheetId="3">'[1]Normal Basis'!#REF!</definedName>
    <definedName name="_PR730" localSheetId="0">'[1]Normal Basis'!#REF!</definedName>
    <definedName name="_PR730" localSheetId="4">'[1]Normal Basis'!#REF!</definedName>
    <definedName name="_PR730">'[1]Normal Basis'!#REF!</definedName>
    <definedName name="_PR741" localSheetId="4">'[1]Normal Basis'!$76:$76</definedName>
    <definedName name="_PR741">'[1]Normal Basis'!$76:$76</definedName>
    <definedName name="_PR857" localSheetId="4">'[1]Normal Basis'!$59:$59</definedName>
    <definedName name="_PR857">'[1]Normal Basis'!$59:$59</definedName>
    <definedName name="_PR858" localSheetId="4">'[1]Normal Basis'!$57:$57</definedName>
    <definedName name="_PR858">'[1]Normal Basis'!$57:$57</definedName>
    <definedName name="_PR862" localSheetId="4">'[1]Normal Basis'!$53:$53</definedName>
    <definedName name="_PR862">'[1]Normal Basis'!$53:$53</definedName>
    <definedName name="_PR864" localSheetId="4">'[1]Normal Basis'!$51:$51</definedName>
    <definedName name="_PR864">'[1]Normal Basis'!$51:$51</definedName>
    <definedName name="_PR873" localSheetId="4">'[1]Normal Basis'!$42:$42</definedName>
    <definedName name="_PR873">'[1]Normal Basis'!$42:$42</definedName>
    <definedName name="_PR874" localSheetId="4">'[1]Normal Basis'!$41:$41</definedName>
    <definedName name="_PR874">'[1]Normal Basis'!$41:$41</definedName>
    <definedName name="_PR883" localSheetId="1">'[1]Normal Basis'!#REF!</definedName>
    <definedName name="_PR883" localSheetId="3">'[1]Normal Basis'!#REF!</definedName>
    <definedName name="_PR883" localSheetId="0">'[1]Normal Basis'!#REF!</definedName>
    <definedName name="_PR883" localSheetId="4">'[1]Normal Basis'!#REF!</definedName>
    <definedName name="_PR883">'[1]Normal Basis'!#REF!</definedName>
    <definedName name="_TAQ" localSheetId="1">#REF!</definedName>
    <definedName name="_TAQ" localSheetId="3">#REF!</definedName>
    <definedName name="_TAQ" localSheetId="0">#REF!</definedName>
    <definedName name="_TAQ" localSheetId="4">#REF!</definedName>
    <definedName name="_TAQ">#REF!</definedName>
    <definedName name="a">'[2]Bill 1'!$A$4:$F$29</definedName>
    <definedName name="CHW" localSheetId="1">#REF!</definedName>
    <definedName name="CHW" localSheetId="3">#REF!</definedName>
    <definedName name="CHW" localSheetId="0">#REF!</definedName>
    <definedName name="CHW" localSheetId="4">#REF!</definedName>
    <definedName name="CHW">#REF!</definedName>
    <definedName name="dlist" localSheetId="1">#REF!</definedName>
    <definedName name="dlist" localSheetId="2">#REF!</definedName>
    <definedName name="dlist" localSheetId="3">#REF!</definedName>
    <definedName name="dlist" localSheetId="0">#REF!</definedName>
    <definedName name="dlist">#REF!</definedName>
    <definedName name="ESS" localSheetId="1">#REF!</definedName>
    <definedName name="ESS" localSheetId="3">#REF!</definedName>
    <definedName name="ESS" localSheetId="0">#REF!</definedName>
    <definedName name="ESS" localSheetId="4">#REF!</definedName>
    <definedName name="ESS">#REF!</definedName>
    <definedName name="EWS" localSheetId="1">#REF!</definedName>
    <definedName name="EWS" localSheetId="3">#REF!</definedName>
    <definedName name="EWS" localSheetId="0">#REF!</definedName>
    <definedName name="EWS" localSheetId="4">#REF!</definedName>
    <definedName name="EWS">#REF!</definedName>
    <definedName name="FFS" localSheetId="1">#REF!</definedName>
    <definedName name="FFS" localSheetId="3">#REF!</definedName>
    <definedName name="FFS" localSheetId="0">#REF!</definedName>
    <definedName name="FFS" localSheetId="4">#REF!</definedName>
    <definedName name="FFS">#REF!</definedName>
    <definedName name="ggjntxfgmnfmnh" localSheetId="1">#REF!</definedName>
    <definedName name="ggjntxfgmnfmnh" localSheetId="3">#REF!</definedName>
    <definedName name="ggjntxfgmnfmnh">#REF!</definedName>
    <definedName name="GS" localSheetId="1">#REF!</definedName>
    <definedName name="GS" localSheetId="3">#REF!</definedName>
    <definedName name="GS" localSheetId="0">#REF!</definedName>
    <definedName name="GS" localSheetId="4">#REF!</definedName>
    <definedName name="GS">#REF!</definedName>
    <definedName name="hhhh" localSheetId="1">#REF!</definedName>
    <definedName name="hhhh" localSheetId="3">#REF!</definedName>
    <definedName name="hhhh">#REF!</definedName>
    <definedName name="List">[3]Sheet4!$G$4:$G$10</definedName>
    <definedName name="na" localSheetId="1">#REF!</definedName>
    <definedName name="na" localSheetId="3">#REF!</definedName>
    <definedName name="na">#REF!</definedName>
    <definedName name="PR_883M" localSheetId="4">'[1]Normal Basis'!$33:$33</definedName>
    <definedName name="PR_883M">'[1]Normal Basis'!$33:$33</definedName>
    <definedName name="PR858F" localSheetId="4">'[1]Normal Basis'!$58:$58</definedName>
    <definedName name="PR858F">'[1]Normal Basis'!$58:$58</definedName>
    <definedName name="_xlnm.Print_Area" localSheetId="1">'17F'!$A$1:$J$118</definedName>
    <definedName name="_xlnm.Print_Area" localSheetId="2">'18F'!$A$1:$J$120</definedName>
    <definedName name="_xlnm.Print_Area" localSheetId="3">'19F'!$A$1:$J$106</definedName>
    <definedName name="_xlnm.Print_Area" localSheetId="0">'Summary updated'!$A$1:$D$36</definedName>
    <definedName name="_xlnm.Print_Area" localSheetId="4">Summary1!$A$1:$D$23</definedName>
    <definedName name="Print_Area_MI">#REF!</definedName>
    <definedName name="_xlnm.Print_Titles" localSheetId="1">'17F'!$1:$8</definedName>
    <definedName name="_xlnm.Print_Titles" localSheetId="2">'18F'!$1:$8</definedName>
    <definedName name="_xlnm.Print_Titles" localSheetId="3">'19F'!$1:$8</definedName>
    <definedName name="_xlnm.Print_Titles" localSheetId="0">'Summary updated'!$1:$7</definedName>
    <definedName name="_xlnm.Print_Titles" localSheetId="4">Summary1!$1:$2</definedName>
    <definedName name="rizwan" localSheetId="1">'[1]Normal Basis'!#REF!</definedName>
    <definedName name="rizwan" localSheetId="3">'[1]Normal Basis'!#REF!</definedName>
    <definedName name="rizwan">'[1]Normal Basis'!#REF!</definedName>
    <definedName name="SAD" localSheetId="1">#REF!</definedName>
    <definedName name="SAD" localSheetId="3">#REF!</definedName>
    <definedName name="SAD" localSheetId="0">#REF!</definedName>
    <definedName name="SAD" localSheetId="4">#REF!</definedName>
    <definedName name="SAD">#REF!</definedName>
    <definedName name="SWV" localSheetId="1">#REF!</definedName>
    <definedName name="SWV" localSheetId="3">#REF!</definedName>
    <definedName name="SWV" localSheetId="0">#REF!</definedName>
    <definedName name="SWV" localSheetId="4">#REF!</definedName>
    <definedName name="SWV">#REF!</definedName>
    <definedName name="TFA" localSheetId="1">#REF!</definedName>
    <definedName name="TFA" localSheetId="3">#REF!</definedName>
    <definedName name="TFA" localSheetId="0">#REF!</definedName>
    <definedName name="TFA" localSheetId="4">#REF!</definedName>
    <definedName name="TFA">#REF!</definedName>
    <definedName name="TO" localSheetId="1">#REF!</definedName>
    <definedName name="TO" localSheetId="2">#REF!</definedName>
    <definedName name="TO" localSheetId="3">#REF!</definedName>
    <definedName name="TO" localSheetId="0">#REF!</definedName>
    <definedName name="TO">#REF!</definedName>
    <definedName name="UN" localSheetId="1">#REF!</definedName>
    <definedName name="UN" localSheetId="3">#REF!</definedName>
    <definedName name="UN" localSheetId="0">#REF!</definedName>
    <definedName name="UN" localSheetId="4">#REF!</definedName>
    <definedName name="UN">#REF!</definedName>
    <definedName name="WTP" localSheetId="1">[4]BOQ!#REF!</definedName>
    <definedName name="WTP" localSheetId="3">[4]BOQ!#REF!</definedName>
    <definedName name="WTP" localSheetId="0">[4]BOQ!#REF!</definedName>
    <definedName name="WTP" localSheetId="4">[5]BOQ!#REF!</definedName>
    <definedName name="WTP">[4]BOQ!#REF!</definedName>
    <definedName name="WWTP" localSheetId="1">[4]BOQ!#REF!</definedName>
    <definedName name="WWTP" localSheetId="3">[4]BOQ!#REF!</definedName>
    <definedName name="WWTP" localSheetId="0">[4]BOQ!#REF!</definedName>
    <definedName name="WWTP" localSheetId="4">[5]BOQ!#REF!</definedName>
    <definedName name="WWTP">[4]BOQ!#REF!</definedName>
  </definedNames>
  <calcPr calcId="181029"/>
</workbook>
</file>

<file path=xl/calcChain.xml><?xml version="1.0" encoding="utf-8"?>
<calcChain xmlns="http://schemas.openxmlformats.org/spreadsheetml/2006/main">
  <c r="D8" i="65" l="1"/>
  <c r="D6" i="65"/>
  <c r="D4" i="65"/>
  <c r="J69" i="63"/>
  <c r="J70" i="63"/>
  <c r="J71" i="63"/>
  <c r="J72" i="63"/>
  <c r="J73" i="63"/>
  <c r="J74" i="63"/>
  <c r="J75" i="63"/>
  <c r="I69" i="63"/>
  <c r="I70" i="63"/>
  <c r="I71" i="63"/>
  <c r="I72" i="63"/>
  <c r="I73" i="63"/>
  <c r="I74" i="63"/>
  <c r="I75" i="63"/>
  <c r="G69" i="63"/>
  <c r="G70" i="63"/>
  <c r="G71" i="63"/>
  <c r="G72" i="63"/>
  <c r="G73" i="63"/>
  <c r="G74" i="63"/>
  <c r="G75" i="63"/>
  <c r="I52" i="63"/>
  <c r="I53" i="63"/>
  <c r="I54" i="63"/>
  <c r="I55" i="63"/>
  <c r="I56" i="63"/>
  <c r="I57" i="63"/>
  <c r="I58" i="63"/>
  <c r="I59" i="63"/>
  <c r="I60" i="63"/>
  <c r="I61" i="63"/>
  <c r="I62" i="63"/>
  <c r="I63" i="63"/>
  <c r="G52" i="63"/>
  <c r="G53" i="63"/>
  <c r="G54" i="63"/>
  <c r="G55" i="63"/>
  <c r="G56" i="63"/>
  <c r="G57" i="63"/>
  <c r="G58" i="63"/>
  <c r="G59" i="63"/>
  <c r="G60" i="63"/>
  <c r="G61" i="63"/>
  <c r="G62" i="63"/>
  <c r="G63" i="63"/>
  <c r="I77" i="61"/>
  <c r="J77" i="61"/>
  <c r="I78" i="61"/>
  <c r="J78" i="61"/>
  <c r="I79" i="61"/>
  <c r="J79" i="61"/>
  <c r="I80" i="61"/>
  <c r="J80" i="61"/>
  <c r="I81" i="61"/>
  <c r="J81" i="61"/>
  <c r="I82" i="61"/>
  <c r="J82" i="61"/>
  <c r="I83" i="61"/>
  <c r="J83" i="61"/>
  <c r="I84" i="61"/>
  <c r="J84" i="61"/>
  <c r="I85" i="61"/>
  <c r="J85" i="61"/>
  <c r="I86" i="61"/>
  <c r="J86" i="61"/>
  <c r="I87" i="61"/>
  <c r="J87" i="61"/>
  <c r="G77" i="61"/>
  <c r="G78" i="61"/>
  <c r="G79" i="61"/>
  <c r="G80" i="61"/>
  <c r="G81" i="61"/>
  <c r="G82" i="61"/>
  <c r="G83" i="61"/>
  <c r="G84" i="61"/>
  <c r="G85" i="61"/>
  <c r="G86" i="61"/>
  <c r="G87" i="61"/>
  <c r="I53" i="61"/>
  <c r="I54" i="61"/>
  <c r="J54" i="61" s="1"/>
  <c r="I55" i="61"/>
  <c r="J55" i="61" s="1"/>
  <c r="I56" i="61"/>
  <c r="J56" i="61" s="1"/>
  <c r="I57" i="61"/>
  <c r="I58" i="61"/>
  <c r="J58" i="61" s="1"/>
  <c r="I59" i="61"/>
  <c r="J59" i="61" s="1"/>
  <c r="I60" i="61"/>
  <c r="I61" i="61"/>
  <c r="I62" i="61"/>
  <c r="J62" i="61" s="1"/>
  <c r="I63" i="61"/>
  <c r="J63" i="61" s="1"/>
  <c r="I64" i="61"/>
  <c r="J64" i="61" s="1"/>
  <c r="I65" i="61"/>
  <c r="I66" i="61"/>
  <c r="J66" i="61" s="1"/>
  <c r="I67" i="61"/>
  <c r="J67" i="61" s="1"/>
  <c r="I68" i="61"/>
  <c r="I69" i="61"/>
  <c r="I70" i="61"/>
  <c r="J70" i="61" s="1"/>
  <c r="I71" i="61"/>
  <c r="J71" i="61" s="1"/>
  <c r="G49" i="61"/>
  <c r="G50" i="61"/>
  <c r="G51" i="61"/>
  <c r="G52" i="61"/>
  <c r="G53" i="61"/>
  <c r="G54" i="61"/>
  <c r="G55" i="61"/>
  <c r="G56" i="61"/>
  <c r="G57" i="61"/>
  <c r="G58" i="61"/>
  <c r="G59" i="61"/>
  <c r="G60" i="61"/>
  <c r="J60" i="61" s="1"/>
  <c r="G61" i="61"/>
  <c r="G62" i="61"/>
  <c r="G63" i="61"/>
  <c r="G64" i="61"/>
  <c r="G65" i="61"/>
  <c r="G66" i="61"/>
  <c r="G67" i="61"/>
  <c r="G68" i="61"/>
  <c r="J68" i="61" s="1"/>
  <c r="G69" i="61"/>
  <c r="G70" i="61"/>
  <c r="G71" i="61"/>
  <c r="G94" i="61"/>
  <c r="G95" i="61"/>
  <c r="G96" i="61"/>
  <c r="G97" i="61"/>
  <c r="G98" i="61"/>
  <c r="G90" i="61"/>
  <c r="G72" i="61"/>
  <c r="G73" i="61"/>
  <c r="G74" i="61"/>
  <c r="G75" i="61"/>
  <c r="G76" i="61"/>
  <c r="I100" i="63"/>
  <c r="G100" i="63"/>
  <c r="I99" i="63"/>
  <c r="G99" i="63"/>
  <c r="I98" i="63"/>
  <c r="G98" i="63"/>
  <c r="I97" i="63"/>
  <c r="G97" i="63"/>
  <c r="I96" i="63"/>
  <c r="G96" i="63"/>
  <c r="I95" i="63"/>
  <c r="G95" i="63"/>
  <c r="I93" i="63"/>
  <c r="G93" i="63"/>
  <c r="I91" i="63"/>
  <c r="G91" i="63"/>
  <c r="I27" i="63"/>
  <c r="G27" i="63"/>
  <c r="I12" i="63"/>
  <c r="G12" i="63"/>
  <c r="I114" i="61"/>
  <c r="G114" i="61"/>
  <c r="I113" i="61"/>
  <c r="G113" i="61"/>
  <c r="I112" i="61"/>
  <c r="G112" i="61"/>
  <c r="I111" i="61"/>
  <c r="G111" i="61"/>
  <c r="I110" i="61"/>
  <c r="G110" i="61"/>
  <c r="I108" i="61"/>
  <c r="G108" i="61"/>
  <c r="I107" i="61"/>
  <c r="G107" i="61"/>
  <c r="I105" i="61"/>
  <c r="G105" i="61"/>
  <c r="I103" i="61"/>
  <c r="G103" i="61"/>
  <c r="I42" i="61"/>
  <c r="G42" i="61"/>
  <c r="I41" i="61"/>
  <c r="G41" i="61"/>
  <c r="I27" i="61"/>
  <c r="G27" i="61"/>
  <c r="I12" i="61"/>
  <c r="G12" i="61"/>
  <c r="I46" i="61"/>
  <c r="G46" i="61"/>
  <c r="I44" i="61"/>
  <c r="G44" i="61"/>
  <c r="I89" i="63"/>
  <c r="G89" i="63"/>
  <c r="I88" i="63"/>
  <c r="G88" i="63"/>
  <c r="I101" i="61"/>
  <c r="G101" i="61"/>
  <c r="I100" i="61"/>
  <c r="G100" i="61"/>
  <c r="I86" i="63"/>
  <c r="G86" i="63"/>
  <c r="I85" i="63"/>
  <c r="G85" i="63"/>
  <c r="I98" i="61"/>
  <c r="I97" i="61"/>
  <c r="I84" i="63"/>
  <c r="G84" i="63"/>
  <c r="I83" i="63"/>
  <c r="G83" i="63"/>
  <c r="I82" i="63"/>
  <c r="G82" i="63"/>
  <c r="I96" i="61"/>
  <c r="I95" i="61"/>
  <c r="J95" i="61" s="1"/>
  <c r="I94" i="61"/>
  <c r="I81" i="63"/>
  <c r="G81" i="63"/>
  <c r="I78" i="63"/>
  <c r="G78" i="63"/>
  <c r="I77" i="63"/>
  <c r="G77" i="63"/>
  <c r="I90" i="61"/>
  <c r="J90" i="61" s="1"/>
  <c r="I89" i="61"/>
  <c r="G89" i="61"/>
  <c r="I45" i="63"/>
  <c r="G45" i="63"/>
  <c r="I43" i="63"/>
  <c r="G43" i="63"/>
  <c r="I41" i="63"/>
  <c r="G41" i="63"/>
  <c r="I50" i="63"/>
  <c r="G50" i="63"/>
  <c r="I47" i="63"/>
  <c r="G47" i="63"/>
  <c r="I50" i="61"/>
  <c r="I112" i="62"/>
  <c r="G112" i="62"/>
  <c r="I111" i="62"/>
  <c r="G111" i="62"/>
  <c r="I110" i="62"/>
  <c r="J110" i="62" s="1"/>
  <c r="G110" i="62"/>
  <c r="I109" i="62"/>
  <c r="G109" i="62"/>
  <c r="J109" i="62" s="1"/>
  <c r="I108" i="62"/>
  <c r="G108" i="62"/>
  <c r="I106" i="62"/>
  <c r="G106" i="62"/>
  <c r="J106" i="62" s="1"/>
  <c r="I105" i="62"/>
  <c r="J105" i="62" s="1"/>
  <c r="G105" i="62"/>
  <c r="I103" i="62"/>
  <c r="G103" i="62"/>
  <c r="I101" i="62"/>
  <c r="G101" i="62"/>
  <c r="I99" i="62"/>
  <c r="G99" i="62"/>
  <c r="J98" i="62"/>
  <c r="I98" i="62"/>
  <c r="G98" i="62"/>
  <c r="I96" i="62"/>
  <c r="G96" i="62"/>
  <c r="I95" i="62"/>
  <c r="G95" i="62"/>
  <c r="I94" i="62"/>
  <c r="J94" i="62" s="1"/>
  <c r="G94" i="62"/>
  <c r="I93" i="62"/>
  <c r="G93" i="62"/>
  <c r="I92" i="62"/>
  <c r="G92" i="62"/>
  <c r="I91" i="62"/>
  <c r="G91" i="62"/>
  <c r="I90" i="62"/>
  <c r="J90" i="62" s="1"/>
  <c r="G90" i="62"/>
  <c r="I87" i="62"/>
  <c r="J87" i="62" s="1"/>
  <c r="G87" i="62"/>
  <c r="I86" i="62"/>
  <c r="G86" i="62"/>
  <c r="I83" i="62"/>
  <c r="G83" i="62"/>
  <c r="I85" i="62"/>
  <c r="G85" i="62"/>
  <c r="I84" i="62"/>
  <c r="G84" i="62"/>
  <c r="I82" i="62"/>
  <c r="G82" i="62"/>
  <c r="I81" i="62"/>
  <c r="G81" i="62"/>
  <c r="I80" i="62"/>
  <c r="G80" i="62"/>
  <c r="I79" i="62"/>
  <c r="J79" i="62" s="1"/>
  <c r="G79" i="62"/>
  <c r="I78" i="62"/>
  <c r="G78" i="62"/>
  <c r="I77" i="62"/>
  <c r="G77" i="62"/>
  <c r="I76" i="62"/>
  <c r="G76" i="62"/>
  <c r="I75" i="62"/>
  <c r="J75" i="62" s="1"/>
  <c r="G75" i="62"/>
  <c r="I74" i="62"/>
  <c r="G74" i="62"/>
  <c r="J74" i="62" s="1"/>
  <c r="J73" i="62"/>
  <c r="I73" i="62"/>
  <c r="G73" i="62"/>
  <c r="I99" i="61"/>
  <c r="G99" i="61"/>
  <c r="I93" i="61"/>
  <c r="G93" i="61"/>
  <c r="I72" i="62"/>
  <c r="G72" i="62"/>
  <c r="J71" i="62"/>
  <c r="I71" i="62"/>
  <c r="G71" i="62"/>
  <c r="I70" i="62"/>
  <c r="G70" i="62"/>
  <c r="I69" i="62"/>
  <c r="G69" i="62"/>
  <c r="I68" i="62"/>
  <c r="G68" i="62"/>
  <c r="I67" i="62"/>
  <c r="G67" i="62"/>
  <c r="I66" i="62"/>
  <c r="J66" i="62" s="1"/>
  <c r="G66" i="62"/>
  <c r="I65" i="62"/>
  <c r="G65" i="62"/>
  <c r="I64" i="62"/>
  <c r="J64" i="62" s="1"/>
  <c r="G64" i="62"/>
  <c r="I63" i="62"/>
  <c r="G63" i="62"/>
  <c r="J63" i="62" s="1"/>
  <c r="I62" i="62"/>
  <c r="G62" i="62"/>
  <c r="I61" i="62"/>
  <c r="G61" i="62"/>
  <c r="I60" i="62"/>
  <c r="G60" i="62"/>
  <c r="I59" i="62"/>
  <c r="J59" i="62" s="1"/>
  <c r="G59" i="62"/>
  <c r="I88" i="61"/>
  <c r="G88" i="61"/>
  <c r="I58" i="62"/>
  <c r="G58" i="62"/>
  <c r="I76" i="61"/>
  <c r="I76" i="63"/>
  <c r="G76" i="63"/>
  <c r="I57" i="62"/>
  <c r="G57" i="62"/>
  <c r="I75" i="61"/>
  <c r="I68" i="63"/>
  <c r="G68" i="63"/>
  <c r="I56" i="62"/>
  <c r="J56" i="62" s="1"/>
  <c r="G56" i="62"/>
  <c r="I74" i="61"/>
  <c r="I67" i="63"/>
  <c r="G67" i="63"/>
  <c r="I55" i="62"/>
  <c r="G55" i="62"/>
  <c r="I73" i="61"/>
  <c r="I66" i="63"/>
  <c r="G66" i="63"/>
  <c r="I54" i="62"/>
  <c r="G54" i="62"/>
  <c r="I72" i="61"/>
  <c r="I65" i="63"/>
  <c r="G65" i="63"/>
  <c r="I53" i="62"/>
  <c r="G53" i="62"/>
  <c r="I52" i="61"/>
  <c r="I64" i="63"/>
  <c r="G64" i="63"/>
  <c r="I52" i="62"/>
  <c r="J52" i="62" s="1"/>
  <c r="G52" i="62"/>
  <c r="I51" i="61"/>
  <c r="I51" i="63"/>
  <c r="G51" i="63"/>
  <c r="I51" i="62"/>
  <c r="G51" i="62"/>
  <c r="I49" i="61"/>
  <c r="I49" i="63"/>
  <c r="G49" i="63"/>
  <c r="I49" i="62"/>
  <c r="J49" i="62" s="1"/>
  <c r="G49" i="62"/>
  <c r="I48" i="61"/>
  <c r="G48" i="61"/>
  <c r="I48" i="63"/>
  <c r="G48" i="63"/>
  <c r="I48" i="62"/>
  <c r="J48" i="62" s="1"/>
  <c r="G48" i="62"/>
  <c r="I46" i="62"/>
  <c r="G46" i="62"/>
  <c r="I44" i="62"/>
  <c r="G44" i="62"/>
  <c r="I43" i="62"/>
  <c r="J43" i="62" s="1"/>
  <c r="G43" i="62"/>
  <c r="I42" i="62"/>
  <c r="G42" i="62"/>
  <c r="I40" i="62"/>
  <c r="G40" i="62"/>
  <c r="I39" i="62"/>
  <c r="G39" i="62"/>
  <c r="I37" i="62"/>
  <c r="G37" i="62"/>
  <c r="I35" i="62"/>
  <c r="G35" i="62"/>
  <c r="I33" i="62"/>
  <c r="G33" i="62"/>
  <c r="I31" i="62"/>
  <c r="G31" i="62"/>
  <c r="I28" i="62"/>
  <c r="G28" i="62"/>
  <c r="I27" i="62"/>
  <c r="G27" i="62"/>
  <c r="I25" i="62"/>
  <c r="G25" i="62"/>
  <c r="I24" i="62"/>
  <c r="G24" i="62"/>
  <c r="I23" i="62"/>
  <c r="G23" i="62"/>
  <c r="I21" i="62"/>
  <c r="G21" i="62"/>
  <c r="I20" i="62"/>
  <c r="G20" i="62"/>
  <c r="I19" i="62"/>
  <c r="G19" i="62"/>
  <c r="I17" i="62"/>
  <c r="G17" i="62"/>
  <c r="I15" i="62"/>
  <c r="G15" i="62"/>
  <c r="I12" i="62"/>
  <c r="G12" i="62"/>
  <c r="J12" i="62" s="1"/>
  <c r="C43" i="63"/>
  <c r="C45" i="63" s="1"/>
  <c r="E30" i="63"/>
  <c r="E32" i="63" s="1"/>
  <c r="E34" i="63" s="1"/>
  <c r="G34" i="63" s="1"/>
  <c r="C17" i="63"/>
  <c r="C19" i="63" s="1"/>
  <c r="E15" i="63"/>
  <c r="E17" i="63" s="1"/>
  <c r="E19" i="63" s="1"/>
  <c r="I19" i="63" s="1"/>
  <c r="A13" i="63"/>
  <c r="A26" i="63" s="1"/>
  <c r="B12" i="63"/>
  <c r="D10" i="65" l="1"/>
  <c r="J60" i="63"/>
  <c r="J56" i="63"/>
  <c r="J62" i="63"/>
  <c r="J61" i="63"/>
  <c r="J58" i="63"/>
  <c r="J68" i="63"/>
  <c r="J43" i="63"/>
  <c r="J85" i="63"/>
  <c r="J93" i="63"/>
  <c r="J96" i="63"/>
  <c r="J57" i="63"/>
  <c r="J54" i="63"/>
  <c r="J63" i="63"/>
  <c r="J55" i="63"/>
  <c r="J45" i="63"/>
  <c r="J59" i="63"/>
  <c r="J53" i="63"/>
  <c r="J83" i="63"/>
  <c r="J86" i="63"/>
  <c r="J89" i="63"/>
  <c r="J97" i="63"/>
  <c r="J52" i="63"/>
  <c r="J50" i="63"/>
  <c r="J82" i="63"/>
  <c r="J12" i="63"/>
  <c r="J67" i="63"/>
  <c r="J41" i="63"/>
  <c r="J88" i="63"/>
  <c r="G17" i="63"/>
  <c r="J91" i="63"/>
  <c r="J77" i="63"/>
  <c r="G32" i="63"/>
  <c r="J49" i="63"/>
  <c r="J66" i="63"/>
  <c r="J81" i="63"/>
  <c r="I17" i="63"/>
  <c r="J27" i="63"/>
  <c r="I32" i="63"/>
  <c r="J95" i="63"/>
  <c r="J98" i="63"/>
  <c r="J100" i="63"/>
  <c r="G15" i="63"/>
  <c r="G19" i="63"/>
  <c r="J19" i="63" s="1"/>
  <c r="G30" i="63"/>
  <c r="I34" i="63"/>
  <c r="J34" i="63" s="1"/>
  <c r="J99" i="63"/>
  <c r="J78" i="63"/>
  <c r="J84" i="63"/>
  <c r="I15" i="63"/>
  <c r="I30" i="63"/>
  <c r="J65" i="61"/>
  <c r="J57" i="61"/>
  <c r="J69" i="61"/>
  <c r="J61" i="61"/>
  <c r="J53" i="61"/>
  <c r="J98" i="61"/>
  <c r="J100" i="61"/>
  <c r="J113" i="61"/>
  <c r="J12" i="61"/>
  <c r="J74" i="61"/>
  <c r="J41" i="61"/>
  <c r="J103" i="61"/>
  <c r="J112" i="61"/>
  <c r="J97" i="61"/>
  <c r="J73" i="61"/>
  <c r="J99" i="61"/>
  <c r="J27" i="61"/>
  <c r="J42" i="61"/>
  <c r="J105" i="61"/>
  <c r="J108" i="61"/>
  <c r="J111" i="61"/>
  <c r="J44" i="61"/>
  <c r="J101" i="61"/>
  <c r="J107" i="61"/>
  <c r="J110" i="61"/>
  <c r="J114" i="61"/>
  <c r="J96" i="61"/>
  <c r="J52" i="61"/>
  <c r="J48" i="61"/>
  <c r="J46" i="61"/>
  <c r="J94" i="61"/>
  <c r="J47" i="63"/>
  <c r="J51" i="63"/>
  <c r="J65" i="63"/>
  <c r="J64" i="63"/>
  <c r="J89" i="61"/>
  <c r="J86" i="62"/>
  <c r="J27" i="62"/>
  <c r="J24" i="62"/>
  <c r="J19" i="62"/>
  <c r="J17" i="62"/>
  <c r="J15" i="62"/>
  <c r="J93" i="61"/>
  <c r="J88" i="61"/>
  <c r="J76" i="61"/>
  <c r="J112" i="62"/>
  <c r="J111" i="62"/>
  <c r="J108" i="62"/>
  <c r="J101" i="62"/>
  <c r="J95" i="62"/>
  <c r="J103" i="62"/>
  <c r="J99" i="62"/>
  <c r="J96" i="62"/>
  <c r="J93" i="62"/>
  <c r="J92" i="62"/>
  <c r="J91" i="62"/>
  <c r="J49" i="61"/>
  <c r="J75" i="61"/>
  <c r="J50" i="61"/>
  <c r="J51" i="61"/>
  <c r="J72" i="61"/>
  <c r="J48" i="63"/>
  <c r="J76" i="63"/>
  <c r="J85" i="62"/>
  <c r="J77" i="62"/>
  <c r="J81" i="62"/>
  <c r="J67" i="62"/>
  <c r="J55" i="62"/>
  <c r="J68" i="62"/>
  <c r="J84" i="62"/>
  <c r="J51" i="62"/>
  <c r="J58" i="62"/>
  <c r="J61" i="62"/>
  <c r="J70" i="62"/>
  <c r="J83" i="62"/>
  <c r="J54" i="62"/>
  <c r="J65" i="62"/>
  <c r="J72" i="62"/>
  <c r="J76" i="62"/>
  <c r="J78" i="62"/>
  <c r="J53" i="62"/>
  <c r="J57" i="62"/>
  <c r="J60" i="62"/>
  <c r="J62" i="62"/>
  <c r="J69" i="62"/>
  <c r="J80" i="62"/>
  <c r="J82" i="62"/>
  <c r="J46" i="62"/>
  <c r="J44" i="62"/>
  <c r="J42" i="62"/>
  <c r="J40" i="62"/>
  <c r="J39" i="62"/>
  <c r="J37" i="62"/>
  <c r="J35" i="62"/>
  <c r="J33" i="62"/>
  <c r="J31" i="62"/>
  <c r="J28" i="62"/>
  <c r="J25" i="62"/>
  <c r="J23" i="62"/>
  <c r="J21" i="62"/>
  <c r="J20" i="62"/>
  <c r="I113" i="62"/>
  <c r="G113" i="62"/>
  <c r="B14" i="63"/>
  <c r="B16" i="63" s="1"/>
  <c r="B18" i="63" s="1"/>
  <c r="B20" i="63" s="1"/>
  <c r="B21" i="63" s="1"/>
  <c r="B22" i="63" s="1"/>
  <c r="B24" i="63" s="1"/>
  <c r="B25" i="63" s="1"/>
  <c r="B27" i="63"/>
  <c r="A28" i="63"/>
  <c r="E23" i="63"/>
  <c r="E20" i="63"/>
  <c r="E38" i="63"/>
  <c r="E36" i="63"/>
  <c r="C46" i="62"/>
  <c r="C48" i="62" s="1"/>
  <c r="E33" i="62"/>
  <c r="E35" i="62" s="1"/>
  <c r="C17" i="62"/>
  <c r="C19" i="62" s="1"/>
  <c r="E15" i="62"/>
  <c r="E17" i="62" s="1"/>
  <c r="E19" i="62" s="1"/>
  <c r="A13" i="62"/>
  <c r="A26" i="62" s="1"/>
  <c r="B12" i="62"/>
  <c r="J32" i="63" l="1"/>
  <c r="J30" i="63"/>
  <c r="J17" i="63"/>
  <c r="J15" i="63"/>
  <c r="G20" i="63"/>
  <c r="I20" i="63"/>
  <c r="I23" i="63"/>
  <c r="G23" i="63"/>
  <c r="G38" i="63"/>
  <c r="I38" i="63"/>
  <c r="I36" i="63"/>
  <c r="G36" i="63"/>
  <c r="E24" i="63"/>
  <c r="E39" i="63"/>
  <c r="E21" i="63"/>
  <c r="J113" i="62"/>
  <c r="A40" i="63"/>
  <c r="B29" i="63"/>
  <c r="B31" i="63" s="1"/>
  <c r="B33" i="63" s="1"/>
  <c r="B35" i="63" s="1"/>
  <c r="B37" i="63" s="1"/>
  <c r="B39" i="63" s="1"/>
  <c r="B27" i="62"/>
  <c r="B28" i="62" s="1"/>
  <c r="A29" i="62"/>
  <c r="A41" i="62" s="1"/>
  <c r="A45" i="62" s="1"/>
  <c r="B14" i="62"/>
  <c r="B16" i="62" s="1"/>
  <c r="B18" i="62" s="1"/>
  <c r="B20" i="62" s="1"/>
  <c r="B21" i="62" s="1"/>
  <c r="B22" i="62" s="1"/>
  <c r="B24" i="62" s="1"/>
  <c r="B25" i="62" s="1"/>
  <c r="E20" i="62"/>
  <c r="E21" i="62" s="1"/>
  <c r="E23" i="62"/>
  <c r="E24" i="62" s="1"/>
  <c r="E25" i="62" s="1"/>
  <c r="E39" i="62"/>
  <c r="E37" i="62"/>
  <c r="E30" i="61"/>
  <c r="E15" i="61"/>
  <c r="J20" i="63" l="1"/>
  <c r="J23" i="63"/>
  <c r="G21" i="63"/>
  <c r="I21" i="63"/>
  <c r="G24" i="63"/>
  <c r="I24" i="63"/>
  <c r="I15" i="61"/>
  <c r="G15" i="61"/>
  <c r="G30" i="61"/>
  <c r="I30" i="61"/>
  <c r="J30" i="61" s="1"/>
  <c r="J36" i="63"/>
  <c r="I39" i="63"/>
  <c r="G39" i="63"/>
  <c r="J38" i="63"/>
  <c r="E32" i="61"/>
  <c r="E17" i="61"/>
  <c r="E25" i="63"/>
  <c r="B42" i="62"/>
  <c r="B43" i="62" s="1"/>
  <c r="B44" i="62" s="1"/>
  <c r="B30" i="62"/>
  <c r="B32" i="62" s="1"/>
  <c r="B34" i="62" s="1"/>
  <c r="B36" i="62" s="1"/>
  <c r="B38" i="62" s="1"/>
  <c r="B40" i="62" s="1"/>
  <c r="B41" i="63"/>
  <c r="A42" i="63"/>
  <c r="E40" i="62"/>
  <c r="B46" i="62"/>
  <c r="A47" i="62"/>
  <c r="J21" i="63" l="1"/>
  <c r="I25" i="63"/>
  <c r="G25" i="63"/>
  <c r="G101" i="63"/>
  <c r="J24" i="63"/>
  <c r="J15" i="61"/>
  <c r="G17" i="61"/>
  <c r="I17" i="61"/>
  <c r="J39" i="63"/>
  <c r="I101" i="63"/>
  <c r="E19" i="61"/>
  <c r="E34" i="61"/>
  <c r="I32" i="61"/>
  <c r="G32" i="61"/>
  <c r="B43" i="63"/>
  <c r="A44" i="63"/>
  <c r="A50" i="62"/>
  <c r="B48" i="62"/>
  <c r="B49" i="62" s="1"/>
  <c r="J25" i="63" l="1"/>
  <c r="J101" i="63" s="1"/>
  <c r="J32" i="61"/>
  <c r="G19" i="61"/>
  <c r="I19" i="61"/>
  <c r="J17" i="61"/>
  <c r="G34" i="61"/>
  <c r="I34" i="61"/>
  <c r="E36" i="61"/>
  <c r="E38" i="61"/>
  <c r="E20" i="61"/>
  <c r="E23" i="61"/>
  <c r="B51" i="62"/>
  <c r="B52" i="62" s="1"/>
  <c r="B53" i="62" s="1"/>
  <c r="B54" i="62" s="1"/>
  <c r="A85" i="62"/>
  <c r="A46" i="63"/>
  <c r="B45" i="63"/>
  <c r="C44" i="61"/>
  <c r="C46" i="61" s="1"/>
  <c r="C17" i="61"/>
  <c r="C19" i="61" s="1"/>
  <c r="B12" i="61"/>
  <c r="J19" i="61" l="1"/>
  <c r="I38" i="61"/>
  <c r="G38" i="61"/>
  <c r="G20" i="61"/>
  <c r="I20" i="61"/>
  <c r="G36" i="61"/>
  <c r="I36" i="61"/>
  <c r="I23" i="61"/>
  <c r="G23" i="61"/>
  <c r="E21" i="61"/>
  <c r="E39" i="61"/>
  <c r="J34" i="61"/>
  <c r="E24" i="61"/>
  <c r="B47" i="63"/>
  <c r="B48" i="63" s="1"/>
  <c r="B49" i="63" s="1"/>
  <c r="B50" i="63" s="1"/>
  <c r="B51" i="63" s="1"/>
  <c r="A76" i="63"/>
  <c r="A86" i="62"/>
  <c r="A87" i="62" s="1"/>
  <c r="A88" i="62" s="1"/>
  <c r="A13" i="61"/>
  <c r="B52" i="63" l="1"/>
  <c r="B53" i="63" s="1"/>
  <c r="B54" i="63" s="1"/>
  <c r="B55" i="63" s="1"/>
  <c r="J20" i="61"/>
  <c r="J38" i="61"/>
  <c r="J23" i="61"/>
  <c r="I39" i="61"/>
  <c r="G39" i="61"/>
  <c r="J36" i="61"/>
  <c r="I24" i="61"/>
  <c r="G24" i="61"/>
  <c r="I21" i="61"/>
  <c r="G21" i="61"/>
  <c r="E25" i="61"/>
  <c r="A77" i="63"/>
  <c r="A78" i="63" s="1"/>
  <c r="A79" i="63" s="1"/>
  <c r="B89" i="62"/>
  <c r="B95" i="62" s="1"/>
  <c r="B96" i="62" s="1"/>
  <c r="B97" i="62" s="1"/>
  <c r="B100" i="62" s="1"/>
  <c r="A102" i="62"/>
  <c r="A26" i="61"/>
  <c r="B14" i="61"/>
  <c r="B16" i="61" s="1"/>
  <c r="B18" i="61" s="1"/>
  <c r="B20" i="61" s="1"/>
  <c r="B21" i="61" s="1"/>
  <c r="B22" i="61" s="1"/>
  <c r="B24" i="61" s="1"/>
  <c r="B25" i="61" s="1"/>
  <c r="J24" i="61" l="1"/>
  <c r="J21" i="61"/>
  <c r="J39" i="61"/>
  <c r="G25" i="61"/>
  <c r="G115" i="61" s="1"/>
  <c r="I25" i="61"/>
  <c r="B80" i="63"/>
  <c r="B85" i="63" s="1"/>
  <c r="B86" i="63" s="1"/>
  <c r="B87" i="63" s="1"/>
  <c r="B90" i="63" s="1"/>
  <c r="A92" i="63"/>
  <c r="B103" i="62"/>
  <c r="A104" i="62"/>
  <c r="B27" i="61"/>
  <c r="A28" i="61"/>
  <c r="J25" i="61" l="1"/>
  <c r="I115" i="61"/>
  <c r="I143" i="61" s="1"/>
  <c r="G143" i="61"/>
  <c r="J115" i="61"/>
  <c r="J143" i="61" s="1"/>
  <c r="A94" i="63"/>
  <c r="B93" i="63"/>
  <c r="B105" i="62"/>
  <c r="A106" i="62"/>
  <c r="B29" i="61"/>
  <c r="B31" i="61" s="1"/>
  <c r="B33" i="61" s="1"/>
  <c r="B35" i="61" s="1"/>
  <c r="B37" i="61" s="1"/>
  <c r="B39" i="61" s="1"/>
  <c r="A40" i="61"/>
  <c r="B95" i="63" l="1"/>
  <c r="A96" i="63"/>
  <c r="A43" i="61"/>
  <c r="A97" i="63" l="1"/>
  <c r="A98" i="63" s="1"/>
  <c r="A107" i="62"/>
  <c r="A109" i="62" s="1"/>
  <c r="A110" i="62" s="1"/>
  <c r="A111" i="62" s="1"/>
  <c r="A112" i="62" s="1"/>
  <c r="A45" i="61"/>
  <c r="B44" i="61"/>
  <c r="B108" i="62" l="1"/>
  <c r="A99" i="63"/>
  <c r="A100" i="63" s="1"/>
  <c r="A47" i="61"/>
  <c r="A88" i="61" s="1"/>
  <c r="B46" i="61"/>
  <c r="A89" i="61" l="1"/>
  <c r="A90" i="61" s="1"/>
  <c r="A91" i="61" s="1"/>
  <c r="B48" i="61"/>
  <c r="B49" i="61" s="1"/>
  <c r="B50" i="61" s="1"/>
  <c r="B51" i="61" s="1"/>
  <c r="B52" i="61" s="1"/>
  <c r="A10" i="59"/>
  <c r="B53" i="61" l="1"/>
  <c r="B54" i="61" s="1"/>
  <c r="B55" i="61" s="1"/>
  <c r="B56" i="61" s="1"/>
  <c r="A104" i="61"/>
  <c r="B92" i="61"/>
  <c r="A11" i="59"/>
  <c r="A12" i="59" s="1"/>
  <c r="A13" i="59" s="1"/>
  <c r="A14" i="59" s="1"/>
  <c r="A15" i="59" s="1"/>
  <c r="A16" i="59" s="1"/>
  <c r="A17" i="59" s="1"/>
  <c r="A18" i="59" s="1"/>
  <c r="A19" i="59" s="1"/>
  <c r="A20" i="59" s="1"/>
  <c r="A21" i="59" s="1"/>
  <c r="A22" i="59" s="1"/>
  <c r="A23" i="59" s="1"/>
  <c r="A24" i="59" s="1"/>
  <c r="A25" i="59" s="1"/>
  <c r="A26" i="59" s="1"/>
  <c r="A27" i="59" s="1"/>
  <c r="B97" i="61" l="1"/>
  <c r="B98" i="61" s="1"/>
  <c r="B99" i="61" s="1"/>
  <c r="B102" i="61" s="1"/>
  <c r="B105" i="61"/>
  <c r="A106" i="61"/>
  <c r="A108" i="61" l="1"/>
  <c r="B107" i="61"/>
  <c r="A109" i="61" l="1"/>
  <c r="A111" i="61" l="1"/>
  <c r="A112" i="61" s="1"/>
  <c r="A113" i="61" s="1"/>
  <c r="A114" i="61" s="1"/>
  <c r="B110" i="61"/>
</calcChain>
</file>

<file path=xl/sharedStrings.xml><?xml version="1.0" encoding="utf-8"?>
<sst xmlns="http://schemas.openxmlformats.org/spreadsheetml/2006/main" count="684" uniqueCount="167">
  <si>
    <t>Note:</t>
  </si>
  <si>
    <t>1)</t>
  </si>
  <si>
    <t>2)</t>
  </si>
  <si>
    <t>3)</t>
  </si>
  <si>
    <t>Contractor is instructed to visit the site, understand the nature of work &amp; then fill the rates accordingly and submit the quotation. No argument and discussion will be entertained after awarding of work.</t>
  </si>
  <si>
    <t>Total Cost of Works Rs.</t>
  </si>
  <si>
    <t>ACMV Works</t>
  </si>
  <si>
    <t>Sr. No.</t>
  </si>
  <si>
    <t>Electric power wiring / supply to be provided at equipment with isolation box by electrical contractor.</t>
  </si>
  <si>
    <t>Description</t>
  </si>
  <si>
    <t xml:space="preserve">  </t>
  </si>
  <si>
    <t>Supply &amp; installation of Air Devices</t>
  </si>
  <si>
    <t>Supply &amp; installation of flexible duct</t>
  </si>
  <si>
    <t>Supply &amp; installation of butterfly damper</t>
  </si>
  <si>
    <t>Painting &amp; identification work</t>
  </si>
  <si>
    <t>Making of Shop Drawings &amp; AS BUILT drawings</t>
  </si>
  <si>
    <t>Supply &amp; installation of valves &amp; accessories for FCU</t>
  </si>
  <si>
    <t>Supply &amp; installation of ventilation fans</t>
  </si>
  <si>
    <t>Supply &amp; installation of G.I ductwork</t>
  </si>
  <si>
    <t>Supply &amp; installation of XLPE insulation</t>
  </si>
  <si>
    <t>Supply &amp; installation of sound liner</t>
  </si>
  <si>
    <t>Executive Summary</t>
  </si>
  <si>
    <t>UEP</t>
  </si>
  <si>
    <t>Clifton, Karachi.</t>
  </si>
  <si>
    <t>Miscellaneous work which was not included in BOQ but necessary to complete the project in all respects and ready to operate as per instructions of Consultant. (Bidder should mentioned the type of works).</t>
  </si>
  <si>
    <t>Supply &amp; installation of valves &amp; accessories for WCPU</t>
  </si>
  <si>
    <t>Supply &amp; installation of M.S Pipes for chilled &amp; cooling water</t>
  </si>
  <si>
    <t>Amount Rs.</t>
  </si>
  <si>
    <t>Supply &amp; installation of drain pipes</t>
  </si>
  <si>
    <t>Supply &amp; installation of VAV / CAV Boxes</t>
  </si>
  <si>
    <t>Supply &amp; installation of fan coil units (FCU)</t>
  </si>
  <si>
    <t>Supply &amp; installation of water cooled package units (WCPU)</t>
  </si>
  <si>
    <t>Supply &amp; installation of Volume Control Damper</t>
  </si>
  <si>
    <t>Supply &amp; installation of thermapore insulation over chilled water pipes</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</si>
  <si>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</si>
  <si>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</si>
  <si>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</si>
  <si>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</si>
  <si>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</si>
  <si>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</si>
  <si>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</si>
  <si>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</si>
  <si>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</si>
  <si>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</si>
  <si>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</si>
  <si>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</si>
  <si>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</si>
  <si>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</si>
  <si>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</si>
  <si>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</si>
  <si>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</si>
  <si>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</si>
  <si>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</si>
  <si>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</si>
  <si>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</si>
  <si>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</si>
  <si>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</si>
  <si>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</si>
  <si>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</si>
  <si>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</si>
  <si>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</si>
  <si>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</si>
  <si>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</si>
  <si>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</si>
  <si>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</si>
  <si>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</si>
  <si>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</si>
  <si>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</si>
  <si>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</si>
  <si>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</si>
  <si>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</si>
  <si>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</si>
  <si>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Miscellaneous work which was not included in BOQ but necessary to complete the project in all respects and ready to operate as per instructions of Consultant.
(Bidder should mentioned the type of works).</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</si>
  <si>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</si>
  <si>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</si>
  <si>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</si>
  <si>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</si>
  <si>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</si>
  <si>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</si>
  <si>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</si>
  <si>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</si>
  <si>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</si>
  <si>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</si>
  <si>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Testing &amp; commissioning of water &amp; air side</t>
  </si>
  <si>
    <t>WCPU-01</t>
  </si>
  <si>
    <t>Bill of Quantities</t>
  </si>
  <si>
    <t>WCPU-02</t>
  </si>
  <si>
    <t xml:space="preserve">25mm dia </t>
  </si>
  <si>
    <t xml:space="preserve">32mm dia </t>
  </si>
  <si>
    <t>150mm dia</t>
  </si>
  <si>
    <t>DFCU-01</t>
  </si>
  <si>
    <t>UEP (18th Floor)</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</si>
  <si>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</si>
  <si>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</si>
  <si>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</si>
  <si>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</si>
  <si>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</si>
  <si>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</si>
  <si>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</si>
  <si>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</si>
  <si>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</si>
  <si>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</si>
  <si>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</si>
  <si>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</si>
  <si>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1.5 TR</t>
  </si>
  <si>
    <t>UEP (17th Floor)</t>
  </si>
  <si>
    <t>UEP (19th Floor)</t>
  </si>
  <si>
    <t>Supply &amp; installation of VAV &amp; CAV Boxes as per mentioned in schedule with digital thermostat controller, pressure sensor, control wiring, including flexible duct connection / connector, electrical connection, lindaptor support &amp; hangers complete in all respects ready to operate as per drawings, specification, instruction and approval of Consultant.</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</si>
  <si>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</si>
  <si>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</si>
  <si>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</si>
  <si>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</si>
  <si>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</si>
  <si>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</si>
  <si>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</si>
  <si>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</si>
  <si>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</si>
  <si>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</si>
  <si>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</si>
  <si>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</si>
  <si>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</si>
  <si>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</si>
  <si>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 xml:space="preserve">50mm dia </t>
  </si>
  <si>
    <t>VAV-06</t>
  </si>
  <si>
    <t>VAV-07</t>
  </si>
  <si>
    <t>VAV-08</t>
  </si>
  <si>
    <t>VAV-09</t>
  </si>
  <si>
    <t>VAV-10</t>
  </si>
  <si>
    <t>VAV-11</t>
  </si>
  <si>
    <t>VAV-12</t>
  </si>
  <si>
    <t>VAV-13</t>
  </si>
  <si>
    <t>VAV-14</t>
  </si>
  <si>
    <t>VAV-15</t>
  </si>
  <si>
    <t>VAV-16</t>
  </si>
  <si>
    <t>VAV-17</t>
  </si>
  <si>
    <t>VAV-18</t>
  </si>
  <si>
    <t>VAV-19</t>
  </si>
  <si>
    <t>VAV-20</t>
  </si>
  <si>
    <t>VAV-21</t>
  </si>
  <si>
    <t>VAV-22</t>
  </si>
  <si>
    <t>VAV-23</t>
  </si>
  <si>
    <t>VAV-24</t>
  </si>
  <si>
    <t>CAV-06</t>
  </si>
  <si>
    <t>CAV-07</t>
  </si>
  <si>
    <t>CAV-08</t>
  </si>
  <si>
    <t>CAV-09</t>
  </si>
  <si>
    <t>CAV-10</t>
  </si>
  <si>
    <t>450mm dia</t>
  </si>
  <si>
    <t>CAV-11</t>
  </si>
  <si>
    <t>CAV-12</t>
  </si>
  <si>
    <t>CAV-13</t>
  </si>
  <si>
    <t>CAV-14</t>
  </si>
  <si>
    <t>CAV-15</t>
  </si>
  <si>
    <t>CAV-16</t>
  </si>
  <si>
    <t>UNITED ENERGY PAKISTAN LTD.,
SKY TOWER-B,  DOLMEN CITY
CLIFTON, KARACHI.</t>
  </si>
  <si>
    <t>1.</t>
  </si>
  <si>
    <t>17TH FLOOR.</t>
  </si>
  <si>
    <t>Rs.</t>
  </si>
  <si>
    <t>2.</t>
  </si>
  <si>
    <t>18TH FLOOR.</t>
  </si>
  <si>
    <t>3.</t>
  </si>
  <si>
    <t>19TH FLOOR.</t>
  </si>
  <si>
    <t>GRAND TOTAL</t>
  </si>
  <si>
    <t>(Rupees________________________________________________________________________________ Only)</t>
  </si>
  <si>
    <t>Contractor's Signature, Stamp &amp; Date.</t>
  </si>
  <si>
    <t>SUMMARY OF COST 
FOR ACMV WORKS
(OFFICE BLOCK - 17TH, 18TH &amp; 19TH FLOORS)</t>
  </si>
  <si>
    <t>Ninety-Two Million Seven Hundred Five Thousand Nine Hundred Twenty-Seven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</si>
</sst>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General_)"/>
    <numFmt numFmtId="165" formatCode="_(* #,##0_);_(* \(#,##0\);_(* &quot;-&quot;??_);_(@_)"/>
    <numFmt numFmtId="166" formatCode="0.0"/>
    <numFmt numFmtId="167" formatCode="#,##0.0"/>
  </numFmts>
  <fonts count="24"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sz val="11"/>
      <name val="Arial"/>
      <family val="2"/>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sz val="8"/>
      <name val="Arial"/>
      <family val="2"/>
    </font>
    <font>
      <sz val="10"/>
      <name val="Century Gothic"/>
      <family val="2"/>
    </font>
    <font>
      <b/>
      <u/>
      <sz val="20"/>
      <name val="Times New Roman"/>
      <family val="1"/>
    </font>
    <font>
      <sz val="12"/>
      <name val="Century Gothic"/>
      <family val="2"/>
    </font>
    <font>
      <b/>
      <sz val="12"/>
      <name val="Times New Roman"/>
      <family val="1"/>
    </font>
    <font>
      <b/>
      <sz val="12"/>
      <name val="Century Gothic"/>
      <family val="2"/>
    </font>
    <font>
      <b/>
      <sz val="10"/>
      <name val="Times New Roman"/>
      <family val="1"/>
    </font>
    <font>
      <b/>
      <sz val="10"/>
      <name val="Century Gothic"/>
      <family val="2"/>
    </font>
    <font>
      <b/>
      <sz val="12"/>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84">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s>
  <cellStyleXfs count="14">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0" fontId="2" fillId="0" borderId="0">
      <alignment vertical="center"/>
    </xf>
    <xf numFmtId="43" fontId="7" fillId="0" borderId="0" applyFont="0" applyFill="0" applyBorder="0" applyAlignment="0" applyProtection="0"/>
    <xf numFmtId="0" fontId="16" fillId="0" borderId="0"/>
  </cellStyleXfs>
  <cellXfs count="386">
    <xf numFmtId="0" fontId="0" fillId="0" borderId="0" xfId="0"/>
    <xf numFmtId="0" fontId="1" fillId="0" borderId="0" xfId="3" applyFont="1"/>
    <xf numFmtId="0" fontId="1" fillId="0" borderId="0" xfId="3" applyFont="1" applyAlignment="1">
      <alignment vertical="center"/>
    </xf>
    <xf numFmtId="164" fontId="2" fillId="0" borderId="0" xfId="3" applyNumberFormat="1" applyFont="1" applyAlignment="1">
      <alignment horizontal="left" vertical="center"/>
    </xf>
    <xf numFmtId="164"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8" xfId="3" applyFont="1" applyBorder="1" applyAlignment="1">
      <alignment horizontal="center" vertical="center"/>
    </xf>
    <xf numFmtId="164" fontId="5" fillId="0" borderId="13"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164" fontId="5" fillId="0" borderId="6" xfId="3" applyNumberFormat="1" applyFont="1" applyBorder="1" applyAlignment="1">
      <alignment horizontal="center" vertical="center"/>
    </xf>
    <xf numFmtId="1" fontId="1" fillId="0" borderId="0" xfId="3" applyNumberFormat="1" applyFont="1" applyAlignment="1">
      <alignment vertical="center"/>
    </xf>
    <xf numFmtId="0" fontId="5" fillId="0" borderId="0" xfId="3" applyFont="1" applyAlignment="1">
      <alignment horizontal="left"/>
    </xf>
    <xf numFmtId="164" fontId="5" fillId="0" borderId="7" xfId="3" applyNumberFormat="1" applyFont="1" applyBorder="1" applyAlignment="1">
      <alignment horizontal="center" vertical="center" wrapText="1"/>
    </xf>
    <xf numFmtId="0" fontId="1" fillId="0" borderId="2" xfId="3" applyFont="1" applyBorder="1" applyAlignment="1">
      <alignment horizontal="justify" vertical="center"/>
    </xf>
    <xf numFmtId="165" fontId="1" fillId="0" borderId="4" xfId="12" applyNumberFormat="1" applyFont="1" applyBorder="1" applyAlignment="1"/>
    <xf numFmtId="165" fontId="1" fillId="0" borderId="4" xfId="12" applyNumberFormat="1" applyFont="1" applyBorder="1" applyAlignment="1">
      <alignment horizontal="right"/>
    </xf>
    <xf numFmtId="0" fontId="1" fillId="0" borderId="1" xfId="3" applyFont="1" applyBorder="1" applyAlignment="1">
      <alignment horizontal="justify" vertical="center"/>
    </xf>
    <xf numFmtId="165" fontId="1" fillId="0" borderId="3" xfId="12" applyNumberFormat="1" applyFont="1" applyBorder="1" applyAlignment="1">
      <alignment horizontal="right"/>
    </xf>
    <xf numFmtId="164" fontId="1" fillId="0" borderId="2" xfId="3" quotePrefix="1" applyNumberFormat="1" applyFont="1" applyBorder="1" applyAlignment="1">
      <alignment horizontal="justify" vertical="center"/>
    </xf>
    <xf numFmtId="165" fontId="1" fillId="0" borderId="4" xfId="12" applyNumberFormat="1" applyFont="1" applyFill="1" applyBorder="1" applyAlignment="1">
      <alignment horizontal="right" wrapText="1"/>
    </xf>
    <xf numFmtId="165" fontId="1" fillId="0" borderId="4" xfId="12" applyNumberFormat="1" applyFont="1" applyFill="1" applyBorder="1" applyAlignment="1">
      <alignment horizontal="right"/>
    </xf>
    <xf numFmtId="164" fontId="1" fillId="0" borderId="2" xfId="3" applyNumberFormat="1" applyFont="1" applyBorder="1" applyAlignment="1">
      <alignment horizontal="justify" vertical="center"/>
    </xf>
    <xf numFmtId="165" fontId="1" fillId="0" borderId="5" xfId="12" applyNumberFormat="1" applyFont="1" applyFill="1" applyBorder="1" applyAlignment="1">
      <alignment horizontal="right"/>
    </xf>
    <xf numFmtId="165" fontId="5" fillId="0" borderId="9" xfId="12" applyNumberFormat="1" applyFont="1" applyFill="1" applyBorder="1" applyAlignment="1">
      <alignment vertical="center"/>
    </xf>
    <xf numFmtId="0" fontId="1" fillId="0" borderId="20" xfId="3" applyFont="1" applyBorder="1" applyAlignment="1">
      <alignment horizontal="left" vertical="center"/>
    </xf>
    <xf numFmtId="165" fontId="1" fillId="0" borderId="3" xfId="12" applyNumberFormat="1" applyFont="1" applyBorder="1" applyAlignment="1"/>
    <xf numFmtId="164" fontId="5" fillId="0" borderId="17" xfId="3" applyNumberFormat="1" applyFont="1" applyBorder="1" applyAlignment="1">
      <alignment horizontal="center" vertical="center"/>
    </xf>
    <xf numFmtId="164" fontId="5" fillId="0" borderId="18" xfId="3" applyNumberFormat="1" applyFont="1" applyBorder="1" applyAlignment="1">
      <alignment horizontal="center" vertical="center"/>
    </xf>
    <xf numFmtId="164" fontId="5" fillId="0" borderId="14" xfId="3" applyNumberFormat="1" applyFont="1" applyBorder="1" applyAlignment="1">
      <alignment horizontal="center" vertical="center"/>
    </xf>
    <xf numFmtId="164" fontId="5" fillId="0" borderId="21" xfId="3" applyNumberFormat="1" applyFont="1" applyBorder="1" applyAlignment="1">
      <alignment horizontal="center" vertical="center" wrapText="1"/>
    </xf>
    <xf numFmtId="0" fontId="1" fillId="0" borderId="12" xfId="3" applyFont="1" applyBorder="1" applyAlignment="1">
      <alignment horizontal="center" vertical="center"/>
    </xf>
    <xf numFmtId="0" fontId="8" fillId="0" borderId="0" xfId="3" applyFont="1" applyAlignment="1">
      <alignment horizontal="center" vertical="center"/>
    </xf>
    <xf numFmtId="3" fontId="8"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0" fontId="3" fillId="0" borderId="0" xfId="0" applyFont="1" applyAlignment="1">
      <alignment horizontal="right"/>
    </xf>
    <xf numFmtId="164" fontId="1" fillId="0" borderId="0" xfId="3" applyNumberFormat="1" applyFont="1" applyAlignment="1">
      <alignment horizontal="left" vertical="center"/>
    </xf>
    <xf numFmtId="0" fontId="1" fillId="0" borderId="22" xfId="3" applyFont="1" applyBorder="1" applyAlignment="1">
      <alignment vertical="center"/>
    </xf>
    <xf numFmtId="0" fontId="1" fillId="0" borderId="22" xfId="3" applyFont="1" applyBorder="1" applyAlignment="1">
      <alignment horizontal="center" vertical="center"/>
    </xf>
    <xf numFmtId="3" fontId="9" fillId="0" borderId="22" xfId="3" applyNumberFormat="1" applyFont="1" applyBorder="1" applyAlignment="1">
      <alignment horizontal="center" vertical="center"/>
    </xf>
    <xf numFmtId="3" fontId="5" fillId="0" borderId="26" xfId="3" applyNumberFormat="1" applyFont="1" applyBorder="1" applyAlignment="1">
      <alignment horizontal="center" vertical="center"/>
    </xf>
    <xf numFmtId="3" fontId="5" fillId="0" borderId="28" xfId="3" applyNumberFormat="1" applyFont="1" applyBorder="1" applyAlignment="1">
      <alignment horizontal="center" vertical="center"/>
    </xf>
    <xf numFmtId="3" fontId="5" fillId="0" borderId="29" xfId="3" applyNumberFormat="1" applyFont="1" applyBorder="1" applyAlignment="1">
      <alignment horizontal="center" vertical="center"/>
    </xf>
    <xf numFmtId="3" fontId="5" fillId="0" borderId="30" xfId="3" applyNumberFormat="1" applyFont="1" applyBorder="1" applyAlignment="1">
      <alignment horizontal="center" vertical="center"/>
    </xf>
    <xf numFmtId="3" fontId="5" fillId="0" borderId="31" xfId="3" applyNumberFormat="1" applyFont="1" applyBorder="1" applyAlignment="1">
      <alignment horizontal="center" vertical="center"/>
    </xf>
    <xf numFmtId="3" fontId="5" fillId="0" borderId="7" xfId="3" applyNumberFormat="1" applyFont="1" applyBorder="1" applyAlignment="1">
      <alignment horizontal="center" vertical="center"/>
    </xf>
    <xf numFmtId="0" fontId="5" fillId="0" borderId="0" xfId="3" applyFont="1" applyAlignment="1">
      <alignment vertical="center"/>
    </xf>
    <xf numFmtId="164" fontId="10" fillId="0" borderId="12" xfId="3" applyNumberFormat="1" applyFont="1" applyBorder="1" applyAlignment="1">
      <alignment horizontal="center" vertical="center"/>
    </xf>
    <xf numFmtId="164" fontId="10" fillId="0" borderId="32" xfId="3" applyNumberFormat="1" applyFont="1" applyBorder="1" applyAlignment="1">
      <alignment horizontal="center" vertical="center"/>
    </xf>
    <xf numFmtId="164" fontId="10" fillId="0" borderId="14" xfId="3" applyNumberFormat="1" applyFont="1" applyBorder="1" applyAlignment="1">
      <alignment horizontal="center" vertical="center"/>
    </xf>
    <xf numFmtId="3" fontId="10" fillId="0" borderId="33" xfId="3" applyNumberFormat="1" applyFont="1" applyBorder="1" applyAlignment="1">
      <alignment horizontal="center" vertical="center"/>
    </xf>
    <xf numFmtId="3" fontId="10" fillId="0" borderId="34" xfId="3" applyNumberFormat="1" applyFont="1" applyBorder="1" applyAlignment="1">
      <alignment horizontal="center" vertical="center"/>
    </xf>
    <xf numFmtId="3" fontId="10" fillId="0" borderId="35" xfId="3" applyNumberFormat="1" applyFont="1" applyBorder="1" applyAlignment="1">
      <alignment horizontal="center" vertical="center"/>
    </xf>
    <xf numFmtId="3" fontId="10" fillId="0" borderId="36" xfId="3" applyNumberFormat="1" applyFont="1" applyBorder="1" applyAlignment="1">
      <alignment horizontal="center" vertical="center"/>
    </xf>
    <xf numFmtId="3" fontId="10" fillId="0" borderId="37" xfId="3" applyNumberFormat="1" applyFont="1" applyBorder="1" applyAlignment="1">
      <alignment horizontal="center" vertical="center"/>
    </xf>
    <xf numFmtId="3" fontId="10" fillId="0" borderId="38" xfId="3" applyNumberFormat="1" applyFont="1" applyBorder="1" applyAlignment="1">
      <alignment horizontal="center" vertical="center"/>
    </xf>
    <xf numFmtId="0" fontId="10" fillId="0" borderId="0" xfId="3" applyFont="1" applyAlignment="1">
      <alignment vertical="center"/>
    </xf>
    <xf numFmtId="0" fontId="1" fillId="0" borderId="12" xfId="3" applyFont="1" applyBorder="1" applyAlignment="1">
      <alignment horizontal="center"/>
    </xf>
    <xf numFmtId="0" fontId="1" fillId="0" borderId="10" xfId="3" applyFont="1" applyBorder="1" applyAlignment="1">
      <alignment horizontal="left"/>
    </xf>
    <xf numFmtId="0" fontId="1" fillId="0" borderId="1" xfId="3" applyFont="1" applyBorder="1" applyAlignment="1">
      <alignment horizontal="justify" vertical="top"/>
    </xf>
    <xf numFmtId="0" fontId="1" fillId="0" borderId="39" xfId="3" applyFont="1" applyBorder="1" applyAlignment="1">
      <alignment horizontal="center"/>
    </xf>
    <xf numFmtId="3" fontId="1" fillId="0" borderId="40" xfId="3" applyNumberFormat="1" applyFont="1" applyBorder="1" applyAlignment="1">
      <alignment horizontal="center"/>
    </xf>
    <xf numFmtId="3" fontId="1" fillId="0" borderId="41" xfId="3" applyNumberFormat="1" applyFont="1" applyBorder="1"/>
    <xf numFmtId="3" fontId="1" fillId="0" borderId="37" xfId="3" applyNumberFormat="1" applyFont="1" applyBorder="1"/>
    <xf numFmtId="3" fontId="1" fillId="0" borderId="36" xfId="3" applyNumberFormat="1" applyFont="1" applyBorder="1"/>
    <xf numFmtId="3" fontId="1" fillId="0" borderId="38" xfId="3" applyNumberFormat="1" applyFont="1" applyBorder="1"/>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37" xfId="0" applyFont="1" applyBorder="1" applyAlignment="1">
      <alignment horizontal="center" vertical="center"/>
    </xf>
    <xf numFmtId="0" fontId="1" fillId="0" borderId="12" xfId="3" applyFont="1" applyBorder="1" applyAlignment="1">
      <alignment horizontal="center" vertical="top"/>
    </xf>
    <xf numFmtId="0" fontId="11" fillId="0" borderId="10" xfId="3" applyFont="1" applyBorder="1" applyAlignment="1">
      <alignment horizontal="left" vertical="top"/>
    </xf>
    <xf numFmtId="0" fontId="1" fillId="0" borderId="40" xfId="3" applyFont="1" applyBorder="1" applyAlignment="1">
      <alignment horizontal="justify" vertical="top"/>
    </xf>
    <xf numFmtId="0" fontId="1" fillId="0" borderId="39" xfId="3" applyFont="1" applyBorder="1" applyAlignment="1">
      <alignment horizontal="center" vertical="center"/>
    </xf>
    <xf numFmtId="3" fontId="1" fillId="0" borderId="40" xfId="3" applyNumberFormat="1" applyFont="1" applyBorder="1" applyAlignment="1">
      <alignment horizontal="center" vertical="center"/>
    </xf>
    <xf numFmtId="3" fontId="1" fillId="2" borderId="41" xfId="3" applyNumberFormat="1" applyFont="1" applyFill="1" applyBorder="1" applyAlignment="1">
      <alignment vertical="center"/>
    </xf>
    <xf numFmtId="3" fontId="1" fillId="2" borderId="37" xfId="3" applyNumberFormat="1" applyFont="1" applyFill="1" applyBorder="1" applyAlignment="1">
      <alignment vertical="center"/>
    </xf>
    <xf numFmtId="3" fontId="1" fillId="0" borderId="36" xfId="3" applyNumberFormat="1" applyFont="1" applyBorder="1" applyAlignment="1">
      <alignment vertical="center"/>
    </xf>
    <xf numFmtId="3" fontId="1" fillId="0" borderId="37" xfId="3" applyNumberFormat="1" applyFont="1" applyBorder="1" applyAlignment="1">
      <alignment vertical="center"/>
    </xf>
    <xf numFmtId="3" fontId="1" fillId="2" borderId="38" xfId="3" applyNumberFormat="1" applyFont="1" applyFill="1" applyBorder="1" applyAlignment="1">
      <alignment vertical="center"/>
    </xf>
    <xf numFmtId="166" fontId="9" fillId="2" borderId="12" xfId="3" applyNumberFormat="1" applyFont="1" applyFill="1" applyBorder="1" applyAlignment="1">
      <alignment horizontal="center" vertical="center"/>
    </xf>
    <xf numFmtId="0" fontId="11" fillId="0" borderId="10" xfId="3" applyFont="1" applyBorder="1" applyAlignment="1">
      <alignment horizontal="left" vertical="center"/>
    </xf>
    <xf numFmtId="0" fontId="1" fillId="0" borderId="42" xfId="3" applyFont="1" applyBorder="1" applyAlignment="1">
      <alignment vertical="center"/>
    </xf>
    <xf numFmtId="0" fontId="1" fillId="0" borderId="1" xfId="3" applyFont="1" applyBorder="1" applyAlignment="1">
      <alignment horizontal="center" vertical="center"/>
    </xf>
    <xf numFmtId="3" fontId="1" fillId="0" borderId="42" xfId="3" applyNumberFormat="1" applyFont="1" applyBorder="1" applyAlignment="1">
      <alignment horizontal="center" vertical="center"/>
    </xf>
    <xf numFmtId="1" fontId="1" fillId="0" borderId="12" xfId="3" applyNumberFormat="1" applyFont="1" applyBorder="1" applyAlignment="1">
      <alignment horizontal="center" vertical="top"/>
    </xf>
    <xf numFmtId="0" fontId="1" fillId="0" borderId="46" xfId="3" applyFont="1" applyBorder="1" applyAlignment="1">
      <alignment horizontal="justify" vertical="top"/>
    </xf>
    <xf numFmtId="0" fontId="1" fillId="0" borderId="47" xfId="3" applyFont="1" applyBorder="1" applyAlignment="1">
      <alignment horizontal="center"/>
    </xf>
    <xf numFmtId="3" fontId="1" fillId="0" borderId="46" xfId="3" applyNumberFormat="1" applyFont="1" applyBorder="1" applyAlignment="1">
      <alignment horizontal="center"/>
    </xf>
    <xf numFmtId="3" fontId="1" fillId="2" borderId="48" xfId="3" applyNumberFormat="1" applyFont="1" applyFill="1" applyBorder="1"/>
    <xf numFmtId="3" fontId="1" fillId="2" borderId="49" xfId="3" applyNumberFormat="1" applyFont="1" applyFill="1" applyBorder="1"/>
    <xf numFmtId="3" fontId="1" fillId="0" borderId="50" xfId="3" applyNumberFormat="1" applyFont="1" applyBorder="1"/>
    <xf numFmtId="3" fontId="1" fillId="0" borderId="49" xfId="3" applyNumberFormat="1" applyFont="1" applyBorder="1"/>
    <xf numFmtId="3" fontId="1" fillId="2" borderId="5" xfId="3" applyNumberFormat="1" applyFont="1" applyFill="1" applyBorder="1"/>
    <xf numFmtId="0" fontId="1" fillId="0" borderId="40" xfId="3" applyFont="1" applyBorder="1" applyAlignment="1">
      <alignment vertical="center"/>
    </xf>
    <xf numFmtId="0" fontId="5" fillId="0" borderId="12" xfId="3" applyFont="1" applyBorder="1" applyAlignment="1">
      <alignment horizontal="center" vertical="center"/>
    </xf>
    <xf numFmtId="164" fontId="1" fillId="0" borderId="51"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51" xfId="3" applyNumberFormat="1" applyFont="1" applyBorder="1" applyAlignment="1">
      <alignment horizontal="center" vertical="center"/>
    </xf>
    <xf numFmtId="164" fontId="1" fillId="0" borderId="51" xfId="3" applyNumberFormat="1" applyFont="1" applyBorder="1" applyAlignment="1">
      <alignment horizontal="justify" vertical="center"/>
    </xf>
    <xf numFmtId="1" fontId="1" fillId="0" borderId="12" xfId="3" quotePrefix="1" applyNumberFormat="1" applyFont="1" applyBorder="1" applyAlignment="1">
      <alignment horizontal="center" vertical="top"/>
    </xf>
    <xf numFmtId="0" fontId="11" fillId="0" borderId="10" xfId="3" quotePrefix="1" applyFont="1" applyBorder="1" applyAlignment="1">
      <alignment horizontal="left" vertical="top"/>
    </xf>
    <xf numFmtId="3" fontId="1" fillId="2" borderId="41" xfId="3" applyNumberFormat="1" applyFont="1" applyFill="1" applyBorder="1"/>
    <xf numFmtId="3" fontId="1" fillId="2" borderId="37" xfId="3" applyNumberFormat="1" applyFont="1" applyFill="1" applyBorder="1"/>
    <xf numFmtId="3" fontId="1" fillId="2" borderId="36" xfId="3" applyNumberFormat="1" applyFont="1" applyFill="1" applyBorder="1"/>
    <xf numFmtId="3" fontId="1" fillId="2" borderId="38" xfId="3" applyNumberFormat="1" applyFont="1" applyFill="1" applyBorder="1"/>
    <xf numFmtId="0" fontId="12" fillId="0" borderId="12" xfId="3" applyFont="1" applyBorder="1" applyAlignment="1">
      <alignment horizontal="center" vertical="center"/>
    </xf>
    <xf numFmtId="166" fontId="13" fillId="0" borderId="10" xfId="3" applyNumberFormat="1" applyFont="1" applyBorder="1" applyAlignment="1">
      <alignment horizontal="left" vertical="center"/>
    </xf>
    <xf numFmtId="0" fontId="12" fillId="0" borderId="0" xfId="3" applyFont="1" applyAlignment="1">
      <alignment vertical="center"/>
    </xf>
    <xf numFmtId="0" fontId="13" fillId="0" borderId="0" xfId="3" applyFont="1" applyAlignment="1">
      <alignment horizontal="left" vertical="center"/>
    </xf>
    <xf numFmtId="0" fontId="13" fillId="0" borderId="10" xfId="3" applyFont="1" applyBorder="1" applyAlignment="1">
      <alignment horizontal="left" vertical="center"/>
    </xf>
    <xf numFmtId="164" fontId="1" fillId="0" borderId="12" xfId="3" quotePrefix="1" applyNumberFormat="1" applyFont="1" applyBorder="1" applyAlignment="1">
      <alignment horizontal="center" vertical="top"/>
    </xf>
    <xf numFmtId="164" fontId="11" fillId="0" borderId="10" xfId="3" quotePrefix="1" applyNumberFormat="1" applyFont="1" applyBorder="1" applyAlignment="1">
      <alignment horizontal="left" vertical="center"/>
    </xf>
    <xf numFmtId="164" fontId="11" fillId="0" borderId="10" xfId="3" applyNumberFormat="1" applyFont="1" applyBorder="1" applyAlignment="1">
      <alignment horizontal="left" vertical="center"/>
    </xf>
    <xf numFmtId="1" fontId="11" fillId="0" borderId="10" xfId="3" applyNumberFormat="1" applyFont="1" applyBorder="1" applyAlignment="1">
      <alignment horizontal="left" vertical="top"/>
    </xf>
    <xf numFmtId="166" fontId="11" fillId="0" borderId="10" xfId="3" applyNumberFormat="1" applyFont="1" applyBorder="1" applyAlignment="1">
      <alignment horizontal="left" vertical="center"/>
    </xf>
    <xf numFmtId="0" fontId="1" fillId="0" borderId="51" xfId="3" applyFont="1" applyBorder="1" applyAlignment="1">
      <alignment vertical="center"/>
    </xf>
    <xf numFmtId="167" fontId="1" fillId="0" borderId="10" xfId="3" applyNumberFormat="1" applyFont="1" applyBorder="1" applyAlignment="1">
      <alignment horizontal="left" vertical="center"/>
    </xf>
    <xf numFmtId="164" fontId="1" fillId="0" borderId="39" xfId="3" applyNumberFormat="1" applyFont="1" applyBorder="1" applyAlignment="1">
      <alignment horizontal="left" vertical="center"/>
    </xf>
    <xf numFmtId="164" fontId="1" fillId="0" borderId="39" xfId="3" applyNumberFormat="1" applyFont="1" applyBorder="1" applyAlignment="1">
      <alignment horizontal="center" vertical="center"/>
    </xf>
    <xf numFmtId="3" fontId="1" fillId="0" borderId="41" xfId="3" applyNumberFormat="1" applyFont="1" applyBorder="1" applyAlignment="1">
      <alignment horizontal="right" vertical="center"/>
    </xf>
    <xf numFmtId="3" fontId="1" fillId="0" borderId="37" xfId="3" applyNumberFormat="1" applyFont="1" applyBorder="1" applyAlignment="1">
      <alignment horizontal="right" vertical="center"/>
    </xf>
    <xf numFmtId="3" fontId="1" fillId="0" borderId="36" xfId="3" applyNumberFormat="1" applyFont="1" applyBorder="1" applyAlignment="1">
      <alignment horizontal="right" vertical="center"/>
    </xf>
    <xf numFmtId="3" fontId="1" fillId="0" borderId="38" xfId="3" applyNumberFormat="1" applyFont="1" applyBorder="1" applyAlignment="1">
      <alignmen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164" fontId="1" fillId="0" borderId="47" xfId="3" applyNumberFormat="1" applyFont="1" applyBorder="1" applyAlignment="1">
      <alignment horizontal="left" vertical="center"/>
    </xf>
    <xf numFmtId="164" fontId="1" fillId="0" borderId="47" xfId="3" applyNumberFormat="1" applyFont="1" applyBorder="1" applyAlignment="1">
      <alignment horizontal="center" vertical="center"/>
    </xf>
    <xf numFmtId="3" fontId="1" fillId="0" borderId="46" xfId="3" applyNumberFormat="1" applyFont="1" applyBorder="1" applyAlignment="1">
      <alignment horizontal="center" vertical="center"/>
    </xf>
    <xf numFmtId="3" fontId="1" fillId="0" borderId="48" xfId="3" applyNumberFormat="1" applyFont="1" applyBorder="1" applyAlignment="1">
      <alignment horizontal="right" vertical="center"/>
    </xf>
    <xf numFmtId="3" fontId="1" fillId="0" borderId="49" xfId="3" applyNumberFormat="1" applyFont="1" applyBorder="1" applyAlignment="1">
      <alignment horizontal="right" vertical="center"/>
    </xf>
    <xf numFmtId="3" fontId="1" fillId="0" borderId="50" xfId="3" applyNumberFormat="1" applyFont="1" applyBorder="1" applyAlignment="1">
      <alignment horizontal="right" vertical="center"/>
    </xf>
    <xf numFmtId="3" fontId="1" fillId="0" borderId="5" xfId="3" applyNumberFormat="1" applyFont="1" applyBorder="1" applyAlignment="1">
      <alignment vertical="center"/>
    </xf>
    <xf numFmtId="164" fontId="1" fillId="0" borderId="10" xfId="3" quotePrefix="1" applyNumberFormat="1" applyFont="1" applyBorder="1" applyAlignment="1">
      <alignment horizontal="left" vertical="top"/>
    </xf>
    <xf numFmtId="164" fontId="1" fillId="0" borderId="39" xfId="3" quotePrefix="1" applyNumberFormat="1" applyFont="1" applyBorder="1" applyAlignment="1">
      <alignment horizontal="justify" vertical="top"/>
    </xf>
    <xf numFmtId="3" fontId="1" fillId="0" borderId="41" xfId="3" applyNumberFormat="1" applyFont="1" applyBorder="1" applyAlignment="1">
      <alignment horizontal="right"/>
    </xf>
    <xf numFmtId="3" fontId="1" fillId="0" borderId="37" xfId="3" applyNumberFormat="1" applyFont="1" applyBorder="1" applyAlignment="1">
      <alignment horizontal="right"/>
    </xf>
    <xf numFmtId="3" fontId="1" fillId="0" borderId="36" xfId="3" applyNumberFormat="1" applyFont="1" applyBorder="1" applyAlignment="1">
      <alignment horizontal="right"/>
    </xf>
    <xf numFmtId="164" fontId="1" fillId="0" borderId="47" xfId="3" quotePrefix="1" applyNumberFormat="1" applyFont="1" applyBorder="1" applyAlignment="1">
      <alignment horizontal="justify" vertical="top"/>
    </xf>
    <xf numFmtId="164" fontId="1" fillId="0" borderId="12" xfId="3" applyNumberFormat="1" applyFont="1" applyBorder="1" applyAlignment="1">
      <alignment horizontal="center" vertical="top"/>
    </xf>
    <xf numFmtId="164" fontId="1" fillId="0" borderId="10" xfId="3" applyNumberFormat="1" applyFont="1" applyBorder="1" applyAlignment="1">
      <alignment horizontal="left" vertical="top"/>
    </xf>
    <xf numFmtId="0" fontId="1" fillId="0" borderId="51" xfId="3" quotePrefix="1" applyFont="1" applyBorder="1" applyAlignment="1">
      <alignment horizontal="justify" vertical="top"/>
    </xf>
    <xf numFmtId="164" fontId="1" fillId="0" borderId="2" xfId="3" applyNumberFormat="1" applyFont="1" applyBorder="1" applyAlignment="1">
      <alignment horizontal="center"/>
    </xf>
    <xf numFmtId="3" fontId="1" fillId="0" borderId="51" xfId="3" applyNumberFormat="1" applyFont="1" applyBorder="1" applyAlignment="1">
      <alignment horizontal="center"/>
    </xf>
    <xf numFmtId="0" fontId="1" fillId="0" borderId="42" xfId="3" applyFont="1" applyBorder="1" applyAlignment="1">
      <alignment horizontal="justify" vertical="top"/>
    </xf>
    <xf numFmtId="164" fontId="1" fillId="0" borderId="1" xfId="3" applyNumberFormat="1" applyFont="1" applyBorder="1" applyAlignment="1">
      <alignment horizontal="center"/>
    </xf>
    <xf numFmtId="3" fontId="1" fillId="0" borderId="42" xfId="3" applyNumberFormat="1" applyFont="1" applyBorder="1" applyAlignment="1">
      <alignment horizontal="center"/>
    </xf>
    <xf numFmtId="164" fontId="1" fillId="0" borderId="15" xfId="3" applyNumberFormat="1" applyFont="1" applyBorder="1" applyAlignment="1">
      <alignment horizontal="center" vertical="top"/>
    </xf>
    <xf numFmtId="0" fontId="1" fillId="0" borderId="52" xfId="3" applyFont="1" applyBorder="1" applyAlignment="1">
      <alignment horizontal="center" vertical="center"/>
    </xf>
    <xf numFmtId="0" fontId="1" fillId="0" borderId="52" xfId="3" applyFont="1" applyBorder="1" applyAlignment="1">
      <alignment horizontal="left" vertical="center"/>
    </xf>
    <xf numFmtId="164" fontId="1" fillId="0" borderId="52" xfId="3" applyNumberFormat="1" applyFont="1" applyBorder="1" applyAlignment="1">
      <alignment horizontal="justify" vertical="center"/>
    </xf>
    <xf numFmtId="3" fontId="5" fillId="0" borderId="52" xfId="3" applyNumberFormat="1" applyFont="1" applyBorder="1" applyAlignment="1">
      <alignment horizontal="right" vertical="center"/>
    </xf>
    <xf numFmtId="0" fontId="1" fillId="0" borderId="52" xfId="3" applyFont="1" applyBorder="1" applyAlignment="1">
      <alignment vertical="center"/>
    </xf>
    <xf numFmtId="3" fontId="5" fillId="0" borderId="52" xfId="3" applyNumberFormat="1" applyFont="1" applyBorder="1" applyAlignment="1">
      <alignment vertical="center"/>
    </xf>
    <xf numFmtId="0" fontId="5" fillId="0" borderId="0" xfId="3" applyFont="1" applyAlignment="1">
      <alignment horizont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0" xfId="0" quotePrefix="1" applyFont="1" applyAlignment="1">
      <alignment horizontal="left" vertical="top"/>
    </xf>
    <xf numFmtId="0" fontId="1" fillId="0" borderId="39" xfId="0" applyFont="1" applyBorder="1" applyAlignment="1">
      <alignment horizontal="justify" vertical="top"/>
    </xf>
    <xf numFmtId="0" fontId="1" fillId="0" borderId="39" xfId="0" applyFont="1" applyBorder="1" applyAlignment="1">
      <alignment horizontal="center"/>
    </xf>
    <xf numFmtId="0" fontId="1" fillId="0" borderId="0" xfId="0" applyFont="1" applyAlignment="1">
      <alignment vertical="center"/>
    </xf>
    <xf numFmtId="0" fontId="1" fillId="0" borderId="12"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39" xfId="0" applyFont="1" applyFill="1" applyBorder="1" applyAlignment="1">
      <alignment horizontal="center" vertical="center"/>
    </xf>
    <xf numFmtId="1" fontId="1" fillId="0" borderId="12" xfId="0" quotePrefix="1" applyNumberFormat="1" applyFont="1" applyBorder="1" applyAlignment="1">
      <alignment horizontal="center" vertical="top"/>
    </xf>
    <xf numFmtId="0" fontId="1" fillId="0" borderId="46" xfId="3" applyFont="1" applyBorder="1" applyAlignment="1">
      <alignment vertical="center"/>
    </xf>
    <xf numFmtId="0" fontId="1" fillId="0" borderId="47" xfId="3" applyFont="1" applyBorder="1" applyAlignment="1">
      <alignment horizontal="center" vertical="center"/>
    </xf>
    <xf numFmtId="3" fontId="1" fillId="2" borderId="48" xfId="3" applyNumberFormat="1" applyFont="1" applyFill="1" applyBorder="1" applyAlignment="1">
      <alignment vertical="center"/>
    </xf>
    <xf numFmtId="3" fontId="1" fillId="2" borderId="49" xfId="3" applyNumberFormat="1" applyFont="1" applyFill="1" applyBorder="1" applyAlignment="1">
      <alignment vertical="center"/>
    </xf>
    <xf numFmtId="3" fontId="1" fillId="0" borderId="50" xfId="3" applyNumberFormat="1" applyFont="1" applyBorder="1" applyAlignment="1">
      <alignment vertical="center"/>
    </xf>
    <xf numFmtId="3" fontId="1" fillId="0" borderId="49" xfId="3" applyNumberFormat="1" applyFont="1" applyBorder="1" applyAlignment="1">
      <alignment vertical="center"/>
    </xf>
    <xf numFmtId="3" fontId="1" fillId="2" borderId="5" xfId="3" applyNumberFormat="1" applyFont="1" applyFill="1" applyBorder="1" applyAlignment="1">
      <alignment vertical="center"/>
    </xf>
    <xf numFmtId="0" fontId="1" fillId="0" borderId="3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12" xfId="0" applyNumberFormat="1" applyFont="1" applyBorder="1" applyAlignment="1">
      <alignment horizontal="center" vertical="top"/>
    </xf>
    <xf numFmtId="0" fontId="1" fillId="0" borderId="10" xfId="0" applyFont="1" applyBorder="1" applyAlignment="1">
      <alignment horizontal="left" vertical="top"/>
    </xf>
    <xf numFmtId="0" fontId="1" fillId="0" borderId="47" xfId="0" applyFont="1" applyBorder="1" applyAlignment="1">
      <alignment horizontal="justify" vertical="top"/>
    </xf>
    <xf numFmtId="0" fontId="1" fillId="0" borderId="47" xfId="0" applyFont="1" applyBorder="1" applyAlignment="1">
      <alignment horizontal="center"/>
    </xf>
    <xf numFmtId="0" fontId="1" fillId="0" borderId="12" xfId="3" quotePrefix="1" applyFont="1" applyBorder="1" applyAlignment="1">
      <alignment horizontal="center" vertical="top"/>
    </xf>
    <xf numFmtId="164" fontId="1" fillId="0" borderId="51" xfId="3" quotePrefix="1" applyNumberFormat="1" applyFont="1" applyBorder="1" applyAlignment="1">
      <alignment horizontal="justify" vertical="top"/>
    </xf>
    <xf numFmtId="0" fontId="1" fillId="0" borderId="2" xfId="3" applyFont="1" applyBorder="1" applyAlignment="1">
      <alignment horizontal="center"/>
    </xf>
    <xf numFmtId="0" fontId="1" fillId="0" borderId="40" xfId="0" applyFont="1" applyBorder="1" applyAlignment="1">
      <alignment horizontal="center"/>
    </xf>
    <xf numFmtId="0" fontId="1" fillId="2" borderId="42" xfId="0" applyFont="1" applyFill="1" applyBorder="1" applyAlignment="1">
      <alignment horizontal="center" vertical="center"/>
    </xf>
    <xf numFmtId="0" fontId="1" fillId="0" borderId="46" xfId="0" applyFont="1" applyBorder="1" applyAlignment="1">
      <alignment horizontal="center"/>
    </xf>
    <xf numFmtId="0" fontId="1" fillId="0" borderId="42" xfId="0" applyFont="1" applyBorder="1" applyAlignment="1">
      <alignment horizontal="center" vertical="center"/>
    </xf>
    <xf numFmtId="3" fontId="1" fillId="0" borderId="38" xfId="0" applyNumberFormat="1" applyFont="1" applyBorder="1" applyAlignment="1">
      <alignment horizontal="center"/>
    </xf>
    <xf numFmtId="3" fontId="1" fillId="0" borderId="38" xfId="0" applyNumberFormat="1" applyFont="1" applyBorder="1" applyAlignment="1">
      <alignment horizontal="center" vertical="center"/>
    </xf>
    <xf numFmtId="3" fontId="1" fillId="0" borderId="5" xfId="0" applyNumberFormat="1" applyFont="1" applyBorder="1" applyAlignment="1">
      <alignment horizontal="center"/>
    </xf>
    <xf numFmtId="0" fontId="1" fillId="0" borderId="41" xfId="0" applyFont="1" applyBorder="1" applyAlignment="1">
      <alignment horizontal="center"/>
    </xf>
    <xf numFmtId="0" fontId="1" fillId="0" borderId="37"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36" xfId="0" applyFont="1" applyBorder="1" applyAlignment="1">
      <alignment horizontal="center"/>
    </xf>
    <xf numFmtId="0" fontId="1" fillId="0" borderId="50" xfId="0" applyFont="1" applyBorder="1" applyAlignment="1">
      <alignment horizontal="center"/>
    </xf>
    <xf numFmtId="0" fontId="1" fillId="0" borderId="36" xfId="0" applyFont="1" applyBorder="1" applyAlignment="1">
      <alignment horizontal="center" vertical="center"/>
    </xf>
    <xf numFmtId="0" fontId="1" fillId="2" borderId="1" xfId="0" applyFont="1" applyFill="1" applyBorder="1" applyAlignment="1">
      <alignment horizontal="center" vertical="center"/>
    </xf>
    <xf numFmtId="164" fontId="1" fillId="0" borderId="2" xfId="3" applyNumberFormat="1" applyFont="1" applyBorder="1" applyAlignment="1">
      <alignment horizontal="left" vertical="center"/>
    </xf>
    <xf numFmtId="164" fontId="1" fillId="0" borderId="2" xfId="3" applyNumberFormat="1" applyFont="1" applyBorder="1" applyAlignment="1">
      <alignment horizontal="center" vertical="center"/>
    </xf>
    <xf numFmtId="2" fontId="11" fillId="0" borderId="10" xfId="3" applyNumberFormat="1" applyFont="1" applyBorder="1" applyAlignment="1">
      <alignment horizontal="left" vertical="center"/>
    </xf>
    <xf numFmtId="0" fontId="5" fillId="0" borderId="53" xfId="3" applyFont="1" applyBorder="1" applyAlignment="1">
      <alignment horizontal="center" vertical="center"/>
    </xf>
    <xf numFmtId="0" fontId="11" fillId="0" borderId="54" xfId="3" applyFont="1" applyBorder="1" applyAlignment="1">
      <alignment horizontal="left" vertical="center"/>
    </xf>
    <xf numFmtId="164" fontId="1" fillId="0" borderId="55" xfId="3" applyNumberFormat="1" applyFont="1" applyBorder="1" applyAlignment="1">
      <alignment horizontal="justify" vertical="center" wrapText="1"/>
    </xf>
    <xf numFmtId="0" fontId="1" fillId="0" borderId="56" xfId="3" applyFont="1" applyBorder="1" applyAlignment="1">
      <alignment horizontal="center" vertical="center"/>
    </xf>
    <xf numFmtId="3" fontId="1" fillId="0" borderId="55" xfId="3" applyNumberFormat="1" applyFont="1" applyBorder="1" applyAlignment="1">
      <alignment horizontal="center" vertical="center"/>
    </xf>
    <xf numFmtId="0" fontId="5" fillId="0" borderId="59" xfId="3" applyFont="1" applyBorder="1" applyAlignment="1">
      <alignment horizontal="center" vertical="center"/>
    </xf>
    <xf numFmtId="0" fontId="11" fillId="0" borderId="60" xfId="3" applyFont="1" applyBorder="1" applyAlignment="1">
      <alignment horizontal="left" vertical="center"/>
    </xf>
    <xf numFmtId="0" fontId="1" fillId="0" borderId="61" xfId="3" applyFont="1" applyBorder="1" applyAlignment="1">
      <alignment vertical="center"/>
    </xf>
    <xf numFmtId="0" fontId="5" fillId="0" borderId="62" xfId="3" applyFont="1" applyBorder="1" applyAlignment="1">
      <alignment horizontal="center" vertical="center"/>
    </xf>
    <xf numFmtId="3" fontId="1" fillId="0" borderId="61" xfId="3" applyNumberFormat="1" applyFont="1" applyBorder="1" applyAlignment="1">
      <alignment horizontal="center" vertical="center"/>
    </xf>
    <xf numFmtId="3" fontId="1" fillId="2" borderId="63" xfId="3" applyNumberFormat="1" applyFont="1" applyFill="1" applyBorder="1" applyAlignment="1">
      <alignment vertical="center"/>
    </xf>
    <xf numFmtId="3" fontId="1" fillId="2" borderId="64" xfId="3" applyNumberFormat="1" applyFont="1" applyFill="1" applyBorder="1" applyAlignment="1">
      <alignment vertical="center"/>
    </xf>
    <xf numFmtId="3" fontId="1" fillId="0" borderId="65" xfId="3" applyNumberFormat="1" applyFont="1" applyBorder="1" applyAlignment="1">
      <alignment vertical="center"/>
    </xf>
    <xf numFmtId="3" fontId="1" fillId="0" borderId="64" xfId="3" applyNumberFormat="1" applyFont="1" applyBorder="1" applyAlignment="1">
      <alignment vertical="center"/>
    </xf>
    <xf numFmtId="3" fontId="1" fillId="2" borderId="66" xfId="3" applyNumberFormat="1" applyFont="1" applyFill="1" applyBorder="1" applyAlignment="1">
      <alignment vertical="center"/>
    </xf>
    <xf numFmtId="0" fontId="1" fillId="0" borderId="53" xfId="0" applyFont="1" applyBorder="1" applyAlignment="1">
      <alignment horizontal="center" vertical="center"/>
    </xf>
    <xf numFmtId="0" fontId="1" fillId="0" borderId="22" xfId="0" applyFont="1" applyBorder="1" applyAlignment="1">
      <alignment horizontal="left" vertical="center"/>
    </xf>
    <xf numFmtId="0" fontId="1" fillId="0" borderId="67" xfId="3" applyFont="1" applyBorder="1" applyAlignment="1">
      <alignment vertical="center"/>
    </xf>
    <xf numFmtId="0" fontId="1" fillId="0" borderId="68" xfId="0" applyFont="1" applyBorder="1" applyAlignment="1">
      <alignment horizontal="center" vertical="center"/>
    </xf>
    <xf numFmtId="0" fontId="1" fillId="0" borderId="67" xfId="0" applyFont="1" applyBorder="1" applyAlignment="1">
      <alignment horizontal="center" vertical="center"/>
    </xf>
    <xf numFmtId="0" fontId="1" fillId="0" borderId="59" xfId="0" applyFont="1" applyBorder="1" applyAlignment="1">
      <alignment horizontal="center" vertical="center"/>
    </xf>
    <xf numFmtId="0" fontId="1" fillId="0" borderId="52" xfId="0" applyFont="1" applyBorder="1" applyAlignment="1">
      <alignment horizontal="left" vertical="center"/>
    </xf>
    <xf numFmtId="0" fontId="1" fillId="0" borderId="62" xfId="0" applyFont="1" applyBorder="1" applyAlignment="1">
      <alignment vertical="center"/>
    </xf>
    <xf numFmtId="0" fontId="1" fillId="0" borderId="62" xfId="0" applyFont="1" applyBorder="1" applyAlignment="1">
      <alignment horizontal="center" vertical="center"/>
    </xf>
    <xf numFmtId="0" fontId="1" fillId="0" borderId="61" xfId="0" applyFont="1" applyBorder="1" applyAlignment="1">
      <alignment horizontal="center" vertical="center"/>
    </xf>
    <xf numFmtId="0" fontId="1" fillId="0" borderId="63" xfId="0" applyFont="1" applyBorder="1" applyAlignment="1">
      <alignment horizontal="center" vertical="center"/>
    </xf>
    <xf numFmtId="0" fontId="1" fillId="0" borderId="64" xfId="0" applyFont="1" applyBorder="1" applyAlignment="1">
      <alignment horizontal="center" vertical="center"/>
    </xf>
    <xf numFmtId="0" fontId="1" fillId="0" borderId="65" xfId="0" applyFont="1" applyBorder="1" applyAlignment="1">
      <alignment horizontal="center" vertical="center"/>
    </xf>
    <xf numFmtId="3" fontId="1" fillId="0" borderId="66" xfId="0" applyNumberFormat="1" applyFont="1" applyBorder="1" applyAlignment="1">
      <alignment horizontal="center" vertical="center"/>
    </xf>
    <xf numFmtId="0" fontId="12" fillId="0" borderId="53" xfId="3" applyFont="1" applyBorder="1" applyAlignment="1">
      <alignment horizontal="center" vertical="center"/>
    </xf>
    <xf numFmtId="164" fontId="11" fillId="0" borderId="54" xfId="3" applyNumberFormat="1" applyFont="1" applyBorder="1" applyAlignment="1">
      <alignment horizontal="left" vertical="center"/>
    </xf>
    <xf numFmtId="0" fontId="1" fillId="0" borderId="68" xfId="3" applyFont="1" applyBorder="1" applyAlignment="1">
      <alignment horizontal="center" vertical="center"/>
    </xf>
    <xf numFmtId="3" fontId="1" fillId="0" borderId="67" xfId="3" applyNumberFormat="1" applyFont="1" applyBorder="1" applyAlignment="1">
      <alignment horizontal="center" vertical="center"/>
    </xf>
    <xf numFmtId="1" fontId="1" fillId="0" borderId="59" xfId="3" applyNumberFormat="1" applyFont="1" applyBorder="1" applyAlignment="1">
      <alignment horizontal="center" vertical="top"/>
    </xf>
    <xf numFmtId="1" fontId="11" fillId="0" borderId="60" xfId="3" applyNumberFormat="1" applyFont="1" applyBorder="1" applyAlignment="1">
      <alignment horizontal="left" vertical="top"/>
    </xf>
    <xf numFmtId="0" fontId="1" fillId="0" borderId="61" xfId="3" applyFont="1" applyBorder="1" applyAlignment="1">
      <alignment horizontal="justify" vertical="top"/>
    </xf>
    <xf numFmtId="0" fontId="1" fillId="0" borderId="62" xfId="3" applyFont="1" applyBorder="1" applyAlignment="1">
      <alignment horizontal="center"/>
    </xf>
    <xf numFmtId="3" fontId="1" fillId="0" borderId="61" xfId="3" applyNumberFormat="1" applyFont="1" applyBorder="1" applyAlignment="1">
      <alignment horizontal="center"/>
    </xf>
    <xf numFmtId="3" fontId="1" fillId="2" borderId="63" xfId="3" applyNumberFormat="1" applyFont="1" applyFill="1" applyBorder="1"/>
    <xf numFmtId="3" fontId="1" fillId="2" borderId="64" xfId="3" applyNumberFormat="1" applyFont="1" applyFill="1" applyBorder="1"/>
    <xf numFmtId="3" fontId="1" fillId="2" borderId="65" xfId="3" applyNumberFormat="1" applyFont="1" applyFill="1" applyBorder="1"/>
    <xf numFmtId="164" fontId="1" fillId="0" borderId="53" xfId="3" applyNumberFormat="1" applyFont="1" applyBorder="1" applyAlignment="1">
      <alignment horizontal="center" vertical="top"/>
    </xf>
    <xf numFmtId="164" fontId="1" fillId="0" borderId="54" xfId="3" applyNumberFormat="1" applyFont="1" applyBorder="1" applyAlignment="1">
      <alignment horizontal="left" vertical="top"/>
    </xf>
    <xf numFmtId="164" fontId="1" fillId="0" borderId="55" xfId="3" quotePrefix="1" applyNumberFormat="1" applyFont="1" applyBorder="1" applyAlignment="1">
      <alignment horizontal="justify" vertical="top"/>
    </xf>
    <xf numFmtId="0" fontId="1" fillId="0" borderId="56" xfId="3" applyFont="1" applyBorder="1" applyAlignment="1">
      <alignment horizontal="center"/>
    </xf>
    <xf numFmtId="3" fontId="1" fillId="0" borderId="55" xfId="3" applyNumberFormat="1" applyFont="1" applyBorder="1" applyAlignment="1">
      <alignment horizontal="center"/>
    </xf>
    <xf numFmtId="164" fontId="1" fillId="0" borderId="59" xfId="3" applyNumberFormat="1" applyFont="1" applyBorder="1" applyAlignment="1">
      <alignment horizontal="center" vertical="top"/>
    </xf>
    <xf numFmtId="0" fontId="1" fillId="0" borderId="53" xfId="3" applyFont="1" applyBorder="1" applyAlignment="1">
      <alignment horizontal="center" vertical="center"/>
    </xf>
    <xf numFmtId="167" fontId="1" fillId="0" borderId="54" xfId="3" applyNumberFormat="1" applyFont="1" applyBorder="1" applyAlignment="1">
      <alignment horizontal="left" vertical="center"/>
    </xf>
    <xf numFmtId="164" fontId="1" fillId="0" borderId="68" xfId="3" applyNumberFormat="1" applyFont="1" applyBorder="1" applyAlignment="1">
      <alignment horizontal="left" vertical="center"/>
    </xf>
    <xf numFmtId="164" fontId="1" fillId="0" borderId="68" xfId="3" applyNumberFormat="1" applyFont="1" applyBorder="1" applyAlignment="1">
      <alignment horizontal="center" vertical="center"/>
    </xf>
    <xf numFmtId="0" fontId="1" fillId="0" borderId="59" xfId="3" applyFont="1" applyBorder="1" applyAlignment="1">
      <alignment horizontal="center" vertical="center"/>
    </xf>
    <xf numFmtId="164" fontId="1" fillId="0" borderId="54" xfId="3" quotePrefix="1" applyNumberFormat="1" applyFont="1" applyBorder="1" applyAlignment="1">
      <alignment horizontal="left" vertical="top"/>
    </xf>
    <xf numFmtId="0" fontId="1" fillId="0" borderId="67" xfId="3" applyFont="1" applyBorder="1" applyAlignment="1">
      <alignment horizontal="justify" vertical="top"/>
    </xf>
    <xf numFmtId="164" fontId="1" fillId="0" borderId="68" xfId="3" applyNumberFormat="1" applyFont="1" applyBorder="1" applyAlignment="1">
      <alignment horizontal="center"/>
    </xf>
    <xf numFmtId="3" fontId="1" fillId="0" borderId="67" xfId="3" applyNumberFormat="1" applyFont="1" applyBorder="1" applyAlignment="1">
      <alignment horizontal="center"/>
    </xf>
    <xf numFmtId="0" fontId="13" fillId="0" borderId="54" xfId="3" applyFont="1" applyBorder="1" applyAlignment="1">
      <alignment horizontal="left" vertical="center"/>
    </xf>
    <xf numFmtId="0" fontId="1" fillId="0" borderId="59" xfId="3" quotePrefix="1" applyFont="1" applyBorder="1" applyAlignment="1">
      <alignment horizontal="center" vertical="top"/>
    </xf>
    <xf numFmtId="0" fontId="11" fillId="0" borderId="60" xfId="3" quotePrefix="1" applyFont="1" applyBorder="1" applyAlignment="1">
      <alignment horizontal="left" vertical="top"/>
    </xf>
    <xf numFmtId="3" fontId="1" fillId="0" borderId="65" xfId="3" applyNumberFormat="1" applyFont="1" applyBorder="1"/>
    <xf numFmtId="3" fontId="1" fillId="0" borderId="64" xfId="3" applyNumberFormat="1" applyFont="1" applyBorder="1"/>
    <xf numFmtId="3" fontId="1" fillId="2" borderId="66" xfId="3" applyNumberFormat="1" applyFont="1" applyFill="1" applyBorder="1"/>
    <xf numFmtId="0" fontId="1" fillId="0" borderId="55" xfId="3" quotePrefix="1" applyFont="1" applyBorder="1" applyAlignment="1">
      <alignment horizontal="justify" vertical="top"/>
    </xf>
    <xf numFmtId="164" fontId="1" fillId="0" borderId="56" xfId="3" applyNumberFormat="1" applyFont="1" applyBorder="1" applyAlignment="1">
      <alignment horizontal="center"/>
    </xf>
    <xf numFmtId="0" fontId="1" fillId="0" borderId="42" xfId="3" quotePrefix="1" applyFont="1" applyBorder="1" applyAlignment="1">
      <alignment horizontal="justify" vertical="top"/>
    </xf>
    <xf numFmtId="0" fontId="1" fillId="0" borderId="0" xfId="3" applyFont="1" applyAlignment="1">
      <alignment horizontal="left" vertical="top" wrapText="1"/>
    </xf>
    <xf numFmtId="2" fontId="11" fillId="0" borderId="54" xfId="3" applyNumberFormat="1" applyFont="1" applyBorder="1" applyAlignment="1">
      <alignment horizontal="left" vertical="center"/>
    </xf>
    <xf numFmtId="0" fontId="1" fillId="0" borderId="71" xfId="3" applyFont="1" applyBorder="1" applyAlignment="1">
      <alignment horizontal="center" vertical="center"/>
    </xf>
    <xf numFmtId="0" fontId="1" fillId="0" borderId="71" xfId="3" applyFont="1" applyBorder="1" applyAlignment="1">
      <alignment horizontal="center"/>
    </xf>
    <xf numFmtId="3" fontId="1" fillId="0" borderId="71" xfId="3" applyNumberFormat="1" applyFont="1" applyBorder="1" applyAlignment="1">
      <alignment horizontal="center"/>
    </xf>
    <xf numFmtId="0" fontId="1" fillId="0" borderId="71" xfId="3" applyFont="1" applyBorder="1" applyAlignment="1">
      <alignment vertical="center"/>
    </xf>
    <xf numFmtId="3" fontId="1" fillId="0" borderId="71" xfId="3" applyNumberFormat="1" applyFont="1" applyBorder="1" applyAlignment="1">
      <alignment horizontal="center" vertical="center"/>
    </xf>
    <xf numFmtId="165" fontId="1" fillId="2" borderId="43" xfId="12" applyNumberFormat="1" applyFont="1" applyFill="1" applyBorder="1" applyAlignment="1">
      <alignment vertical="center"/>
    </xf>
    <xf numFmtId="165" fontId="1" fillId="2" borderId="44" xfId="12" applyNumberFormat="1" applyFont="1" applyFill="1" applyBorder="1" applyAlignment="1">
      <alignment vertical="center"/>
    </xf>
    <xf numFmtId="165" fontId="1" fillId="0" borderId="45" xfId="12" applyNumberFormat="1" applyFont="1" applyBorder="1" applyAlignment="1">
      <alignment vertical="center"/>
    </xf>
    <xf numFmtId="165" fontId="1" fillId="0" borderId="44" xfId="12" applyNumberFormat="1" applyFont="1" applyBorder="1" applyAlignment="1">
      <alignment vertical="center"/>
    </xf>
    <xf numFmtId="165" fontId="1" fillId="2" borderId="3" xfId="12" applyNumberFormat="1" applyFont="1" applyFill="1" applyBorder="1" applyAlignment="1">
      <alignment vertical="center"/>
    </xf>
    <xf numFmtId="165" fontId="1" fillId="2" borderId="43" xfId="12" applyNumberFormat="1" applyFont="1" applyFill="1" applyBorder="1" applyAlignment="1"/>
    <xf numFmtId="165" fontId="1" fillId="2" borderId="44" xfId="12" applyNumberFormat="1" applyFont="1" applyFill="1" applyBorder="1" applyAlignment="1"/>
    <xf numFmtId="165" fontId="1" fillId="0" borderId="45" xfId="12" applyNumberFormat="1" applyFont="1" applyBorder="1" applyAlignment="1"/>
    <xf numFmtId="165" fontId="1" fillId="0" borderId="44" xfId="12" applyNumberFormat="1" applyFont="1" applyBorder="1" applyAlignment="1"/>
    <xf numFmtId="165" fontId="1" fillId="2" borderId="3" xfId="12" applyNumberFormat="1" applyFont="1" applyFill="1" applyBorder="1" applyAlignment="1"/>
    <xf numFmtId="3" fontId="5" fillId="0" borderId="52" xfId="3" applyNumberFormat="1" applyFont="1" applyBorder="1"/>
    <xf numFmtId="165" fontId="3" fillId="0" borderId="0" xfId="12" applyNumberFormat="1" applyFont="1"/>
    <xf numFmtId="165" fontId="1" fillId="0" borderId="0" xfId="12" applyNumberFormat="1" applyFont="1" applyAlignment="1">
      <alignment vertical="center"/>
    </xf>
    <xf numFmtId="165" fontId="1" fillId="2" borderId="69" xfId="12" applyNumberFormat="1" applyFont="1" applyFill="1" applyBorder="1" applyAlignment="1">
      <alignment vertical="center"/>
    </xf>
    <xf numFmtId="165" fontId="1" fillId="2" borderId="57" xfId="12" applyNumberFormat="1" applyFont="1" applyFill="1" applyBorder="1" applyAlignment="1">
      <alignment vertical="center"/>
    </xf>
    <xf numFmtId="165" fontId="1" fillId="0" borderId="70" xfId="12" applyNumberFormat="1" applyFont="1" applyBorder="1" applyAlignment="1">
      <alignment vertical="center"/>
    </xf>
    <xf numFmtId="165" fontId="1" fillId="0" borderId="57" xfId="12" applyNumberFormat="1" applyFont="1" applyBorder="1" applyAlignment="1">
      <alignment vertical="center"/>
    </xf>
    <xf numFmtId="165" fontId="1" fillId="2" borderId="58" xfId="12" applyNumberFormat="1" applyFont="1" applyFill="1" applyBorder="1" applyAlignment="1">
      <alignment vertical="center"/>
    </xf>
    <xf numFmtId="165" fontId="1" fillId="2" borderId="69" xfId="12" applyNumberFormat="1" applyFont="1" applyFill="1" applyBorder="1" applyAlignment="1"/>
    <xf numFmtId="165" fontId="1" fillId="2" borderId="57" xfId="12" applyNumberFormat="1" applyFont="1" applyFill="1" applyBorder="1" applyAlignment="1"/>
    <xf numFmtId="165" fontId="1" fillId="0" borderId="70" xfId="12" applyNumberFormat="1" applyFont="1" applyBorder="1" applyAlignment="1"/>
    <xf numFmtId="165" fontId="1" fillId="0" borderId="57" xfId="12" applyNumberFormat="1" applyFont="1" applyBorder="1" applyAlignment="1"/>
    <xf numFmtId="165" fontId="1" fillId="2" borderId="58" xfId="12" applyNumberFormat="1" applyFont="1" applyFill="1" applyBorder="1" applyAlignment="1"/>
    <xf numFmtId="0" fontId="1" fillId="0" borderId="55" xfId="3" applyFont="1" applyBorder="1" applyAlignment="1">
      <alignment vertical="center"/>
    </xf>
    <xf numFmtId="164" fontId="1" fillId="0" borderId="42" xfId="3" quotePrefix="1" applyNumberFormat="1" applyFont="1" applyBorder="1" applyAlignment="1">
      <alignment horizontal="justify" vertical="top"/>
    </xf>
    <xf numFmtId="0" fontId="1" fillId="0" borderId="1" xfId="3" applyFont="1" applyBorder="1" applyAlignment="1">
      <alignment horizontal="center"/>
    </xf>
    <xf numFmtId="0" fontId="1" fillId="0" borderId="0" xfId="3" applyFont="1" applyAlignment="1">
      <alignment horizontal="center" vertical="center"/>
    </xf>
    <xf numFmtId="0" fontId="1" fillId="0" borderId="0" xfId="3" applyFont="1" applyAlignment="1">
      <alignment horizontal="left" vertical="center"/>
    </xf>
    <xf numFmtId="164" fontId="1" fillId="0" borderId="0" xfId="3" applyNumberFormat="1" applyFont="1" applyAlignment="1">
      <alignment horizontal="justify" vertical="center"/>
    </xf>
    <xf numFmtId="3" fontId="5" fillId="0" borderId="0" xfId="3" applyNumberFormat="1" applyFont="1" applyAlignment="1">
      <alignment horizontal="right" vertical="center"/>
    </xf>
    <xf numFmtId="0" fontId="1" fillId="0" borderId="72" xfId="3" applyFont="1" applyBorder="1" applyAlignment="1">
      <alignment horizontal="center" vertical="center"/>
    </xf>
    <xf numFmtId="0" fontId="1" fillId="0" borderId="73" xfId="3" applyFont="1" applyBorder="1" applyAlignment="1">
      <alignment horizontal="left" vertical="center"/>
    </xf>
    <xf numFmtId="164" fontId="5" fillId="0" borderId="74" xfId="3" applyNumberFormat="1" applyFont="1" applyBorder="1" applyAlignment="1">
      <alignment horizontal="right" vertical="center"/>
    </xf>
    <xf numFmtId="3" fontId="5" fillId="0" borderId="74" xfId="3" applyNumberFormat="1" applyFont="1" applyBorder="1" applyAlignment="1">
      <alignment horizontal="right" vertical="center"/>
    </xf>
    <xf numFmtId="0" fontId="1" fillId="0" borderId="75" xfId="3" applyFont="1" applyBorder="1" applyAlignment="1">
      <alignment vertical="center"/>
    </xf>
    <xf numFmtId="165" fontId="1" fillId="2" borderId="23" xfId="12" applyNumberFormat="1" applyFont="1" applyFill="1" applyBorder="1" applyAlignment="1">
      <alignment vertical="center"/>
    </xf>
    <xf numFmtId="165" fontId="1" fillId="2" borderId="0" xfId="12" applyNumberFormat="1" applyFont="1" applyFill="1" applyBorder="1" applyAlignment="1">
      <alignment vertical="center"/>
    </xf>
    <xf numFmtId="165" fontId="1" fillId="0" borderId="0" xfId="12" applyNumberFormat="1" applyFont="1" applyBorder="1" applyAlignment="1">
      <alignment vertical="center"/>
    </xf>
    <xf numFmtId="165" fontId="5" fillId="2" borderId="24" xfId="12" applyNumberFormat="1" applyFont="1" applyFill="1" applyBorder="1" applyAlignment="1">
      <alignment vertical="center"/>
    </xf>
    <xf numFmtId="165" fontId="1" fillId="0" borderId="77" xfId="12" applyNumberFormat="1" applyFont="1" applyBorder="1" applyAlignment="1">
      <alignment horizontal="center" vertical="center"/>
    </xf>
    <xf numFmtId="165" fontId="1" fillId="0" borderId="78" xfId="12" applyNumberFormat="1" applyFont="1" applyBorder="1" applyAlignment="1">
      <alignment horizontal="center" vertical="center"/>
    </xf>
    <xf numFmtId="165" fontId="1" fillId="0" borderId="79" xfId="12" applyNumberFormat="1" applyFont="1" applyBorder="1" applyAlignment="1">
      <alignment horizontal="center" vertical="center"/>
    </xf>
    <xf numFmtId="165" fontId="1" fillId="0" borderId="80" xfId="12" applyNumberFormat="1" applyFont="1" applyBorder="1" applyAlignment="1">
      <alignment horizontal="center" vertical="center"/>
    </xf>
    <xf numFmtId="0" fontId="1" fillId="0" borderId="22" xfId="3" applyFont="1" applyBorder="1" applyAlignment="1">
      <alignment horizontal="left" vertical="center"/>
    </xf>
    <xf numFmtId="164" fontId="5" fillId="0" borderId="68" xfId="3" applyNumberFormat="1" applyFont="1" applyBorder="1" applyAlignment="1">
      <alignment horizontal="right" vertical="center"/>
    </xf>
    <xf numFmtId="3" fontId="5" fillId="0" borderId="68" xfId="3" applyNumberFormat="1" applyFont="1" applyBorder="1" applyAlignment="1">
      <alignment horizontal="right" vertical="center"/>
    </xf>
    <xf numFmtId="0" fontId="5" fillId="0" borderId="67" xfId="3" applyFont="1" applyBorder="1" applyAlignment="1">
      <alignment vertical="center"/>
    </xf>
    <xf numFmtId="3" fontId="5" fillId="0" borderId="69" xfId="3" applyNumberFormat="1" applyFont="1" applyBorder="1"/>
    <xf numFmtId="165" fontId="5" fillId="2" borderId="57" xfId="12" applyNumberFormat="1" applyFont="1" applyFill="1" applyBorder="1" applyAlignment="1">
      <alignment vertical="center"/>
    </xf>
    <xf numFmtId="3" fontId="5" fillId="0" borderId="70" xfId="3" applyNumberFormat="1" applyFont="1" applyBorder="1"/>
    <xf numFmtId="164" fontId="1" fillId="0" borderId="67" xfId="3" applyNumberFormat="1" applyFont="1" applyBorder="1" applyAlignment="1">
      <alignment horizontal="justify" vertical="top"/>
    </xf>
    <xf numFmtId="3" fontId="5" fillId="0" borderId="69" xfId="3" applyNumberFormat="1" applyFont="1" applyBorder="1" applyAlignment="1">
      <alignment vertical="center"/>
    </xf>
    <xf numFmtId="165" fontId="5" fillId="0" borderId="58" xfId="12" applyNumberFormat="1" applyFont="1" applyBorder="1" applyAlignment="1">
      <alignment vertical="center"/>
    </xf>
    <xf numFmtId="3" fontId="5" fillId="0" borderId="70" xfId="3" applyNumberFormat="1" applyFont="1" applyBorder="1" applyAlignment="1">
      <alignment vertical="center"/>
    </xf>
    <xf numFmtId="164" fontId="1" fillId="0" borderId="55" xfId="3" applyNumberFormat="1" applyFont="1" applyBorder="1" applyAlignment="1">
      <alignment horizontal="justify" vertical="top"/>
    </xf>
    <xf numFmtId="164" fontId="1" fillId="0" borderId="40" xfId="3" applyNumberFormat="1" applyFont="1" applyBorder="1" applyAlignment="1">
      <alignment horizontal="justify" vertical="top"/>
    </xf>
    <xf numFmtId="164" fontId="1" fillId="0" borderId="39" xfId="3" applyNumberFormat="1" applyFont="1" applyBorder="1" applyAlignment="1">
      <alignment horizontal="center"/>
    </xf>
    <xf numFmtId="165" fontId="5" fillId="0" borderId="25" xfId="12" applyNumberFormat="1" applyFont="1" applyBorder="1" applyAlignment="1">
      <alignment vertical="center"/>
    </xf>
    <xf numFmtId="165" fontId="5" fillId="2" borderId="76" xfId="12" applyNumberFormat="1" applyFont="1" applyFill="1" applyBorder="1" applyAlignment="1">
      <alignment vertical="center"/>
    </xf>
    <xf numFmtId="0" fontId="16" fillId="2" borderId="0" xfId="13" applyFill="1"/>
    <xf numFmtId="0" fontId="16" fillId="3" borderId="0" xfId="13" applyFill="1" applyAlignment="1">
      <alignment horizontal="center"/>
    </xf>
    <xf numFmtId="49" fontId="18" fillId="3" borderId="0" xfId="13" applyNumberFormat="1" applyFont="1" applyFill="1" applyAlignment="1">
      <alignment horizontal="center"/>
    </xf>
    <xf numFmtId="0" fontId="18" fillId="3" borderId="81" xfId="13" applyFont="1" applyFill="1" applyBorder="1" applyAlignment="1">
      <alignment wrapText="1"/>
    </xf>
    <xf numFmtId="0" fontId="18" fillId="3" borderId="0" xfId="13" applyFont="1" applyFill="1" applyAlignment="1">
      <alignment horizontal="center"/>
    </xf>
    <xf numFmtId="165" fontId="18" fillId="3" borderId="81" xfId="9" applyNumberFormat="1" applyFont="1" applyFill="1" applyBorder="1" applyAlignment="1">
      <alignment horizontal="right"/>
    </xf>
    <xf numFmtId="165" fontId="16" fillId="2" borderId="0" xfId="9" applyNumberFormat="1" applyFont="1" applyFill="1" applyAlignment="1">
      <alignment horizontal="center"/>
    </xf>
    <xf numFmtId="165" fontId="16" fillId="2" borderId="0" xfId="9" applyNumberFormat="1" applyFont="1" applyFill="1"/>
    <xf numFmtId="0" fontId="18" fillId="3" borderId="0" xfId="13" applyFont="1" applyFill="1"/>
    <xf numFmtId="0" fontId="19" fillId="3" borderId="0" xfId="13" applyFont="1" applyFill="1" applyAlignment="1">
      <alignment horizontal="right" vertical="center"/>
    </xf>
    <xf numFmtId="0" fontId="19" fillId="3" borderId="0" xfId="13" applyFont="1" applyFill="1" applyAlignment="1">
      <alignment horizontal="center" vertical="center"/>
    </xf>
    <xf numFmtId="165" fontId="20" fillId="3" borderId="82" xfId="9" applyNumberFormat="1" applyFont="1" applyFill="1" applyBorder="1" applyAlignment="1">
      <alignment horizontal="right" vertical="center"/>
    </xf>
    <xf numFmtId="39" fontId="20" fillId="3" borderId="0" xfId="13" applyNumberFormat="1" applyFont="1" applyFill="1" applyAlignment="1">
      <alignment horizontal="center" vertical="center"/>
    </xf>
    <xf numFmtId="49" fontId="21" fillId="3" borderId="0" xfId="13" applyNumberFormat="1" applyFont="1" applyFill="1" applyAlignment="1">
      <alignment horizontal="left"/>
    </xf>
    <xf numFmtId="49" fontId="22" fillId="3" borderId="0" xfId="13" applyNumberFormat="1" applyFont="1" applyFill="1" applyAlignment="1">
      <alignment horizontal="left"/>
    </xf>
    <xf numFmtId="0" fontId="22" fillId="3" borderId="0" xfId="13" applyFont="1" applyFill="1" applyAlignment="1">
      <alignment horizontal="left"/>
    </xf>
    <xf numFmtId="1" fontId="16" fillId="3" borderId="83" xfId="13" applyNumberFormat="1" applyFill="1" applyBorder="1" applyAlignment="1">
      <alignment horizontal="center"/>
    </xf>
    <xf numFmtId="4" fontId="21" fillId="3" borderId="83" xfId="13" applyNumberFormat="1" applyFont="1" applyFill="1" applyBorder="1" applyAlignment="1">
      <alignment horizontal="right"/>
    </xf>
    <xf numFmtId="49" fontId="23" fillId="3" borderId="0" xfId="13" applyNumberFormat="1" applyFont="1" applyFill="1" applyAlignment="1">
      <alignment horizontal="left"/>
    </xf>
    <xf numFmtId="164" fontId="1" fillId="0" borderId="12" xfId="3" quotePrefix="1" applyNumberFormat="1" applyFont="1" applyBorder="1" applyAlignment="1">
      <alignment horizontal="center" vertical="center"/>
    </xf>
    <xf numFmtId="164" fontId="1" fillId="0" borderId="10" xfId="3" quotePrefix="1" applyNumberFormat="1" applyFont="1" applyBorder="1" applyAlignment="1">
      <alignment horizontal="center" vertical="center"/>
    </xf>
    <xf numFmtId="1" fontId="1" fillId="0" borderId="12" xfId="3" applyNumberFormat="1" applyFont="1" applyBorder="1" applyAlignment="1">
      <alignment horizontal="center" vertical="center"/>
    </xf>
    <xf numFmtId="0" fontId="1" fillId="0" borderId="10" xfId="3" applyFont="1" applyBorder="1" applyAlignment="1">
      <alignment horizontal="center" vertical="center"/>
    </xf>
    <xf numFmtId="0" fontId="1" fillId="0" borderId="0" xfId="3" applyFont="1" applyAlignment="1">
      <alignment horizontal="left" vertical="top" wrapText="1"/>
    </xf>
    <xf numFmtId="0" fontId="1" fillId="0" borderId="12" xfId="3" quotePrefix="1" applyFont="1" applyBorder="1" applyAlignment="1">
      <alignment horizontal="center" vertical="center"/>
    </xf>
    <xf numFmtId="0" fontId="1" fillId="0" borderId="10" xfId="3" quotePrefix="1" applyFont="1" applyBorder="1" applyAlignment="1">
      <alignment horizontal="center" vertical="center"/>
    </xf>
    <xf numFmtId="1" fontId="1" fillId="0" borderId="10" xfId="3" applyNumberFormat="1" applyFont="1" applyBorder="1" applyAlignment="1">
      <alignment horizontal="center" vertical="center"/>
    </xf>
    <xf numFmtId="164" fontId="1" fillId="0" borderId="12" xfId="3" applyNumberFormat="1" applyFont="1" applyBorder="1" applyAlignment="1">
      <alignment horizontal="center" vertical="center"/>
    </xf>
    <xf numFmtId="164" fontId="1" fillId="0" borderId="10" xfId="3" applyNumberFormat="1" applyFont="1" applyBorder="1" applyAlignment="1">
      <alignment horizontal="center" vertical="center"/>
    </xf>
    <xf numFmtId="164" fontId="1" fillId="0" borderId="15" xfId="3" applyNumberFormat="1" applyFont="1" applyBorder="1" applyAlignment="1">
      <alignment horizontal="center" vertical="center"/>
    </xf>
    <xf numFmtId="164" fontId="1" fillId="0" borderId="16" xfId="3" applyNumberFormat="1" applyFont="1" applyBorder="1" applyAlignment="1">
      <alignment horizontal="center" vertical="center"/>
    </xf>
    <xf numFmtId="164" fontId="5" fillId="0" borderId="11" xfId="3" applyNumberFormat="1" applyFont="1" applyBorder="1" applyAlignment="1">
      <alignment horizontal="center" vertical="center"/>
    </xf>
    <xf numFmtId="164" fontId="5" fillId="0" borderId="19" xfId="3" applyNumberFormat="1" applyFont="1" applyBorder="1" applyAlignment="1">
      <alignment horizontal="center" vertical="center"/>
    </xf>
    <xf numFmtId="0" fontId="1" fillId="0" borderId="12" xfId="3" applyFont="1" applyBorder="1" applyAlignment="1">
      <alignment horizontal="center" vertical="center"/>
    </xf>
    <xf numFmtId="3" fontId="5" fillId="0" borderId="23" xfId="3" applyNumberFormat="1" applyFont="1" applyBorder="1" applyAlignment="1">
      <alignment horizontal="center" vertical="center"/>
    </xf>
    <xf numFmtId="3" fontId="5" fillId="0" borderId="24" xfId="3" applyNumberFormat="1" applyFont="1" applyBorder="1" applyAlignment="1">
      <alignment horizontal="center" vertical="center"/>
    </xf>
    <xf numFmtId="3" fontId="5" fillId="0" borderId="25" xfId="3" applyNumberFormat="1" applyFont="1" applyBorder="1" applyAlignment="1">
      <alignment horizontal="center" vertical="center"/>
    </xf>
    <xf numFmtId="164" fontId="5" fillId="0" borderId="27" xfId="3" applyNumberFormat="1" applyFont="1" applyBorder="1" applyAlignment="1">
      <alignment horizontal="center" vertical="center"/>
    </xf>
    <xf numFmtId="0" fontId="1" fillId="0" borderId="0" xfId="3" applyFont="1" applyAlignment="1">
      <alignment horizontal="left" vertical="top"/>
    </xf>
    <xf numFmtId="0" fontId="1" fillId="0" borderId="0" xfId="3" applyFont="1" applyAlignment="1">
      <alignment horizontal="left"/>
    </xf>
    <xf numFmtId="0" fontId="1" fillId="0" borderId="0" xfId="3" applyFont="1" applyAlignment="1">
      <alignment horizontal="left" wrapText="1"/>
    </xf>
    <xf numFmtId="0" fontId="17" fillId="3" borderId="0" xfId="13" applyFont="1" applyFill="1" applyAlignment="1">
      <alignment horizontal="center" vertical="top" wrapText="1"/>
    </xf>
  </cellXfs>
  <cellStyles count="14">
    <cellStyle name="Comma" xfId="12"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3 2" xfId="13" xr:uid="{7065B11B-9C81-43C2-8D86-AC2525B16A40}"/>
    <cellStyle name="Normal 4" xfId="7" xr:uid="{00000000-0005-0000-0000-00000A000000}"/>
    <cellStyle name="Normal 5" xfId="11" xr:uid="{00000000-0005-0000-0000-00000B000000}"/>
    <cellStyle name="Percent 2" xfId="5" xr:uid="{00000000-0005-0000-0000-00000C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showGridLines="0" view="pageBreakPreview" zoomScale="115" zoomScaleSheetLayoutView="115" workbookViewId="0">
      <pane ySplit="7" topLeftCell="A8" activePane="bottomLeft" state="frozen"/>
      <selection activeCell="D29" sqref="D29:D30"/>
      <selection pane="bottomLeft" activeCell="F17" sqref="F17"/>
    </sheetView>
  </sheetViews>
  <sheetFormatPr defaultColWidth="9" defaultRowHeight="14.25" x14ac:dyDescent="0.2"/>
  <cols>
    <col min="1" max="1" width="2.625" style="8" customWidth="1"/>
    <col min="2" max="2" width="3.375" style="9" customWidth="1"/>
    <col min="3" max="3" width="60.5" style="7" customWidth="1"/>
    <col min="4" max="4" width="14.75" style="7" customWidth="1"/>
    <col min="5" max="16384" width="9" style="7"/>
  </cols>
  <sheetData>
    <row r="1" spans="1:6" s="2" customFormat="1" ht="18" customHeight="1" x14ac:dyDescent="0.2">
      <c r="A1" s="4" t="s">
        <v>21</v>
      </c>
      <c r="B1" s="4"/>
      <c r="C1" s="5"/>
    </row>
    <row r="2" spans="1:6" s="2" customFormat="1" ht="18" customHeight="1" x14ac:dyDescent="0.2">
      <c r="A2" s="3" t="s">
        <v>6</v>
      </c>
      <c r="B2" s="3"/>
      <c r="C2" s="5"/>
    </row>
    <row r="3" spans="1:6" s="6" customFormat="1" ht="7.5" customHeight="1" x14ac:dyDescent="0.2">
      <c r="A3" s="3"/>
      <c r="B3" s="3"/>
      <c r="C3" s="5"/>
    </row>
    <row r="4" spans="1:6" s="6" customFormat="1" ht="18" customHeight="1" x14ac:dyDescent="0.2">
      <c r="A4" s="4" t="s">
        <v>22</v>
      </c>
      <c r="B4" s="3"/>
      <c r="D4" s="15"/>
    </row>
    <row r="5" spans="1:6" s="6" customFormat="1" ht="17.25" customHeight="1" x14ac:dyDescent="0.2">
      <c r="A5" s="3" t="s">
        <v>23</v>
      </c>
      <c r="B5" s="3"/>
      <c r="D5" s="15"/>
    </row>
    <row r="6" spans="1:6" s="6" customFormat="1" ht="7.5" customHeight="1" thickBot="1" x14ac:dyDescent="0.25">
      <c r="A6" s="3"/>
      <c r="B6" s="3"/>
    </row>
    <row r="7" spans="1:6" s="2" customFormat="1" ht="20.100000000000001" customHeight="1" thickBot="1" x14ac:dyDescent="0.25">
      <c r="A7" s="375" t="s">
        <v>7</v>
      </c>
      <c r="B7" s="376"/>
      <c r="C7" s="16" t="s">
        <v>9</v>
      </c>
      <c r="D7" s="19" t="s">
        <v>27</v>
      </c>
    </row>
    <row r="8" spans="1:6" s="2" customFormat="1" ht="9" customHeight="1" thickTop="1" x14ac:dyDescent="0.2">
      <c r="A8" s="33"/>
      <c r="B8" s="34"/>
      <c r="C8" s="35"/>
      <c r="D8" s="36"/>
    </row>
    <row r="9" spans="1:6" s="2" customFormat="1" ht="21.95" customHeight="1" x14ac:dyDescent="0.2">
      <c r="A9" s="377">
        <v>1</v>
      </c>
      <c r="B9" s="366"/>
      <c r="C9" s="23" t="s">
        <v>30</v>
      </c>
      <c r="D9" s="32"/>
    </row>
    <row r="10" spans="1:6" s="1" customFormat="1" ht="21.95" customHeight="1" x14ac:dyDescent="0.2">
      <c r="A10" s="365">
        <f t="shared" ref="A10:A27" si="0">A9+1</f>
        <v>2</v>
      </c>
      <c r="B10" s="370"/>
      <c r="C10" s="20" t="s">
        <v>16</v>
      </c>
      <c r="D10" s="21"/>
    </row>
    <row r="11" spans="1:6" s="2" customFormat="1" ht="21.95" customHeight="1" x14ac:dyDescent="0.2">
      <c r="A11" s="365">
        <f>A10+1</f>
        <v>3</v>
      </c>
      <c r="B11" s="366"/>
      <c r="C11" s="23" t="s">
        <v>31</v>
      </c>
      <c r="D11" s="32"/>
    </row>
    <row r="12" spans="1:6" s="1" customFormat="1" ht="21.95" customHeight="1" x14ac:dyDescent="0.2">
      <c r="A12" s="365">
        <f>A11+1</f>
        <v>4</v>
      </c>
      <c r="B12" s="366"/>
      <c r="C12" s="20" t="s">
        <v>25</v>
      </c>
      <c r="D12" s="21"/>
    </row>
    <row r="13" spans="1:6" s="1" customFormat="1" ht="21.95" customHeight="1" x14ac:dyDescent="0.2">
      <c r="A13" s="365">
        <f>A12+1</f>
        <v>5</v>
      </c>
      <c r="B13" s="366"/>
      <c r="C13" s="20" t="s">
        <v>26</v>
      </c>
      <c r="D13" s="21"/>
    </row>
    <row r="14" spans="1:6" s="1" customFormat="1" ht="21.95" customHeight="1" x14ac:dyDescent="0.2">
      <c r="A14" s="368">
        <f t="shared" si="0"/>
        <v>6</v>
      </c>
      <c r="B14" s="369"/>
      <c r="C14" s="20" t="s">
        <v>33</v>
      </c>
      <c r="D14" s="22"/>
    </row>
    <row r="15" spans="1:6" s="2" customFormat="1" ht="21.95" customHeight="1" x14ac:dyDescent="0.2">
      <c r="A15" s="363">
        <f t="shared" si="0"/>
        <v>7</v>
      </c>
      <c r="B15" s="364"/>
      <c r="C15" s="23" t="s">
        <v>28</v>
      </c>
      <c r="D15" s="24"/>
      <c r="E15" s="17"/>
      <c r="F15" s="17"/>
    </row>
    <row r="16" spans="1:6" s="2" customFormat="1" ht="21.95" customHeight="1" x14ac:dyDescent="0.2">
      <c r="A16" s="365">
        <f t="shared" si="0"/>
        <v>8</v>
      </c>
      <c r="B16" s="370"/>
      <c r="C16" s="20" t="s">
        <v>29</v>
      </c>
      <c r="D16" s="22"/>
    </row>
    <row r="17" spans="1:4" s="1" customFormat="1" ht="21.95" customHeight="1" x14ac:dyDescent="0.2">
      <c r="A17" s="371">
        <f t="shared" si="0"/>
        <v>9</v>
      </c>
      <c r="B17" s="372"/>
      <c r="C17" s="25" t="s">
        <v>17</v>
      </c>
      <c r="D17" s="26"/>
    </row>
    <row r="18" spans="1:4" s="1" customFormat="1" ht="21.95" customHeight="1" x14ac:dyDescent="0.2">
      <c r="A18" s="371">
        <f t="shared" si="0"/>
        <v>10</v>
      </c>
      <c r="B18" s="372"/>
      <c r="C18" s="25" t="s">
        <v>18</v>
      </c>
      <c r="D18" s="27"/>
    </row>
    <row r="19" spans="1:4" s="1" customFormat="1" ht="21.95" customHeight="1" x14ac:dyDescent="0.2">
      <c r="A19" s="371">
        <f t="shared" si="0"/>
        <v>11</v>
      </c>
      <c r="B19" s="372"/>
      <c r="C19" s="25" t="s">
        <v>19</v>
      </c>
      <c r="D19" s="27"/>
    </row>
    <row r="20" spans="1:4" s="1" customFormat="1" ht="21.95" customHeight="1" x14ac:dyDescent="0.2">
      <c r="A20" s="371">
        <f t="shared" si="0"/>
        <v>12</v>
      </c>
      <c r="B20" s="372"/>
      <c r="C20" s="25" t="s">
        <v>20</v>
      </c>
      <c r="D20" s="27"/>
    </row>
    <row r="21" spans="1:4" s="1" customFormat="1" ht="21.95" customHeight="1" x14ac:dyDescent="0.2">
      <c r="A21" s="371">
        <f>A20+1</f>
        <v>13</v>
      </c>
      <c r="B21" s="372"/>
      <c r="C21" s="25" t="s">
        <v>11</v>
      </c>
      <c r="D21" s="27"/>
    </row>
    <row r="22" spans="1:4" s="1" customFormat="1" ht="21.95" customHeight="1" x14ac:dyDescent="0.2">
      <c r="A22" s="371">
        <f>A21+1</f>
        <v>14</v>
      </c>
      <c r="B22" s="372"/>
      <c r="C22" s="25" t="s">
        <v>12</v>
      </c>
      <c r="D22" s="27"/>
    </row>
    <row r="23" spans="1:4" s="1" customFormat="1" ht="21.95" customHeight="1" x14ac:dyDescent="0.2">
      <c r="A23" s="363">
        <f t="shared" si="0"/>
        <v>15</v>
      </c>
      <c r="B23" s="364"/>
      <c r="C23" s="25" t="s">
        <v>13</v>
      </c>
      <c r="D23" s="27"/>
    </row>
    <row r="24" spans="1:4" s="1" customFormat="1" ht="21.95" customHeight="1" x14ac:dyDescent="0.2">
      <c r="A24" s="371">
        <f t="shared" si="0"/>
        <v>16</v>
      </c>
      <c r="B24" s="372"/>
      <c r="C24" s="25" t="s">
        <v>32</v>
      </c>
      <c r="D24" s="27"/>
    </row>
    <row r="25" spans="1:4" s="1" customFormat="1" ht="21.95" customHeight="1" x14ac:dyDescent="0.2">
      <c r="A25" s="371">
        <f t="shared" si="0"/>
        <v>17</v>
      </c>
      <c r="B25" s="372"/>
      <c r="C25" s="20" t="s">
        <v>14</v>
      </c>
      <c r="D25" s="27"/>
    </row>
    <row r="26" spans="1:4" s="2" customFormat="1" ht="21.95" customHeight="1" x14ac:dyDescent="0.2">
      <c r="A26" s="371">
        <f t="shared" si="0"/>
        <v>18</v>
      </c>
      <c r="B26" s="372"/>
      <c r="C26" s="20" t="s">
        <v>83</v>
      </c>
      <c r="D26" s="27"/>
    </row>
    <row r="27" spans="1:4" s="2" customFormat="1" ht="21.95" customHeight="1" thickBot="1" x14ac:dyDescent="0.25">
      <c r="A27" s="373">
        <f t="shared" si="0"/>
        <v>19</v>
      </c>
      <c r="B27" s="374"/>
      <c r="C27" s="28" t="s">
        <v>15</v>
      </c>
      <c r="D27" s="29"/>
    </row>
    <row r="28" spans="1:4" s="2" customFormat="1" ht="30" customHeight="1" thickTop="1" thickBot="1" x14ac:dyDescent="0.25">
      <c r="A28" s="11"/>
      <c r="B28" s="31"/>
      <c r="C28" s="12" t="s">
        <v>5</v>
      </c>
      <c r="D28" s="30"/>
    </row>
    <row r="29" spans="1:4" s="13" customFormat="1" ht="24.95" customHeight="1" x14ac:dyDescent="0.2"/>
    <row r="30" spans="1:4" x14ac:dyDescent="0.2">
      <c r="A30" s="18" t="s">
        <v>0</v>
      </c>
      <c r="B30" s="10"/>
      <c r="C30" s="1"/>
    </row>
    <row r="31" spans="1:4" ht="21" customHeight="1" x14ac:dyDescent="0.2">
      <c r="A31" s="14" t="s">
        <v>1</v>
      </c>
      <c r="B31" s="367" t="s">
        <v>8</v>
      </c>
      <c r="C31" s="367"/>
      <c r="D31" s="367"/>
    </row>
    <row r="32" spans="1:4" ht="27.75" customHeight="1" x14ac:dyDescent="0.2">
      <c r="A32" s="14" t="s">
        <v>2</v>
      </c>
      <c r="B32" s="367" t="s">
        <v>4</v>
      </c>
      <c r="C32" s="367"/>
      <c r="D32" s="367"/>
    </row>
    <row r="33" spans="1:4" ht="31.5" customHeight="1" x14ac:dyDescent="0.2">
      <c r="A33" s="14" t="s">
        <v>3</v>
      </c>
      <c r="B33" s="367" t="s">
        <v>24</v>
      </c>
      <c r="C33" s="367"/>
      <c r="D33" s="367"/>
    </row>
    <row r="37" spans="1:4" x14ac:dyDescent="0.2">
      <c r="D37" s="7" t="s">
        <v>10</v>
      </c>
    </row>
  </sheetData>
  <mergeCells count="23">
    <mergeCell ref="A7:B7"/>
    <mergeCell ref="A18:B18"/>
    <mergeCell ref="A20:B20"/>
    <mergeCell ref="A19:B19"/>
    <mergeCell ref="A9:B9"/>
    <mergeCell ref="A10:B10"/>
    <mergeCell ref="A13:B13"/>
    <mergeCell ref="A23:B23"/>
    <mergeCell ref="A11:B11"/>
    <mergeCell ref="A12:B12"/>
    <mergeCell ref="B32:D32"/>
    <mergeCell ref="B33:D33"/>
    <mergeCell ref="A14:B14"/>
    <mergeCell ref="A15:B15"/>
    <mergeCell ref="A16:B16"/>
    <mergeCell ref="A17:B17"/>
    <mergeCell ref="A22:B22"/>
    <mergeCell ref="A24:B24"/>
    <mergeCell ref="A25:B25"/>
    <mergeCell ref="A26:B26"/>
    <mergeCell ref="A27:B27"/>
    <mergeCell ref="B31:D31"/>
    <mergeCell ref="A21:B21"/>
  </mergeCells>
  <printOptions horizontalCentered="1"/>
  <pageMargins left="0.25" right="0.25" top="0.75" bottom="0.5" header="0.32" footer="0.25"/>
  <pageSetup paperSize="9" scale="90" orientation="portrait" r:id="rId1"/>
  <headerFooter scaleWithDoc="0" alignWithMargins="0">
    <oddFooter>&amp;L&amp;8SEM Engineers&amp;R&amp;8Page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8"/>
  <sheetViews>
    <sheetView showGridLines="0" zoomScaleNormal="100" zoomScaleSheetLayoutView="85" workbookViewId="0">
      <pane ySplit="8" topLeftCell="A111" activePane="bottomLeft" state="frozen"/>
      <selection activeCell="G66" sqref="G66"/>
      <selection pane="bottomLeft" activeCell="J113" sqref="J113"/>
    </sheetView>
  </sheetViews>
  <sheetFormatPr defaultColWidth="9" defaultRowHeight="14.25" x14ac:dyDescent="0.2"/>
  <cols>
    <col min="1" max="1" width="4.625" style="8" customWidth="1"/>
    <col min="2" max="2" width="5.625" style="9" customWidth="1"/>
    <col min="3" max="3" width="46.125" style="7" customWidth="1"/>
    <col min="4" max="4" width="6.375" style="8" customWidth="1"/>
    <col min="5" max="5" width="7.875" style="167" customWidth="1"/>
    <col min="6" max="6" width="12.625" style="168" customWidth="1"/>
    <col min="7" max="7" width="14.625" style="168" customWidth="1"/>
    <col min="8" max="8" width="10.625" style="168" customWidth="1"/>
    <col min="9" max="9" width="13.625" style="168" customWidth="1"/>
    <col min="10" max="10" width="18.25" style="168" customWidth="1"/>
    <col min="11" max="12" width="9.875" style="7" bestFit="1" customWidth="1"/>
    <col min="13" max="16384" width="9" style="7"/>
  </cols>
  <sheetData>
    <row r="1" spans="1:10" s="2" customFormat="1" ht="18" customHeight="1" x14ac:dyDescent="0.2">
      <c r="A1" s="4" t="s">
        <v>85</v>
      </c>
      <c r="B1" s="4"/>
      <c r="C1" s="5"/>
      <c r="D1" s="38"/>
      <c r="E1" s="39"/>
      <c r="F1" s="40"/>
      <c r="G1" s="40"/>
      <c r="H1" s="40"/>
      <c r="I1" s="40"/>
      <c r="J1" s="41"/>
    </row>
    <row r="2" spans="1:10" s="2" customFormat="1" ht="18" customHeight="1" x14ac:dyDescent="0.2">
      <c r="A2" s="3" t="s">
        <v>6</v>
      </c>
      <c r="B2" s="3"/>
      <c r="C2" s="5"/>
      <c r="D2" s="38"/>
      <c r="E2" s="39"/>
      <c r="F2" s="40"/>
      <c r="G2" s="42"/>
      <c r="H2" s="6"/>
      <c r="I2" s="40"/>
      <c r="J2" s="43"/>
    </row>
    <row r="3" spans="1:10" s="6" customFormat="1" ht="7.5" customHeight="1" x14ac:dyDescent="0.2">
      <c r="A3" s="3"/>
      <c r="B3" s="3"/>
      <c r="C3" s="5"/>
      <c r="D3" s="38"/>
      <c r="E3" s="39"/>
      <c r="F3" s="40"/>
      <c r="G3" s="40"/>
      <c r="H3" s="40"/>
      <c r="I3" s="40"/>
      <c r="J3" s="40"/>
    </row>
    <row r="4" spans="1:10" s="6" customFormat="1" ht="18" customHeight="1" x14ac:dyDescent="0.2">
      <c r="A4" s="4" t="s">
        <v>105</v>
      </c>
      <c r="B4" s="3"/>
      <c r="D4" s="38"/>
      <c r="E4" s="39"/>
      <c r="F4" s="40"/>
      <c r="G4" s="40"/>
      <c r="H4" s="40"/>
      <c r="I4" s="40"/>
      <c r="J4" s="15"/>
    </row>
    <row r="5" spans="1:10" s="6" customFormat="1" ht="17.25" customHeight="1" x14ac:dyDescent="0.2">
      <c r="A5" s="3" t="s">
        <v>23</v>
      </c>
      <c r="B5" s="3"/>
      <c r="D5" s="38"/>
      <c r="E5" s="39"/>
      <c r="F5" s="40"/>
      <c r="G5" s="40"/>
      <c r="H5" s="40"/>
      <c r="I5" s="40"/>
      <c r="J5" s="15"/>
    </row>
    <row r="6" spans="1:10" s="6" customFormat="1" ht="12" customHeight="1" thickBot="1" x14ac:dyDescent="0.25">
      <c r="A6" s="3"/>
      <c r="B6" s="3"/>
      <c r="D6" s="38"/>
      <c r="E6" s="39"/>
      <c r="F6" s="40"/>
      <c r="G6" s="40"/>
      <c r="H6" s="40"/>
      <c r="I6" s="40"/>
      <c r="J6" s="44"/>
    </row>
    <row r="7" spans="1:10" s="2" customFormat="1" ht="23.25" customHeight="1" thickBot="1" x14ac:dyDescent="0.25">
      <c r="A7" s="45"/>
      <c r="B7" s="45"/>
      <c r="C7" s="46"/>
      <c r="D7" s="47"/>
      <c r="E7" s="48"/>
      <c r="F7" s="378" t="s">
        <v>34</v>
      </c>
      <c r="G7" s="379"/>
      <c r="H7" s="380" t="s">
        <v>35</v>
      </c>
      <c r="I7" s="379"/>
      <c r="J7" s="49" t="s">
        <v>36</v>
      </c>
    </row>
    <row r="8" spans="1:10" s="55" customFormat="1" ht="24" customHeight="1" thickBot="1" x14ac:dyDescent="0.25">
      <c r="A8" s="375" t="s">
        <v>7</v>
      </c>
      <c r="B8" s="381"/>
      <c r="C8" s="16" t="s">
        <v>37</v>
      </c>
      <c r="D8" s="16" t="s">
        <v>38</v>
      </c>
      <c r="E8" s="50" t="s">
        <v>39</v>
      </c>
      <c r="F8" s="51" t="s">
        <v>40</v>
      </c>
      <c r="G8" s="52" t="s">
        <v>41</v>
      </c>
      <c r="H8" s="53" t="s">
        <v>40</v>
      </c>
      <c r="I8" s="52" t="s">
        <v>41</v>
      </c>
      <c r="J8" s="54" t="s">
        <v>41</v>
      </c>
    </row>
    <row r="9" spans="1:10" s="65" customFormat="1" ht="8.25" customHeight="1" thickTop="1" x14ac:dyDescent="0.2">
      <c r="A9" s="56"/>
      <c r="B9" s="57"/>
      <c r="C9" s="58"/>
      <c r="D9" s="58"/>
      <c r="E9" s="59"/>
      <c r="F9" s="60"/>
      <c r="G9" s="61"/>
      <c r="H9" s="62"/>
      <c r="I9" s="63"/>
      <c r="J9" s="64"/>
    </row>
    <row r="10" spans="1:10" s="1" customFormat="1" ht="36.75" customHeight="1" x14ac:dyDescent="0.2">
      <c r="A10" s="66"/>
      <c r="B10" s="67"/>
      <c r="C10" s="68" t="s">
        <v>42</v>
      </c>
      <c r="D10" s="69"/>
      <c r="E10" s="70"/>
      <c r="F10" s="71"/>
      <c r="G10" s="72"/>
      <c r="H10" s="73"/>
      <c r="I10" s="72"/>
      <c r="J10" s="74"/>
    </row>
    <row r="11" spans="1:10" s="2" customFormat="1" ht="114.75" x14ac:dyDescent="0.2">
      <c r="A11" s="79">
        <v>1</v>
      </c>
      <c r="B11" s="80"/>
      <c r="C11" s="81" t="s">
        <v>113</v>
      </c>
      <c r="D11" s="82"/>
      <c r="E11" s="83"/>
      <c r="F11" s="84"/>
      <c r="G11" s="85"/>
      <c r="H11" s="86"/>
      <c r="I11" s="87"/>
      <c r="J11" s="88"/>
    </row>
    <row r="12" spans="1:10" s="2" customFormat="1" ht="21.95" customHeight="1" x14ac:dyDescent="0.2">
      <c r="A12" s="89"/>
      <c r="B12" s="90">
        <f>A11+0.1</f>
        <v>1.1000000000000001</v>
      </c>
      <c r="C12" s="91" t="s">
        <v>90</v>
      </c>
      <c r="D12" s="92" t="s">
        <v>63</v>
      </c>
      <c r="E12" s="93">
        <v>2</v>
      </c>
      <c r="F12" s="285">
        <v>325000</v>
      </c>
      <c r="G12" s="286">
        <f>F12*E12</f>
        <v>650000</v>
      </c>
      <c r="H12" s="287">
        <v>5000</v>
      </c>
      <c r="I12" s="288">
        <f>H12*E12</f>
        <v>10000</v>
      </c>
      <c r="J12" s="289">
        <f>I12+G12</f>
        <v>660000</v>
      </c>
    </row>
    <row r="13" spans="1:10" s="1" customFormat="1" ht="38.25" x14ac:dyDescent="0.2">
      <c r="A13" s="94">
        <f>A11+1</f>
        <v>2</v>
      </c>
      <c r="B13" s="80"/>
      <c r="C13" s="95" t="s">
        <v>114</v>
      </c>
      <c r="D13" s="96"/>
      <c r="E13" s="97"/>
      <c r="F13" s="98"/>
      <c r="G13" s="99"/>
      <c r="H13" s="100"/>
      <c r="I13" s="101"/>
      <c r="J13" s="102"/>
    </row>
    <row r="14" spans="1:10" s="2" customFormat="1" ht="21.95" customHeight="1" x14ac:dyDescent="0.2">
      <c r="A14" s="37"/>
      <c r="B14" s="90">
        <f>A13+0.1</f>
        <v>2.1</v>
      </c>
      <c r="C14" s="103" t="s">
        <v>44</v>
      </c>
      <c r="D14" s="82"/>
      <c r="E14" s="83"/>
      <c r="F14" s="84"/>
      <c r="G14" s="85"/>
      <c r="H14" s="86"/>
      <c r="I14" s="87"/>
      <c r="J14" s="88"/>
    </row>
    <row r="15" spans="1:10" s="2" customFormat="1" ht="24" customHeight="1" x14ac:dyDescent="0.2">
      <c r="A15" s="37"/>
      <c r="B15" s="90" t="s">
        <v>45</v>
      </c>
      <c r="C15" s="91" t="s">
        <v>87</v>
      </c>
      <c r="D15" s="92" t="s">
        <v>80</v>
      </c>
      <c r="E15" s="93">
        <f>SUM(E12*4)</f>
        <v>8</v>
      </c>
      <c r="F15" s="285">
        <v>6900</v>
      </c>
      <c r="G15" s="286">
        <f>F15*E15</f>
        <v>55200</v>
      </c>
      <c r="H15" s="287">
        <v>1000</v>
      </c>
      <c r="I15" s="288">
        <f>H15*E15</f>
        <v>8000</v>
      </c>
      <c r="J15" s="289">
        <f>I15+G15</f>
        <v>63200</v>
      </c>
    </row>
    <row r="16" spans="1:10" s="2" customFormat="1" ht="21.95" customHeight="1" x14ac:dyDescent="0.2">
      <c r="A16" s="37"/>
      <c r="B16" s="90">
        <f>B14+0.1</f>
        <v>2.2000000000000002</v>
      </c>
      <c r="C16" s="103" t="s">
        <v>46</v>
      </c>
      <c r="D16" s="82"/>
      <c r="E16" s="83"/>
      <c r="F16" s="84"/>
      <c r="G16" s="85"/>
      <c r="H16" s="86"/>
      <c r="I16" s="87"/>
      <c r="J16" s="88"/>
    </row>
    <row r="17" spans="1:10" s="2" customFormat="1" ht="24" customHeight="1" x14ac:dyDescent="0.2">
      <c r="A17" s="37"/>
      <c r="B17" s="90" t="s">
        <v>45</v>
      </c>
      <c r="C17" s="91" t="str">
        <f>C15</f>
        <v xml:space="preserve">25mm dia </v>
      </c>
      <c r="D17" s="92" t="s">
        <v>80</v>
      </c>
      <c r="E17" s="93">
        <f>E15/4</f>
        <v>2</v>
      </c>
      <c r="F17" s="285">
        <v>6500</v>
      </c>
      <c r="G17" s="286">
        <f>F17*E17</f>
        <v>13000</v>
      </c>
      <c r="H17" s="287">
        <v>1000</v>
      </c>
      <c r="I17" s="288">
        <f>H17*E17</f>
        <v>2000</v>
      </c>
      <c r="J17" s="289">
        <f>I17+G17</f>
        <v>15000</v>
      </c>
    </row>
    <row r="18" spans="1:10" s="2" customFormat="1" ht="21.95" customHeight="1" x14ac:dyDescent="0.2">
      <c r="A18" s="37"/>
      <c r="B18" s="90">
        <f>B16+0.1</f>
        <v>2.3000000000000003</v>
      </c>
      <c r="C18" s="178" t="s">
        <v>47</v>
      </c>
      <c r="D18" s="179"/>
      <c r="E18" s="137"/>
      <c r="F18" s="180"/>
      <c r="G18" s="181"/>
      <c r="H18" s="182"/>
      <c r="I18" s="183"/>
      <c r="J18" s="184"/>
    </row>
    <row r="19" spans="1:10" s="2" customFormat="1" ht="24" customHeight="1" x14ac:dyDescent="0.2">
      <c r="A19" s="37"/>
      <c r="B19" s="90" t="s">
        <v>45</v>
      </c>
      <c r="C19" s="91" t="str">
        <f>C17</f>
        <v xml:space="preserve">25mm dia </v>
      </c>
      <c r="D19" s="92" t="s">
        <v>80</v>
      </c>
      <c r="E19" s="93">
        <f>E17</f>
        <v>2</v>
      </c>
      <c r="F19" s="285">
        <v>16500</v>
      </c>
      <c r="G19" s="286">
        <f>F19*E19</f>
        <v>33000</v>
      </c>
      <c r="H19" s="287">
        <v>1500</v>
      </c>
      <c r="I19" s="288">
        <f>H19*E19</f>
        <v>3000</v>
      </c>
      <c r="J19" s="289">
        <f>I19+G19</f>
        <v>36000</v>
      </c>
    </row>
    <row r="20" spans="1:10" s="2" customFormat="1" ht="24.75" customHeight="1" x14ac:dyDescent="0.2">
      <c r="A20" s="104"/>
      <c r="B20" s="90">
        <f>B18+0.1</f>
        <v>2.4000000000000004</v>
      </c>
      <c r="C20" s="105" t="s">
        <v>48</v>
      </c>
      <c r="D20" s="106" t="s">
        <v>80</v>
      </c>
      <c r="E20" s="107">
        <f>E19*2</f>
        <v>4</v>
      </c>
      <c r="F20" s="285">
        <v>7000</v>
      </c>
      <c r="G20" s="286">
        <f>F20*E20</f>
        <v>28000</v>
      </c>
      <c r="H20" s="287">
        <v>1000</v>
      </c>
      <c r="I20" s="288">
        <f>H20*E20</f>
        <v>4000</v>
      </c>
      <c r="J20" s="289">
        <f>I20+G20</f>
        <v>32000</v>
      </c>
    </row>
    <row r="21" spans="1:10" s="2" customFormat="1" ht="26.25" thickBot="1" x14ac:dyDescent="0.25">
      <c r="A21" s="213"/>
      <c r="B21" s="214">
        <f>B20+0.1</f>
        <v>2.5000000000000004</v>
      </c>
      <c r="C21" s="215" t="s">
        <v>49</v>
      </c>
      <c r="D21" s="216" t="s">
        <v>80</v>
      </c>
      <c r="E21" s="217">
        <f>E20</f>
        <v>4</v>
      </c>
      <c r="F21" s="298">
        <v>9000</v>
      </c>
      <c r="G21" s="299">
        <f>F21*E21</f>
        <v>36000</v>
      </c>
      <c r="H21" s="300">
        <v>1000</v>
      </c>
      <c r="I21" s="301">
        <f>H21*E21</f>
        <v>4000</v>
      </c>
      <c r="J21" s="302">
        <f>I21+G21</f>
        <v>40000</v>
      </c>
    </row>
    <row r="22" spans="1:10" s="2" customFormat="1" ht="21.95" customHeight="1" x14ac:dyDescent="0.2">
      <c r="A22" s="218"/>
      <c r="B22" s="219">
        <f>B21+0.1</f>
        <v>2.6000000000000005</v>
      </c>
      <c r="C22" s="220" t="s">
        <v>50</v>
      </c>
      <c r="D22" s="221"/>
      <c r="E22" s="222"/>
      <c r="F22" s="223"/>
      <c r="G22" s="224"/>
      <c r="H22" s="225"/>
      <c r="I22" s="226"/>
      <c r="J22" s="227"/>
    </row>
    <row r="23" spans="1:10" s="2" customFormat="1" ht="24" customHeight="1" x14ac:dyDescent="0.2">
      <c r="A23" s="37"/>
      <c r="B23" s="90" t="s">
        <v>45</v>
      </c>
      <c r="C23" s="91" t="s">
        <v>87</v>
      </c>
      <c r="D23" s="92" t="s">
        <v>80</v>
      </c>
      <c r="E23" s="93">
        <f>E19</f>
        <v>2</v>
      </c>
      <c r="F23" s="285">
        <v>55000</v>
      </c>
      <c r="G23" s="286">
        <f>F23*E23</f>
        <v>110000</v>
      </c>
      <c r="H23" s="287">
        <v>1500</v>
      </c>
      <c r="I23" s="288">
        <f>H23*E23</f>
        <v>3000</v>
      </c>
      <c r="J23" s="289">
        <f>I23+G23</f>
        <v>113000</v>
      </c>
    </row>
    <row r="24" spans="1:10" s="2" customFormat="1" ht="25.5" x14ac:dyDescent="0.2">
      <c r="A24" s="104"/>
      <c r="B24" s="80">
        <f>B22+0.1</f>
        <v>2.7000000000000006</v>
      </c>
      <c r="C24" s="108" t="s">
        <v>51</v>
      </c>
      <c r="D24" s="106" t="s">
        <v>80</v>
      </c>
      <c r="E24" s="107">
        <f>E23</f>
        <v>2</v>
      </c>
      <c r="F24" s="285">
        <v>58000</v>
      </c>
      <c r="G24" s="286">
        <f>F24*E24</f>
        <v>116000</v>
      </c>
      <c r="H24" s="287">
        <v>1500</v>
      </c>
      <c r="I24" s="288">
        <f>H24*E24</f>
        <v>3000</v>
      </c>
      <c r="J24" s="289">
        <f>I24+G24</f>
        <v>119000</v>
      </c>
    </row>
    <row r="25" spans="1:10" s="2" customFormat="1" ht="25.5" x14ac:dyDescent="0.2">
      <c r="A25" s="104"/>
      <c r="B25" s="80">
        <f>B24+0.1</f>
        <v>2.8000000000000007</v>
      </c>
      <c r="C25" s="108" t="s">
        <v>52</v>
      </c>
      <c r="D25" s="106" t="s">
        <v>43</v>
      </c>
      <c r="E25" s="107">
        <f>E24</f>
        <v>2</v>
      </c>
      <c r="F25" s="285">
        <v>28000</v>
      </c>
      <c r="G25" s="286">
        <f>F25*E25</f>
        <v>56000</v>
      </c>
      <c r="H25" s="287">
        <v>3000</v>
      </c>
      <c r="I25" s="288">
        <f>H25*E25</f>
        <v>6000</v>
      </c>
      <c r="J25" s="289">
        <f>I25+G25</f>
        <v>62000</v>
      </c>
    </row>
    <row r="26" spans="1:10" s="172" customFormat="1" ht="114.75" x14ac:dyDescent="0.2">
      <c r="A26" s="177">
        <f>A13+1</f>
        <v>3</v>
      </c>
      <c r="B26" s="169"/>
      <c r="C26" s="170" t="s">
        <v>115</v>
      </c>
      <c r="D26" s="171"/>
      <c r="E26" s="195"/>
      <c r="F26" s="202"/>
      <c r="G26" s="203"/>
      <c r="H26" s="206"/>
      <c r="I26" s="203"/>
      <c r="J26" s="199"/>
    </row>
    <row r="27" spans="1:10" s="172" customFormat="1" ht="24" customHeight="1" x14ac:dyDescent="0.2">
      <c r="A27" s="173"/>
      <c r="B27" s="174">
        <f>A26+0.1</f>
        <v>3.1</v>
      </c>
      <c r="C27" s="175" t="s">
        <v>84</v>
      </c>
      <c r="D27" s="209" t="s">
        <v>63</v>
      </c>
      <c r="E27" s="196">
        <v>3</v>
      </c>
      <c r="F27" s="285">
        <v>545000</v>
      </c>
      <c r="G27" s="286">
        <f>F27*E27</f>
        <v>1635000</v>
      </c>
      <c r="H27" s="287">
        <v>15000</v>
      </c>
      <c r="I27" s="288">
        <f>H27*E27</f>
        <v>45000</v>
      </c>
      <c r="J27" s="289">
        <f>I27+G27</f>
        <v>1680000</v>
      </c>
    </row>
    <row r="28" spans="1:10" s="172" customFormat="1" ht="24" customHeight="1" x14ac:dyDescent="0.2">
      <c r="A28" s="173"/>
      <c r="B28" s="174">
        <f>B27+0.1</f>
        <v>3.2</v>
      </c>
      <c r="C28" s="175" t="s">
        <v>86</v>
      </c>
      <c r="D28" s="176" t="s">
        <v>80</v>
      </c>
      <c r="E28" s="196">
        <v>3</v>
      </c>
      <c r="F28" s="285">
        <v>545000</v>
      </c>
      <c r="G28" s="286">
        <f>F28*E28</f>
        <v>1635000</v>
      </c>
      <c r="H28" s="287">
        <v>15000</v>
      </c>
      <c r="I28" s="288">
        <f>H28*E28</f>
        <v>45000</v>
      </c>
      <c r="J28" s="289">
        <f>I28+G28</f>
        <v>1680000</v>
      </c>
    </row>
    <row r="29" spans="1:10" s="172" customFormat="1" ht="51" x14ac:dyDescent="0.2">
      <c r="A29" s="188">
        <f>A26+1</f>
        <v>4</v>
      </c>
      <c r="B29" s="189"/>
      <c r="C29" s="190" t="s">
        <v>116</v>
      </c>
      <c r="D29" s="191"/>
      <c r="E29" s="197"/>
      <c r="F29" s="204"/>
      <c r="G29" s="205"/>
      <c r="H29" s="207"/>
      <c r="I29" s="205"/>
      <c r="J29" s="201"/>
    </row>
    <row r="30" spans="1:10" s="172" customFormat="1" ht="24" customHeight="1" x14ac:dyDescent="0.2">
      <c r="A30" s="173"/>
      <c r="B30" s="174">
        <f>A29+0.1</f>
        <v>4.0999999999999996</v>
      </c>
      <c r="C30" s="185" t="s">
        <v>73</v>
      </c>
      <c r="D30" s="75"/>
      <c r="E30" s="76"/>
      <c r="F30" s="77"/>
      <c r="G30" s="78"/>
      <c r="H30" s="208"/>
      <c r="I30" s="78"/>
      <c r="J30" s="200"/>
    </row>
    <row r="31" spans="1:10" s="172" customFormat="1" ht="24" customHeight="1" x14ac:dyDescent="0.2">
      <c r="A31" s="173"/>
      <c r="B31" s="174" t="s">
        <v>45</v>
      </c>
      <c r="C31" s="91" t="s">
        <v>87</v>
      </c>
      <c r="D31" s="187" t="s">
        <v>80</v>
      </c>
      <c r="E31" s="198">
        <v>24</v>
      </c>
      <c r="F31" s="285">
        <v>7250</v>
      </c>
      <c r="G31" s="286">
        <f>F31*E31</f>
        <v>174000</v>
      </c>
      <c r="H31" s="287">
        <v>1000</v>
      </c>
      <c r="I31" s="288">
        <f>H31*E31</f>
        <v>24000</v>
      </c>
      <c r="J31" s="289">
        <f>I31+G31</f>
        <v>198000</v>
      </c>
    </row>
    <row r="32" spans="1:10" s="172" customFormat="1" ht="24" customHeight="1" x14ac:dyDescent="0.2">
      <c r="A32" s="173"/>
      <c r="B32" s="174">
        <f>B30+0.1</f>
        <v>4.1999999999999993</v>
      </c>
      <c r="C32" s="185" t="s">
        <v>74</v>
      </c>
      <c r="D32" s="75"/>
      <c r="E32" s="76"/>
      <c r="F32" s="77"/>
      <c r="G32" s="78"/>
      <c r="H32" s="208"/>
      <c r="I32" s="78"/>
      <c r="J32" s="200"/>
    </row>
    <row r="33" spans="1:10" s="172" customFormat="1" ht="24" customHeight="1" thickBot="1" x14ac:dyDescent="0.25">
      <c r="A33" s="173"/>
      <c r="B33" s="174" t="s">
        <v>45</v>
      </c>
      <c r="C33" s="91" t="s">
        <v>87</v>
      </c>
      <c r="D33" s="187" t="s">
        <v>80</v>
      </c>
      <c r="E33" s="198">
        <f>E31/4</f>
        <v>6</v>
      </c>
      <c r="F33" s="285">
        <v>6900</v>
      </c>
      <c r="G33" s="286">
        <f>F33*E33</f>
        <v>41400</v>
      </c>
      <c r="H33" s="287">
        <v>1000</v>
      </c>
      <c r="I33" s="288">
        <f>H33*E33</f>
        <v>6000</v>
      </c>
      <c r="J33" s="289">
        <f>I33+G33</f>
        <v>47400</v>
      </c>
    </row>
    <row r="34" spans="1:10" s="172" customFormat="1" ht="24" customHeight="1" x14ac:dyDescent="0.2">
      <c r="A34" s="233"/>
      <c r="B34" s="234">
        <f>B32+0.1</f>
        <v>4.2999999999999989</v>
      </c>
      <c r="C34" s="235" t="s">
        <v>47</v>
      </c>
      <c r="D34" s="236"/>
      <c r="E34" s="237"/>
      <c r="F34" s="238"/>
      <c r="G34" s="239"/>
      <c r="H34" s="240"/>
      <c r="I34" s="239"/>
      <c r="J34" s="241"/>
    </row>
    <row r="35" spans="1:10" s="172" customFormat="1" ht="24" customHeight="1" x14ac:dyDescent="0.2">
      <c r="A35" s="173"/>
      <c r="B35" s="174" t="s">
        <v>45</v>
      </c>
      <c r="C35" s="91" t="s">
        <v>87</v>
      </c>
      <c r="D35" s="187" t="s">
        <v>80</v>
      </c>
      <c r="E35" s="198">
        <f>E33</f>
        <v>6</v>
      </c>
      <c r="F35" s="285">
        <v>17500</v>
      </c>
      <c r="G35" s="286">
        <f>F35*E35</f>
        <v>105000</v>
      </c>
      <c r="H35" s="287">
        <v>1500</v>
      </c>
      <c r="I35" s="288">
        <f>H35*E35</f>
        <v>9000</v>
      </c>
      <c r="J35" s="289">
        <f>I35+G35</f>
        <v>114000</v>
      </c>
    </row>
    <row r="36" spans="1:10" s="172" customFormat="1" ht="24" customHeight="1" x14ac:dyDescent="0.2">
      <c r="A36" s="173"/>
      <c r="B36" s="174">
        <f>B34+0.1</f>
        <v>4.3999999999999986</v>
      </c>
      <c r="C36" s="185" t="s">
        <v>75</v>
      </c>
      <c r="D36" s="75"/>
      <c r="E36" s="76"/>
      <c r="F36" s="77"/>
      <c r="G36" s="78"/>
      <c r="H36" s="208"/>
      <c r="I36" s="78"/>
      <c r="J36" s="200"/>
    </row>
    <row r="37" spans="1:10" s="172" customFormat="1" ht="24" customHeight="1" x14ac:dyDescent="0.2">
      <c r="A37" s="173"/>
      <c r="B37" s="174" t="s">
        <v>45</v>
      </c>
      <c r="C37" s="91" t="s">
        <v>87</v>
      </c>
      <c r="D37" s="187" t="s">
        <v>80</v>
      </c>
      <c r="E37" s="198">
        <f>E35*2</f>
        <v>12</v>
      </c>
      <c r="F37" s="285">
        <v>7500</v>
      </c>
      <c r="G37" s="286">
        <f>F37*E37</f>
        <v>90000</v>
      </c>
      <c r="H37" s="287">
        <v>1000</v>
      </c>
      <c r="I37" s="288">
        <f>H37*E37</f>
        <v>12000</v>
      </c>
      <c r="J37" s="289">
        <f>I37+G37</f>
        <v>102000</v>
      </c>
    </row>
    <row r="38" spans="1:10" s="172" customFormat="1" ht="24" customHeight="1" x14ac:dyDescent="0.2">
      <c r="A38" s="173"/>
      <c r="B38" s="174">
        <f>B36+0.1</f>
        <v>4.4999999999999982</v>
      </c>
      <c r="C38" s="185" t="s">
        <v>76</v>
      </c>
      <c r="D38" s="75"/>
      <c r="E38" s="76"/>
      <c r="F38" s="77"/>
      <c r="G38" s="78"/>
      <c r="H38" s="208"/>
      <c r="I38" s="78"/>
      <c r="J38" s="200"/>
    </row>
    <row r="39" spans="1:10" s="172" customFormat="1" ht="24" customHeight="1" x14ac:dyDescent="0.2">
      <c r="A39" s="173"/>
      <c r="B39" s="174" t="s">
        <v>45</v>
      </c>
      <c r="C39" s="91" t="s">
        <v>87</v>
      </c>
      <c r="D39" s="187" t="s">
        <v>80</v>
      </c>
      <c r="E39" s="198">
        <f>E35</f>
        <v>6</v>
      </c>
      <c r="F39" s="285">
        <v>57000</v>
      </c>
      <c r="G39" s="286">
        <f>F39*E39</f>
        <v>342000</v>
      </c>
      <c r="H39" s="287">
        <v>1500</v>
      </c>
      <c r="I39" s="288">
        <f>H39*E39</f>
        <v>9000</v>
      </c>
      <c r="J39" s="289">
        <f>I39+G39</f>
        <v>351000</v>
      </c>
    </row>
    <row r="40" spans="1:10" s="172" customFormat="1" ht="24" customHeight="1" x14ac:dyDescent="0.2">
      <c r="A40" s="173"/>
      <c r="B40" s="174">
        <f>B38+0.1</f>
        <v>4.5999999999999979</v>
      </c>
      <c r="C40" s="186" t="s">
        <v>77</v>
      </c>
      <c r="D40" s="187" t="s">
        <v>80</v>
      </c>
      <c r="E40" s="198">
        <f>SUM(E39:E39)</f>
        <v>6</v>
      </c>
      <c r="F40" s="285">
        <v>17000</v>
      </c>
      <c r="G40" s="286">
        <f>F40*E40</f>
        <v>102000</v>
      </c>
      <c r="H40" s="287">
        <v>1000</v>
      </c>
      <c r="I40" s="288">
        <f>H40*E40</f>
        <v>6000</v>
      </c>
      <c r="J40" s="289">
        <f>I40+G40</f>
        <v>108000</v>
      </c>
    </row>
    <row r="41" spans="1:10" s="1" customFormat="1" ht="114.75" x14ac:dyDescent="0.2">
      <c r="A41" s="109">
        <f>A29+1</f>
        <v>5</v>
      </c>
      <c r="B41" s="110"/>
      <c r="C41" s="81" t="s">
        <v>117</v>
      </c>
      <c r="D41" s="69"/>
      <c r="E41" s="70"/>
      <c r="F41" s="111"/>
      <c r="G41" s="112"/>
      <c r="H41" s="113"/>
      <c r="I41" s="112"/>
      <c r="J41" s="114"/>
    </row>
    <row r="42" spans="1:10" s="117" customFormat="1" ht="24" customHeight="1" x14ac:dyDescent="0.2">
      <c r="A42" s="115"/>
      <c r="B42" s="116">
        <f>A41+0.1</f>
        <v>5.0999999999999996</v>
      </c>
      <c r="C42" s="91" t="s">
        <v>87</v>
      </c>
      <c r="D42" s="92" t="s">
        <v>53</v>
      </c>
      <c r="E42" s="93">
        <v>100</v>
      </c>
      <c r="F42" s="285">
        <v>2300</v>
      </c>
      <c r="G42" s="286">
        <f>F42*E42</f>
        <v>230000</v>
      </c>
      <c r="H42" s="287">
        <v>650</v>
      </c>
      <c r="I42" s="288">
        <f>H42*E42</f>
        <v>65000</v>
      </c>
      <c r="J42" s="289">
        <f>I42+G42</f>
        <v>295000</v>
      </c>
    </row>
    <row r="43" spans="1:10" s="117" customFormat="1" ht="24" customHeight="1" x14ac:dyDescent="0.2">
      <c r="A43" s="115"/>
      <c r="B43" s="119">
        <f t="shared" ref="B43:B44" si="0">B42+0.1</f>
        <v>5.1999999999999993</v>
      </c>
      <c r="C43" s="91" t="s">
        <v>88</v>
      </c>
      <c r="D43" s="106" t="s">
        <v>53</v>
      </c>
      <c r="E43" s="107">
        <v>15</v>
      </c>
      <c r="F43" s="285">
        <v>2880</v>
      </c>
      <c r="G43" s="286">
        <f>F43*E43</f>
        <v>43200</v>
      </c>
      <c r="H43" s="287">
        <v>750</v>
      </c>
      <c r="I43" s="288">
        <f>H43*E43</f>
        <v>11250</v>
      </c>
      <c r="J43" s="289">
        <f>I43+G43</f>
        <v>54450</v>
      </c>
    </row>
    <row r="44" spans="1:10" s="117" customFormat="1" ht="24" customHeight="1" thickBot="1" x14ac:dyDescent="0.25">
      <c r="A44" s="242"/>
      <c r="B44" s="269">
        <f t="shared" si="0"/>
        <v>5.2999999999999989</v>
      </c>
      <c r="C44" s="230" t="s">
        <v>122</v>
      </c>
      <c r="D44" s="216" t="s">
        <v>53</v>
      </c>
      <c r="E44" s="217">
        <v>40</v>
      </c>
      <c r="F44" s="298">
        <v>4340</v>
      </c>
      <c r="G44" s="299">
        <f>F44*E44</f>
        <v>173600</v>
      </c>
      <c r="H44" s="300">
        <v>820</v>
      </c>
      <c r="I44" s="301">
        <f>H44*E44</f>
        <v>32800</v>
      </c>
      <c r="J44" s="302">
        <f>I44+G44</f>
        <v>206400</v>
      </c>
    </row>
    <row r="45" spans="1:10" s="1" customFormat="1" ht="90.75" x14ac:dyDescent="0.2">
      <c r="A45" s="270">
        <f>A41+1</f>
        <v>6</v>
      </c>
      <c r="B45" s="271"/>
      <c r="C45" s="248" t="s">
        <v>92</v>
      </c>
      <c r="D45" s="249"/>
      <c r="E45" s="250"/>
      <c r="F45" s="251"/>
      <c r="G45" s="252"/>
      <c r="H45" s="272"/>
      <c r="I45" s="273"/>
      <c r="J45" s="274"/>
    </row>
    <row r="46" spans="1:10" s="2" customFormat="1" ht="24" customHeight="1" x14ac:dyDescent="0.2">
      <c r="A46" s="37"/>
      <c r="B46" s="118">
        <f>A45+0.1</f>
        <v>6.1</v>
      </c>
      <c r="C46" s="91" t="str">
        <f>C42</f>
        <v xml:space="preserve">25mm dia </v>
      </c>
      <c r="D46" s="92" t="s">
        <v>53</v>
      </c>
      <c r="E46" s="93">
        <v>15</v>
      </c>
      <c r="F46" s="285">
        <v>1150</v>
      </c>
      <c r="G46" s="286">
        <f>F46*E46</f>
        <v>17250</v>
      </c>
      <c r="H46" s="287">
        <v>200</v>
      </c>
      <c r="I46" s="288">
        <f>H46*E46</f>
        <v>3000</v>
      </c>
      <c r="J46" s="289">
        <f>I46+G46</f>
        <v>20250</v>
      </c>
    </row>
    <row r="47" spans="1:10" s="2" customFormat="1" ht="76.5" x14ac:dyDescent="0.2">
      <c r="A47" s="120">
        <f>A45+1</f>
        <v>7</v>
      </c>
      <c r="B47" s="121"/>
      <c r="C47" s="81" t="s">
        <v>54</v>
      </c>
      <c r="D47" s="82"/>
      <c r="E47" s="83"/>
      <c r="F47" s="84"/>
      <c r="G47" s="85"/>
      <c r="H47" s="86"/>
      <c r="I47" s="87"/>
      <c r="J47" s="88"/>
    </row>
    <row r="48" spans="1:10" s="117" customFormat="1" ht="24" customHeight="1" x14ac:dyDescent="0.2">
      <c r="A48" s="115"/>
      <c r="B48" s="122">
        <f>A47+0.1</f>
        <v>7.1</v>
      </c>
      <c r="C48" s="91" t="str">
        <f>C46</f>
        <v xml:space="preserve">25mm dia </v>
      </c>
      <c r="D48" s="92" t="s">
        <v>53</v>
      </c>
      <c r="E48" s="93">
        <v>40</v>
      </c>
      <c r="F48" s="285">
        <v>1450</v>
      </c>
      <c r="G48" s="286">
        <f>F48*E48</f>
        <v>58000</v>
      </c>
      <c r="H48" s="287">
        <v>200</v>
      </c>
      <c r="I48" s="288">
        <f>H48*E48</f>
        <v>8000</v>
      </c>
      <c r="J48" s="289">
        <f>I48+G48</f>
        <v>66000</v>
      </c>
    </row>
    <row r="49" spans="1:12" s="117" customFormat="1" ht="24" customHeight="1" x14ac:dyDescent="0.2">
      <c r="A49" s="115"/>
      <c r="B49" s="122">
        <f>B48+0.1</f>
        <v>7.1999999999999993</v>
      </c>
      <c r="C49" s="91" t="s">
        <v>88</v>
      </c>
      <c r="D49" s="92" t="s">
        <v>53</v>
      </c>
      <c r="E49" s="93">
        <v>20</v>
      </c>
      <c r="F49" s="285">
        <v>1700</v>
      </c>
      <c r="G49" s="286">
        <f>F49*E49</f>
        <v>34000</v>
      </c>
      <c r="H49" s="287">
        <v>200</v>
      </c>
      <c r="I49" s="288">
        <f>H49*E49</f>
        <v>4000</v>
      </c>
      <c r="J49" s="289">
        <f>I49+G49</f>
        <v>38000</v>
      </c>
    </row>
    <row r="50" spans="1:12" s="2" customFormat="1" ht="76.5" x14ac:dyDescent="0.2">
      <c r="A50" s="94">
        <f>A47+1</f>
        <v>8</v>
      </c>
      <c r="B50" s="123"/>
      <c r="C50" s="81" t="s">
        <v>78</v>
      </c>
      <c r="D50" s="69"/>
      <c r="E50" s="70"/>
      <c r="F50" s="111"/>
      <c r="G50" s="112"/>
      <c r="H50" s="113"/>
      <c r="I50" s="112"/>
      <c r="J50" s="88"/>
    </row>
    <row r="51" spans="1:12" s="2" customFormat="1" ht="24" customHeight="1" x14ac:dyDescent="0.2">
      <c r="A51" s="37"/>
      <c r="B51" s="124">
        <f>A50+0.1</f>
        <v>8.1</v>
      </c>
      <c r="C51" s="91" t="s">
        <v>55</v>
      </c>
      <c r="D51" s="92" t="s">
        <v>63</v>
      </c>
      <c r="E51" s="93">
        <v>1</v>
      </c>
      <c r="F51" s="285">
        <v>268305.59999999998</v>
      </c>
      <c r="G51" s="286">
        <f t="shared" ref="G51:G58" si="1">F51*E51</f>
        <v>268305.59999999998</v>
      </c>
      <c r="H51" s="287">
        <v>2500</v>
      </c>
      <c r="I51" s="288">
        <f t="shared" ref="I51:I58" si="2">H51*E51</f>
        <v>2500</v>
      </c>
      <c r="J51" s="289">
        <f t="shared" ref="J51:J58" si="3">I51+G51</f>
        <v>270805.59999999998</v>
      </c>
      <c r="K51" s="297"/>
      <c r="L51" s="297"/>
    </row>
    <row r="52" spans="1:12" s="2" customFormat="1" ht="24" customHeight="1" x14ac:dyDescent="0.2">
      <c r="A52" s="37"/>
      <c r="B52" s="124">
        <f t="shared" ref="B52:B54" si="4">B51+0.1</f>
        <v>8.1999999999999993</v>
      </c>
      <c r="C52" s="91" t="s">
        <v>56</v>
      </c>
      <c r="D52" s="92" t="s">
        <v>63</v>
      </c>
      <c r="E52" s="93">
        <v>1</v>
      </c>
      <c r="F52" s="285">
        <v>273969.59999999998</v>
      </c>
      <c r="G52" s="286">
        <f t="shared" si="1"/>
        <v>273969.59999999998</v>
      </c>
      <c r="H52" s="287">
        <v>2500</v>
      </c>
      <c r="I52" s="288">
        <f t="shared" si="2"/>
        <v>2500</v>
      </c>
      <c r="J52" s="289">
        <f t="shared" si="3"/>
        <v>276469.59999999998</v>
      </c>
      <c r="K52" s="297"/>
      <c r="L52" s="297"/>
    </row>
    <row r="53" spans="1:12" s="2" customFormat="1" ht="24" customHeight="1" x14ac:dyDescent="0.2">
      <c r="A53" s="37"/>
      <c r="B53" s="124">
        <f t="shared" si="4"/>
        <v>8.2999999999999989</v>
      </c>
      <c r="C53" s="125" t="s">
        <v>57</v>
      </c>
      <c r="D53" s="92" t="s">
        <v>63</v>
      </c>
      <c r="E53" s="107">
        <v>1</v>
      </c>
      <c r="F53" s="285">
        <v>273969.59999999998</v>
      </c>
      <c r="G53" s="286">
        <f t="shared" si="1"/>
        <v>273969.59999999998</v>
      </c>
      <c r="H53" s="287">
        <v>2500</v>
      </c>
      <c r="I53" s="288">
        <f t="shared" si="2"/>
        <v>2500</v>
      </c>
      <c r="J53" s="289">
        <f t="shared" si="3"/>
        <v>276469.59999999998</v>
      </c>
      <c r="K53" s="297"/>
      <c r="L53" s="297"/>
    </row>
    <row r="54" spans="1:12" s="2" customFormat="1" ht="24" customHeight="1" x14ac:dyDescent="0.2">
      <c r="A54" s="37"/>
      <c r="B54" s="124">
        <f t="shared" si="4"/>
        <v>8.3999999999999986</v>
      </c>
      <c r="C54" s="125" t="s">
        <v>58</v>
      </c>
      <c r="D54" s="179" t="s">
        <v>80</v>
      </c>
      <c r="E54" s="107">
        <v>1</v>
      </c>
      <c r="F54" s="285">
        <v>279633.59999999998</v>
      </c>
      <c r="G54" s="286">
        <f t="shared" si="1"/>
        <v>279633.59999999998</v>
      </c>
      <c r="H54" s="287">
        <v>2500</v>
      </c>
      <c r="I54" s="288">
        <f t="shared" si="2"/>
        <v>2500</v>
      </c>
      <c r="J54" s="289">
        <f t="shared" si="3"/>
        <v>282133.59999999998</v>
      </c>
      <c r="K54" s="297"/>
      <c r="L54" s="297"/>
    </row>
    <row r="55" spans="1:12" s="2" customFormat="1" ht="24" customHeight="1" x14ac:dyDescent="0.2">
      <c r="A55" s="37"/>
      <c r="B55" s="124">
        <v>8.5</v>
      </c>
      <c r="C55" s="125" t="s">
        <v>59</v>
      </c>
      <c r="D55" s="179" t="s">
        <v>80</v>
      </c>
      <c r="E55" s="107">
        <v>1</v>
      </c>
      <c r="F55" s="285">
        <v>279633.59999999998</v>
      </c>
      <c r="G55" s="286">
        <f t="shared" si="1"/>
        <v>279633.59999999998</v>
      </c>
      <c r="H55" s="287">
        <v>2500</v>
      </c>
      <c r="I55" s="288">
        <f t="shared" si="2"/>
        <v>2500</v>
      </c>
      <c r="J55" s="289">
        <f t="shared" si="3"/>
        <v>282133.59999999998</v>
      </c>
      <c r="K55" s="297"/>
      <c r="L55" s="297"/>
    </row>
    <row r="56" spans="1:12" s="2" customFormat="1" ht="24" customHeight="1" x14ac:dyDescent="0.2">
      <c r="A56" s="37"/>
      <c r="B56" s="124">
        <v>8.6</v>
      </c>
      <c r="C56" s="125" t="s">
        <v>123</v>
      </c>
      <c r="D56" s="179" t="s">
        <v>80</v>
      </c>
      <c r="E56" s="107">
        <v>1</v>
      </c>
      <c r="F56" s="285">
        <v>279633.59999999998</v>
      </c>
      <c r="G56" s="286">
        <f t="shared" si="1"/>
        <v>279633.59999999998</v>
      </c>
      <c r="H56" s="287">
        <v>2500</v>
      </c>
      <c r="I56" s="288">
        <f t="shared" si="2"/>
        <v>2500</v>
      </c>
      <c r="J56" s="289">
        <f t="shared" si="3"/>
        <v>282133.59999999998</v>
      </c>
      <c r="K56" s="297"/>
      <c r="L56" s="297"/>
    </row>
    <row r="57" spans="1:12" s="2" customFormat="1" ht="24" customHeight="1" x14ac:dyDescent="0.2">
      <c r="A57" s="37"/>
      <c r="B57" s="124">
        <v>8.6999999999999993</v>
      </c>
      <c r="C57" s="125" t="s">
        <v>124</v>
      </c>
      <c r="D57" s="179" t="s">
        <v>80</v>
      </c>
      <c r="E57" s="107">
        <v>1</v>
      </c>
      <c r="F57" s="285">
        <v>279633.59999999998</v>
      </c>
      <c r="G57" s="286">
        <f t="shared" si="1"/>
        <v>279633.59999999998</v>
      </c>
      <c r="H57" s="287">
        <v>2500</v>
      </c>
      <c r="I57" s="288">
        <f t="shared" si="2"/>
        <v>2500</v>
      </c>
      <c r="J57" s="289">
        <f t="shared" si="3"/>
        <v>282133.59999999998</v>
      </c>
      <c r="K57" s="297"/>
      <c r="L57" s="297"/>
    </row>
    <row r="58" spans="1:12" s="2" customFormat="1" ht="24" customHeight="1" x14ac:dyDescent="0.2">
      <c r="A58" s="37"/>
      <c r="B58" s="124">
        <v>8.8000000000000007</v>
      </c>
      <c r="C58" s="125" t="s">
        <v>125</v>
      </c>
      <c r="D58" s="179" t="s">
        <v>80</v>
      </c>
      <c r="E58" s="107">
        <v>1</v>
      </c>
      <c r="F58" s="285">
        <v>279633.59999999998</v>
      </c>
      <c r="G58" s="286">
        <f t="shared" si="1"/>
        <v>279633.59999999998</v>
      </c>
      <c r="H58" s="287">
        <v>2500</v>
      </c>
      <c r="I58" s="288">
        <f t="shared" si="2"/>
        <v>2500</v>
      </c>
      <c r="J58" s="289">
        <f t="shared" si="3"/>
        <v>282133.59999999998</v>
      </c>
      <c r="K58" s="297"/>
      <c r="L58" s="297"/>
    </row>
    <row r="59" spans="1:12" s="2" customFormat="1" ht="24" customHeight="1" x14ac:dyDescent="0.2">
      <c r="A59" s="37"/>
      <c r="B59" s="124">
        <v>8.9</v>
      </c>
      <c r="C59" s="125" t="s">
        <v>126</v>
      </c>
      <c r="D59" s="179" t="s">
        <v>80</v>
      </c>
      <c r="E59" s="107">
        <v>1</v>
      </c>
      <c r="F59" s="285">
        <v>279633.59999999998</v>
      </c>
      <c r="G59" s="286">
        <f t="shared" ref="G59:G84" si="5">F59*E59</f>
        <v>279633.59999999998</v>
      </c>
      <c r="H59" s="287">
        <v>2500</v>
      </c>
      <c r="I59" s="288">
        <f t="shared" ref="I59:I84" si="6">H59*E59</f>
        <v>2500</v>
      </c>
      <c r="J59" s="289">
        <f t="shared" ref="J59:J84" si="7">I59+G59</f>
        <v>282133.59999999998</v>
      </c>
      <c r="K59" s="297"/>
      <c r="L59" s="297"/>
    </row>
    <row r="60" spans="1:12" s="2" customFormat="1" ht="24" customHeight="1" x14ac:dyDescent="0.2">
      <c r="A60" s="37"/>
      <c r="B60" s="212">
        <v>8.1</v>
      </c>
      <c r="C60" s="125" t="s">
        <v>127</v>
      </c>
      <c r="D60" s="179" t="s">
        <v>80</v>
      </c>
      <c r="E60" s="107">
        <v>1</v>
      </c>
      <c r="F60" s="285">
        <v>285297.59999999998</v>
      </c>
      <c r="G60" s="286">
        <f t="shared" si="5"/>
        <v>285297.59999999998</v>
      </c>
      <c r="H60" s="287">
        <v>2500</v>
      </c>
      <c r="I60" s="288">
        <f t="shared" si="6"/>
        <v>2500</v>
      </c>
      <c r="J60" s="289">
        <f t="shared" si="7"/>
        <v>287797.59999999998</v>
      </c>
      <c r="K60" s="297"/>
      <c r="L60" s="297"/>
    </row>
    <row r="61" spans="1:12" s="2" customFormat="1" ht="24" customHeight="1" thickBot="1" x14ac:dyDescent="0.25">
      <c r="A61" s="260"/>
      <c r="B61" s="279">
        <v>8.11</v>
      </c>
      <c r="C61" s="308" t="s">
        <v>128</v>
      </c>
      <c r="D61" s="216" t="s">
        <v>80</v>
      </c>
      <c r="E61" s="217">
        <v>2</v>
      </c>
      <c r="F61" s="298">
        <v>279633.59999999998</v>
      </c>
      <c r="G61" s="299">
        <f t="shared" si="5"/>
        <v>559267.19999999995</v>
      </c>
      <c r="H61" s="300">
        <v>2500</v>
      </c>
      <c r="I61" s="301">
        <f t="shared" si="6"/>
        <v>5000</v>
      </c>
      <c r="J61" s="302">
        <f t="shared" si="7"/>
        <v>564267.19999999995</v>
      </c>
      <c r="K61" s="297"/>
      <c r="L61" s="297"/>
    </row>
    <row r="62" spans="1:12" s="2" customFormat="1" ht="24" customHeight="1" x14ac:dyDescent="0.2">
      <c r="A62" s="37"/>
      <c r="B62" s="212">
        <v>8.1199999999999992</v>
      </c>
      <c r="C62" s="91" t="s">
        <v>129</v>
      </c>
      <c r="D62" s="82" t="s">
        <v>80</v>
      </c>
      <c r="E62" s="93">
        <v>3</v>
      </c>
      <c r="F62" s="285">
        <v>285297.59999999998</v>
      </c>
      <c r="G62" s="286">
        <f t="shared" si="5"/>
        <v>855892.79999999993</v>
      </c>
      <c r="H62" s="287">
        <v>2500</v>
      </c>
      <c r="I62" s="288">
        <f t="shared" si="6"/>
        <v>7500</v>
      </c>
      <c r="J62" s="289">
        <f t="shared" si="7"/>
        <v>863392.79999999993</v>
      </c>
      <c r="K62" s="297"/>
      <c r="L62" s="297"/>
    </row>
    <row r="63" spans="1:12" s="2" customFormat="1" ht="24" customHeight="1" x14ac:dyDescent="0.2">
      <c r="A63" s="37"/>
      <c r="B63" s="212">
        <v>8.1300000000000008</v>
      </c>
      <c r="C63" s="125" t="s">
        <v>130</v>
      </c>
      <c r="D63" s="179" t="s">
        <v>80</v>
      </c>
      <c r="E63" s="107">
        <v>1</v>
      </c>
      <c r="F63" s="285">
        <v>285297.59999999998</v>
      </c>
      <c r="G63" s="286">
        <f t="shared" si="5"/>
        <v>285297.59999999998</v>
      </c>
      <c r="H63" s="287">
        <v>2500</v>
      </c>
      <c r="I63" s="288">
        <f t="shared" si="6"/>
        <v>2500</v>
      </c>
      <c r="J63" s="289">
        <f t="shared" si="7"/>
        <v>287797.59999999998</v>
      </c>
      <c r="K63" s="297"/>
      <c r="L63" s="297"/>
    </row>
    <row r="64" spans="1:12" s="2" customFormat="1" ht="24" customHeight="1" x14ac:dyDescent="0.2">
      <c r="A64" s="37"/>
      <c r="B64" s="212">
        <v>8.14</v>
      </c>
      <c r="C64" s="125" t="s">
        <v>131</v>
      </c>
      <c r="D64" s="179" t="s">
        <v>80</v>
      </c>
      <c r="E64" s="107">
        <v>4</v>
      </c>
      <c r="F64" s="285">
        <v>285297.59999999998</v>
      </c>
      <c r="G64" s="286">
        <f t="shared" si="5"/>
        <v>1141190.3999999999</v>
      </c>
      <c r="H64" s="287">
        <v>2500</v>
      </c>
      <c r="I64" s="288">
        <f t="shared" si="6"/>
        <v>10000</v>
      </c>
      <c r="J64" s="289">
        <f t="shared" si="7"/>
        <v>1151190.3999999999</v>
      </c>
      <c r="K64" s="297"/>
      <c r="L64" s="297"/>
    </row>
    <row r="65" spans="1:12" s="2" customFormat="1" ht="24" customHeight="1" x14ac:dyDescent="0.2">
      <c r="A65" s="37"/>
      <c r="B65" s="212">
        <v>8.1519999999999992</v>
      </c>
      <c r="C65" s="125" t="s">
        <v>132</v>
      </c>
      <c r="D65" s="179" t="s">
        <v>80</v>
      </c>
      <c r="E65" s="107">
        <v>1</v>
      </c>
      <c r="F65" s="285">
        <v>285297.59999999998</v>
      </c>
      <c r="G65" s="286">
        <f t="shared" si="5"/>
        <v>285297.59999999998</v>
      </c>
      <c r="H65" s="287">
        <v>2500</v>
      </c>
      <c r="I65" s="288">
        <f t="shared" si="6"/>
        <v>2500</v>
      </c>
      <c r="J65" s="289">
        <f t="shared" si="7"/>
        <v>287797.59999999998</v>
      </c>
      <c r="K65" s="297"/>
      <c r="L65" s="297"/>
    </row>
    <row r="66" spans="1:12" s="2" customFormat="1" ht="24" customHeight="1" x14ac:dyDescent="0.2">
      <c r="A66" s="37"/>
      <c r="B66" s="212">
        <v>8.16</v>
      </c>
      <c r="C66" s="125" t="s">
        <v>133</v>
      </c>
      <c r="D66" s="179" t="s">
        <v>80</v>
      </c>
      <c r="E66" s="107">
        <v>1</v>
      </c>
      <c r="F66" s="285">
        <v>285297.59999999998</v>
      </c>
      <c r="G66" s="286">
        <f t="shared" si="5"/>
        <v>285297.59999999998</v>
      </c>
      <c r="H66" s="287">
        <v>2500</v>
      </c>
      <c r="I66" s="288">
        <f t="shared" si="6"/>
        <v>2500</v>
      </c>
      <c r="J66" s="289">
        <f t="shared" si="7"/>
        <v>287797.59999999998</v>
      </c>
      <c r="K66" s="297"/>
      <c r="L66" s="297"/>
    </row>
    <row r="67" spans="1:12" s="2" customFormat="1" ht="24" customHeight="1" x14ac:dyDescent="0.2">
      <c r="A67" s="37"/>
      <c r="B67" s="212">
        <v>8.17</v>
      </c>
      <c r="C67" s="125" t="s">
        <v>134</v>
      </c>
      <c r="D67" s="179" t="s">
        <v>80</v>
      </c>
      <c r="E67" s="107">
        <v>1</v>
      </c>
      <c r="F67" s="285">
        <v>290961.59999999998</v>
      </c>
      <c r="G67" s="286">
        <f t="shared" si="5"/>
        <v>290961.59999999998</v>
      </c>
      <c r="H67" s="287">
        <v>2500</v>
      </c>
      <c r="I67" s="288">
        <f t="shared" si="6"/>
        <v>2500</v>
      </c>
      <c r="J67" s="289">
        <f t="shared" si="7"/>
        <v>293461.59999999998</v>
      </c>
      <c r="K67" s="297"/>
      <c r="L67" s="297"/>
    </row>
    <row r="68" spans="1:12" s="2" customFormat="1" ht="24" customHeight="1" x14ac:dyDescent="0.2">
      <c r="A68" s="37"/>
      <c r="B68" s="212">
        <v>8.18</v>
      </c>
      <c r="C68" s="125" t="s">
        <v>135</v>
      </c>
      <c r="D68" s="179" t="s">
        <v>80</v>
      </c>
      <c r="E68" s="107">
        <v>4</v>
      </c>
      <c r="F68" s="285">
        <v>290961.59999999998</v>
      </c>
      <c r="G68" s="286">
        <f t="shared" si="5"/>
        <v>1163846.3999999999</v>
      </c>
      <c r="H68" s="287">
        <v>2500</v>
      </c>
      <c r="I68" s="288">
        <f t="shared" si="6"/>
        <v>10000</v>
      </c>
      <c r="J68" s="289">
        <f t="shared" si="7"/>
        <v>1173846.3999999999</v>
      </c>
      <c r="K68" s="297"/>
      <c r="L68" s="297"/>
    </row>
    <row r="69" spans="1:12" s="2" customFormat="1" ht="24" customHeight="1" x14ac:dyDescent="0.2">
      <c r="A69" s="37"/>
      <c r="B69" s="212">
        <v>8.19</v>
      </c>
      <c r="C69" s="125" t="s">
        <v>136</v>
      </c>
      <c r="D69" s="179" t="s">
        <v>80</v>
      </c>
      <c r="E69" s="107">
        <v>1</v>
      </c>
      <c r="F69" s="285">
        <v>290961.59999999998</v>
      </c>
      <c r="G69" s="286">
        <f t="shared" si="5"/>
        <v>290961.59999999998</v>
      </c>
      <c r="H69" s="287">
        <v>2500</v>
      </c>
      <c r="I69" s="288">
        <f t="shared" si="6"/>
        <v>2500</v>
      </c>
      <c r="J69" s="289">
        <f t="shared" si="7"/>
        <v>293461.59999999998</v>
      </c>
      <c r="K69" s="297"/>
      <c r="L69" s="297"/>
    </row>
    <row r="70" spans="1:12" s="2" customFormat="1" ht="24" customHeight="1" x14ac:dyDescent="0.2">
      <c r="A70" s="37"/>
      <c r="B70" s="212">
        <v>8.1999999999999993</v>
      </c>
      <c r="C70" s="125" t="s">
        <v>137</v>
      </c>
      <c r="D70" s="179" t="s">
        <v>80</v>
      </c>
      <c r="E70" s="107">
        <v>2</v>
      </c>
      <c r="F70" s="285">
        <v>290961.59999999998</v>
      </c>
      <c r="G70" s="286">
        <f t="shared" si="5"/>
        <v>581923.19999999995</v>
      </c>
      <c r="H70" s="287">
        <v>2500</v>
      </c>
      <c r="I70" s="288">
        <f t="shared" si="6"/>
        <v>5000</v>
      </c>
      <c r="J70" s="289">
        <f t="shared" si="7"/>
        <v>586923.19999999995</v>
      </c>
      <c r="K70" s="297"/>
      <c r="L70" s="297"/>
    </row>
    <row r="71" spans="1:12" s="2" customFormat="1" ht="24" customHeight="1" x14ac:dyDescent="0.2">
      <c r="A71" s="37"/>
      <c r="B71" s="212">
        <v>8.2100000000000009</v>
      </c>
      <c r="C71" s="125" t="s">
        <v>138</v>
      </c>
      <c r="D71" s="179" t="s">
        <v>80</v>
      </c>
      <c r="E71" s="107">
        <v>1</v>
      </c>
      <c r="F71" s="285">
        <v>290961.59999999998</v>
      </c>
      <c r="G71" s="286">
        <f t="shared" si="5"/>
        <v>290961.59999999998</v>
      </c>
      <c r="H71" s="287">
        <v>2500</v>
      </c>
      <c r="I71" s="288">
        <f t="shared" si="6"/>
        <v>2500</v>
      </c>
      <c r="J71" s="289">
        <f t="shared" si="7"/>
        <v>293461.59999999998</v>
      </c>
      <c r="K71" s="297"/>
      <c r="L71" s="297"/>
    </row>
    <row r="72" spans="1:12" s="2" customFormat="1" ht="24" customHeight="1" x14ac:dyDescent="0.2">
      <c r="A72" s="37"/>
      <c r="B72" s="212">
        <v>8.2200000000000006</v>
      </c>
      <c r="C72" s="125" t="s">
        <v>139</v>
      </c>
      <c r="D72" s="179" t="s">
        <v>80</v>
      </c>
      <c r="E72" s="107">
        <v>2</v>
      </c>
      <c r="F72" s="285">
        <v>290961.59999999998</v>
      </c>
      <c r="G72" s="286">
        <f t="shared" si="5"/>
        <v>581923.19999999995</v>
      </c>
      <c r="H72" s="287">
        <v>2500</v>
      </c>
      <c r="I72" s="288">
        <f t="shared" si="6"/>
        <v>5000</v>
      </c>
      <c r="J72" s="289">
        <f t="shared" si="7"/>
        <v>586923.19999999995</v>
      </c>
      <c r="K72" s="297"/>
      <c r="L72" s="297"/>
    </row>
    <row r="73" spans="1:12" s="2" customFormat="1" ht="24" customHeight="1" x14ac:dyDescent="0.2">
      <c r="A73" s="37"/>
      <c r="B73" s="212">
        <v>8.23</v>
      </c>
      <c r="C73" s="125" t="s">
        <v>140</v>
      </c>
      <c r="D73" s="179" t="s">
        <v>80</v>
      </c>
      <c r="E73" s="107">
        <v>1</v>
      </c>
      <c r="F73" s="285">
        <v>290961.59999999998</v>
      </c>
      <c r="G73" s="286">
        <f t="shared" si="5"/>
        <v>290961.59999999998</v>
      </c>
      <c r="H73" s="287">
        <v>2500</v>
      </c>
      <c r="I73" s="288">
        <f t="shared" si="6"/>
        <v>2500</v>
      </c>
      <c r="J73" s="289">
        <f t="shared" si="7"/>
        <v>293461.59999999998</v>
      </c>
      <c r="K73" s="297"/>
      <c r="L73" s="297"/>
    </row>
    <row r="74" spans="1:12" s="2" customFormat="1" ht="24" customHeight="1" thickBot="1" x14ac:dyDescent="0.25">
      <c r="A74" s="260"/>
      <c r="B74" s="279">
        <v>8.24</v>
      </c>
      <c r="C74" s="308" t="s">
        <v>141</v>
      </c>
      <c r="D74" s="216" t="s">
        <v>80</v>
      </c>
      <c r="E74" s="217">
        <v>1</v>
      </c>
      <c r="F74" s="298">
        <v>290961.59999999998</v>
      </c>
      <c r="G74" s="299">
        <f t="shared" si="5"/>
        <v>290961.59999999998</v>
      </c>
      <c r="H74" s="300">
        <v>2500</v>
      </c>
      <c r="I74" s="301">
        <f t="shared" si="6"/>
        <v>2500</v>
      </c>
      <c r="J74" s="302">
        <f t="shared" si="7"/>
        <v>293461.59999999998</v>
      </c>
      <c r="K74" s="297"/>
      <c r="L74" s="297"/>
    </row>
    <row r="75" spans="1:12" s="2" customFormat="1" ht="24" customHeight="1" thickBot="1" x14ac:dyDescent="0.25">
      <c r="A75" s="264"/>
      <c r="B75" s="279">
        <v>8.25</v>
      </c>
      <c r="C75" s="91" t="s">
        <v>108</v>
      </c>
      <c r="D75" s="92" t="s">
        <v>63</v>
      </c>
      <c r="E75" s="93">
        <v>1</v>
      </c>
      <c r="F75" s="285">
        <v>59472</v>
      </c>
      <c r="G75" s="286">
        <f t="shared" si="5"/>
        <v>59472</v>
      </c>
      <c r="H75" s="287">
        <v>2000</v>
      </c>
      <c r="I75" s="288">
        <f t="shared" si="6"/>
        <v>2000</v>
      </c>
      <c r="J75" s="289">
        <f t="shared" si="7"/>
        <v>61472</v>
      </c>
      <c r="K75" s="297"/>
      <c r="L75" s="297"/>
    </row>
    <row r="76" spans="1:12" s="2" customFormat="1" ht="24" customHeight="1" x14ac:dyDescent="0.2">
      <c r="A76" s="37"/>
      <c r="B76" s="212">
        <v>8.26</v>
      </c>
      <c r="C76" s="125" t="s">
        <v>109</v>
      </c>
      <c r="D76" s="92" t="s">
        <v>63</v>
      </c>
      <c r="E76" s="93">
        <v>1</v>
      </c>
      <c r="F76" s="285">
        <v>59472</v>
      </c>
      <c r="G76" s="286">
        <f t="shared" si="5"/>
        <v>59472</v>
      </c>
      <c r="H76" s="287">
        <v>2000</v>
      </c>
      <c r="I76" s="288">
        <f t="shared" si="6"/>
        <v>2000</v>
      </c>
      <c r="J76" s="289">
        <f t="shared" si="7"/>
        <v>61472</v>
      </c>
      <c r="K76" s="297"/>
      <c r="L76" s="297"/>
    </row>
    <row r="77" spans="1:12" s="2" customFormat="1" ht="24" customHeight="1" x14ac:dyDescent="0.2">
      <c r="A77" s="37"/>
      <c r="B77" s="212">
        <v>8.27</v>
      </c>
      <c r="C77" s="125" t="s">
        <v>110</v>
      </c>
      <c r="D77" s="92" t="s">
        <v>63</v>
      </c>
      <c r="E77" s="107">
        <v>1</v>
      </c>
      <c r="F77" s="285">
        <v>59472</v>
      </c>
      <c r="G77" s="286">
        <f t="shared" si="5"/>
        <v>59472</v>
      </c>
      <c r="H77" s="287">
        <v>2000</v>
      </c>
      <c r="I77" s="288">
        <f t="shared" si="6"/>
        <v>2000</v>
      </c>
      <c r="J77" s="289">
        <f t="shared" si="7"/>
        <v>61472</v>
      </c>
      <c r="K77" s="297"/>
      <c r="L77" s="297"/>
    </row>
    <row r="78" spans="1:12" s="2" customFormat="1" ht="24" customHeight="1" x14ac:dyDescent="0.2">
      <c r="A78" s="37"/>
      <c r="B78" s="212">
        <v>8.2799999999999994</v>
      </c>
      <c r="C78" s="125" t="s">
        <v>111</v>
      </c>
      <c r="D78" s="106" t="s">
        <v>80</v>
      </c>
      <c r="E78" s="107">
        <v>1</v>
      </c>
      <c r="F78" s="285">
        <v>59472</v>
      </c>
      <c r="G78" s="286">
        <f t="shared" si="5"/>
        <v>59472</v>
      </c>
      <c r="H78" s="287">
        <v>2000</v>
      </c>
      <c r="I78" s="288">
        <f t="shared" si="6"/>
        <v>2000</v>
      </c>
      <c r="J78" s="289">
        <f t="shared" si="7"/>
        <v>61472</v>
      </c>
      <c r="K78" s="297"/>
      <c r="L78" s="297"/>
    </row>
    <row r="79" spans="1:12" s="2" customFormat="1" ht="24" customHeight="1" x14ac:dyDescent="0.2">
      <c r="A79" s="37"/>
      <c r="B79" s="212">
        <v>8.2899999999999991</v>
      </c>
      <c r="C79" s="125" t="s">
        <v>112</v>
      </c>
      <c r="D79" s="106" t="s">
        <v>80</v>
      </c>
      <c r="E79" s="107">
        <v>1</v>
      </c>
      <c r="F79" s="285">
        <v>59472</v>
      </c>
      <c r="G79" s="286">
        <f t="shared" si="5"/>
        <v>59472</v>
      </c>
      <c r="H79" s="287">
        <v>2000</v>
      </c>
      <c r="I79" s="288">
        <f t="shared" si="6"/>
        <v>2000</v>
      </c>
      <c r="J79" s="289">
        <f t="shared" si="7"/>
        <v>61472</v>
      </c>
      <c r="K79" s="297"/>
      <c r="L79" s="297"/>
    </row>
    <row r="80" spans="1:12" s="2" customFormat="1" ht="24" customHeight="1" x14ac:dyDescent="0.2">
      <c r="A80" s="37"/>
      <c r="B80" s="212">
        <v>8.3000000000000007</v>
      </c>
      <c r="C80" s="125" t="s">
        <v>142</v>
      </c>
      <c r="D80" s="106" t="s">
        <v>80</v>
      </c>
      <c r="E80" s="107">
        <v>1</v>
      </c>
      <c r="F80" s="285">
        <v>59472</v>
      </c>
      <c r="G80" s="286">
        <f t="shared" si="5"/>
        <v>59472</v>
      </c>
      <c r="H80" s="287">
        <v>2000</v>
      </c>
      <c r="I80" s="288">
        <f t="shared" si="6"/>
        <v>2000</v>
      </c>
      <c r="J80" s="289">
        <f t="shared" si="7"/>
        <v>61472</v>
      </c>
      <c r="K80" s="297"/>
      <c r="L80" s="297"/>
    </row>
    <row r="81" spans="1:12" s="2" customFormat="1" ht="24" customHeight="1" x14ac:dyDescent="0.2">
      <c r="A81" s="37"/>
      <c r="B81" s="212">
        <v>8.31</v>
      </c>
      <c r="C81" s="125" t="s">
        <v>143</v>
      </c>
      <c r="D81" s="106" t="s">
        <v>80</v>
      </c>
      <c r="E81" s="107">
        <v>1</v>
      </c>
      <c r="F81" s="285">
        <v>62304</v>
      </c>
      <c r="G81" s="286">
        <f t="shared" si="5"/>
        <v>62304</v>
      </c>
      <c r="H81" s="287">
        <v>2000</v>
      </c>
      <c r="I81" s="288">
        <f t="shared" si="6"/>
        <v>2000</v>
      </c>
      <c r="J81" s="289">
        <f t="shared" si="7"/>
        <v>64304</v>
      </c>
      <c r="K81" s="297"/>
      <c r="L81" s="297"/>
    </row>
    <row r="82" spans="1:12" s="2" customFormat="1" ht="24" customHeight="1" x14ac:dyDescent="0.2">
      <c r="A82" s="37"/>
      <c r="B82" s="212">
        <v>8.32</v>
      </c>
      <c r="C82" s="125" t="s">
        <v>144</v>
      </c>
      <c r="D82" s="106" t="s">
        <v>80</v>
      </c>
      <c r="E82" s="107">
        <v>1</v>
      </c>
      <c r="F82" s="285">
        <v>67968</v>
      </c>
      <c r="G82" s="286">
        <f t="shared" si="5"/>
        <v>67968</v>
      </c>
      <c r="H82" s="287">
        <v>2000</v>
      </c>
      <c r="I82" s="288">
        <f t="shared" si="6"/>
        <v>2000</v>
      </c>
      <c r="J82" s="289">
        <f t="shared" si="7"/>
        <v>69968</v>
      </c>
      <c r="K82" s="297"/>
      <c r="L82" s="297"/>
    </row>
    <row r="83" spans="1:12" s="2" customFormat="1" ht="24" customHeight="1" x14ac:dyDescent="0.2">
      <c r="A83" s="37"/>
      <c r="B83" s="212">
        <v>8.33</v>
      </c>
      <c r="C83" s="125" t="s">
        <v>145</v>
      </c>
      <c r="D83" s="106" t="s">
        <v>80</v>
      </c>
      <c r="E83" s="107">
        <v>1</v>
      </c>
      <c r="F83" s="285">
        <v>67968</v>
      </c>
      <c r="G83" s="286">
        <f>F83*E83</f>
        <v>67968</v>
      </c>
      <c r="H83" s="287">
        <v>2000</v>
      </c>
      <c r="I83" s="288">
        <f>H83*E83</f>
        <v>2000</v>
      </c>
      <c r="J83" s="289">
        <f>I83+G83</f>
        <v>69968</v>
      </c>
      <c r="K83" s="297"/>
      <c r="L83" s="297"/>
    </row>
    <row r="84" spans="1:12" s="2" customFormat="1" ht="24" customHeight="1" x14ac:dyDescent="0.2">
      <c r="A84" s="37"/>
      <c r="B84" s="212">
        <v>8.34</v>
      </c>
      <c r="C84" s="125" t="s">
        <v>146</v>
      </c>
      <c r="D84" s="106" t="s">
        <v>80</v>
      </c>
      <c r="E84" s="107">
        <v>1</v>
      </c>
      <c r="F84" s="285">
        <v>67968</v>
      </c>
      <c r="G84" s="286">
        <f t="shared" si="5"/>
        <v>67968</v>
      </c>
      <c r="H84" s="287">
        <v>2000</v>
      </c>
      <c r="I84" s="288">
        <f t="shared" si="6"/>
        <v>2000</v>
      </c>
      <c r="J84" s="289">
        <f t="shared" si="7"/>
        <v>69968</v>
      </c>
      <c r="K84" s="297"/>
      <c r="L84" s="297"/>
    </row>
    <row r="85" spans="1:12" s="1" customFormat="1" ht="89.25" x14ac:dyDescent="0.2">
      <c r="A85" s="148">
        <f>A50+1</f>
        <v>9</v>
      </c>
      <c r="B85" s="149"/>
      <c r="C85" s="193" t="s">
        <v>118</v>
      </c>
      <c r="D85" s="194" t="s">
        <v>60</v>
      </c>
      <c r="E85" s="152">
        <v>1475</v>
      </c>
      <c r="F85" s="290">
        <v>5200</v>
      </c>
      <c r="G85" s="291">
        <f>F85*E85</f>
        <v>7670000</v>
      </c>
      <c r="H85" s="292">
        <v>650</v>
      </c>
      <c r="I85" s="293">
        <f>H85*E85</f>
        <v>958750</v>
      </c>
      <c r="J85" s="294">
        <f>I85+G85</f>
        <v>8628750</v>
      </c>
    </row>
    <row r="86" spans="1:12" s="1" customFormat="1" ht="51" x14ac:dyDescent="0.2">
      <c r="A86" s="148">
        <f>A85+1</f>
        <v>10</v>
      </c>
      <c r="B86" s="149"/>
      <c r="C86" s="193" t="s">
        <v>79</v>
      </c>
      <c r="D86" s="194" t="s">
        <v>60</v>
      </c>
      <c r="E86" s="152">
        <v>1475</v>
      </c>
      <c r="F86" s="290">
        <v>4800</v>
      </c>
      <c r="G86" s="291">
        <f>F86*E86</f>
        <v>7080000</v>
      </c>
      <c r="H86" s="292">
        <v>600</v>
      </c>
      <c r="I86" s="293">
        <f>H86*E86</f>
        <v>885000</v>
      </c>
      <c r="J86" s="294">
        <f>I86+G86</f>
        <v>7965000</v>
      </c>
    </row>
    <row r="87" spans="1:12" s="1" customFormat="1" ht="51" x14ac:dyDescent="0.2">
      <c r="A87" s="148">
        <f>A86+1</f>
        <v>11</v>
      </c>
      <c r="B87" s="149"/>
      <c r="C87" s="193" t="s">
        <v>81</v>
      </c>
      <c r="D87" s="194" t="s">
        <v>60</v>
      </c>
      <c r="E87" s="152">
        <v>120</v>
      </c>
      <c r="F87" s="290">
        <v>4750</v>
      </c>
      <c r="G87" s="291">
        <f>F87*E87</f>
        <v>570000</v>
      </c>
      <c r="H87" s="292">
        <v>600</v>
      </c>
      <c r="I87" s="293">
        <f>H87*E87</f>
        <v>72000</v>
      </c>
      <c r="J87" s="294">
        <f>I87+G87</f>
        <v>642000</v>
      </c>
    </row>
    <row r="88" spans="1:12" s="1" customFormat="1" ht="76.5" x14ac:dyDescent="0.2">
      <c r="A88" s="148">
        <f>A87+1</f>
        <v>12</v>
      </c>
      <c r="B88" s="142"/>
      <c r="C88" s="143" t="s">
        <v>61</v>
      </c>
      <c r="D88" s="69"/>
      <c r="E88" s="70"/>
      <c r="F88" s="144"/>
      <c r="G88" s="145"/>
      <c r="H88" s="146"/>
      <c r="I88" s="145"/>
      <c r="J88" s="74"/>
    </row>
    <row r="89" spans="1:12" s="2" customFormat="1" ht="24" customHeight="1" x14ac:dyDescent="0.2">
      <c r="A89" s="37"/>
      <c r="B89" s="126">
        <f>A88+0.1</f>
        <v>12.1</v>
      </c>
      <c r="C89" s="127" t="s">
        <v>62</v>
      </c>
      <c r="D89" s="128"/>
      <c r="E89" s="83"/>
      <c r="F89" s="129"/>
      <c r="G89" s="130"/>
      <c r="H89" s="131"/>
      <c r="I89" s="130"/>
      <c r="J89" s="132"/>
    </row>
    <row r="90" spans="1:12" s="2" customFormat="1" ht="24" customHeight="1" thickBot="1" x14ac:dyDescent="0.25">
      <c r="A90" s="260"/>
      <c r="B90" s="261" t="s">
        <v>45</v>
      </c>
      <c r="C90" s="262" t="s">
        <v>94</v>
      </c>
      <c r="D90" s="263" t="s">
        <v>63</v>
      </c>
      <c r="E90" s="245">
        <v>13</v>
      </c>
      <c r="F90" s="298">
        <v>6075</v>
      </c>
      <c r="G90" s="299">
        <f t="shared" ref="G90" si="8">F90*E90</f>
        <v>78975</v>
      </c>
      <c r="H90" s="300">
        <v>750</v>
      </c>
      <c r="I90" s="301">
        <f t="shared" ref="I90" si="9">H90*E90</f>
        <v>9750</v>
      </c>
      <c r="J90" s="302">
        <f t="shared" ref="J90" si="10">I90+G90</f>
        <v>88725</v>
      </c>
    </row>
    <row r="91" spans="1:12" s="2" customFormat="1" ht="24" customHeight="1" x14ac:dyDescent="0.2">
      <c r="A91" s="37"/>
      <c r="B91" s="126" t="s">
        <v>64</v>
      </c>
      <c r="C91" s="133" t="s">
        <v>95</v>
      </c>
      <c r="D91" s="134" t="s">
        <v>63</v>
      </c>
      <c r="E91" s="93">
        <v>39</v>
      </c>
      <c r="F91" s="290">
        <v>7290</v>
      </c>
      <c r="G91" s="291">
        <f>F91*E91</f>
        <v>284310</v>
      </c>
      <c r="H91" s="292">
        <v>750</v>
      </c>
      <c r="I91" s="293">
        <f>H91*E91</f>
        <v>29250</v>
      </c>
      <c r="J91" s="294">
        <f>I91+G91</f>
        <v>313560</v>
      </c>
    </row>
    <row r="92" spans="1:12" s="2" customFormat="1" ht="24" customHeight="1" x14ac:dyDescent="0.2">
      <c r="A92" s="37"/>
      <c r="B92" s="126" t="s">
        <v>98</v>
      </c>
      <c r="C92" s="133" t="s">
        <v>96</v>
      </c>
      <c r="D92" s="134" t="s">
        <v>63</v>
      </c>
      <c r="E92" s="93">
        <v>7</v>
      </c>
      <c r="F92" s="290">
        <v>8500</v>
      </c>
      <c r="G92" s="291">
        <f t="shared" ref="G92:G96" si="11">F92*E92</f>
        <v>59500</v>
      </c>
      <c r="H92" s="292">
        <v>1000</v>
      </c>
      <c r="I92" s="293">
        <f t="shared" ref="I92:I96" si="12">H92*E92</f>
        <v>7000</v>
      </c>
      <c r="J92" s="294">
        <f t="shared" ref="J92:J96" si="13">I92+G92</f>
        <v>66500</v>
      </c>
    </row>
    <row r="93" spans="1:12" s="2" customFormat="1" ht="24" customHeight="1" x14ac:dyDescent="0.2">
      <c r="A93" s="37"/>
      <c r="B93" s="126" t="s">
        <v>99</v>
      </c>
      <c r="C93" s="133" t="s">
        <v>97</v>
      </c>
      <c r="D93" s="134" t="s">
        <v>63</v>
      </c>
      <c r="E93" s="93">
        <v>24</v>
      </c>
      <c r="F93" s="290">
        <v>9250</v>
      </c>
      <c r="G93" s="291">
        <f t="shared" si="11"/>
        <v>222000</v>
      </c>
      <c r="H93" s="292">
        <v>1000</v>
      </c>
      <c r="I93" s="293">
        <f t="shared" si="12"/>
        <v>24000</v>
      </c>
      <c r="J93" s="294">
        <f t="shared" si="13"/>
        <v>246000</v>
      </c>
    </row>
    <row r="94" spans="1:12" s="2" customFormat="1" ht="24" customHeight="1" x14ac:dyDescent="0.2">
      <c r="A94" s="37"/>
      <c r="B94" s="126"/>
      <c r="C94" s="133" t="s">
        <v>147</v>
      </c>
      <c r="D94" s="134" t="s">
        <v>63</v>
      </c>
      <c r="E94" s="93">
        <v>1</v>
      </c>
      <c r="F94" s="290">
        <v>105000</v>
      </c>
      <c r="G94" s="291">
        <f t="shared" si="11"/>
        <v>105000</v>
      </c>
      <c r="H94" s="292">
        <v>1000</v>
      </c>
      <c r="I94" s="293">
        <f t="shared" si="12"/>
        <v>1000</v>
      </c>
      <c r="J94" s="294">
        <f t="shared" si="13"/>
        <v>106000</v>
      </c>
    </row>
    <row r="95" spans="1:12" s="2" customFormat="1" ht="24" customHeight="1" x14ac:dyDescent="0.2">
      <c r="A95" s="37"/>
      <c r="B95" s="126">
        <f>B89+0.1</f>
        <v>12.2</v>
      </c>
      <c r="C95" s="210" t="s">
        <v>93</v>
      </c>
      <c r="D95" s="211" t="s">
        <v>60</v>
      </c>
      <c r="E95" s="107">
        <v>2</v>
      </c>
      <c r="F95" s="290">
        <v>39500</v>
      </c>
      <c r="G95" s="291">
        <f t="shared" si="11"/>
        <v>79000</v>
      </c>
      <c r="H95" s="292">
        <v>6000</v>
      </c>
      <c r="I95" s="293">
        <f t="shared" si="12"/>
        <v>12000</v>
      </c>
      <c r="J95" s="294">
        <f t="shared" si="13"/>
        <v>91000</v>
      </c>
    </row>
    <row r="96" spans="1:12" s="2" customFormat="1" ht="24" customHeight="1" x14ac:dyDescent="0.2">
      <c r="A96" s="37"/>
      <c r="B96" s="126">
        <f>B95+0.1</f>
        <v>12.299999999999999</v>
      </c>
      <c r="C96" s="133" t="s">
        <v>65</v>
      </c>
      <c r="D96" s="134" t="s">
        <v>60</v>
      </c>
      <c r="E96" s="93">
        <v>2</v>
      </c>
      <c r="F96" s="290">
        <v>18000</v>
      </c>
      <c r="G96" s="291">
        <f t="shared" si="11"/>
        <v>36000</v>
      </c>
      <c r="H96" s="292">
        <v>4000</v>
      </c>
      <c r="I96" s="293">
        <f t="shared" si="12"/>
        <v>8000</v>
      </c>
      <c r="J96" s="294">
        <f t="shared" si="13"/>
        <v>44000</v>
      </c>
    </row>
    <row r="97" spans="1:10" s="2" customFormat="1" ht="24" customHeight="1" x14ac:dyDescent="0.2">
      <c r="A97" s="37"/>
      <c r="B97" s="126">
        <f>B96+0.1</f>
        <v>12.399999999999999</v>
      </c>
      <c r="C97" s="135" t="s">
        <v>66</v>
      </c>
      <c r="D97" s="136"/>
      <c r="E97" s="137"/>
      <c r="F97" s="138"/>
      <c r="G97" s="139"/>
      <c r="H97" s="140"/>
      <c r="I97" s="139"/>
      <c r="J97" s="141"/>
    </row>
    <row r="98" spans="1:10" s="2" customFormat="1" ht="24" customHeight="1" x14ac:dyDescent="0.2">
      <c r="A98" s="37"/>
      <c r="B98" s="126" t="s">
        <v>45</v>
      </c>
      <c r="C98" s="133" t="s">
        <v>100</v>
      </c>
      <c r="D98" s="134" t="s">
        <v>53</v>
      </c>
      <c r="E98" s="93">
        <v>7</v>
      </c>
      <c r="F98" s="290">
        <v>4450</v>
      </c>
      <c r="G98" s="291">
        <f t="shared" ref="G98:G99" si="14">F98*E98</f>
        <v>31150</v>
      </c>
      <c r="H98" s="292">
        <v>750</v>
      </c>
      <c r="I98" s="293">
        <f t="shared" ref="I98:I99" si="15">H98*E98</f>
        <v>5250</v>
      </c>
      <c r="J98" s="294">
        <f t="shared" ref="J98:J99" si="16">I98+G98</f>
        <v>36400</v>
      </c>
    </row>
    <row r="99" spans="1:10" s="2" customFormat="1" ht="24" customHeight="1" x14ac:dyDescent="0.2">
      <c r="A99" s="37"/>
      <c r="B99" s="126" t="s">
        <v>64</v>
      </c>
      <c r="C99" s="133" t="s">
        <v>101</v>
      </c>
      <c r="D99" s="134" t="s">
        <v>53</v>
      </c>
      <c r="E99" s="93">
        <v>120</v>
      </c>
      <c r="F99" s="290">
        <v>5250</v>
      </c>
      <c r="G99" s="291">
        <f t="shared" si="14"/>
        <v>630000</v>
      </c>
      <c r="H99" s="292">
        <v>750</v>
      </c>
      <c r="I99" s="293">
        <f t="shared" si="15"/>
        <v>90000</v>
      </c>
      <c r="J99" s="294">
        <f t="shared" si="16"/>
        <v>720000</v>
      </c>
    </row>
    <row r="100" spans="1:10" s="2" customFormat="1" ht="24" customHeight="1" x14ac:dyDescent="0.2">
      <c r="A100" s="37"/>
      <c r="B100" s="126">
        <f>B97+0.1</f>
        <v>12.499999999999998</v>
      </c>
      <c r="C100" s="135" t="s">
        <v>102</v>
      </c>
      <c r="D100" s="136"/>
      <c r="E100" s="137"/>
      <c r="F100" s="138"/>
      <c r="G100" s="139"/>
      <c r="H100" s="140"/>
      <c r="I100" s="139"/>
      <c r="J100" s="141"/>
    </row>
    <row r="101" spans="1:10" s="2" customFormat="1" ht="24" customHeight="1" x14ac:dyDescent="0.2">
      <c r="A101" s="37"/>
      <c r="B101" s="126" t="s">
        <v>45</v>
      </c>
      <c r="C101" s="133" t="s">
        <v>103</v>
      </c>
      <c r="D101" s="134" t="s">
        <v>53</v>
      </c>
      <c r="E101" s="93">
        <v>10</v>
      </c>
      <c r="F101" s="290">
        <v>6945</v>
      </c>
      <c r="G101" s="291">
        <f t="shared" ref="G101" si="17">F101*E101</f>
        <v>69450</v>
      </c>
      <c r="H101" s="292">
        <v>750</v>
      </c>
      <c r="I101" s="293">
        <f t="shared" ref="I101" si="18">H101*E101</f>
        <v>7500</v>
      </c>
      <c r="J101" s="294">
        <f t="shared" ref="J101" si="19">I101+G101</f>
        <v>76950</v>
      </c>
    </row>
    <row r="102" spans="1:10" s="1" customFormat="1" ht="51" x14ac:dyDescent="0.2">
      <c r="A102" s="120">
        <f>A88+1</f>
        <v>13</v>
      </c>
      <c r="B102" s="142"/>
      <c r="C102" s="143" t="s">
        <v>67</v>
      </c>
      <c r="D102" s="69"/>
      <c r="E102" s="70"/>
      <c r="F102" s="144"/>
      <c r="G102" s="145"/>
      <c r="H102" s="146"/>
      <c r="I102" s="145"/>
      <c r="J102" s="74"/>
    </row>
    <row r="103" spans="1:10" s="2" customFormat="1" ht="24" customHeight="1" x14ac:dyDescent="0.2">
      <c r="A103" s="37"/>
      <c r="B103" s="126">
        <f>A102+0.1</f>
        <v>13.1</v>
      </c>
      <c r="C103" s="133" t="s">
        <v>89</v>
      </c>
      <c r="D103" s="134" t="s">
        <v>53</v>
      </c>
      <c r="E103" s="93">
        <v>150</v>
      </c>
      <c r="F103" s="290">
        <v>1850</v>
      </c>
      <c r="G103" s="291">
        <f t="shared" ref="G103" si="20">F103*E103</f>
        <v>277500</v>
      </c>
      <c r="H103" s="292">
        <v>400</v>
      </c>
      <c r="I103" s="293">
        <f t="shared" ref="I103" si="21">H103*E103</f>
        <v>60000</v>
      </c>
      <c r="J103" s="294">
        <f t="shared" ref="J103" si="22">I103+G103</f>
        <v>337500</v>
      </c>
    </row>
    <row r="104" spans="1:10" s="1" customFormat="1" ht="51" x14ac:dyDescent="0.2">
      <c r="A104" s="120">
        <f>A102+1</f>
        <v>14</v>
      </c>
      <c r="B104" s="142"/>
      <c r="C104" s="143" t="s">
        <v>68</v>
      </c>
      <c r="D104" s="69"/>
      <c r="E104" s="70"/>
      <c r="F104" s="144"/>
      <c r="G104" s="145"/>
      <c r="H104" s="146"/>
      <c r="I104" s="145"/>
      <c r="J104" s="74"/>
    </row>
    <row r="105" spans="1:10" s="2" customFormat="1" ht="24" customHeight="1" x14ac:dyDescent="0.2">
      <c r="A105" s="37"/>
      <c r="B105" s="126">
        <f>A104+0.1</f>
        <v>14.1</v>
      </c>
      <c r="C105" s="133" t="s">
        <v>89</v>
      </c>
      <c r="D105" s="134" t="s">
        <v>63</v>
      </c>
      <c r="E105" s="93">
        <v>125</v>
      </c>
      <c r="F105" s="290">
        <v>3000</v>
      </c>
      <c r="G105" s="291">
        <f t="shared" ref="G105:G106" si="23">F105*E105</f>
        <v>375000</v>
      </c>
      <c r="H105" s="292">
        <v>750</v>
      </c>
      <c r="I105" s="293">
        <f t="shared" ref="I105:I106" si="24">H105*E105</f>
        <v>93750</v>
      </c>
      <c r="J105" s="294">
        <f t="shared" ref="J105:J106" si="25">I105+G105</f>
        <v>468750</v>
      </c>
    </row>
    <row r="106" spans="1:10" s="1" customFormat="1" ht="51.75" thickBot="1" x14ac:dyDescent="0.25">
      <c r="A106" s="254">
        <f>A104+1</f>
        <v>15</v>
      </c>
      <c r="B106" s="255"/>
      <c r="C106" s="275" t="s">
        <v>82</v>
      </c>
      <c r="D106" s="276" t="s">
        <v>60</v>
      </c>
      <c r="E106" s="258">
        <v>1</v>
      </c>
      <c r="F106" s="303">
        <v>35000</v>
      </c>
      <c r="G106" s="304">
        <f t="shared" si="23"/>
        <v>35000</v>
      </c>
      <c r="H106" s="305">
        <v>4500</v>
      </c>
      <c r="I106" s="306">
        <f t="shared" si="24"/>
        <v>4500</v>
      </c>
      <c r="J106" s="307">
        <f t="shared" si="25"/>
        <v>39500</v>
      </c>
    </row>
    <row r="107" spans="1:10" s="1" customFormat="1" ht="38.25" x14ac:dyDescent="0.2">
      <c r="A107" s="120">
        <f>'19F'!A96+1</f>
        <v>16</v>
      </c>
      <c r="B107" s="142"/>
      <c r="C107" s="143" t="s">
        <v>121</v>
      </c>
      <c r="D107" s="69"/>
      <c r="E107" s="70"/>
      <c r="F107" s="144"/>
      <c r="G107" s="145"/>
      <c r="H107" s="146"/>
      <c r="I107" s="145"/>
      <c r="J107" s="74"/>
    </row>
    <row r="108" spans="1:10" s="2" customFormat="1" ht="24" customHeight="1" x14ac:dyDescent="0.2">
      <c r="A108" s="37"/>
      <c r="B108" s="126">
        <f>A107+0.1</f>
        <v>16.100000000000001</v>
      </c>
      <c r="C108" s="133" t="s">
        <v>119</v>
      </c>
      <c r="D108" s="134" t="s">
        <v>80</v>
      </c>
      <c r="E108" s="93">
        <v>1</v>
      </c>
      <c r="F108" s="290">
        <v>7000</v>
      </c>
      <c r="G108" s="291">
        <f t="shared" ref="G108:G112" si="26">F108*E108</f>
        <v>7000</v>
      </c>
      <c r="H108" s="292">
        <v>1000</v>
      </c>
      <c r="I108" s="293">
        <f t="shared" ref="I108:I112" si="27">H108*E108</f>
        <v>1000</v>
      </c>
      <c r="J108" s="294">
        <f t="shared" ref="J108:J112" si="28">I108+G108</f>
        <v>8000</v>
      </c>
    </row>
    <row r="109" spans="1:10" s="1" customFormat="1" ht="51" x14ac:dyDescent="0.2">
      <c r="A109" s="148">
        <f>A107+1</f>
        <v>17</v>
      </c>
      <c r="B109" s="149"/>
      <c r="C109" s="150" t="s">
        <v>120</v>
      </c>
      <c r="D109" s="151" t="s">
        <v>60</v>
      </c>
      <c r="E109" s="152">
        <v>1</v>
      </c>
      <c r="F109" s="290">
        <v>32000</v>
      </c>
      <c r="G109" s="291">
        <f t="shared" si="26"/>
        <v>32000</v>
      </c>
      <c r="H109" s="292">
        <v>4500</v>
      </c>
      <c r="I109" s="293">
        <f t="shared" si="27"/>
        <v>4500</v>
      </c>
      <c r="J109" s="294">
        <f t="shared" si="28"/>
        <v>36500</v>
      </c>
    </row>
    <row r="110" spans="1:10" s="1" customFormat="1" ht="76.5" x14ac:dyDescent="0.2">
      <c r="A110" s="148">
        <f>A109+1</f>
        <v>18</v>
      </c>
      <c r="B110" s="149"/>
      <c r="C110" s="277" t="s">
        <v>69</v>
      </c>
      <c r="D110" s="154" t="s">
        <v>43</v>
      </c>
      <c r="E110" s="155">
        <v>1</v>
      </c>
      <c r="F110" s="290">
        <v>65000</v>
      </c>
      <c r="G110" s="291">
        <f t="shared" si="26"/>
        <v>65000</v>
      </c>
      <c r="H110" s="292">
        <v>35000</v>
      </c>
      <c r="I110" s="293">
        <f t="shared" si="27"/>
        <v>35000</v>
      </c>
      <c r="J110" s="294">
        <f t="shared" si="28"/>
        <v>100000</v>
      </c>
    </row>
    <row r="111" spans="1:10" s="2" customFormat="1" ht="76.5" x14ac:dyDescent="0.2">
      <c r="A111" s="148">
        <f t="shared" ref="A111:A112" si="29">A110+1</f>
        <v>19</v>
      </c>
      <c r="B111" s="142"/>
      <c r="C111" s="153" t="s">
        <v>70</v>
      </c>
      <c r="D111" s="154" t="s">
        <v>43</v>
      </c>
      <c r="E111" s="155">
        <v>1</v>
      </c>
      <c r="F111" s="290">
        <v>0</v>
      </c>
      <c r="G111" s="291">
        <f t="shared" si="26"/>
        <v>0</v>
      </c>
      <c r="H111" s="292">
        <v>80000</v>
      </c>
      <c r="I111" s="293">
        <f t="shared" si="27"/>
        <v>80000</v>
      </c>
      <c r="J111" s="294">
        <f t="shared" si="28"/>
        <v>80000</v>
      </c>
    </row>
    <row r="112" spans="1:10" s="2" customFormat="1" ht="77.25" thickBot="1" x14ac:dyDescent="0.25">
      <c r="A112" s="156">
        <f t="shared" si="29"/>
        <v>20</v>
      </c>
      <c r="B112" s="265"/>
      <c r="C112" s="339" t="s">
        <v>71</v>
      </c>
      <c r="D112" s="276" t="s">
        <v>43</v>
      </c>
      <c r="E112" s="258">
        <v>1</v>
      </c>
      <c r="F112" s="303">
        <v>15000</v>
      </c>
      <c r="G112" s="304">
        <f t="shared" si="26"/>
        <v>15000</v>
      </c>
      <c r="H112" s="305">
        <v>20000</v>
      </c>
      <c r="I112" s="306">
        <f t="shared" si="27"/>
        <v>20000</v>
      </c>
      <c r="J112" s="307">
        <f t="shared" si="28"/>
        <v>35000</v>
      </c>
    </row>
    <row r="113" spans="1:10" s="2" customFormat="1" ht="30.75" customHeight="1" thickTop="1" thickBot="1" x14ac:dyDescent="0.25">
      <c r="A113" s="11"/>
      <c r="B113" s="328"/>
      <c r="C113" s="329" t="s">
        <v>5</v>
      </c>
      <c r="D113" s="330"/>
      <c r="E113" s="230"/>
      <c r="F113" s="336"/>
      <c r="G113" s="337">
        <f>SUM(G10:G112)</f>
        <v>34096662.999999993</v>
      </c>
      <c r="H113" s="338"/>
      <c r="I113" s="337">
        <f>SUM(I10:I112)</f>
        <v>2838800</v>
      </c>
      <c r="J113" s="337">
        <f>SUM(J10:J112)</f>
        <v>36935462.999999993</v>
      </c>
    </row>
    <row r="114" spans="1:10" s="2" customFormat="1" ht="8.25" customHeight="1" x14ac:dyDescent="0.2">
      <c r="A114" s="157"/>
      <c r="B114" s="158"/>
      <c r="C114" s="159"/>
      <c r="D114" s="160"/>
      <c r="E114" s="161"/>
      <c r="F114" s="162"/>
      <c r="G114" s="162"/>
      <c r="H114" s="162"/>
      <c r="I114" s="162"/>
      <c r="J114" s="162"/>
    </row>
    <row r="115" spans="1:10" s="1" customFormat="1" ht="12.75" x14ac:dyDescent="0.2">
      <c r="A115" s="163" t="s">
        <v>0</v>
      </c>
      <c r="B115" s="10"/>
      <c r="D115" s="164"/>
      <c r="E115" s="165"/>
      <c r="F115" s="166"/>
      <c r="G115" s="166"/>
      <c r="H115" s="166"/>
      <c r="I115" s="166"/>
      <c r="J115" s="166"/>
    </row>
    <row r="116" spans="1:10" s="13" customFormat="1" ht="15" customHeight="1" x14ac:dyDescent="0.2">
      <c r="A116" s="14" t="s">
        <v>1</v>
      </c>
      <c r="B116" s="367" t="s">
        <v>8</v>
      </c>
      <c r="C116" s="382"/>
      <c r="D116" s="382"/>
      <c r="E116" s="382"/>
      <c r="F116" s="382"/>
      <c r="G116" s="382"/>
      <c r="H116" s="382"/>
      <c r="I116" s="382"/>
      <c r="J116" s="382"/>
    </row>
    <row r="117" spans="1:10" s="13" customFormat="1" ht="24.95" customHeight="1" x14ac:dyDescent="0.2">
      <c r="A117" s="14" t="s">
        <v>2</v>
      </c>
      <c r="B117" s="367" t="s">
        <v>4</v>
      </c>
      <c r="C117" s="367"/>
      <c r="D117" s="367"/>
      <c r="E117" s="367"/>
      <c r="F117" s="367"/>
      <c r="G117" s="367"/>
      <c r="H117" s="367"/>
      <c r="I117" s="367"/>
      <c r="J117" s="367"/>
    </row>
    <row r="118" spans="1:10" s="13" customFormat="1" ht="24.95" customHeight="1" x14ac:dyDescent="0.2">
      <c r="A118" s="14" t="s">
        <v>3</v>
      </c>
      <c r="B118" s="367" t="s">
        <v>72</v>
      </c>
      <c r="C118" s="367"/>
      <c r="D118" s="367"/>
      <c r="E118" s="367"/>
      <c r="F118" s="367"/>
      <c r="G118" s="367"/>
      <c r="H118" s="367"/>
      <c r="I118" s="367"/>
      <c r="J118" s="367"/>
    </row>
  </sheetData>
  <mergeCells count="6">
    <mergeCell ref="B118:J118"/>
    <mergeCell ref="F7:G7"/>
    <mergeCell ref="H7:I7"/>
    <mergeCell ref="A8:B8"/>
    <mergeCell ref="B116:J116"/>
    <mergeCell ref="B117:J117"/>
  </mergeCells>
  <printOptions horizontalCentered="1"/>
  <pageMargins left="0.25" right="0.25" top="0.75" bottom="0.5" header="0.32" footer="0.25"/>
  <pageSetup paperSize="9" scale="85" orientation="landscape" r:id="rId1"/>
  <headerFooter scaleWithDoc="0" alignWithMargins="0">
    <oddFooter>&amp;R&amp;8Page &amp;P of  &amp;N</oddFooter>
  </headerFooter>
  <rowBreaks count="4" manualBreakCount="4">
    <brk id="21" max="9" man="1"/>
    <brk id="33" max="9" man="1"/>
    <brk id="74" max="9" man="1"/>
    <brk id="90"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3"/>
  <sheetViews>
    <sheetView showGridLines="0" zoomScaleNormal="100" zoomScaleSheetLayoutView="85" workbookViewId="0">
      <pane ySplit="8" topLeftCell="A109" activePane="bottomLeft" state="frozen"/>
      <selection activeCell="G66" sqref="G66"/>
      <selection pane="bottomLeft" activeCell="E116" sqref="E116"/>
    </sheetView>
  </sheetViews>
  <sheetFormatPr defaultColWidth="9" defaultRowHeight="14.25" x14ac:dyDescent="0.2"/>
  <cols>
    <col min="1" max="1" width="4.625" style="8" customWidth="1"/>
    <col min="2" max="2" width="5.625" style="9" customWidth="1"/>
    <col min="3" max="3" width="46.125" style="7" customWidth="1"/>
    <col min="4" max="4" width="6.375" style="8" customWidth="1"/>
    <col min="5" max="5" width="7.875" style="167" customWidth="1"/>
    <col min="6" max="6" width="12.625" style="168" customWidth="1"/>
    <col min="7" max="7" width="14.625" style="168" customWidth="1"/>
    <col min="8" max="8" width="10.625" style="168" customWidth="1"/>
    <col min="9" max="9" width="13.625" style="168" customWidth="1"/>
    <col min="10" max="10" width="18.25" style="168" customWidth="1"/>
    <col min="11" max="11" width="9" style="7"/>
    <col min="12" max="12" width="11.25" style="7" bestFit="1" customWidth="1"/>
    <col min="13" max="16384" width="9" style="7"/>
  </cols>
  <sheetData>
    <row r="1" spans="1:10" s="2" customFormat="1" ht="18" customHeight="1" x14ac:dyDescent="0.2">
      <c r="A1" s="4" t="s">
        <v>85</v>
      </c>
      <c r="B1" s="4"/>
      <c r="C1" s="5"/>
      <c r="D1" s="38"/>
      <c r="E1" s="39"/>
      <c r="F1" s="40"/>
      <c r="G1" s="40"/>
      <c r="H1" s="40"/>
      <c r="I1" s="40"/>
      <c r="J1" s="41"/>
    </row>
    <row r="2" spans="1:10" s="2" customFormat="1" ht="18" customHeight="1" x14ac:dyDescent="0.2">
      <c r="A2" s="3" t="s">
        <v>6</v>
      </c>
      <c r="B2" s="3"/>
      <c r="C2" s="5"/>
      <c r="D2" s="38"/>
      <c r="E2" s="39"/>
      <c r="F2" s="40"/>
      <c r="G2" s="42"/>
      <c r="H2" s="6"/>
      <c r="I2" s="40"/>
      <c r="J2" s="43"/>
    </row>
    <row r="3" spans="1:10" s="6" customFormat="1" ht="7.5" customHeight="1" x14ac:dyDescent="0.2">
      <c r="A3" s="3"/>
      <c r="B3" s="3"/>
      <c r="C3" s="5"/>
      <c r="D3" s="38"/>
      <c r="E3" s="39"/>
      <c r="F3" s="40"/>
      <c r="G3" s="40"/>
      <c r="H3" s="40"/>
      <c r="I3" s="40"/>
      <c r="J3" s="40"/>
    </row>
    <row r="4" spans="1:10" s="6" customFormat="1" ht="18" customHeight="1" x14ac:dyDescent="0.2">
      <c r="A4" s="4" t="s">
        <v>91</v>
      </c>
      <c r="B4" s="3"/>
      <c r="D4" s="38"/>
      <c r="E4" s="39"/>
      <c r="F4" s="40"/>
      <c r="G4" s="40"/>
      <c r="H4" s="40"/>
      <c r="I4" s="40"/>
      <c r="J4" s="15"/>
    </row>
    <row r="5" spans="1:10" s="6" customFormat="1" ht="17.25" customHeight="1" x14ac:dyDescent="0.2">
      <c r="A5" s="3" t="s">
        <v>23</v>
      </c>
      <c r="B5" s="3"/>
      <c r="D5" s="38"/>
      <c r="E5" s="39"/>
      <c r="F5" s="40"/>
      <c r="G5" s="40"/>
      <c r="H5" s="40"/>
      <c r="I5" s="40"/>
      <c r="J5" s="15"/>
    </row>
    <row r="6" spans="1:10" s="6" customFormat="1" ht="12" customHeight="1" thickBot="1" x14ac:dyDescent="0.25">
      <c r="A6" s="3"/>
      <c r="B6" s="3"/>
      <c r="D6" s="38"/>
      <c r="E6" s="39"/>
      <c r="F6" s="40"/>
      <c r="G6" s="40"/>
      <c r="H6" s="40"/>
      <c r="I6" s="40"/>
      <c r="J6" s="44"/>
    </row>
    <row r="7" spans="1:10" s="2" customFormat="1" ht="23.25" customHeight="1" thickBot="1" x14ac:dyDescent="0.25">
      <c r="A7" s="45"/>
      <c r="B7" s="45"/>
      <c r="C7" s="46"/>
      <c r="D7" s="47"/>
      <c r="E7" s="48"/>
      <c r="F7" s="378" t="s">
        <v>34</v>
      </c>
      <c r="G7" s="379"/>
      <c r="H7" s="380" t="s">
        <v>35</v>
      </c>
      <c r="I7" s="379"/>
      <c r="J7" s="49" t="s">
        <v>36</v>
      </c>
    </row>
    <row r="8" spans="1:10" s="55" customFormat="1" ht="24" customHeight="1" thickBot="1" x14ac:dyDescent="0.25">
      <c r="A8" s="375" t="s">
        <v>7</v>
      </c>
      <c r="B8" s="381"/>
      <c r="C8" s="16" t="s">
        <v>37</v>
      </c>
      <c r="D8" s="16" t="s">
        <v>38</v>
      </c>
      <c r="E8" s="50" t="s">
        <v>39</v>
      </c>
      <c r="F8" s="51" t="s">
        <v>40</v>
      </c>
      <c r="G8" s="52" t="s">
        <v>41</v>
      </c>
      <c r="H8" s="53" t="s">
        <v>40</v>
      </c>
      <c r="I8" s="52" t="s">
        <v>41</v>
      </c>
      <c r="J8" s="54" t="s">
        <v>41</v>
      </c>
    </row>
    <row r="9" spans="1:10" s="65" customFormat="1" ht="8.25" customHeight="1" thickTop="1" x14ac:dyDescent="0.2">
      <c r="A9" s="56"/>
      <c r="B9" s="57"/>
      <c r="C9" s="58"/>
      <c r="D9" s="58"/>
      <c r="E9" s="59"/>
      <c r="F9" s="60"/>
      <c r="G9" s="61"/>
      <c r="H9" s="62"/>
      <c r="I9" s="63"/>
      <c r="J9" s="64"/>
    </row>
    <row r="10" spans="1:10" s="1" customFormat="1" ht="36.75" customHeight="1" x14ac:dyDescent="0.2">
      <c r="A10" s="66"/>
      <c r="B10" s="67"/>
      <c r="C10" s="68" t="s">
        <v>42</v>
      </c>
      <c r="D10" s="69"/>
      <c r="E10" s="70"/>
      <c r="F10" s="71"/>
      <c r="G10" s="72"/>
      <c r="H10" s="73"/>
      <c r="I10" s="72"/>
      <c r="J10" s="74"/>
    </row>
    <row r="11" spans="1:10" s="2" customFormat="1" ht="114.75" x14ac:dyDescent="0.2">
      <c r="A11" s="79">
        <v>1</v>
      </c>
      <c r="B11" s="80"/>
      <c r="C11" s="81" t="s">
        <v>113</v>
      </c>
      <c r="D11" s="82"/>
      <c r="E11" s="83"/>
      <c r="F11" s="84"/>
      <c r="G11" s="85"/>
      <c r="H11" s="86"/>
      <c r="I11" s="87"/>
      <c r="J11" s="88"/>
    </row>
    <row r="12" spans="1:10" s="2" customFormat="1" ht="21.95" customHeight="1" x14ac:dyDescent="0.2">
      <c r="A12" s="89"/>
      <c r="B12" s="90">
        <f>A11+0.1</f>
        <v>1.1000000000000001</v>
      </c>
      <c r="C12" s="91" t="s">
        <v>90</v>
      </c>
      <c r="D12" s="92" t="s">
        <v>63</v>
      </c>
      <c r="E12" s="93">
        <v>2</v>
      </c>
      <c r="F12" s="285">
        <v>325000</v>
      </c>
      <c r="G12" s="286">
        <f>F12*E12</f>
        <v>650000</v>
      </c>
      <c r="H12" s="287">
        <v>5000</v>
      </c>
      <c r="I12" s="288">
        <f>H12*E12</f>
        <v>10000</v>
      </c>
      <c r="J12" s="289">
        <f>I12+G12</f>
        <v>660000</v>
      </c>
    </row>
    <row r="13" spans="1:10" s="1" customFormat="1" ht="38.25" x14ac:dyDescent="0.2">
      <c r="A13" s="94">
        <f>A11+1</f>
        <v>2</v>
      </c>
      <c r="B13" s="80"/>
      <c r="C13" s="95" t="s">
        <v>114</v>
      </c>
      <c r="D13" s="96"/>
      <c r="E13" s="97"/>
      <c r="F13" s="98"/>
      <c r="G13" s="99"/>
      <c r="H13" s="100"/>
      <c r="I13" s="101"/>
      <c r="J13" s="102"/>
    </row>
    <row r="14" spans="1:10" s="2" customFormat="1" ht="21.95" customHeight="1" x14ac:dyDescent="0.2">
      <c r="A14" s="37"/>
      <c r="B14" s="90">
        <f>A13+0.1</f>
        <v>2.1</v>
      </c>
      <c r="C14" s="103" t="s">
        <v>44</v>
      </c>
      <c r="D14" s="82"/>
      <c r="E14" s="83"/>
      <c r="F14" s="84"/>
      <c r="G14" s="85"/>
      <c r="H14" s="86"/>
      <c r="I14" s="87"/>
      <c r="J14" s="88"/>
    </row>
    <row r="15" spans="1:10" s="2" customFormat="1" ht="24" customHeight="1" x14ac:dyDescent="0.2">
      <c r="A15" s="37"/>
      <c r="B15" s="90" t="s">
        <v>45</v>
      </c>
      <c r="C15" s="91" t="s">
        <v>87</v>
      </c>
      <c r="D15" s="92" t="s">
        <v>80</v>
      </c>
      <c r="E15" s="93">
        <f>SUM(E12*4)</f>
        <v>8</v>
      </c>
      <c r="F15" s="285">
        <v>6900</v>
      </c>
      <c r="G15" s="286">
        <f>F15*E15</f>
        <v>55200</v>
      </c>
      <c r="H15" s="287">
        <v>1000</v>
      </c>
      <c r="I15" s="288">
        <f>H15*E15</f>
        <v>8000</v>
      </c>
      <c r="J15" s="289">
        <f>I15+G15</f>
        <v>63200</v>
      </c>
    </row>
    <row r="16" spans="1:10" s="2" customFormat="1" ht="21.95" customHeight="1" x14ac:dyDescent="0.2">
      <c r="A16" s="37"/>
      <c r="B16" s="90">
        <f>B14+0.1</f>
        <v>2.2000000000000002</v>
      </c>
      <c r="C16" s="103" t="s">
        <v>46</v>
      </c>
      <c r="D16" s="82"/>
      <c r="E16" s="83"/>
      <c r="F16" s="84"/>
      <c r="G16" s="85"/>
      <c r="H16" s="86"/>
      <c r="I16" s="87"/>
      <c r="J16" s="88"/>
    </row>
    <row r="17" spans="1:12" s="2" customFormat="1" ht="24" customHeight="1" x14ac:dyDescent="0.2">
      <c r="A17" s="37"/>
      <c r="B17" s="90" t="s">
        <v>45</v>
      </c>
      <c r="C17" s="91" t="str">
        <f>C15</f>
        <v xml:space="preserve">25mm dia </v>
      </c>
      <c r="D17" s="92" t="s">
        <v>80</v>
      </c>
      <c r="E17" s="93">
        <f>E15/4</f>
        <v>2</v>
      </c>
      <c r="F17" s="285">
        <v>6500</v>
      </c>
      <c r="G17" s="286">
        <f>F17*E17</f>
        <v>13000</v>
      </c>
      <c r="H17" s="287">
        <v>1000</v>
      </c>
      <c r="I17" s="288">
        <f>H17*E17</f>
        <v>2000</v>
      </c>
      <c r="J17" s="289">
        <f>I17+G17</f>
        <v>15000</v>
      </c>
    </row>
    <row r="18" spans="1:12" s="2" customFormat="1" ht="21.95" customHeight="1" x14ac:dyDescent="0.2">
      <c r="A18" s="37"/>
      <c r="B18" s="90">
        <f>B16+0.1</f>
        <v>2.3000000000000003</v>
      </c>
      <c r="C18" s="178" t="s">
        <v>47</v>
      </c>
      <c r="D18" s="179"/>
      <c r="E18" s="137"/>
      <c r="F18" s="180"/>
      <c r="G18" s="181"/>
      <c r="H18" s="182"/>
      <c r="I18" s="183"/>
      <c r="J18" s="184"/>
    </row>
    <row r="19" spans="1:12" s="2" customFormat="1" ht="24" customHeight="1" x14ac:dyDescent="0.2">
      <c r="A19" s="37"/>
      <c r="B19" s="90" t="s">
        <v>45</v>
      </c>
      <c r="C19" s="91" t="str">
        <f>C17</f>
        <v xml:space="preserve">25mm dia </v>
      </c>
      <c r="D19" s="92" t="s">
        <v>80</v>
      </c>
      <c r="E19" s="93">
        <f>E17</f>
        <v>2</v>
      </c>
      <c r="F19" s="285">
        <v>16500</v>
      </c>
      <c r="G19" s="286">
        <f>F19*E19</f>
        <v>33000</v>
      </c>
      <c r="H19" s="287">
        <v>1500</v>
      </c>
      <c r="I19" s="288">
        <f>H19*E19</f>
        <v>3000</v>
      </c>
      <c r="J19" s="289">
        <f>I19+G19</f>
        <v>36000</v>
      </c>
    </row>
    <row r="20" spans="1:12" s="2" customFormat="1" ht="24.75" customHeight="1" x14ac:dyDescent="0.2">
      <c r="A20" s="104"/>
      <c r="B20" s="90">
        <f>B18+0.1</f>
        <v>2.4000000000000004</v>
      </c>
      <c r="C20" s="105" t="s">
        <v>48</v>
      </c>
      <c r="D20" s="106" t="s">
        <v>80</v>
      </c>
      <c r="E20" s="107">
        <f>E19*2</f>
        <v>4</v>
      </c>
      <c r="F20" s="285">
        <v>7000</v>
      </c>
      <c r="G20" s="286">
        <f>F20*E20</f>
        <v>28000</v>
      </c>
      <c r="H20" s="287">
        <v>1000</v>
      </c>
      <c r="I20" s="288">
        <f>H20*E20</f>
        <v>4000</v>
      </c>
      <c r="J20" s="289">
        <f>I20+G20</f>
        <v>32000</v>
      </c>
    </row>
    <row r="21" spans="1:12" s="2" customFormat="1" ht="26.25" thickBot="1" x14ac:dyDescent="0.25">
      <c r="A21" s="213"/>
      <c r="B21" s="214">
        <f>B20+0.1</f>
        <v>2.5000000000000004</v>
      </c>
      <c r="C21" s="215" t="s">
        <v>49</v>
      </c>
      <c r="D21" s="216" t="s">
        <v>80</v>
      </c>
      <c r="E21" s="217">
        <f>E20</f>
        <v>4</v>
      </c>
      <c r="F21" s="298">
        <v>9000</v>
      </c>
      <c r="G21" s="299">
        <f>F21*E21</f>
        <v>36000</v>
      </c>
      <c r="H21" s="300">
        <v>1000</v>
      </c>
      <c r="I21" s="301">
        <f>H21*E21</f>
        <v>4000</v>
      </c>
      <c r="J21" s="302">
        <f>I21+G21</f>
        <v>40000</v>
      </c>
    </row>
    <row r="22" spans="1:12" s="2" customFormat="1" ht="21.95" customHeight="1" x14ac:dyDescent="0.2">
      <c r="A22" s="218"/>
      <c r="B22" s="219">
        <f>B21+0.1</f>
        <v>2.6000000000000005</v>
      </c>
      <c r="C22" s="220" t="s">
        <v>50</v>
      </c>
      <c r="D22" s="221"/>
      <c r="E22" s="222"/>
      <c r="F22" s="223"/>
      <c r="G22" s="224"/>
      <c r="H22" s="225"/>
      <c r="I22" s="226"/>
      <c r="J22" s="227"/>
    </row>
    <row r="23" spans="1:12" s="2" customFormat="1" ht="24" customHeight="1" x14ac:dyDescent="0.2">
      <c r="A23" s="37"/>
      <c r="B23" s="90" t="s">
        <v>45</v>
      </c>
      <c r="C23" s="91" t="s">
        <v>87</v>
      </c>
      <c r="D23" s="92" t="s">
        <v>80</v>
      </c>
      <c r="E23" s="93">
        <f>E19</f>
        <v>2</v>
      </c>
      <c r="F23" s="285">
        <v>55000</v>
      </c>
      <c r="G23" s="286">
        <f>F23*E23</f>
        <v>110000</v>
      </c>
      <c r="H23" s="287">
        <v>1500</v>
      </c>
      <c r="I23" s="288">
        <f>H23*E23</f>
        <v>3000</v>
      </c>
      <c r="J23" s="289">
        <f>I23+G23</f>
        <v>113000</v>
      </c>
    </row>
    <row r="24" spans="1:12" s="2" customFormat="1" ht="25.5" x14ac:dyDescent="0.2">
      <c r="A24" s="104"/>
      <c r="B24" s="80">
        <f>B22+0.1</f>
        <v>2.7000000000000006</v>
      </c>
      <c r="C24" s="108" t="s">
        <v>51</v>
      </c>
      <c r="D24" s="106" t="s">
        <v>80</v>
      </c>
      <c r="E24" s="107">
        <f>E23</f>
        <v>2</v>
      </c>
      <c r="F24" s="285">
        <v>58000</v>
      </c>
      <c r="G24" s="286">
        <f>F24*E24</f>
        <v>116000</v>
      </c>
      <c r="H24" s="287">
        <v>1500</v>
      </c>
      <c r="I24" s="288">
        <f>H24*E24</f>
        <v>3000</v>
      </c>
      <c r="J24" s="289">
        <f>I24+G24</f>
        <v>119000</v>
      </c>
    </row>
    <row r="25" spans="1:12" s="2" customFormat="1" ht="25.5" x14ac:dyDescent="0.2">
      <c r="A25" s="104"/>
      <c r="B25" s="80">
        <f>B24+0.1</f>
        <v>2.8000000000000007</v>
      </c>
      <c r="C25" s="108" t="s">
        <v>52</v>
      </c>
      <c r="D25" s="106" t="s">
        <v>43</v>
      </c>
      <c r="E25" s="107">
        <f>E24</f>
        <v>2</v>
      </c>
      <c r="F25" s="285">
        <v>28000</v>
      </c>
      <c r="G25" s="286">
        <f>F25*E25</f>
        <v>56000</v>
      </c>
      <c r="H25" s="287">
        <v>3000</v>
      </c>
      <c r="I25" s="288">
        <f>H25*E25</f>
        <v>6000</v>
      </c>
      <c r="J25" s="289">
        <f>I25+G25</f>
        <v>62000</v>
      </c>
    </row>
    <row r="26" spans="1:12" s="172" customFormat="1" ht="114.75" x14ac:dyDescent="0.2">
      <c r="A26" s="177">
        <f>A13+1</f>
        <v>3</v>
      </c>
      <c r="B26" s="169"/>
      <c r="C26" s="170" t="s">
        <v>115</v>
      </c>
      <c r="D26" s="171"/>
      <c r="E26" s="195"/>
      <c r="F26" s="202"/>
      <c r="G26" s="203"/>
      <c r="H26" s="206"/>
      <c r="I26" s="203"/>
      <c r="J26" s="199"/>
    </row>
    <row r="27" spans="1:12" s="172" customFormat="1" ht="24" customHeight="1" x14ac:dyDescent="0.2">
      <c r="A27" s="173"/>
      <c r="B27" s="174">
        <f>A26+0.1</f>
        <v>3.1</v>
      </c>
      <c r="C27" s="175" t="s">
        <v>84</v>
      </c>
      <c r="D27" s="209" t="s">
        <v>63</v>
      </c>
      <c r="E27" s="196">
        <v>2</v>
      </c>
      <c r="F27" s="285">
        <v>545000</v>
      </c>
      <c r="G27" s="286">
        <f>F27*E27</f>
        <v>1090000</v>
      </c>
      <c r="H27" s="287">
        <v>15000</v>
      </c>
      <c r="I27" s="288">
        <f>H27*E27</f>
        <v>30000</v>
      </c>
      <c r="J27" s="289">
        <f>I27+G27</f>
        <v>1120000</v>
      </c>
      <c r="L27" s="172" t="s">
        <v>104</v>
      </c>
    </row>
    <row r="28" spans="1:12" s="172" customFormat="1" ht="51" x14ac:dyDescent="0.2">
      <c r="A28" s="188">
        <f>A26+1</f>
        <v>4</v>
      </c>
      <c r="B28" s="189"/>
      <c r="C28" s="190" t="s">
        <v>116</v>
      </c>
      <c r="D28" s="191"/>
      <c r="E28" s="197"/>
      <c r="F28" s="285"/>
      <c r="G28" s="286"/>
      <c r="H28" s="287"/>
      <c r="I28" s="288"/>
      <c r="J28" s="289"/>
    </row>
    <row r="29" spans="1:12" s="172" customFormat="1" ht="24" customHeight="1" x14ac:dyDescent="0.2">
      <c r="A29" s="173"/>
      <c r="B29" s="174">
        <f>A28+0.1</f>
        <v>4.0999999999999996</v>
      </c>
      <c r="C29" s="185" t="s">
        <v>73</v>
      </c>
      <c r="D29" s="75"/>
      <c r="E29" s="76"/>
      <c r="F29" s="77"/>
      <c r="G29" s="78"/>
      <c r="H29" s="208"/>
      <c r="I29" s="78"/>
      <c r="J29" s="200"/>
    </row>
    <row r="30" spans="1:12" s="172" customFormat="1" ht="24" customHeight="1" x14ac:dyDescent="0.2">
      <c r="A30" s="173"/>
      <c r="B30" s="174" t="s">
        <v>45</v>
      </c>
      <c r="C30" s="91" t="s">
        <v>87</v>
      </c>
      <c r="D30" s="187" t="s">
        <v>80</v>
      </c>
      <c r="E30" s="198">
        <f>SUM(E27*4)</f>
        <v>8</v>
      </c>
      <c r="F30" s="285">
        <v>7250</v>
      </c>
      <c r="G30" s="286">
        <f>F30*E30</f>
        <v>58000</v>
      </c>
      <c r="H30" s="287">
        <v>1000</v>
      </c>
      <c r="I30" s="288">
        <f>H30*E30</f>
        <v>8000</v>
      </c>
      <c r="J30" s="289">
        <f>I30+G30</f>
        <v>66000</v>
      </c>
    </row>
    <row r="31" spans="1:12" s="172" customFormat="1" ht="24" customHeight="1" x14ac:dyDescent="0.2">
      <c r="A31" s="173"/>
      <c r="B31" s="174">
        <f>B29+0.1</f>
        <v>4.1999999999999993</v>
      </c>
      <c r="C31" s="185" t="s">
        <v>74</v>
      </c>
      <c r="D31" s="75"/>
      <c r="E31" s="76"/>
      <c r="F31" s="285"/>
      <c r="G31" s="286"/>
      <c r="H31" s="287"/>
      <c r="I31" s="288"/>
      <c r="J31" s="289"/>
    </row>
    <row r="32" spans="1:12" s="172" customFormat="1" ht="24" customHeight="1" x14ac:dyDescent="0.2">
      <c r="A32" s="173"/>
      <c r="B32" s="174" t="s">
        <v>45</v>
      </c>
      <c r="C32" s="91" t="s">
        <v>87</v>
      </c>
      <c r="D32" s="187" t="s">
        <v>80</v>
      </c>
      <c r="E32" s="198">
        <f>E30/4</f>
        <v>2</v>
      </c>
      <c r="F32" s="285">
        <v>6900</v>
      </c>
      <c r="G32" s="286">
        <f>F32*E32</f>
        <v>13800</v>
      </c>
      <c r="H32" s="287">
        <v>1000</v>
      </c>
      <c r="I32" s="288">
        <f>H32*E32</f>
        <v>2000</v>
      </c>
      <c r="J32" s="289">
        <f>I32+G32</f>
        <v>15800</v>
      </c>
    </row>
    <row r="33" spans="1:12" s="172" customFormat="1" ht="24" customHeight="1" x14ac:dyDescent="0.2">
      <c r="A33" s="173"/>
      <c r="B33" s="174">
        <f>B31+0.1</f>
        <v>4.2999999999999989</v>
      </c>
      <c r="C33" s="185" t="s">
        <v>47</v>
      </c>
      <c r="D33" s="75"/>
      <c r="E33" s="76"/>
      <c r="F33" s="285"/>
      <c r="G33" s="286"/>
      <c r="H33" s="287"/>
      <c r="I33" s="288"/>
      <c r="J33" s="289"/>
    </row>
    <row r="34" spans="1:12" s="172" customFormat="1" ht="24" customHeight="1" thickBot="1" x14ac:dyDescent="0.25">
      <c r="A34" s="228"/>
      <c r="B34" s="229" t="s">
        <v>45</v>
      </c>
      <c r="C34" s="230" t="s">
        <v>87</v>
      </c>
      <c r="D34" s="231" t="s">
        <v>80</v>
      </c>
      <c r="E34" s="232">
        <f>E32</f>
        <v>2</v>
      </c>
      <c r="F34" s="298">
        <v>17500</v>
      </c>
      <c r="G34" s="299">
        <f>F34*E34</f>
        <v>35000</v>
      </c>
      <c r="H34" s="300">
        <v>1500</v>
      </c>
      <c r="I34" s="301">
        <f>H34*E34</f>
        <v>3000</v>
      </c>
      <c r="J34" s="302">
        <f>I34+G34</f>
        <v>38000</v>
      </c>
    </row>
    <row r="35" spans="1:12" s="172" customFormat="1" ht="24" customHeight="1" x14ac:dyDescent="0.2">
      <c r="A35" s="173"/>
      <c r="B35" s="174">
        <f>B33+0.1</f>
        <v>4.3999999999999986</v>
      </c>
      <c r="C35" s="185" t="s">
        <v>75</v>
      </c>
      <c r="D35" s="75"/>
      <c r="E35" s="76"/>
      <c r="F35" s="285"/>
      <c r="G35" s="286"/>
      <c r="H35" s="287"/>
      <c r="I35" s="288"/>
      <c r="J35" s="289"/>
    </row>
    <row r="36" spans="1:12" s="172" customFormat="1" ht="24" customHeight="1" x14ac:dyDescent="0.2">
      <c r="A36" s="173"/>
      <c r="B36" s="174" t="s">
        <v>45</v>
      </c>
      <c r="C36" s="91" t="s">
        <v>87</v>
      </c>
      <c r="D36" s="187" t="s">
        <v>80</v>
      </c>
      <c r="E36" s="198">
        <f>E34*2</f>
        <v>4</v>
      </c>
      <c r="F36" s="285">
        <v>7500</v>
      </c>
      <c r="G36" s="286">
        <f>F36*E36</f>
        <v>30000</v>
      </c>
      <c r="H36" s="287">
        <v>1000</v>
      </c>
      <c r="I36" s="288">
        <f>H36*E36</f>
        <v>4000</v>
      </c>
      <c r="J36" s="289">
        <f>I36+G36</f>
        <v>34000</v>
      </c>
    </row>
    <row r="37" spans="1:12" s="172" customFormat="1" ht="24" customHeight="1" x14ac:dyDescent="0.2">
      <c r="A37" s="173"/>
      <c r="B37" s="174">
        <f>B35+0.1</f>
        <v>4.4999999999999982</v>
      </c>
      <c r="C37" s="185" t="s">
        <v>76</v>
      </c>
      <c r="D37" s="75"/>
      <c r="E37" s="76"/>
      <c r="F37" s="285"/>
      <c r="G37" s="286"/>
      <c r="H37" s="287"/>
      <c r="I37" s="288"/>
      <c r="J37" s="289"/>
    </row>
    <row r="38" spans="1:12" s="172" customFormat="1" ht="24" customHeight="1" x14ac:dyDescent="0.2">
      <c r="A38" s="173"/>
      <c r="B38" s="174" t="s">
        <v>45</v>
      </c>
      <c r="C38" s="91" t="s">
        <v>87</v>
      </c>
      <c r="D38" s="187" t="s">
        <v>80</v>
      </c>
      <c r="E38" s="198">
        <f>E34</f>
        <v>2</v>
      </c>
      <c r="F38" s="285">
        <v>57000</v>
      </c>
      <c r="G38" s="286">
        <f>F38*E38</f>
        <v>114000</v>
      </c>
      <c r="H38" s="287">
        <v>1500</v>
      </c>
      <c r="I38" s="288">
        <f>H38*E38</f>
        <v>3000</v>
      </c>
      <c r="J38" s="289">
        <f>I38+G38</f>
        <v>117000</v>
      </c>
    </row>
    <row r="39" spans="1:12" s="172" customFormat="1" ht="24" customHeight="1" x14ac:dyDescent="0.2">
      <c r="A39" s="173"/>
      <c r="B39" s="174">
        <f>B37+0.1</f>
        <v>4.5999999999999979</v>
      </c>
      <c r="C39" s="186" t="s">
        <v>77</v>
      </c>
      <c r="D39" s="187" t="s">
        <v>80</v>
      </c>
      <c r="E39" s="198">
        <f>E38</f>
        <v>2</v>
      </c>
      <c r="F39" s="285">
        <v>17000</v>
      </c>
      <c r="G39" s="286">
        <f>F39*E39</f>
        <v>34000</v>
      </c>
      <c r="H39" s="287">
        <v>1000</v>
      </c>
      <c r="I39" s="288">
        <f>H39*E39</f>
        <v>2000</v>
      </c>
      <c r="J39" s="289">
        <f>I39+G39</f>
        <v>36000</v>
      </c>
    </row>
    <row r="40" spans="1:12" s="1" customFormat="1" ht="103.5" customHeight="1" x14ac:dyDescent="0.2">
      <c r="A40" s="109">
        <f>A28+1</f>
        <v>5</v>
      </c>
      <c r="B40" s="110"/>
      <c r="C40" s="81" t="s">
        <v>117</v>
      </c>
      <c r="D40" s="69"/>
      <c r="E40" s="70"/>
      <c r="F40" s="285"/>
      <c r="G40" s="286"/>
      <c r="H40" s="287"/>
      <c r="I40" s="288"/>
      <c r="J40" s="289"/>
    </row>
    <row r="41" spans="1:12" s="1" customFormat="1" ht="21" customHeight="1" x14ac:dyDescent="0.2">
      <c r="A41" s="109"/>
      <c r="B41" s="110">
        <v>5.0999999999999996</v>
      </c>
      <c r="C41" s="283" t="s">
        <v>87</v>
      </c>
      <c r="D41" s="281" t="s">
        <v>53</v>
      </c>
      <c r="E41" s="282">
        <v>50</v>
      </c>
      <c r="F41" s="285">
        <v>2300</v>
      </c>
      <c r="G41" s="286">
        <f>F41*E41</f>
        <v>115000</v>
      </c>
      <c r="H41" s="287">
        <v>650</v>
      </c>
      <c r="I41" s="288">
        <f>H41*E41</f>
        <v>32500</v>
      </c>
      <c r="J41" s="289">
        <f>I41+G41</f>
        <v>147500</v>
      </c>
    </row>
    <row r="42" spans="1:12" s="117" customFormat="1" ht="24" customHeight="1" x14ac:dyDescent="0.2">
      <c r="A42" s="115"/>
      <c r="B42" s="116">
        <v>5.2</v>
      </c>
      <c r="C42" s="283" t="s">
        <v>88</v>
      </c>
      <c r="D42" s="280" t="s">
        <v>53</v>
      </c>
      <c r="E42" s="284">
        <v>40</v>
      </c>
      <c r="F42" s="285">
        <v>2880</v>
      </c>
      <c r="G42" s="286">
        <f>F42*E42</f>
        <v>115200</v>
      </c>
      <c r="H42" s="287">
        <v>750</v>
      </c>
      <c r="I42" s="288">
        <f>H42*E42</f>
        <v>30000</v>
      </c>
      <c r="J42" s="289">
        <f>I42+G42</f>
        <v>145200</v>
      </c>
    </row>
    <row r="43" spans="1:12" s="1" customFormat="1" ht="79.5" customHeight="1" x14ac:dyDescent="0.2">
      <c r="A43" s="192">
        <f>A40+1</f>
        <v>6</v>
      </c>
      <c r="B43" s="110"/>
      <c r="C43" s="81" t="s">
        <v>92</v>
      </c>
      <c r="D43" s="69"/>
      <c r="E43" s="70"/>
      <c r="F43" s="285"/>
      <c r="G43" s="286"/>
      <c r="H43" s="287"/>
      <c r="I43" s="288"/>
      <c r="J43" s="289"/>
    </row>
    <row r="44" spans="1:12" s="2" customFormat="1" ht="24" customHeight="1" x14ac:dyDescent="0.2">
      <c r="A44" s="37"/>
      <c r="B44" s="118">
        <f>A43+0.1</f>
        <v>6.1</v>
      </c>
      <c r="C44" s="91" t="str">
        <f>C42</f>
        <v xml:space="preserve">32mm dia </v>
      </c>
      <c r="D44" s="92" t="s">
        <v>53</v>
      </c>
      <c r="E44" s="93">
        <v>15</v>
      </c>
      <c r="F44" s="285">
        <v>1150</v>
      </c>
      <c r="G44" s="286">
        <f>F44*E44</f>
        <v>17250</v>
      </c>
      <c r="H44" s="287">
        <v>200</v>
      </c>
      <c r="I44" s="288">
        <f>H44*E44</f>
        <v>3000</v>
      </c>
      <c r="J44" s="289">
        <f>I44+G44</f>
        <v>20250</v>
      </c>
    </row>
    <row r="45" spans="1:12" s="2" customFormat="1" ht="76.5" x14ac:dyDescent="0.2">
      <c r="A45" s="120">
        <f>A43+1</f>
        <v>7</v>
      </c>
      <c r="B45" s="121"/>
      <c r="C45" s="81" t="s">
        <v>54</v>
      </c>
      <c r="D45" s="82"/>
      <c r="E45" s="83"/>
      <c r="F45" s="285"/>
      <c r="G45" s="286"/>
      <c r="H45" s="287"/>
      <c r="I45" s="288"/>
      <c r="J45" s="289"/>
    </row>
    <row r="46" spans="1:12" s="117" customFormat="1" ht="24" customHeight="1" thickBot="1" x14ac:dyDescent="0.25">
      <c r="A46" s="242"/>
      <c r="B46" s="243">
        <f>A45+0.1</f>
        <v>7.1</v>
      </c>
      <c r="C46" s="230" t="str">
        <f>C44</f>
        <v xml:space="preserve">32mm dia </v>
      </c>
      <c r="D46" s="244" t="s">
        <v>53</v>
      </c>
      <c r="E46" s="245">
        <v>30</v>
      </c>
      <c r="F46" s="285">
        <v>1450</v>
      </c>
      <c r="G46" s="286">
        <f>F46*E46</f>
        <v>43500</v>
      </c>
      <c r="H46" s="287">
        <v>200</v>
      </c>
      <c r="I46" s="288">
        <f>H46*E46</f>
        <v>6000</v>
      </c>
      <c r="J46" s="289">
        <f>I46+G46</f>
        <v>49500</v>
      </c>
    </row>
    <row r="47" spans="1:12" s="2" customFormat="1" ht="89.25" x14ac:dyDescent="0.2">
      <c r="A47" s="246">
        <f>A45+1</f>
        <v>8</v>
      </c>
      <c r="B47" s="247"/>
      <c r="C47" s="248" t="s">
        <v>107</v>
      </c>
      <c r="D47" s="249"/>
      <c r="E47" s="250"/>
      <c r="F47" s="251"/>
      <c r="G47" s="252"/>
      <c r="H47" s="253"/>
      <c r="I47" s="252"/>
      <c r="J47" s="227"/>
      <c r="L47" s="297"/>
    </row>
    <row r="48" spans="1:12" s="2" customFormat="1" ht="24" customHeight="1" x14ac:dyDescent="0.2">
      <c r="A48" s="37"/>
      <c r="B48" s="124">
        <f>A47+0.1</f>
        <v>8.1</v>
      </c>
      <c r="C48" s="91" t="s">
        <v>55</v>
      </c>
      <c r="D48" s="106" t="s">
        <v>80</v>
      </c>
      <c r="E48" s="93">
        <v>1</v>
      </c>
      <c r="F48" s="285">
        <v>273969.59999999998</v>
      </c>
      <c r="G48" s="286">
        <f t="shared" ref="G48:G90" si="0">F48*E48</f>
        <v>273969.59999999998</v>
      </c>
      <c r="H48" s="287">
        <v>2500</v>
      </c>
      <c r="I48" s="288">
        <f t="shared" ref="I48:I90" si="1">H48*E48</f>
        <v>2500</v>
      </c>
      <c r="J48" s="289">
        <f t="shared" ref="J48:J90" si="2">I48+G48</f>
        <v>276469.59999999998</v>
      </c>
      <c r="L48" s="297"/>
    </row>
    <row r="49" spans="1:12" s="2" customFormat="1" ht="24" customHeight="1" x14ac:dyDescent="0.2">
      <c r="A49" s="37"/>
      <c r="B49" s="124">
        <f t="shared" ref="B49:B56" si="3">B48+0.1</f>
        <v>8.1999999999999993</v>
      </c>
      <c r="C49" s="91" t="s">
        <v>56</v>
      </c>
      <c r="D49" s="106" t="s">
        <v>80</v>
      </c>
      <c r="E49" s="93">
        <v>1</v>
      </c>
      <c r="F49" s="285">
        <v>273969.59999999998</v>
      </c>
      <c r="G49" s="286">
        <f t="shared" si="0"/>
        <v>273969.59999999998</v>
      </c>
      <c r="H49" s="287">
        <v>2500</v>
      </c>
      <c r="I49" s="288">
        <f t="shared" si="1"/>
        <v>2500</v>
      </c>
      <c r="J49" s="289">
        <f t="shared" si="2"/>
        <v>276469.59999999998</v>
      </c>
      <c r="L49" s="297"/>
    </row>
    <row r="50" spans="1:12" s="2" customFormat="1" ht="24" customHeight="1" x14ac:dyDescent="0.2">
      <c r="A50" s="37"/>
      <c r="B50" s="124">
        <f t="shared" si="3"/>
        <v>8.2999999999999989</v>
      </c>
      <c r="C50" s="125" t="s">
        <v>57</v>
      </c>
      <c r="D50" s="106" t="s">
        <v>80</v>
      </c>
      <c r="E50" s="107">
        <v>1</v>
      </c>
      <c r="F50" s="285">
        <v>290961.59999999998</v>
      </c>
      <c r="G50" s="286">
        <f t="shared" si="0"/>
        <v>290961.59999999998</v>
      </c>
      <c r="H50" s="287">
        <v>2500</v>
      </c>
      <c r="I50" s="288">
        <f t="shared" si="1"/>
        <v>2500</v>
      </c>
      <c r="J50" s="289">
        <f t="shared" si="2"/>
        <v>293461.59999999998</v>
      </c>
      <c r="L50" s="297"/>
    </row>
    <row r="51" spans="1:12" s="2" customFormat="1" ht="24" customHeight="1" x14ac:dyDescent="0.2">
      <c r="A51" s="37"/>
      <c r="B51" s="124">
        <f t="shared" si="3"/>
        <v>8.3999999999999986</v>
      </c>
      <c r="C51" s="125" t="s">
        <v>58</v>
      </c>
      <c r="D51" s="106" t="s">
        <v>80</v>
      </c>
      <c r="E51" s="107">
        <v>1</v>
      </c>
      <c r="F51" s="285">
        <v>290961.59999999998</v>
      </c>
      <c r="G51" s="286">
        <f t="shared" si="0"/>
        <v>290961.59999999998</v>
      </c>
      <c r="H51" s="287">
        <v>2500</v>
      </c>
      <c r="I51" s="288">
        <f t="shared" si="1"/>
        <v>2500</v>
      </c>
      <c r="J51" s="289">
        <f t="shared" si="2"/>
        <v>293461.59999999998</v>
      </c>
      <c r="L51" s="297"/>
    </row>
    <row r="52" spans="1:12" s="2" customFormat="1" ht="24" customHeight="1" x14ac:dyDescent="0.2">
      <c r="A52" s="37"/>
      <c r="B52" s="124">
        <f t="shared" si="3"/>
        <v>8.4999999999999982</v>
      </c>
      <c r="C52" s="125" t="s">
        <v>59</v>
      </c>
      <c r="D52" s="106" t="s">
        <v>80</v>
      </c>
      <c r="E52" s="107">
        <v>1</v>
      </c>
      <c r="F52" s="285">
        <v>290961.59999999998</v>
      </c>
      <c r="G52" s="286">
        <f t="shared" si="0"/>
        <v>290961.59999999998</v>
      </c>
      <c r="H52" s="287">
        <v>2500</v>
      </c>
      <c r="I52" s="288">
        <f t="shared" si="1"/>
        <v>2500</v>
      </c>
      <c r="J52" s="289">
        <f t="shared" si="2"/>
        <v>293461.59999999998</v>
      </c>
      <c r="L52" s="297"/>
    </row>
    <row r="53" spans="1:12" s="2" customFormat="1" ht="24" customHeight="1" x14ac:dyDescent="0.2">
      <c r="A53" s="37"/>
      <c r="B53" s="124">
        <f t="shared" si="3"/>
        <v>8.5999999999999979</v>
      </c>
      <c r="C53" s="125" t="s">
        <v>123</v>
      </c>
      <c r="D53" s="106" t="s">
        <v>80</v>
      </c>
      <c r="E53" s="107">
        <v>1</v>
      </c>
      <c r="F53" s="285">
        <v>290961.59999999998</v>
      </c>
      <c r="G53" s="286">
        <f t="shared" si="0"/>
        <v>290961.59999999998</v>
      </c>
      <c r="H53" s="287">
        <v>2500</v>
      </c>
      <c r="I53" s="288">
        <f t="shared" ref="I53:I71" si="4">H53*E53</f>
        <v>2500</v>
      </c>
      <c r="J53" s="289">
        <f t="shared" ref="J53:J71" si="5">I53+G53</f>
        <v>293461.59999999998</v>
      </c>
      <c r="L53" s="297"/>
    </row>
    <row r="54" spans="1:12" s="2" customFormat="1" ht="24" customHeight="1" x14ac:dyDescent="0.2">
      <c r="A54" s="37"/>
      <c r="B54" s="124">
        <f t="shared" si="3"/>
        <v>8.6999999999999975</v>
      </c>
      <c r="C54" s="125" t="s">
        <v>124</v>
      </c>
      <c r="D54" s="106" t="s">
        <v>80</v>
      </c>
      <c r="E54" s="107">
        <v>1</v>
      </c>
      <c r="F54" s="285">
        <v>290961.59999999998</v>
      </c>
      <c r="G54" s="286">
        <f t="shared" si="0"/>
        <v>290961.59999999998</v>
      </c>
      <c r="H54" s="287">
        <v>2500</v>
      </c>
      <c r="I54" s="288">
        <f t="shared" si="4"/>
        <v>2500</v>
      </c>
      <c r="J54" s="289">
        <f t="shared" si="5"/>
        <v>293461.59999999998</v>
      </c>
      <c r="L54" s="297"/>
    </row>
    <row r="55" spans="1:12" s="2" customFormat="1" ht="24" customHeight="1" x14ac:dyDescent="0.2">
      <c r="A55" s="37"/>
      <c r="B55" s="124">
        <f t="shared" si="3"/>
        <v>8.7999999999999972</v>
      </c>
      <c r="C55" s="125" t="s">
        <v>125</v>
      </c>
      <c r="D55" s="106" t="s">
        <v>80</v>
      </c>
      <c r="E55" s="107">
        <v>1</v>
      </c>
      <c r="F55" s="285">
        <v>290961.59999999998</v>
      </c>
      <c r="G55" s="286">
        <f t="shared" si="0"/>
        <v>290961.59999999998</v>
      </c>
      <c r="H55" s="287">
        <v>2500</v>
      </c>
      <c r="I55" s="288">
        <f t="shared" si="4"/>
        <v>2500</v>
      </c>
      <c r="J55" s="289">
        <f t="shared" si="5"/>
        <v>293461.59999999998</v>
      </c>
      <c r="L55" s="297"/>
    </row>
    <row r="56" spans="1:12" s="2" customFormat="1" ht="24" customHeight="1" x14ac:dyDescent="0.2">
      <c r="A56" s="37"/>
      <c r="B56" s="124">
        <f t="shared" si="3"/>
        <v>8.8999999999999968</v>
      </c>
      <c r="C56" s="125" t="s">
        <v>126</v>
      </c>
      <c r="D56" s="106" t="s">
        <v>80</v>
      </c>
      <c r="E56" s="107">
        <v>1</v>
      </c>
      <c r="F56" s="285">
        <v>290961.59999999998</v>
      </c>
      <c r="G56" s="286">
        <f t="shared" si="0"/>
        <v>290961.59999999998</v>
      </c>
      <c r="H56" s="287">
        <v>2500</v>
      </c>
      <c r="I56" s="288">
        <f t="shared" si="4"/>
        <v>2500</v>
      </c>
      <c r="J56" s="289">
        <f t="shared" si="5"/>
        <v>293461.59999999998</v>
      </c>
      <c r="L56" s="297"/>
    </row>
    <row r="57" spans="1:12" s="2" customFormat="1" ht="24" customHeight="1" x14ac:dyDescent="0.2">
      <c r="A57" s="37"/>
      <c r="B57" s="212">
        <v>8.1</v>
      </c>
      <c r="C57" s="125" t="s">
        <v>127</v>
      </c>
      <c r="D57" s="106" t="s">
        <v>80</v>
      </c>
      <c r="E57" s="107">
        <v>1</v>
      </c>
      <c r="F57" s="285">
        <v>290961.59999999998</v>
      </c>
      <c r="G57" s="286">
        <f t="shared" si="0"/>
        <v>290961.59999999998</v>
      </c>
      <c r="H57" s="287">
        <v>2500</v>
      </c>
      <c r="I57" s="288">
        <f t="shared" si="4"/>
        <v>2500</v>
      </c>
      <c r="J57" s="289">
        <f t="shared" si="5"/>
        <v>293461.59999999998</v>
      </c>
      <c r="L57" s="297"/>
    </row>
    <row r="58" spans="1:12" s="2" customFormat="1" ht="24" customHeight="1" x14ac:dyDescent="0.2">
      <c r="A58" s="37"/>
      <c r="B58" s="212">
        <v>8.11</v>
      </c>
      <c r="C58" s="125" t="s">
        <v>128</v>
      </c>
      <c r="D58" s="106" t="s">
        <v>80</v>
      </c>
      <c r="E58" s="107">
        <v>1</v>
      </c>
      <c r="F58" s="285">
        <v>290961.59999999998</v>
      </c>
      <c r="G58" s="286">
        <f t="shared" si="0"/>
        <v>290961.59999999998</v>
      </c>
      <c r="H58" s="287">
        <v>2500</v>
      </c>
      <c r="I58" s="288">
        <f t="shared" si="4"/>
        <v>2500</v>
      </c>
      <c r="J58" s="289">
        <f t="shared" si="5"/>
        <v>293461.59999999998</v>
      </c>
      <c r="L58" s="297"/>
    </row>
    <row r="59" spans="1:12" s="2" customFormat="1" ht="24" customHeight="1" x14ac:dyDescent="0.2">
      <c r="A59" s="37"/>
      <c r="B59" s="212">
        <v>8.1199999999999992</v>
      </c>
      <c r="C59" s="125" t="s">
        <v>129</v>
      </c>
      <c r="D59" s="106" t="s">
        <v>80</v>
      </c>
      <c r="E59" s="107">
        <v>1</v>
      </c>
      <c r="F59" s="285">
        <v>268305.59999999998</v>
      </c>
      <c r="G59" s="286">
        <f t="shared" si="0"/>
        <v>268305.59999999998</v>
      </c>
      <c r="H59" s="287">
        <v>2500</v>
      </c>
      <c r="I59" s="288">
        <f t="shared" si="4"/>
        <v>2500</v>
      </c>
      <c r="J59" s="289">
        <f t="shared" si="5"/>
        <v>270805.59999999998</v>
      </c>
      <c r="L59" s="297"/>
    </row>
    <row r="60" spans="1:12" s="2" customFormat="1" ht="24" customHeight="1" x14ac:dyDescent="0.2">
      <c r="A60" s="37"/>
      <c r="B60" s="212">
        <v>8.1300000000000008</v>
      </c>
      <c r="C60" s="125" t="s">
        <v>130</v>
      </c>
      <c r="D60" s="106" t="s">
        <v>80</v>
      </c>
      <c r="E60" s="107">
        <v>1</v>
      </c>
      <c r="F60" s="285">
        <v>268305.59999999998</v>
      </c>
      <c r="G60" s="286">
        <f t="shared" si="0"/>
        <v>268305.59999999998</v>
      </c>
      <c r="H60" s="287">
        <v>2500</v>
      </c>
      <c r="I60" s="288">
        <f t="shared" si="4"/>
        <v>2500</v>
      </c>
      <c r="J60" s="289">
        <f t="shared" si="5"/>
        <v>270805.59999999998</v>
      </c>
      <c r="L60" s="297"/>
    </row>
    <row r="61" spans="1:12" s="2" customFormat="1" ht="24" customHeight="1" x14ac:dyDescent="0.2">
      <c r="A61" s="37"/>
      <c r="B61" s="212">
        <v>8.14</v>
      </c>
      <c r="C61" s="125" t="s">
        <v>131</v>
      </c>
      <c r="D61" s="106" t="s">
        <v>80</v>
      </c>
      <c r="E61" s="107">
        <v>1</v>
      </c>
      <c r="F61" s="285">
        <v>268305.59999999998</v>
      </c>
      <c r="G61" s="286">
        <f t="shared" si="0"/>
        <v>268305.59999999998</v>
      </c>
      <c r="H61" s="287">
        <v>2500</v>
      </c>
      <c r="I61" s="288">
        <f t="shared" si="4"/>
        <v>2500</v>
      </c>
      <c r="J61" s="289">
        <f t="shared" si="5"/>
        <v>270805.59999999998</v>
      </c>
      <c r="L61" s="297"/>
    </row>
    <row r="62" spans="1:12" s="2" customFormat="1" ht="24" customHeight="1" x14ac:dyDescent="0.2">
      <c r="A62" s="37"/>
      <c r="B62" s="212">
        <v>8.15</v>
      </c>
      <c r="C62" s="125" t="s">
        <v>132</v>
      </c>
      <c r="D62" s="106" t="s">
        <v>80</v>
      </c>
      <c r="E62" s="107">
        <v>1</v>
      </c>
      <c r="F62" s="285">
        <v>268305.59999999998</v>
      </c>
      <c r="G62" s="286">
        <f t="shared" si="0"/>
        <v>268305.59999999998</v>
      </c>
      <c r="H62" s="287">
        <v>2500</v>
      </c>
      <c r="I62" s="288">
        <f t="shared" si="4"/>
        <v>2500</v>
      </c>
      <c r="J62" s="289">
        <f t="shared" si="5"/>
        <v>270805.59999999998</v>
      </c>
      <c r="L62" s="297"/>
    </row>
    <row r="63" spans="1:12" s="2" customFormat="1" ht="24" customHeight="1" x14ac:dyDescent="0.2">
      <c r="A63" s="37"/>
      <c r="B63" s="212">
        <v>8.16</v>
      </c>
      <c r="C63" s="125" t="s">
        <v>133</v>
      </c>
      <c r="D63" s="106" t="s">
        <v>80</v>
      </c>
      <c r="E63" s="107">
        <v>1</v>
      </c>
      <c r="F63" s="285">
        <v>268305.59999999998</v>
      </c>
      <c r="G63" s="286">
        <f t="shared" si="0"/>
        <v>268305.59999999998</v>
      </c>
      <c r="H63" s="287">
        <v>2500</v>
      </c>
      <c r="I63" s="288">
        <f t="shared" si="4"/>
        <v>2500</v>
      </c>
      <c r="J63" s="289">
        <f t="shared" si="5"/>
        <v>270805.59999999998</v>
      </c>
      <c r="L63" s="297"/>
    </row>
    <row r="64" spans="1:12" s="2" customFormat="1" ht="24" customHeight="1" x14ac:dyDescent="0.2">
      <c r="A64" s="37"/>
      <c r="B64" s="212">
        <v>8.17</v>
      </c>
      <c r="C64" s="125" t="s">
        <v>134</v>
      </c>
      <c r="D64" s="106" t="s">
        <v>80</v>
      </c>
      <c r="E64" s="107">
        <v>2</v>
      </c>
      <c r="F64" s="285">
        <v>268305.59999999998</v>
      </c>
      <c r="G64" s="286">
        <f t="shared" si="0"/>
        <v>536611.19999999995</v>
      </c>
      <c r="H64" s="287">
        <v>2500</v>
      </c>
      <c r="I64" s="288">
        <f t="shared" si="4"/>
        <v>5000</v>
      </c>
      <c r="J64" s="289">
        <f t="shared" si="5"/>
        <v>541611.19999999995</v>
      </c>
      <c r="L64" s="297"/>
    </row>
    <row r="65" spans="1:12" s="2" customFormat="1" ht="24" customHeight="1" x14ac:dyDescent="0.2">
      <c r="A65" s="37"/>
      <c r="B65" s="212">
        <v>8.18</v>
      </c>
      <c r="C65" s="125" t="s">
        <v>135</v>
      </c>
      <c r="D65" s="106" t="s">
        <v>80</v>
      </c>
      <c r="E65" s="107">
        <v>1</v>
      </c>
      <c r="F65" s="285">
        <v>268305.59999999998</v>
      </c>
      <c r="G65" s="286">
        <f t="shared" si="0"/>
        <v>268305.59999999998</v>
      </c>
      <c r="H65" s="287">
        <v>2500</v>
      </c>
      <c r="I65" s="288">
        <f t="shared" si="4"/>
        <v>2500</v>
      </c>
      <c r="J65" s="289">
        <f t="shared" si="5"/>
        <v>270805.59999999998</v>
      </c>
      <c r="L65" s="297"/>
    </row>
    <row r="66" spans="1:12" s="2" customFormat="1" ht="24" customHeight="1" x14ac:dyDescent="0.2">
      <c r="A66" s="37"/>
      <c r="B66" s="212">
        <v>8.19</v>
      </c>
      <c r="C66" s="125" t="s">
        <v>136</v>
      </c>
      <c r="D66" s="106" t="s">
        <v>80</v>
      </c>
      <c r="E66" s="107">
        <v>1</v>
      </c>
      <c r="F66" s="285">
        <v>268305.59999999998</v>
      </c>
      <c r="G66" s="286">
        <f t="shared" si="0"/>
        <v>268305.59999999998</v>
      </c>
      <c r="H66" s="287">
        <v>2500</v>
      </c>
      <c r="I66" s="288">
        <f t="shared" si="4"/>
        <v>2500</v>
      </c>
      <c r="J66" s="289">
        <f t="shared" si="5"/>
        <v>270805.59999999998</v>
      </c>
      <c r="L66" s="297"/>
    </row>
    <row r="67" spans="1:12" s="2" customFormat="1" ht="24" customHeight="1" x14ac:dyDescent="0.2">
      <c r="A67" s="37"/>
      <c r="B67" s="212">
        <v>8.1999999999999993</v>
      </c>
      <c r="C67" s="125" t="s">
        <v>137</v>
      </c>
      <c r="D67" s="106" t="s">
        <v>80</v>
      </c>
      <c r="E67" s="107">
        <v>3</v>
      </c>
      <c r="F67" s="285">
        <v>268305.59999999998</v>
      </c>
      <c r="G67" s="286">
        <f t="shared" si="0"/>
        <v>804916.79999999993</v>
      </c>
      <c r="H67" s="287">
        <v>2500</v>
      </c>
      <c r="I67" s="288">
        <f t="shared" si="4"/>
        <v>7500</v>
      </c>
      <c r="J67" s="289">
        <f t="shared" si="5"/>
        <v>812416.79999999993</v>
      </c>
      <c r="L67" s="297"/>
    </row>
    <row r="68" spans="1:12" s="2" customFormat="1" ht="24" customHeight="1" x14ac:dyDescent="0.2">
      <c r="A68" s="37"/>
      <c r="B68" s="212">
        <v>8.2100000000000009</v>
      </c>
      <c r="C68" s="125" t="s">
        <v>138</v>
      </c>
      <c r="D68" s="106" t="s">
        <v>80</v>
      </c>
      <c r="E68" s="107">
        <v>2</v>
      </c>
      <c r="F68" s="285">
        <v>276801.59999999998</v>
      </c>
      <c r="G68" s="286">
        <f t="shared" si="0"/>
        <v>553603.19999999995</v>
      </c>
      <c r="H68" s="287">
        <v>2500</v>
      </c>
      <c r="I68" s="288">
        <f t="shared" si="4"/>
        <v>5000</v>
      </c>
      <c r="J68" s="289">
        <f t="shared" si="5"/>
        <v>558603.19999999995</v>
      </c>
      <c r="L68" s="297"/>
    </row>
    <row r="69" spans="1:12" s="2" customFormat="1" ht="24" customHeight="1" x14ac:dyDescent="0.2">
      <c r="A69" s="37"/>
      <c r="B69" s="212">
        <v>8.2200000000000006</v>
      </c>
      <c r="C69" s="125" t="s">
        <v>139</v>
      </c>
      <c r="D69" s="106" t="s">
        <v>80</v>
      </c>
      <c r="E69" s="107">
        <v>1</v>
      </c>
      <c r="F69" s="285">
        <v>276801.59999999998</v>
      </c>
      <c r="G69" s="286">
        <f t="shared" si="0"/>
        <v>276801.59999999998</v>
      </c>
      <c r="H69" s="287">
        <v>2500</v>
      </c>
      <c r="I69" s="288">
        <f t="shared" si="4"/>
        <v>2500</v>
      </c>
      <c r="J69" s="289">
        <f t="shared" si="5"/>
        <v>279301.59999999998</v>
      </c>
      <c r="L69" s="297"/>
    </row>
    <row r="70" spans="1:12" s="2" customFormat="1" ht="24" customHeight="1" x14ac:dyDescent="0.2">
      <c r="A70" s="37"/>
      <c r="B70" s="212">
        <v>8.23</v>
      </c>
      <c r="C70" s="125" t="s">
        <v>140</v>
      </c>
      <c r="D70" s="106" t="s">
        <v>80</v>
      </c>
      <c r="E70" s="107">
        <v>1</v>
      </c>
      <c r="F70" s="285">
        <v>276801.59999999998</v>
      </c>
      <c r="G70" s="286">
        <f t="shared" si="0"/>
        <v>276801.59999999998</v>
      </c>
      <c r="H70" s="287">
        <v>2500</v>
      </c>
      <c r="I70" s="288">
        <f t="shared" si="4"/>
        <v>2500</v>
      </c>
      <c r="J70" s="289">
        <f t="shared" si="5"/>
        <v>279301.59999999998</v>
      </c>
      <c r="L70" s="297"/>
    </row>
    <row r="71" spans="1:12" s="2" customFormat="1" ht="24" customHeight="1" x14ac:dyDescent="0.2">
      <c r="A71" s="37"/>
      <c r="B71" s="212">
        <v>8.24</v>
      </c>
      <c r="C71" s="125" t="s">
        <v>141</v>
      </c>
      <c r="D71" s="106" t="s">
        <v>80</v>
      </c>
      <c r="E71" s="107">
        <v>2</v>
      </c>
      <c r="F71" s="285">
        <v>276801.59999999998</v>
      </c>
      <c r="G71" s="286">
        <f t="shared" si="0"/>
        <v>553603.19999999995</v>
      </c>
      <c r="H71" s="287">
        <v>2500</v>
      </c>
      <c r="I71" s="288">
        <f t="shared" si="4"/>
        <v>5000</v>
      </c>
      <c r="J71" s="289">
        <f t="shared" si="5"/>
        <v>558603.19999999995</v>
      </c>
      <c r="L71" s="297"/>
    </row>
    <row r="72" spans="1:12" s="2" customFormat="1" ht="24" customHeight="1" x14ac:dyDescent="0.2">
      <c r="A72" s="37"/>
      <c r="B72" s="212">
        <v>8.25</v>
      </c>
      <c r="C72" s="125" t="s">
        <v>108</v>
      </c>
      <c r="D72" s="106" t="s">
        <v>80</v>
      </c>
      <c r="E72" s="107">
        <v>2</v>
      </c>
      <c r="F72" s="285">
        <v>79296</v>
      </c>
      <c r="G72" s="286">
        <f t="shared" si="0"/>
        <v>158592</v>
      </c>
      <c r="H72" s="287">
        <v>2000</v>
      </c>
      <c r="I72" s="288">
        <f t="shared" si="1"/>
        <v>4000</v>
      </c>
      <c r="J72" s="289">
        <f t="shared" si="2"/>
        <v>162592</v>
      </c>
      <c r="L72" s="297"/>
    </row>
    <row r="73" spans="1:12" s="2" customFormat="1" ht="24" customHeight="1" x14ac:dyDescent="0.2">
      <c r="A73" s="37"/>
      <c r="B73" s="212">
        <v>8.26</v>
      </c>
      <c r="C73" s="125" t="s">
        <v>109</v>
      </c>
      <c r="D73" s="106" t="s">
        <v>80</v>
      </c>
      <c r="E73" s="107">
        <v>1</v>
      </c>
      <c r="F73" s="285">
        <v>62304</v>
      </c>
      <c r="G73" s="286">
        <f t="shared" si="0"/>
        <v>62304</v>
      </c>
      <c r="H73" s="287">
        <v>2000</v>
      </c>
      <c r="I73" s="288">
        <f t="shared" si="1"/>
        <v>2000</v>
      </c>
      <c r="J73" s="289">
        <f t="shared" si="2"/>
        <v>64304</v>
      </c>
      <c r="L73" s="297"/>
    </row>
    <row r="74" spans="1:12" s="2" customFormat="1" ht="24" customHeight="1" x14ac:dyDescent="0.2">
      <c r="A74" s="37"/>
      <c r="B74" s="212">
        <v>8.27</v>
      </c>
      <c r="C74" s="125" t="s">
        <v>110</v>
      </c>
      <c r="D74" s="106" t="s">
        <v>80</v>
      </c>
      <c r="E74" s="107">
        <v>1</v>
      </c>
      <c r="F74" s="285">
        <v>62304</v>
      </c>
      <c r="G74" s="286">
        <f t="shared" si="0"/>
        <v>62304</v>
      </c>
      <c r="H74" s="287">
        <v>2000</v>
      </c>
      <c r="I74" s="288">
        <f t="shared" si="1"/>
        <v>2000</v>
      </c>
      <c r="J74" s="289">
        <f t="shared" si="2"/>
        <v>64304</v>
      </c>
      <c r="L74" s="297"/>
    </row>
    <row r="75" spans="1:12" s="2" customFormat="1" ht="24" customHeight="1" x14ac:dyDescent="0.2">
      <c r="A75" s="37"/>
      <c r="B75" s="212">
        <v>8.2799999999999994</v>
      </c>
      <c r="C75" s="125" t="s">
        <v>111</v>
      </c>
      <c r="D75" s="106" t="s">
        <v>80</v>
      </c>
      <c r="E75" s="107">
        <v>2</v>
      </c>
      <c r="F75" s="285">
        <v>62304</v>
      </c>
      <c r="G75" s="286">
        <f t="shared" si="0"/>
        <v>124608</v>
      </c>
      <c r="H75" s="287">
        <v>2000</v>
      </c>
      <c r="I75" s="288">
        <f t="shared" si="1"/>
        <v>4000</v>
      </c>
      <c r="J75" s="289">
        <f t="shared" si="2"/>
        <v>128608</v>
      </c>
      <c r="L75" s="297"/>
    </row>
    <row r="76" spans="1:12" s="2" customFormat="1" ht="24" customHeight="1" x14ac:dyDescent="0.2">
      <c r="A76" s="37"/>
      <c r="B76" s="212">
        <v>8.2899999999999991</v>
      </c>
      <c r="C76" s="125" t="s">
        <v>112</v>
      </c>
      <c r="D76" s="106" t="s">
        <v>80</v>
      </c>
      <c r="E76" s="107">
        <v>1</v>
      </c>
      <c r="F76" s="285">
        <v>62304</v>
      </c>
      <c r="G76" s="286">
        <f t="shared" si="0"/>
        <v>62304</v>
      </c>
      <c r="H76" s="287">
        <v>2000</v>
      </c>
      <c r="I76" s="288">
        <f t="shared" si="1"/>
        <v>2000</v>
      </c>
      <c r="J76" s="289">
        <f t="shared" si="2"/>
        <v>64304</v>
      </c>
      <c r="L76" s="297"/>
    </row>
    <row r="77" spans="1:12" s="2" customFormat="1" ht="24" customHeight="1" x14ac:dyDescent="0.2">
      <c r="A77" s="37"/>
      <c r="B77" s="212">
        <v>8.3000000000000007</v>
      </c>
      <c r="C77" s="125" t="s">
        <v>142</v>
      </c>
      <c r="D77" s="106" t="s">
        <v>80</v>
      </c>
      <c r="E77" s="107">
        <v>1</v>
      </c>
      <c r="F77" s="285">
        <v>62304</v>
      </c>
      <c r="G77" s="286">
        <f t="shared" si="0"/>
        <v>62304</v>
      </c>
      <c r="H77" s="287">
        <v>2000</v>
      </c>
      <c r="I77" s="288">
        <f t="shared" ref="I77:I87" si="6">H77*E77</f>
        <v>2000</v>
      </c>
      <c r="J77" s="289">
        <f t="shared" ref="J77:J87" si="7">I77+G77</f>
        <v>64304</v>
      </c>
      <c r="L77" s="297"/>
    </row>
    <row r="78" spans="1:12" s="2" customFormat="1" ht="24" customHeight="1" x14ac:dyDescent="0.2">
      <c r="A78" s="37"/>
      <c r="B78" s="212">
        <v>8.31</v>
      </c>
      <c r="C78" s="125" t="s">
        <v>143</v>
      </c>
      <c r="D78" s="106" t="s">
        <v>80</v>
      </c>
      <c r="E78" s="107">
        <v>1</v>
      </c>
      <c r="F78" s="285">
        <v>62304</v>
      </c>
      <c r="G78" s="286">
        <f t="shared" si="0"/>
        <v>62304</v>
      </c>
      <c r="H78" s="287">
        <v>2000</v>
      </c>
      <c r="I78" s="288">
        <f t="shared" si="6"/>
        <v>2000</v>
      </c>
      <c r="J78" s="289">
        <f t="shared" si="7"/>
        <v>64304</v>
      </c>
      <c r="L78" s="297"/>
    </row>
    <row r="79" spans="1:12" s="2" customFormat="1" ht="24" customHeight="1" x14ac:dyDescent="0.2">
      <c r="A79" s="37"/>
      <c r="B79" s="212">
        <v>8.32</v>
      </c>
      <c r="C79" s="125" t="s">
        <v>144</v>
      </c>
      <c r="D79" s="106" t="s">
        <v>80</v>
      </c>
      <c r="E79" s="107">
        <v>1</v>
      </c>
      <c r="F79" s="285">
        <v>67968</v>
      </c>
      <c r="G79" s="286">
        <f t="shared" si="0"/>
        <v>67968</v>
      </c>
      <c r="H79" s="287">
        <v>2000</v>
      </c>
      <c r="I79" s="288">
        <f t="shared" si="6"/>
        <v>2000</v>
      </c>
      <c r="J79" s="289">
        <f t="shared" si="7"/>
        <v>69968</v>
      </c>
      <c r="L79" s="297"/>
    </row>
    <row r="80" spans="1:12" s="2" customFormat="1" ht="24" customHeight="1" x14ac:dyDescent="0.2">
      <c r="A80" s="37"/>
      <c r="B80" s="212">
        <v>8.33</v>
      </c>
      <c r="C80" s="125" t="s">
        <v>145</v>
      </c>
      <c r="D80" s="106" t="s">
        <v>80</v>
      </c>
      <c r="E80" s="107">
        <v>1</v>
      </c>
      <c r="F80" s="285">
        <v>67968</v>
      </c>
      <c r="G80" s="286">
        <f t="shared" si="0"/>
        <v>67968</v>
      </c>
      <c r="H80" s="287">
        <v>2000</v>
      </c>
      <c r="I80" s="288">
        <f t="shared" si="6"/>
        <v>2000</v>
      </c>
      <c r="J80" s="289">
        <f t="shared" si="7"/>
        <v>69968</v>
      </c>
      <c r="L80" s="297"/>
    </row>
    <row r="81" spans="1:12" s="2" customFormat="1" ht="24" customHeight="1" x14ac:dyDescent="0.2">
      <c r="A81" s="37"/>
      <c r="B81" s="212">
        <v>8.34</v>
      </c>
      <c r="C81" s="125" t="s">
        <v>146</v>
      </c>
      <c r="D81" s="106" t="s">
        <v>80</v>
      </c>
      <c r="E81" s="107">
        <v>1</v>
      </c>
      <c r="F81" s="285">
        <v>67968</v>
      </c>
      <c r="G81" s="286">
        <f t="shared" si="0"/>
        <v>67968</v>
      </c>
      <c r="H81" s="287">
        <v>2000</v>
      </c>
      <c r="I81" s="288">
        <f t="shared" si="6"/>
        <v>2000</v>
      </c>
      <c r="J81" s="289">
        <f t="shared" si="7"/>
        <v>69968</v>
      </c>
      <c r="L81" s="297"/>
    </row>
    <row r="82" spans="1:12" s="2" customFormat="1" ht="24" customHeight="1" x14ac:dyDescent="0.2">
      <c r="A82" s="37"/>
      <c r="B82" s="212">
        <v>8.35</v>
      </c>
      <c r="C82" s="125" t="s">
        <v>148</v>
      </c>
      <c r="D82" s="106" t="s">
        <v>80</v>
      </c>
      <c r="E82" s="107">
        <v>1</v>
      </c>
      <c r="F82" s="285">
        <v>67968</v>
      </c>
      <c r="G82" s="286">
        <f t="shared" si="0"/>
        <v>67968</v>
      </c>
      <c r="H82" s="287">
        <v>2000</v>
      </c>
      <c r="I82" s="288">
        <f t="shared" si="6"/>
        <v>2000</v>
      </c>
      <c r="J82" s="289">
        <f t="shared" si="7"/>
        <v>69968</v>
      </c>
      <c r="L82" s="297"/>
    </row>
    <row r="83" spans="1:12" s="2" customFormat="1" ht="24" customHeight="1" x14ac:dyDescent="0.2">
      <c r="A83" s="37"/>
      <c r="B83" s="212">
        <v>8.36</v>
      </c>
      <c r="C83" s="125" t="s">
        <v>149</v>
      </c>
      <c r="D83" s="106" t="s">
        <v>80</v>
      </c>
      <c r="E83" s="107">
        <v>1</v>
      </c>
      <c r="F83" s="285">
        <v>67968</v>
      </c>
      <c r="G83" s="286">
        <f t="shared" si="0"/>
        <v>67968</v>
      </c>
      <c r="H83" s="287">
        <v>2000</v>
      </c>
      <c r="I83" s="288">
        <f t="shared" si="6"/>
        <v>2000</v>
      </c>
      <c r="J83" s="289">
        <f t="shared" si="7"/>
        <v>69968</v>
      </c>
      <c r="L83" s="297"/>
    </row>
    <row r="84" spans="1:12" s="2" customFormat="1" ht="24" customHeight="1" x14ac:dyDescent="0.2">
      <c r="A84" s="37"/>
      <c r="B84" s="212">
        <v>8.3699999999999992</v>
      </c>
      <c r="C84" s="125" t="s">
        <v>150</v>
      </c>
      <c r="D84" s="106" t="s">
        <v>80</v>
      </c>
      <c r="E84" s="107">
        <v>1</v>
      </c>
      <c r="F84" s="285">
        <v>73632</v>
      </c>
      <c r="G84" s="286">
        <f t="shared" si="0"/>
        <v>73632</v>
      </c>
      <c r="H84" s="287">
        <v>2000</v>
      </c>
      <c r="I84" s="288">
        <f t="shared" si="6"/>
        <v>2000</v>
      </c>
      <c r="J84" s="289">
        <f t="shared" si="7"/>
        <v>75632</v>
      </c>
      <c r="L84" s="297"/>
    </row>
    <row r="85" spans="1:12" s="2" customFormat="1" ht="24" customHeight="1" x14ac:dyDescent="0.2">
      <c r="A85" s="37"/>
      <c r="B85" s="212">
        <v>8.3800000000000008</v>
      </c>
      <c r="C85" s="125" t="s">
        <v>151</v>
      </c>
      <c r="D85" s="106" t="s">
        <v>80</v>
      </c>
      <c r="E85" s="107">
        <v>1</v>
      </c>
      <c r="F85" s="285">
        <v>79296</v>
      </c>
      <c r="G85" s="286">
        <f t="shared" si="0"/>
        <v>79296</v>
      </c>
      <c r="H85" s="287">
        <v>2000</v>
      </c>
      <c r="I85" s="288">
        <f t="shared" si="6"/>
        <v>2000</v>
      </c>
      <c r="J85" s="289">
        <f t="shared" si="7"/>
        <v>81296</v>
      </c>
      <c r="L85" s="297"/>
    </row>
    <row r="86" spans="1:12" s="2" customFormat="1" ht="24" customHeight="1" x14ac:dyDescent="0.2">
      <c r="A86" s="37"/>
      <c r="B86" s="212">
        <v>8.39</v>
      </c>
      <c r="C86" s="125" t="s">
        <v>152</v>
      </c>
      <c r="D86" s="106" t="s">
        <v>80</v>
      </c>
      <c r="E86" s="107">
        <v>1</v>
      </c>
      <c r="F86" s="285">
        <v>79296</v>
      </c>
      <c r="G86" s="286">
        <f t="shared" si="0"/>
        <v>79296</v>
      </c>
      <c r="H86" s="287">
        <v>2000</v>
      </c>
      <c r="I86" s="288">
        <f t="shared" si="6"/>
        <v>2000</v>
      </c>
      <c r="J86" s="289">
        <f t="shared" si="7"/>
        <v>81296</v>
      </c>
      <c r="L86" s="297"/>
    </row>
    <row r="87" spans="1:12" s="2" customFormat="1" ht="24" customHeight="1" x14ac:dyDescent="0.2">
      <c r="A87" s="37"/>
      <c r="B87" s="212">
        <v>8.4</v>
      </c>
      <c r="C87" s="125" t="s">
        <v>153</v>
      </c>
      <c r="D87" s="106" t="s">
        <v>80</v>
      </c>
      <c r="E87" s="107">
        <v>1</v>
      </c>
      <c r="F87" s="285">
        <v>79296</v>
      </c>
      <c r="G87" s="286">
        <f t="shared" si="0"/>
        <v>79296</v>
      </c>
      <c r="H87" s="287">
        <v>2000</v>
      </c>
      <c r="I87" s="288">
        <f t="shared" si="6"/>
        <v>2000</v>
      </c>
      <c r="J87" s="289">
        <f t="shared" si="7"/>
        <v>81296</v>
      </c>
      <c r="L87" s="297"/>
    </row>
    <row r="88" spans="1:12" s="1" customFormat="1" ht="90" thickBot="1" x14ac:dyDescent="0.25">
      <c r="A88" s="254">
        <f>A47+1</f>
        <v>9</v>
      </c>
      <c r="B88" s="255"/>
      <c r="C88" s="256" t="s">
        <v>118</v>
      </c>
      <c r="D88" s="257" t="s">
        <v>60</v>
      </c>
      <c r="E88" s="258">
        <v>1150</v>
      </c>
      <c r="F88" s="303">
        <v>5200</v>
      </c>
      <c r="G88" s="304">
        <f t="shared" si="0"/>
        <v>5980000</v>
      </c>
      <c r="H88" s="305">
        <v>650</v>
      </c>
      <c r="I88" s="306">
        <f t="shared" si="1"/>
        <v>747500</v>
      </c>
      <c r="J88" s="307">
        <f t="shared" si="2"/>
        <v>6727500</v>
      </c>
      <c r="K88" s="2"/>
      <c r="L88" s="2"/>
    </row>
    <row r="89" spans="1:12" s="1" customFormat="1" ht="51" x14ac:dyDescent="0.2">
      <c r="A89" s="148">
        <f>A88+1</f>
        <v>10</v>
      </c>
      <c r="B89" s="149"/>
      <c r="C89" s="309" t="s">
        <v>79</v>
      </c>
      <c r="D89" s="310" t="s">
        <v>60</v>
      </c>
      <c r="E89" s="155">
        <v>1150</v>
      </c>
      <c r="F89" s="290">
        <v>4800</v>
      </c>
      <c r="G89" s="291">
        <f t="shared" si="0"/>
        <v>5520000</v>
      </c>
      <c r="H89" s="292">
        <v>600</v>
      </c>
      <c r="I89" s="293">
        <f t="shared" si="1"/>
        <v>690000</v>
      </c>
      <c r="J89" s="294">
        <f t="shared" si="2"/>
        <v>6210000</v>
      </c>
    </row>
    <row r="90" spans="1:12" s="1" customFormat="1" ht="51" x14ac:dyDescent="0.2">
      <c r="A90" s="148">
        <f>A89+1</f>
        <v>11</v>
      </c>
      <c r="B90" s="149"/>
      <c r="C90" s="193" t="s">
        <v>81</v>
      </c>
      <c r="D90" s="194" t="s">
        <v>60</v>
      </c>
      <c r="E90" s="152">
        <v>80</v>
      </c>
      <c r="F90" s="290">
        <v>4750</v>
      </c>
      <c r="G90" s="291">
        <f t="shared" si="0"/>
        <v>380000</v>
      </c>
      <c r="H90" s="292">
        <v>600</v>
      </c>
      <c r="I90" s="293">
        <f t="shared" si="1"/>
        <v>48000</v>
      </c>
      <c r="J90" s="294">
        <f t="shared" si="2"/>
        <v>428000</v>
      </c>
    </row>
    <row r="91" spans="1:12" s="1" customFormat="1" ht="76.5" x14ac:dyDescent="0.2">
      <c r="A91" s="148">
        <f>A90+1</f>
        <v>12</v>
      </c>
      <c r="B91" s="142"/>
      <c r="C91" s="143" t="s">
        <v>61</v>
      </c>
      <c r="D91" s="69"/>
      <c r="E91" s="70"/>
      <c r="F91" s="285"/>
      <c r="G91" s="286"/>
      <c r="H91" s="287"/>
      <c r="I91" s="288"/>
      <c r="J91" s="289"/>
    </row>
    <row r="92" spans="1:12" s="2" customFormat="1" ht="24" customHeight="1" x14ac:dyDescent="0.2">
      <c r="A92" s="37"/>
      <c r="B92" s="126">
        <f>A91+0.1</f>
        <v>12.1</v>
      </c>
      <c r="C92" s="127" t="s">
        <v>62</v>
      </c>
      <c r="D92" s="128"/>
      <c r="E92" s="83"/>
      <c r="F92" s="285"/>
      <c r="G92" s="286"/>
      <c r="H92" s="287"/>
      <c r="I92" s="288"/>
      <c r="J92" s="289"/>
      <c r="K92" s="1"/>
      <c r="L92" s="1"/>
    </row>
    <row r="93" spans="1:12" s="2" customFormat="1" ht="24" customHeight="1" x14ac:dyDescent="0.2">
      <c r="A93" s="37"/>
      <c r="B93" s="126" t="s">
        <v>45</v>
      </c>
      <c r="C93" s="133" t="s">
        <v>94</v>
      </c>
      <c r="D93" s="134" t="s">
        <v>63</v>
      </c>
      <c r="E93" s="93">
        <v>22</v>
      </c>
      <c r="F93" s="285">
        <v>6075</v>
      </c>
      <c r="G93" s="286">
        <f t="shared" ref="G93:G101" si="8">F93*E93</f>
        <v>133650</v>
      </c>
      <c r="H93" s="287">
        <v>750</v>
      </c>
      <c r="I93" s="288">
        <f t="shared" ref="I93:I101" si="9">H93*E93</f>
        <v>16500</v>
      </c>
      <c r="J93" s="289">
        <f t="shared" ref="J93:J101" si="10">I93+G93</f>
        <v>150150</v>
      </c>
    </row>
    <row r="94" spans="1:12" s="2" customFormat="1" ht="24" customHeight="1" x14ac:dyDescent="0.2">
      <c r="A94" s="37"/>
      <c r="B94" s="126" t="s">
        <v>64</v>
      </c>
      <c r="C94" s="133" t="s">
        <v>95</v>
      </c>
      <c r="D94" s="134" t="s">
        <v>63</v>
      </c>
      <c r="E94" s="93">
        <v>69</v>
      </c>
      <c r="F94" s="290">
        <v>7290</v>
      </c>
      <c r="G94" s="286">
        <f t="shared" si="8"/>
        <v>503010</v>
      </c>
      <c r="H94" s="292">
        <v>750</v>
      </c>
      <c r="I94" s="293">
        <f>H94*E94</f>
        <v>51750</v>
      </c>
      <c r="J94" s="294">
        <f>I94+G94</f>
        <v>554760</v>
      </c>
    </row>
    <row r="95" spans="1:12" s="2" customFormat="1" ht="24" customHeight="1" x14ac:dyDescent="0.2">
      <c r="A95" s="37"/>
      <c r="B95" s="126" t="s">
        <v>98</v>
      </c>
      <c r="C95" s="133" t="s">
        <v>96</v>
      </c>
      <c r="D95" s="134" t="s">
        <v>63</v>
      </c>
      <c r="E95" s="93">
        <v>1</v>
      </c>
      <c r="F95" s="290">
        <v>8500</v>
      </c>
      <c r="G95" s="286">
        <f t="shared" si="8"/>
        <v>8500</v>
      </c>
      <c r="H95" s="292">
        <v>1000</v>
      </c>
      <c r="I95" s="293">
        <f t="shared" ref="I95:I98" si="11">H95*E95</f>
        <v>1000</v>
      </c>
      <c r="J95" s="294">
        <f t="shared" ref="J95:J98" si="12">I95+G95</f>
        <v>9500</v>
      </c>
    </row>
    <row r="96" spans="1:12" s="2" customFormat="1" ht="24" customHeight="1" x14ac:dyDescent="0.2">
      <c r="A96" s="37"/>
      <c r="B96" s="126" t="s">
        <v>99</v>
      </c>
      <c r="C96" s="133" t="s">
        <v>97</v>
      </c>
      <c r="D96" s="134" t="s">
        <v>63</v>
      </c>
      <c r="E96" s="93">
        <v>1</v>
      </c>
      <c r="F96" s="290">
        <v>9250</v>
      </c>
      <c r="G96" s="286">
        <f t="shared" si="8"/>
        <v>9250</v>
      </c>
      <c r="H96" s="292">
        <v>1000</v>
      </c>
      <c r="I96" s="293">
        <f t="shared" si="11"/>
        <v>1000</v>
      </c>
      <c r="J96" s="294">
        <f t="shared" si="12"/>
        <v>10250</v>
      </c>
    </row>
    <row r="97" spans="1:12" s="2" customFormat="1" ht="24" customHeight="1" x14ac:dyDescent="0.2">
      <c r="A97" s="37"/>
      <c r="B97" s="126">
        <f>B92+0.1</f>
        <v>12.2</v>
      </c>
      <c r="C97" s="210" t="s">
        <v>93</v>
      </c>
      <c r="D97" s="211" t="s">
        <v>60</v>
      </c>
      <c r="E97" s="107">
        <v>2</v>
      </c>
      <c r="F97" s="290">
        <v>39500</v>
      </c>
      <c r="G97" s="286">
        <f t="shared" si="8"/>
        <v>79000</v>
      </c>
      <c r="H97" s="292">
        <v>6000</v>
      </c>
      <c r="I97" s="293">
        <f t="shared" si="11"/>
        <v>12000</v>
      </c>
      <c r="J97" s="294">
        <f t="shared" si="12"/>
        <v>91000</v>
      </c>
    </row>
    <row r="98" spans="1:12" s="2" customFormat="1" ht="24" customHeight="1" x14ac:dyDescent="0.2">
      <c r="A98" s="37"/>
      <c r="B98" s="126">
        <f>B97+0.1</f>
        <v>12.299999999999999</v>
      </c>
      <c r="C98" s="133" t="s">
        <v>65</v>
      </c>
      <c r="D98" s="134" t="s">
        <v>60</v>
      </c>
      <c r="E98" s="93">
        <v>2</v>
      </c>
      <c r="F98" s="290">
        <v>18000</v>
      </c>
      <c r="G98" s="286">
        <f t="shared" si="8"/>
        <v>36000</v>
      </c>
      <c r="H98" s="292">
        <v>4000</v>
      </c>
      <c r="I98" s="293">
        <f t="shared" si="11"/>
        <v>8000</v>
      </c>
      <c r="J98" s="294">
        <f t="shared" si="12"/>
        <v>44000</v>
      </c>
    </row>
    <row r="99" spans="1:12" s="2" customFormat="1" ht="24" customHeight="1" x14ac:dyDescent="0.2">
      <c r="A99" s="37"/>
      <c r="B99" s="126">
        <f>B98+0.1</f>
        <v>12.399999999999999</v>
      </c>
      <c r="C99" s="135" t="s">
        <v>66</v>
      </c>
      <c r="D99" s="136"/>
      <c r="E99" s="137"/>
      <c r="F99" s="285"/>
      <c r="G99" s="286">
        <f t="shared" si="8"/>
        <v>0</v>
      </c>
      <c r="H99" s="287"/>
      <c r="I99" s="288">
        <f t="shared" si="9"/>
        <v>0</v>
      </c>
      <c r="J99" s="289">
        <f t="shared" si="10"/>
        <v>0</v>
      </c>
    </row>
    <row r="100" spans="1:12" s="2" customFormat="1" ht="24" customHeight="1" x14ac:dyDescent="0.2">
      <c r="A100" s="37"/>
      <c r="B100" s="126" t="s">
        <v>45</v>
      </c>
      <c r="C100" s="133" t="s">
        <v>100</v>
      </c>
      <c r="D100" s="134" t="s">
        <v>53</v>
      </c>
      <c r="E100" s="93">
        <v>15</v>
      </c>
      <c r="F100" s="290">
        <v>4450</v>
      </c>
      <c r="G100" s="291">
        <f t="shared" si="8"/>
        <v>66750</v>
      </c>
      <c r="H100" s="292">
        <v>750</v>
      </c>
      <c r="I100" s="293">
        <f t="shared" si="9"/>
        <v>11250</v>
      </c>
      <c r="J100" s="294">
        <f t="shared" si="10"/>
        <v>78000</v>
      </c>
    </row>
    <row r="101" spans="1:12" s="2" customFormat="1" ht="24" customHeight="1" thickBot="1" x14ac:dyDescent="0.25">
      <c r="A101" s="260"/>
      <c r="B101" s="261" t="s">
        <v>64</v>
      </c>
      <c r="C101" s="262" t="s">
        <v>101</v>
      </c>
      <c r="D101" s="263" t="s">
        <v>53</v>
      </c>
      <c r="E101" s="245">
        <v>90</v>
      </c>
      <c r="F101" s="303">
        <v>5250</v>
      </c>
      <c r="G101" s="304">
        <f t="shared" si="8"/>
        <v>472500</v>
      </c>
      <c r="H101" s="305">
        <v>750</v>
      </c>
      <c r="I101" s="306">
        <f t="shared" si="9"/>
        <v>67500</v>
      </c>
      <c r="J101" s="307">
        <f t="shared" si="10"/>
        <v>540000</v>
      </c>
    </row>
    <row r="102" spans="1:12" s="2" customFormat="1" ht="24" customHeight="1" x14ac:dyDescent="0.2">
      <c r="A102" s="37"/>
      <c r="B102" s="126">
        <f>B99+0.1</f>
        <v>12.499999999999998</v>
      </c>
      <c r="C102" s="127" t="s">
        <v>102</v>
      </c>
      <c r="D102" s="128"/>
      <c r="E102" s="83"/>
      <c r="F102" s="285"/>
      <c r="G102" s="286"/>
      <c r="H102" s="287"/>
      <c r="I102" s="288"/>
      <c r="J102" s="289"/>
    </row>
    <row r="103" spans="1:12" s="2" customFormat="1" ht="24" customHeight="1" x14ac:dyDescent="0.2">
      <c r="A103" s="37"/>
      <c r="B103" s="126" t="s">
        <v>45</v>
      </c>
      <c r="C103" s="133" t="s">
        <v>103</v>
      </c>
      <c r="D103" s="134" t="s">
        <v>53</v>
      </c>
      <c r="E103" s="93">
        <v>5</v>
      </c>
      <c r="F103" s="290">
        <v>6945</v>
      </c>
      <c r="G103" s="291">
        <f t="shared" ref="G103" si="13">F103*E103</f>
        <v>34725</v>
      </c>
      <c r="H103" s="292">
        <v>750</v>
      </c>
      <c r="I103" s="293">
        <f t="shared" ref="I103" si="14">H103*E103</f>
        <v>3750</v>
      </c>
      <c r="J103" s="294">
        <f t="shared" ref="J103" si="15">I103+G103</f>
        <v>38475</v>
      </c>
    </row>
    <row r="104" spans="1:12" s="1" customFormat="1" ht="51" x14ac:dyDescent="0.2">
      <c r="A104" s="120">
        <f>A91+1</f>
        <v>13</v>
      </c>
      <c r="B104" s="142"/>
      <c r="C104" s="143" t="s">
        <v>67</v>
      </c>
      <c r="D104" s="69"/>
      <c r="E104" s="70"/>
      <c r="F104" s="285"/>
      <c r="G104" s="286"/>
      <c r="H104" s="287"/>
      <c r="I104" s="288"/>
      <c r="J104" s="289"/>
      <c r="K104" s="2"/>
      <c r="L104" s="2"/>
    </row>
    <row r="105" spans="1:12" s="2" customFormat="1" ht="24" customHeight="1" x14ac:dyDescent="0.2">
      <c r="A105" s="37"/>
      <c r="B105" s="126">
        <f>A104+0.1</f>
        <v>13.1</v>
      </c>
      <c r="C105" s="133" t="s">
        <v>89</v>
      </c>
      <c r="D105" s="134" t="s">
        <v>53</v>
      </c>
      <c r="E105" s="93">
        <v>150</v>
      </c>
      <c r="F105" s="290">
        <v>1850</v>
      </c>
      <c r="G105" s="291">
        <f t="shared" ref="G105" si="16">F105*E105</f>
        <v>277500</v>
      </c>
      <c r="H105" s="292">
        <v>400</v>
      </c>
      <c r="I105" s="293">
        <f t="shared" ref="I105" si="17">H105*E105</f>
        <v>60000</v>
      </c>
      <c r="J105" s="294">
        <f t="shared" ref="J105" si="18">I105+G105</f>
        <v>337500</v>
      </c>
      <c r="K105" s="1"/>
      <c r="L105" s="1"/>
    </row>
    <row r="106" spans="1:12" s="1" customFormat="1" ht="51" x14ac:dyDescent="0.2">
      <c r="A106" s="120">
        <f>A104+1</f>
        <v>14</v>
      </c>
      <c r="B106" s="142"/>
      <c r="C106" s="147" t="s">
        <v>68</v>
      </c>
      <c r="D106" s="96"/>
      <c r="E106" s="97"/>
      <c r="F106" s="285"/>
      <c r="G106" s="286"/>
      <c r="H106" s="287"/>
      <c r="I106" s="288"/>
      <c r="J106" s="289"/>
      <c r="K106" s="2"/>
      <c r="L106" s="2"/>
    </row>
    <row r="107" spans="1:12" s="2" customFormat="1" ht="24" customHeight="1" x14ac:dyDescent="0.2">
      <c r="A107" s="37"/>
      <c r="B107" s="126">
        <f>A106+0.1</f>
        <v>14.1</v>
      </c>
      <c r="C107" s="133" t="s">
        <v>89</v>
      </c>
      <c r="D107" s="134" t="s">
        <v>63</v>
      </c>
      <c r="E107" s="93">
        <v>130</v>
      </c>
      <c r="F107" s="290">
        <v>3000</v>
      </c>
      <c r="G107" s="291">
        <f t="shared" ref="G107:G108" si="19">F107*E107</f>
        <v>390000</v>
      </c>
      <c r="H107" s="292">
        <v>750</v>
      </c>
      <c r="I107" s="293">
        <f t="shared" ref="I107:I108" si="20">H107*E107</f>
        <v>97500</v>
      </c>
      <c r="J107" s="294">
        <f t="shared" ref="J107:J108" si="21">I107+G107</f>
        <v>487500</v>
      </c>
      <c r="K107" s="1"/>
      <c r="L107" s="1"/>
    </row>
    <row r="108" spans="1:12" s="1" customFormat="1" ht="51.75" thickBot="1" x14ac:dyDescent="0.25">
      <c r="A108" s="148">
        <f>A106+1</f>
        <v>15</v>
      </c>
      <c r="B108" s="255"/>
      <c r="C108" s="275" t="s">
        <v>82</v>
      </c>
      <c r="D108" s="276" t="s">
        <v>60</v>
      </c>
      <c r="E108" s="258">
        <v>1</v>
      </c>
      <c r="F108" s="303">
        <v>35000</v>
      </c>
      <c r="G108" s="304">
        <f t="shared" si="19"/>
        <v>35000</v>
      </c>
      <c r="H108" s="305">
        <v>4500</v>
      </c>
      <c r="I108" s="306">
        <f t="shared" si="20"/>
        <v>4500</v>
      </c>
      <c r="J108" s="307">
        <f t="shared" si="21"/>
        <v>39500</v>
      </c>
      <c r="K108" s="2"/>
      <c r="L108" s="2"/>
    </row>
    <row r="109" spans="1:12" s="1" customFormat="1" ht="38.25" x14ac:dyDescent="0.2">
      <c r="A109" s="120">
        <f>A108+1</f>
        <v>16</v>
      </c>
      <c r="B109" s="142"/>
      <c r="C109" s="143" t="s">
        <v>121</v>
      </c>
      <c r="D109" s="69"/>
      <c r="E109" s="70"/>
      <c r="F109" s="285"/>
      <c r="G109" s="286"/>
      <c r="H109" s="287"/>
      <c r="I109" s="288"/>
      <c r="J109" s="289"/>
    </row>
    <row r="110" spans="1:12" s="2" customFormat="1" ht="24" customHeight="1" x14ac:dyDescent="0.2">
      <c r="A110" s="37"/>
      <c r="B110" s="126">
        <f>A109+0.1</f>
        <v>16.100000000000001</v>
      </c>
      <c r="C110" s="133" t="s">
        <v>119</v>
      </c>
      <c r="D110" s="134" t="s">
        <v>80</v>
      </c>
      <c r="E110" s="93">
        <v>1</v>
      </c>
      <c r="F110" s="290">
        <v>7000</v>
      </c>
      <c r="G110" s="291">
        <f t="shared" ref="G110:G114" si="22">F110*E110</f>
        <v>7000</v>
      </c>
      <c r="H110" s="292">
        <v>1000</v>
      </c>
      <c r="I110" s="293">
        <f t="shared" ref="I110:I114" si="23">H110*E110</f>
        <v>1000</v>
      </c>
      <c r="J110" s="294">
        <f t="shared" ref="J110:J114" si="24">I110+G110</f>
        <v>8000</v>
      </c>
      <c r="K110" s="1"/>
      <c r="L110" s="1"/>
    </row>
    <row r="111" spans="1:12" s="1" customFormat="1" ht="51" x14ac:dyDescent="0.2">
      <c r="A111" s="148">
        <f>A109+1</f>
        <v>17</v>
      </c>
      <c r="B111" s="149"/>
      <c r="C111" s="150" t="s">
        <v>120</v>
      </c>
      <c r="D111" s="151" t="s">
        <v>60</v>
      </c>
      <c r="E111" s="152">
        <v>1</v>
      </c>
      <c r="F111" s="290">
        <v>32000</v>
      </c>
      <c r="G111" s="291">
        <f t="shared" si="22"/>
        <v>32000</v>
      </c>
      <c r="H111" s="292">
        <v>4500</v>
      </c>
      <c r="I111" s="293">
        <f t="shared" si="23"/>
        <v>4500</v>
      </c>
      <c r="J111" s="294">
        <f t="shared" si="24"/>
        <v>36500</v>
      </c>
      <c r="K111" s="2"/>
      <c r="L111" s="2"/>
    </row>
    <row r="112" spans="1:12" s="1" customFormat="1" ht="77.25" thickBot="1" x14ac:dyDescent="0.25">
      <c r="A112" s="254">
        <f>A111+1</f>
        <v>18</v>
      </c>
      <c r="B112" s="255"/>
      <c r="C112" s="275" t="s">
        <v>69</v>
      </c>
      <c r="D112" s="276" t="s">
        <v>43</v>
      </c>
      <c r="E112" s="258">
        <v>1</v>
      </c>
      <c r="F112" s="303">
        <v>65000</v>
      </c>
      <c r="G112" s="304">
        <f t="shared" si="22"/>
        <v>65000</v>
      </c>
      <c r="H112" s="305">
        <v>35000</v>
      </c>
      <c r="I112" s="306">
        <f t="shared" si="23"/>
        <v>35000</v>
      </c>
      <c r="J112" s="307">
        <f t="shared" si="24"/>
        <v>100000</v>
      </c>
    </row>
    <row r="113" spans="1:12" s="2" customFormat="1" ht="76.5" x14ac:dyDescent="0.2">
      <c r="A113" s="259">
        <f t="shared" ref="A113:A114" si="25">A112+1</f>
        <v>19</v>
      </c>
      <c r="B113" s="142"/>
      <c r="C113" s="153" t="s">
        <v>70</v>
      </c>
      <c r="D113" s="154" t="s">
        <v>43</v>
      </c>
      <c r="E113" s="155">
        <v>1</v>
      </c>
      <c r="F113" s="290">
        <v>0</v>
      </c>
      <c r="G113" s="291">
        <f t="shared" si="22"/>
        <v>0</v>
      </c>
      <c r="H113" s="292">
        <v>80000</v>
      </c>
      <c r="I113" s="293">
        <f t="shared" si="23"/>
        <v>80000</v>
      </c>
      <c r="J113" s="294">
        <f t="shared" si="24"/>
        <v>80000</v>
      </c>
      <c r="K113" s="1"/>
      <c r="L113" s="1"/>
    </row>
    <row r="114" spans="1:12" s="2" customFormat="1" ht="77.25" thickBot="1" x14ac:dyDescent="0.25">
      <c r="A114" s="254">
        <f t="shared" si="25"/>
        <v>20</v>
      </c>
      <c r="B114" s="265"/>
      <c r="C114" s="335" t="s">
        <v>71</v>
      </c>
      <c r="D114" s="267" t="s">
        <v>43</v>
      </c>
      <c r="E114" s="268">
        <v>1</v>
      </c>
      <c r="F114" s="303">
        <v>15000</v>
      </c>
      <c r="G114" s="304">
        <f t="shared" si="22"/>
        <v>15000</v>
      </c>
      <c r="H114" s="305">
        <v>20000</v>
      </c>
      <c r="I114" s="306">
        <f t="shared" si="23"/>
        <v>20000</v>
      </c>
      <c r="J114" s="307">
        <f t="shared" si="24"/>
        <v>35000</v>
      </c>
    </row>
    <row r="115" spans="1:12" s="2" customFormat="1" ht="30.75" customHeight="1" thickBot="1" x14ac:dyDescent="0.25">
      <c r="A115" s="260"/>
      <c r="B115" s="328"/>
      <c r="C115" s="329" t="s">
        <v>5</v>
      </c>
      <c r="D115" s="330"/>
      <c r="E115" s="331"/>
      <c r="F115" s="332"/>
      <c r="G115" s="333">
        <f>SUM(G10:G114)</f>
        <v>26100985.399999995</v>
      </c>
      <c r="H115" s="334"/>
      <c r="I115" s="333">
        <f>SUM(I10:I114)</f>
        <v>2235750</v>
      </c>
      <c r="J115" s="333">
        <f>SUM(J10:J114)</f>
        <v>28336735.399999995</v>
      </c>
    </row>
    <row r="116" spans="1:12" s="2" customFormat="1" ht="12.75" customHeight="1" x14ac:dyDescent="0.2">
      <c r="A116" s="157"/>
      <c r="B116" s="158"/>
      <c r="C116" s="159"/>
      <c r="D116" s="160"/>
      <c r="E116" s="161"/>
      <c r="F116" s="295"/>
      <c r="G116" s="295"/>
      <c r="H116" s="295"/>
      <c r="I116" s="295"/>
      <c r="J116" s="295"/>
    </row>
    <row r="117" spans="1:12" s="1" customFormat="1" ht="12.75" x14ac:dyDescent="0.2">
      <c r="A117" s="163" t="s">
        <v>0</v>
      </c>
      <c r="B117" s="10"/>
      <c r="D117" s="164"/>
      <c r="E117" s="165"/>
      <c r="F117" s="166"/>
      <c r="G117" s="166"/>
      <c r="H117" s="166"/>
      <c r="I117" s="166"/>
      <c r="J117" s="166"/>
      <c r="K117" s="2"/>
      <c r="L117" s="2"/>
    </row>
    <row r="118" spans="1:12" s="13" customFormat="1" ht="15" customHeight="1" x14ac:dyDescent="0.2">
      <c r="A118" s="14" t="s">
        <v>1</v>
      </c>
      <c r="B118" s="367" t="s">
        <v>8</v>
      </c>
      <c r="C118" s="382"/>
      <c r="D118" s="382"/>
      <c r="E118" s="382"/>
      <c r="F118" s="382"/>
      <c r="G118" s="382"/>
      <c r="H118" s="382"/>
      <c r="I118" s="382"/>
      <c r="J118" s="382"/>
      <c r="K118" s="1"/>
      <c r="L118" s="1"/>
    </row>
    <row r="119" spans="1:12" s="13" customFormat="1" ht="24.95" customHeight="1" x14ac:dyDescent="0.2">
      <c r="A119" s="14" t="s">
        <v>2</v>
      </c>
      <c r="B119" s="367" t="s">
        <v>4</v>
      </c>
      <c r="C119" s="367"/>
      <c r="D119" s="367"/>
      <c r="E119" s="367"/>
      <c r="F119" s="367"/>
      <c r="G119" s="367"/>
      <c r="H119" s="367"/>
      <c r="I119" s="367"/>
      <c r="J119" s="367"/>
    </row>
    <row r="120" spans="1:12" s="13" customFormat="1" ht="24.95" customHeight="1" x14ac:dyDescent="0.2">
      <c r="A120" s="14" t="s">
        <v>3</v>
      </c>
      <c r="B120" s="367" t="s">
        <v>72</v>
      </c>
      <c r="C120" s="367"/>
      <c r="D120" s="367"/>
      <c r="E120" s="367"/>
      <c r="F120" s="367"/>
      <c r="G120" s="367"/>
      <c r="H120" s="367"/>
      <c r="I120" s="367"/>
      <c r="J120" s="367"/>
    </row>
    <row r="121" spans="1:12" x14ac:dyDescent="0.2">
      <c r="F121" s="166"/>
      <c r="G121" s="166"/>
      <c r="H121" s="166"/>
      <c r="I121" s="166"/>
      <c r="J121" s="166"/>
      <c r="K121" s="13"/>
      <c r="L121" s="13"/>
    </row>
    <row r="122" spans="1:12" x14ac:dyDescent="0.2">
      <c r="F122" s="166"/>
      <c r="G122" s="166"/>
      <c r="H122" s="166"/>
      <c r="I122" s="166"/>
      <c r="J122" s="166"/>
    </row>
    <row r="123" spans="1:12" x14ac:dyDescent="0.2">
      <c r="F123" s="166"/>
      <c r="G123" s="166"/>
      <c r="H123" s="166"/>
      <c r="I123" s="166"/>
      <c r="J123" s="166"/>
    </row>
    <row r="124" spans="1:12" x14ac:dyDescent="0.2">
      <c r="F124" s="166"/>
      <c r="G124" s="166"/>
      <c r="H124" s="166"/>
      <c r="I124" s="166"/>
      <c r="J124" s="166"/>
    </row>
    <row r="125" spans="1:12" x14ac:dyDescent="0.2">
      <c r="F125" s="166"/>
      <c r="G125" s="166"/>
      <c r="H125" s="166"/>
      <c r="I125" s="166"/>
      <c r="J125" s="166"/>
    </row>
    <row r="126" spans="1:12" x14ac:dyDescent="0.2">
      <c r="F126" s="166"/>
      <c r="G126" s="166"/>
      <c r="H126" s="166"/>
      <c r="I126" s="166"/>
      <c r="J126" s="166"/>
    </row>
    <row r="128" spans="1:12" x14ac:dyDescent="0.2">
      <c r="F128" s="166"/>
      <c r="G128" s="166"/>
      <c r="H128" s="166"/>
      <c r="I128" s="166"/>
      <c r="J128" s="166"/>
    </row>
    <row r="129" spans="6:10" x14ac:dyDescent="0.2">
      <c r="F129" s="166"/>
      <c r="G129" s="166"/>
      <c r="H129" s="166"/>
      <c r="I129" s="166"/>
      <c r="J129" s="166"/>
    </row>
    <row r="131" spans="6:10" x14ac:dyDescent="0.2">
      <c r="F131" s="166"/>
      <c r="G131" s="166"/>
      <c r="H131" s="166"/>
      <c r="I131" s="166"/>
      <c r="J131" s="166"/>
    </row>
    <row r="133" spans="6:10" x14ac:dyDescent="0.2">
      <c r="F133" s="166"/>
      <c r="G133" s="166"/>
      <c r="H133" s="166"/>
      <c r="I133" s="166"/>
      <c r="J133" s="166"/>
    </row>
    <row r="135" spans="6:10" x14ac:dyDescent="0.2">
      <c r="F135" s="166"/>
      <c r="G135" s="166"/>
      <c r="H135" s="166"/>
      <c r="I135" s="166"/>
      <c r="J135" s="166"/>
    </row>
    <row r="136" spans="6:10" x14ac:dyDescent="0.2">
      <c r="F136" s="166"/>
      <c r="G136" s="166"/>
      <c r="H136" s="166"/>
      <c r="I136" s="166"/>
      <c r="J136" s="166"/>
    </row>
    <row r="138" spans="6:10" x14ac:dyDescent="0.2">
      <c r="F138" s="166"/>
      <c r="G138" s="166"/>
      <c r="H138" s="166"/>
      <c r="I138" s="166"/>
      <c r="J138" s="166"/>
    </row>
    <row r="139" spans="6:10" x14ac:dyDescent="0.2">
      <c r="F139" s="166"/>
      <c r="G139" s="166"/>
      <c r="H139" s="166"/>
      <c r="I139" s="166"/>
      <c r="J139" s="166"/>
    </row>
    <row r="140" spans="6:10" x14ac:dyDescent="0.2">
      <c r="F140" s="166"/>
      <c r="G140" s="166"/>
      <c r="H140" s="166"/>
      <c r="I140" s="166"/>
      <c r="J140" s="166"/>
    </row>
    <row r="141" spans="6:10" x14ac:dyDescent="0.2">
      <c r="F141" s="166"/>
      <c r="G141" s="166"/>
      <c r="H141" s="166"/>
      <c r="I141" s="166"/>
      <c r="J141" s="166"/>
    </row>
    <row r="142" spans="6:10" x14ac:dyDescent="0.2">
      <c r="F142" s="166"/>
      <c r="G142" s="166"/>
      <c r="H142" s="166"/>
      <c r="I142" s="166"/>
      <c r="J142" s="166"/>
    </row>
    <row r="143" spans="6:10" x14ac:dyDescent="0.2">
      <c r="G143" s="296">
        <f>SUM(G10:G142)</f>
        <v>52201970.79999999</v>
      </c>
      <c r="I143" s="296">
        <f>SUM(I10:I142)</f>
        <v>4471500</v>
      </c>
      <c r="J143" s="296">
        <f>SUM(J10:J142)</f>
        <v>56673470.79999999</v>
      </c>
    </row>
  </sheetData>
  <mergeCells count="6">
    <mergeCell ref="B120:J120"/>
    <mergeCell ref="F7:G7"/>
    <mergeCell ref="H7:I7"/>
    <mergeCell ref="A8:B8"/>
    <mergeCell ref="B118:J118"/>
    <mergeCell ref="B119:J119"/>
  </mergeCells>
  <phoneticPr fontId="15" type="noConversion"/>
  <printOptions horizontalCentered="1"/>
  <pageMargins left="0.25" right="0.25" top="0.75" bottom="0.5" header="0.32" footer="0.25"/>
  <pageSetup paperSize="9" scale="85" orientation="landscape" r:id="rId1"/>
  <headerFooter scaleWithDoc="0" alignWithMargins="0">
    <oddFooter>&amp;R&amp;8Page &amp;P of  &amp;N</oddFooter>
  </headerFooter>
  <rowBreaks count="4" manualBreakCount="4">
    <brk id="21" max="9" man="1"/>
    <brk id="34" max="9" man="1"/>
    <brk id="88" max="9" man="1"/>
    <brk id="101"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3"/>
  <sheetViews>
    <sheetView showGridLines="0" zoomScaleNormal="100" zoomScaleSheetLayoutView="100" workbookViewId="0">
      <pane ySplit="8" topLeftCell="A95" activePane="bottomLeft" state="frozen"/>
      <selection activeCell="G66" sqref="G66"/>
      <selection pane="bottomLeft" activeCell="E101" sqref="E101"/>
    </sheetView>
  </sheetViews>
  <sheetFormatPr defaultColWidth="9" defaultRowHeight="14.25" x14ac:dyDescent="0.2"/>
  <cols>
    <col min="1" max="1" width="4.625" style="8" customWidth="1"/>
    <col min="2" max="2" width="5.625" style="9" customWidth="1"/>
    <col min="3" max="3" width="46.125" style="7" customWidth="1"/>
    <col min="4" max="4" width="6.375" style="8" customWidth="1"/>
    <col min="5" max="5" width="7.875" style="167" customWidth="1"/>
    <col min="6" max="6" width="12.625" style="168" customWidth="1"/>
    <col min="7" max="7" width="14.625" style="168" customWidth="1"/>
    <col min="8" max="8" width="10.625" style="168" customWidth="1"/>
    <col min="9" max="9" width="13.625" style="168" customWidth="1"/>
    <col min="10" max="10" width="18.25" style="168" customWidth="1"/>
    <col min="11" max="11" width="9" style="7"/>
    <col min="12" max="12" width="11.25" style="7" bestFit="1" customWidth="1"/>
    <col min="13" max="16384" width="9" style="7"/>
  </cols>
  <sheetData>
    <row r="1" spans="1:10" s="2" customFormat="1" ht="18" customHeight="1" x14ac:dyDescent="0.2">
      <c r="A1" s="4" t="s">
        <v>85</v>
      </c>
      <c r="B1" s="4"/>
      <c r="C1" s="5"/>
      <c r="D1" s="38"/>
      <c r="E1" s="39"/>
      <c r="F1" s="40"/>
      <c r="G1" s="40"/>
      <c r="H1" s="40"/>
      <c r="I1" s="40"/>
      <c r="J1" s="41"/>
    </row>
    <row r="2" spans="1:10" s="2" customFormat="1" ht="18" customHeight="1" x14ac:dyDescent="0.2">
      <c r="A2" s="3" t="s">
        <v>6</v>
      </c>
      <c r="B2" s="3"/>
      <c r="C2" s="5"/>
      <c r="D2" s="38"/>
      <c r="E2" s="39"/>
      <c r="F2" s="40"/>
      <c r="G2" s="42"/>
      <c r="H2" s="6"/>
      <c r="I2" s="40"/>
      <c r="J2" s="43"/>
    </row>
    <row r="3" spans="1:10" s="6" customFormat="1" ht="7.5" customHeight="1" x14ac:dyDescent="0.2">
      <c r="A3" s="3"/>
      <c r="B3" s="3"/>
      <c r="C3" s="5"/>
      <c r="D3" s="38"/>
      <c r="E3" s="39"/>
      <c r="F3" s="40"/>
      <c r="G3" s="40"/>
      <c r="H3" s="40"/>
      <c r="I3" s="40"/>
      <c r="J3" s="40"/>
    </row>
    <row r="4" spans="1:10" s="6" customFormat="1" ht="18" customHeight="1" x14ac:dyDescent="0.2">
      <c r="A4" s="4" t="s">
        <v>106</v>
      </c>
      <c r="B4" s="3"/>
      <c r="D4" s="38"/>
      <c r="E4" s="39"/>
      <c r="F4" s="40"/>
      <c r="G4" s="40"/>
      <c r="H4" s="40"/>
      <c r="I4" s="40"/>
      <c r="J4" s="15"/>
    </row>
    <row r="5" spans="1:10" s="6" customFormat="1" ht="17.25" customHeight="1" x14ac:dyDescent="0.2">
      <c r="A5" s="3" t="s">
        <v>23</v>
      </c>
      <c r="B5" s="3"/>
      <c r="D5" s="38"/>
      <c r="E5" s="39"/>
      <c r="F5" s="40"/>
      <c r="G5" s="40"/>
      <c r="H5" s="40"/>
      <c r="I5" s="40"/>
      <c r="J5" s="15"/>
    </row>
    <row r="6" spans="1:10" s="6" customFormat="1" ht="12" customHeight="1" thickBot="1" x14ac:dyDescent="0.25">
      <c r="A6" s="3"/>
      <c r="B6" s="3"/>
      <c r="D6" s="38"/>
      <c r="E6" s="39"/>
      <c r="F6" s="40"/>
      <c r="G6" s="40"/>
      <c r="H6" s="40"/>
      <c r="I6" s="40"/>
      <c r="J6" s="44"/>
    </row>
    <row r="7" spans="1:10" s="2" customFormat="1" ht="23.25" customHeight="1" thickBot="1" x14ac:dyDescent="0.25">
      <c r="A7" s="45"/>
      <c r="B7" s="45"/>
      <c r="C7" s="46"/>
      <c r="D7" s="47"/>
      <c r="E7" s="48"/>
      <c r="F7" s="378" t="s">
        <v>34</v>
      </c>
      <c r="G7" s="379"/>
      <c r="H7" s="380" t="s">
        <v>35</v>
      </c>
      <c r="I7" s="379"/>
      <c r="J7" s="49" t="s">
        <v>36</v>
      </c>
    </row>
    <row r="8" spans="1:10" s="55" customFormat="1" ht="24" customHeight="1" thickBot="1" x14ac:dyDescent="0.25">
      <c r="A8" s="375" t="s">
        <v>7</v>
      </c>
      <c r="B8" s="381"/>
      <c r="C8" s="16" t="s">
        <v>37</v>
      </c>
      <c r="D8" s="16" t="s">
        <v>38</v>
      </c>
      <c r="E8" s="50" t="s">
        <v>39</v>
      </c>
      <c r="F8" s="51" t="s">
        <v>40</v>
      </c>
      <c r="G8" s="52" t="s">
        <v>41</v>
      </c>
      <c r="H8" s="53" t="s">
        <v>40</v>
      </c>
      <c r="I8" s="52" t="s">
        <v>41</v>
      </c>
      <c r="J8" s="54" t="s">
        <v>41</v>
      </c>
    </row>
    <row r="9" spans="1:10" s="65" customFormat="1" ht="8.25" customHeight="1" thickTop="1" x14ac:dyDescent="0.2">
      <c r="A9" s="56"/>
      <c r="B9" s="57"/>
      <c r="C9" s="58"/>
      <c r="D9" s="58"/>
      <c r="E9" s="59"/>
      <c r="F9" s="60"/>
      <c r="G9" s="61"/>
      <c r="H9" s="62"/>
      <c r="I9" s="63"/>
      <c r="J9" s="64"/>
    </row>
    <row r="10" spans="1:10" s="1" customFormat="1" ht="36.75" customHeight="1" x14ac:dyDescent="0.2">
      <c r="A10" s="66"/>
      <c r="B10" s="67"/>
      <c r="C10" s="68" t="s">
        <v>42</v>
      </c>
      <c r="D10" s="69"/>
      <c r="E10" s="70"/>
      <c r="F10" s="71"/>
      <c r="G10" s="72"/>
      <c r="H10" s="73"/>
      <c r="I10" s="72"/>
      <c r="J10" s="74"/>
    </row>
    <row r="11" spans="1:10" s="2" customFormat="1" ht="114.75" x14ac:dyDescent="0.2">
      <c r="A11" s="79">
        <v>1</v>
      </c>
      <c r="B11" s="80"/>
      <c r="C11" s="81" t="s">
        <v>113</v>
      </c>
      <c r="D11" s="82"/>
      <c r="E11" s="83"/>
      <c r="F11" s="84"/>
      <c r="G11" s="85"/>
      <c r="H11" s="86"/>
      <c r="I11" s="87"/>
      <c r="J11" s="88"/>
    </row>
    <row r="12" spans="1:10" s="2" customFormat="1" ht="21.95" customHeight="1" x14ac:dyDescent="0.2">
      <c r="A12" s="89"/>
      <c r="B12" s="90">
        <f>A11+0.1</f>
        <v>1.1000000000000001</v>
      </c>
      <c r="C12" s="91" t="s">
        <v>90</v>
      </c>
      <c r="D12" s="92" t="s">
        <v>63</v>
      </c>
      <c r="E12" s="93">
        <v>2</v>
      </c>
      <c r="F12" s="285">
        <v>325000</v>
      </c>
      <c r="G12" s="286">
        <f>F12*E12</f>
        <v>650000</v>
      </c>
      <c r="H12" s="287">
        <v>5000</v>
      </c>
      <c r="I12" s="288">
        <f>H12*E12</f>
        <v>10000</v>
      </c>
      <c r="J12" s="289">
        <f>I12+G12</f>
        <v>660000</v>
      </c>
    </row>
    <row r="13" spans="1:10" s="1" customFormat="1" ht="38.25" x14ac:dyDescent="0.2">
      <c r="A13" s="94">
        <f>A11+1</f>
        <v>2</v>
      </c>
      <c r="B13" s="80"/>
      <c r="C13" s="95" t="s">
        <v>114</v>
      </c>
      <c r="D13" s="96"/>
      <c r="E13" s="97"/>
      <c r="F13" s="98"/>
      <c r="G13" s="99"/>
      <c r="H13" s="100"/>
      <c r="I13" s="101"/>
      <c r="J13" s="102"/>
    </row>
    <row r="14" spans="1:10" s="2" customFormat="1" ht="21.95" customHeight="1" x14ac:dyDescent="0.2">
      <c r="A14" s="37"/>
      <c r="B14" s="90">
        <f>A13+0.1</f>
        <v>2.1</v>
      </c>
      <c r="C14" s="103" t="s">
        <v>44</v>
      </c>
      <c r="D14" s="82"/>
      <c r="E14" s="83"/>
      <c r="F14" s="84"/>
      <c r="G14" s="85"/>
      <c r="H14" s="86"/>
      <c r="I14" s="87"/>
      <c r="J14" s="88"/>
    </row>
    <row r="15" spans="1:10" s="2" customFormat="1" ht="24" customHeight="1" x14ac:dyDescent="0.2">
      <c r="A15" s="37"/>
      <c r="B15" s="90" t="s">
        <v>45</v>
      </c>
      <c r="C15" s="91" t="s">
        <v>87</v>
      </c>
      <c r="D15" s="92" t="s">
        <v>80</v>
      </c>
      <c r="E15" s="93">
        <f>SUM(E12*4)</f>
        <v>8</v>
      </c>
      <c r="F15" s="285">
        <v>6900</v>
      </c>
      <c r="G15" s="286">
        <f>F15*E15</f>
        <v>55200</v>
      </c>
      <c r="H15" s="287">
        <v>1000</v>
      </c>
      <c r="I15" s="288">
        <f>H15*E15</f>
        <v>8000</v>
      </c>
      <c r="J15" s="289">
        <f>I15+G15</f>
        <v>63200</v>
      </c>
    </row>
    <row r="16" spans="1:10" s="2" customFormat="1" ht="21.95" customHeight="1" x14ac:dyDescent="0.2">
      <c r="A16" s="37"/>
      <c r="B16" s="90">
        <f>B14+0.1</f>
        <v>2.2000000000000002</v>
      </c>
      <c r="C16" s="103" t="s">
        <v>46</v>
      </c>
      <c r="D16" s="82"/>
      <c r="E16" s="83"/>
      <c r="F16" s="84"/>
      <c r="G16" s="85"/>
      <c r="H16" s="86"/>
      <c r="I16" s="87"/>
      <c r="J16" s="88"/>
    </row>
    <row r="17" spans="1:10" s="2" customFormat="1" ht="24" customHeight="1" x14ac:dyDescent="0.2">
      <c r="A17" s="37"/>
      <c r="B17" s="90" t="s">
        <v>45</v>
      </c>
      <c r="C17" s="91" t="str">
        <f>C15</f>
        <v xml:space="preserve">25mm dia </v>
      </c>
      <c r="D17" s="92" t="s">
        <v>80</v>
      </c>
      <c r="E17" s="93">
        <f>E15/4</f>
        <v>2</v>
      </c>
      <c r="F17" s="285">
        <v>6500</v>
      </c>
      <c r="G17" s="286">
        <f>F17*E17</f>
        <v>13000</v>
      </c>
      <c r="H17" s="287">
        <v>1000</v>
      </c>
      <c r="I17" s="288">
        <f>H17*E17</f>
        <v>2000</v>
      </c>
      <c r="J17" s="289">
        <f>I17+G17</f>
        <v>15000</v>
      </c>
    </row>
    <row r="18" spans="1:10" s="2" customFormat="1" ht="21.95" customHeight="1" x14ac:dyDescent="0.2">
      <c r="A18" s="37"/>
      <c r="B18" s="90">
        <f>B16+0.1</f>
        <v>2.3000000000000003</v>
      </c>
      <c r="C18" s="178" t="s">
        <v>47</v>
      </c>
      <c r="D18" s="179"/>
      <c r="E18" s="137"/>
      <c r="F18" s="180"/>
      <c r="G18" s="181"/>
      <c r="H18" s="182"/>
      <c r="I18" s="183"/>
      <c r="J18" s="184"/>
    </row>
    <row r="19" spans="1:10" s="2" customFormat="1" ht="24" customHeight="1" x14ac:dyDescent="0.2">
      <c r="A19" s="37"/>
      <c r="B19" s="90" t="s">
        <v>45</v>
      </c>
      <c r="C19" s="91" t="str">
        <f>C17</f>
        <v xml:space="preserve">25mm dia </v>
      </c>
      <c r="D19" s="92" t="s">
        <v>80</v>
      </c>
      <c r="E19" s="93">
        <f>E17</f>
        <v>2</v>
      </c>
      <c r="F19" s="285">
        <v>16500</v>
      </c>
      <c r="G19" s="286">
        <f>F19*E19</f>
        <v>33000</v>
      </c>
      <c r="H19" s="287">
        <v>1500</v>
      </c>
      <c r="I19" s="288">
        <f>H19*E19</f>
        <v>3000</v>
      </c>
      <c r="J19" s="289">
        <f>I19+G19</f>
        <v>36000</v>
      </c>
    </row>
    <row r="20" spans="1:10" s="2" customFormat="1" ht="24.75" customHeight="1" x14ac:dyDescent="0.2">
      <c r="A20" s="104"/>
      <c r="B20" s="90">
        <f>B18+0.1</f>
        <v>2.4000000000000004</v>
      </c>
      <c r="C20" s="105" t="s">
        <v>48</v>
      </c>
      <c r="D20" s="106" t="s">
        <v>80</v>
      </c>
      <c r="E20" s="107">
        <f>E19*2</f>
        <v>4</v>
      </c>
      <c r="F20" s="285">
        <v>7000</v>
      </c>
      <c r="G20" s="286">
        <f>F20*E20</f>
        <v>28000</v>
      </c>
      <c r="H20" s="287">
        <v>1000</v>
      </c>
      <c r="I20" s="288">
        <f>H20*E20</f>
        <v>4000</v>
      </c>
      <c r="J20" s="289">
        <f>I20+G20</f>
        <v>32000</v>
      </c>
    </row>
    <row r="21" spans="1:10" s="2" customFormat="1" ht="26.25" thickBot="1" x14ac:dyDescent="0.25">
      <c r="A21" s="213"/>
      <c r="B21" s="214">
        <f>B20+0.1</f>
        <v>2.5000000000000004</v>
      </c>
      <c r="C21" s="215" t="s">
        <v>49</v>
      </c>
      <c r="D21" s="216" t="s">
        <v>80</v>
      </c>
      <c r="E21" s="217">
        <f>E20</f>
        <v>4</v>
      </c>
      <c r="F21" s="298">
        <v>9000</v>
      </c>
      <c r="G21" s="299">
        <f>F21*E21</f>
        <v>36000</v>
      </c>
      <c r="H21" s="300">
        <v>1000</v>
      </c>
      <c r="I21" s="301">
        <f>H21*E21</f>
        <v>4000</v>
      </c>
      <c r="J21" s="302">
        <f>I21+G21</f>
        <v>40000</v>
      </c>
    </row>
    <row r="22" spans="1:10" s="2" customFormat="1" ht="21.95" customHeight="1" x14ac:dyDescent="0.2">
      <c r="A22" s="218"/>
      <c r="B22" s="219">
        <f>B21+0.1</f>
        <v>2.6000000000000005</v>
      </c>
      <c r="C22" s="220" t="s">
        <v>50</v>
      </c>
      <c r="D22" s="221"/>
      <c r="E22" s="222"/>
      <c r="F22" s="223"/>
      <c r="G22" s="224"/>
      <c r="H22" s="225"/>
      <c r="I22" s="226"/>
      <c r="J22" s="227"/>
    </row>
    <row r="23" spans="1:10" s="2" customFormat="1" ht="24" customHeight="1" x14ac:dyDescent="0.2">
      <c r="A23" s="37"/>
      <c r="B23" s="90" t="s">
        <v>45</v>
      </c>
      <c r="C23" s="91" t="s">
        <v>87</v>
      </c>
      <c r="D23" s="92" t="s">
        <v>80</v>
      </c>
      <c r="E23" s="93">
        <f>E19</f>
        <v>2</v>
      </c>
      <c r="F23" s="285">
        <v>55000</v>
      </c>
      <c r="G23" s="286">
        <f>F23*E23</f>
        <v>110000</v>
      </c>
      <c r="H23" s="287">
        <v>1500</v>
      </c>
      <c r="I23" s="288">
        <f>H23*E23</f>
        <v>3000</v>
      </c>
      <c r="J23" s="289">
        <f>I23+G23</f>
        <v>113000</v>
      </c>
    </row>
    <row r="24" spans="1:10" s="2" customFormat="1" ht="25.5" x14ac:dyDescent="0.2">
      <c r="A24" s="104"/>
      <c r="B24" s="80">
        <f>B22+0.1</f>
        <v>2.7000000000000006</v>
      </c>
      <c r="C24" s="108" t="s">
        <v>51</v>
      </c>
      <c r="D24" s="106" t="s">
        <v>80</v>
      </c>
      <c r="E24" s="107">
        <f>E23</f>
        <v>2</v>
      </c>
      <c r="F24" s="285">
        <v>58000</v>
      </c>
      <c r="G24" s="286">
        <f>F24*E24</f>
        <v>116000</v>
      </c>
      <c r="H24" s="287">
        <v>1500</v>
      </c>
      <c r="I24" s="288">
        <f>H24*E24</f>
        <v>3000</v>
      </c>
      <c r="J24" s="289">
        <f>I24+G24</f>
        <v>119000</v>
      </c>
    </row>
    <row r="25" spans="1:10" s="2" customFormat="1" ht="25.5" x14ac:dyDescent="0.2">
      <c r="A25" s="104"/>
      <c r="B25" s="80">
        <f>B24+0.1</f>
        <v>2.8000000000000007</v>
      </c>
      <c r="C25" s="108" t="s">
        <v>52</v>
      </c>
      <c r="D25" s="106" t="s">
        <v>43</v>
      </c>
      <c r="E25" s="107">
        <f>E24</f>
        <v>2</v>
      </c>
      <c r="F25" s="285">
        <v>28000</v>
      </c>
      <c r="G25" s="286">
        <f>F25*E25</f>
        <v>56000</v>
      </c>
      <c r="H25" s="287">
        <v>3000</v>
      </c>
      <c r="I25" s="288">
        <f>H25*E25</f>
        <v>6000</v>
      </c>
      <c r="J25" s="289">
        <f>I25+G25</f>
        <v>62000</v>
      </c>
    </row>
    <row r="26" spans="1:10" s="172" customFormat="1" ht="114.75" x14ac:dyDescent="0.2">
      <c r="A26" s="177">
        <f>A13+1</f>
        <v>3</v>
      </c>
      <c r="B26" s="169"/>
      <c r="C26" s="170" t="s">
        <v>115</v>
      </c>
      <c r="D26" s="171"/>
      <c r="E26" s="195"/>
      <c r="F26" s="202"/>
      <c r="G26" s="203"/>
      <c r="H26" s="206"/>
      <c r="I26" s="203"/>
      <c r="J26" s="199"/>
    </row>
    <row r="27" spans="1:10" s="172" customFormat="1" ht="24" customHeight="1" x14ac:dyDescent="0.2">
      <c r="A27" s="173"/>
      <c r="B27" s="174">
        <f>A26+0.1</f>
        <v>3.1</v>
      </c>
      <c r="C27" s="175" t="s">
        <v>84</v>
      </c>
      <c r="D27" s="209" t="s">
        <v>80</v>
      </c>
      <c r="E27" s="196">
        <v>1</v>
      </c>
      <c r="F27" s="285">
        <v>545000</v>
      </c>
      <c r="G27" s="286">
        <f>F27*E27</f>
        <v>545000</v>
      </c>
      <c r="H27" s="287">
        <v>15000</v>
      </c>
      <c r="I27" s="288">
        <f>H27*E27</f>
        <v>15000</v>
      </c>
      <c r="J27" s="289">
        <f>I27+G27</f>
        <v>560000</v>
      </c>
    </row>
    <row r="28" spans="1:10" s="172" customFormat="1" ht="51" x14ac:dyDescent="0.2">
      <c r="A28" s="188">
        <f>A26+1</f>
        <v>4</v>
      </c>
      <c r="B28" s="189"/>
      <c r="C28" s="190" t="s">
        <v>116</v>
      </c>
      <c r="D28" s="191"/>
      <c r="E28" s="197"/>
      <c r="F28" s="285"/>
      <c r="G28" s="286"/>
      <c r="H28" s="287"/>
      <c r="I28" s="288"/>
      <c r="J28" s="289"/>
    </row>
    <row r="29" spans="1:10" s="172" customFormat="1" ht="24" customHeight="1" x14ac:dyDescent="0.2">
      <c r="A29" s="173"/>
      <c r="B29" s="174">
        <f>A28+0.1</f>
        <v>4.0999999999999996</v>
      </c>
      <c r="C29" s="185" t="s">
        <v>73</v>
      </c>
      <c r="D29" s="75"/>
      <c r="E29" s="76"/>
      <c r="F29" s="77"/>
      <c r="G29" s="78"/>
      <c r="H29" s="208"/>
      <c r="I29" s="78"/>
      <c r="J29" s="200"/>
    </row>
    <row r="30" spans="1:10" s="172" customFormat="1" ht="24" customHeight="1" x14ac:dyDescent="0.2">
      <c r="A30" s="173"/>
      <c r="B30" s="174" t="s">
        <v>45</v>
      </c>
      <c r="C30" s="91" t="s">
        <v>87</v>
      </c>
      <c r="D30" s="187" t="s">
        <v>80</v>
      </c>
      <c r="E30" s="198">
        <f>SUM(E27*4)</f>
        <v>4</v>
      </c>
      <c r="F30" s="285">
        <v>7250</v>
      </c>
      <c r="G30" s="286">
        <f>F30*E30</f>
        <v>29000</v>
      </c>
      <c r="H30" s="287">
        <v>1000</v>
      </c>
      <c r="I30" s="288">
        <f>H30*E30</f>
        <v>4000</v>
      </c>
      <c r="J30" s="289">
        <f>I30+G30</f>
        <v>33000</v>
      </c>
    </row>
    <row r="31" spans="1:10" s="172" customFormat="1" ht="24" customHeight="1" x14ac:dyDescent="0.2">
      <c r="A31" s="173"/>
      <c r="B31" s="174">
        <f>B29+0.1</f>
        <v>4.1999999999999993</v>
      </c>
      <c r="C31" s="185" t="s">
        <v>74</v>
      </c>
      <c r="D31" s="75"/>
      <c r="E31" s="76"/>
      <c r="F31" s="77"/>
      <c r="G31" s="78"/>
      <c r="H31" s="208"/>
      <c r="I31" s="78"/>
      <c r="J31" s="200"/>
    </row>
    <row r="32" spans="1:10" s="172" customFormat="1" ht="24" customHeight="1" x14ac:dyDescent="0.2">
      <c r="A32" s="173"/>
      <c r="B32" s="174" t="s">
        <v>45</v>
      </c>
      <c r="C32" s="91" t="s">
        <v>87</v>
      </c>
      <c r="D32" s="187" t="s">
        <v>80</v>
      </c>
      <c r="E32" s="198">
        <f>E30/4</f>
        <v>1</v>
      </c>
      <c r="F32" s="324">
        <v>6900</v>
      </c>
      <c r="G32" s="325">
        <f>F32*E32</f>
        <v>6900</v>
      </c>
      <c r="H32" s="326">
        <v>1000</v>
      </c>
      <c r="I32" s="325">
        <f>H32*E32</f>
        <v>1000</v>
      </c>
      <c r="J32" s="327">
        <f>I32+G32</f>
        <v>7900</v>
      </c>
    </row>
    <row r="33" spans="1:12" s="172" customFormat="1" ht="24" customHeight="1" x14ac:dyDescent="0.2">
      <c r="A33" s="173"/>
      <c r="B33" s="174">
        <f>B31+0.1</f>
        <v>4.2999999999999989</v>
      </c>
      <c r="C33" s="185" t="s">
        <v>47</v>
      </c>
      <c r="D33" s="75"/>
      <c r="E33" s="76"/>
      <c r="F33" s="77"/>
      <c r="G33" s="78"/>
      <c r="H33" s="208"/>
      <c r="I33" s="78"/>
      <c r="J33" s="200"/>
    </row>
    <row r="34" spans="1:12" s="172" customFormat="1" ht="24" customHeight="1" thickBot="1" x14ac:dyDescent="0.25">
      <c r="A34" s="228"/>
      <c r="B34" s="229" t="s">
        <v>45</v>
      </c>
      <c r="C34" s="230" t="s">
        <v>87</v>
      </c>
      <c r="D34" s="231" t="s">
        <v>80</v>
      </c>
      <c r="E34" s="232">
        <f>E32</f>
        <v>1</v>
      </c>
      <c r="F34" s="298">
        <v>17500</v>
      </c>
      <c r="G34" s="299">
        <f>F34*E34</f>
        <v>17500</v>
      </c>
      <c r="H34" s="300">
        <v>1500</v>
      </c>
      <c r="I34" s="301">
        <f>H34*E34</f>
        <v>1500</v>
      </c>
      <c r="J34" s="302">
        <f>I34+G34</f>
        <v>19000</v>
      </c>
    </row>
    <row r="35" spans="1:12" s="172" customFormat="1" ht="24" customHeight="1" x14ac:dyDescent="0.2">
      <c r="A35" s="233"/>
      <c r="B35" s="174">
        <f>B33+0.1</f>
        <v>4.3999999999999986</v>
      </c>
      <c r="C35" s="185" t="s">
        <v>75</v>
      </c>
      <c r="D35" s="75"/>
      <c r="E35" s="76"/>
      <c r="F35" s="285"/>
      <c r="G35" s="286"/>
      <c r="H35" s="287"/>
      <c r="I35" s="288"/>
      <c r="J35" s="289"/>
    </row>
    <row r="36" spans="1:12" s="172" customFormat="1" ht="24" customHeight="1" x14ac:dyDescent="0.2">
      <c r="A36" s="173"/>
      <c r="B36" s="174" t="s">
        <v>45</v>
      </c>
      <c r="C36" s="91" t="s">
        <v>87</v>
      </c>
      <c r="D36" s="187" t="s">
        <v>80</v>
      </c>
      <c r="E36" s="198">
        <f>E34*2</f>
        <v>2</v>
      </c>
      <c r="F36" s="285">
        <v>7500</v>
      </c>
      <c r="G36" s="286">
        <f>F36*E36</f>
        <v>15000</v>
      </c>
      <c r="H36" s="287">
        <v>1000</v>
      </c>
      <c r="I36" s="288">
        <f>H36*E36</f>
        <v>2000</v>
      </c>
      <c r="J36" s="289">
        <f>I36+G36</f>
        <v>17000</v>
      </c>
    </row>
    <row r="37" spans="1:12" s="172" customFormat="1" ht="24" customHeight="1" x14ac:dyDescent="0.2">
      <c r="A37" s="173"/>
      <c r="B37" s="174">
        <f>B35+0.1</f>
        <v>4.4999999999999982</v>
      </c>
      <c r="C37" s="185" t="s">
        <v>76</v>
      </c>
      <c r="D37" s="75"/>
      <c r="E37" s="76"/>
      <c r="F37" s="77"/>
      <c r="G37" s="78"/>
      <c r="H37" s="208"/>
      <c r="I37" s="78"/>
      <c r="J37" s="200"/>
    </row>
    <row r="38" spans="1:12" s="172" customFormat="1" ht="24" customHeight="1" x14ac:dyDescent="0.2">
      <c r="A38" s="173"/>
      <c r="B38" s="174" t="s">
        <v>45</v>
      </c>
      <c r="C38" s="91" t="s">
        <v>87</v>
      </c>
      <c r="D38" s="187" t="s">
        <v>80</v>
      </c>
      <c r="E38" s="198">
        <f>E34</f>
        <v>1</v>
      </c>
      <c r="F38" s="285">
        <v>57000</v>
      </c>
      <c r="G38" s="286">
        <f>F38*E38</f>
        <v>57000</v>
      </c>
      <c r="H38" s="287">
        <v>1500</v>
      </c>
      <c r="I38" s="288">
        <f>H38*E38</f>
        <v>1500</v>
      </c>
      <c r="J38" s="289">
        <f>I38+G38</f>
        <v>58500</v>
      </c>
    </row>
    <row r="39" spans="1:12" s="172" customFormat="1" ht="24" customHeight="1" x14ac:dyDescent="0.2">
      <c r="A39" s="173"/>
      <c r="B39" s="174">
        <f>B37+0.1</f>
        <v>4.5999999999999979</v>
      </c>
      <c r="C39" s="186" t="s">
        <v>77</v>
      </c>
      <c r="D39" s="187" t="s">
        <v>80</v>
      </c>
      <c r="E39" s="198">
        <f>E38</f>
        <v>1</v>
      </c>
      <c r="F39" s="285">
        <v>17000</v>
      </c>
      <c r="G39" s="286">
        <f>F39*E39</f>
        <v>17000</v>
      </c>
      <c r="H39" s="287">
        <v>1000</v>
      </c>
      <c r="I39" s="288">
        <f>H39*E39</f>
        <v>1000</v>
      </c>
      <c r="J39" s="289">
        <f>I39+G39</f>
        <v>18000</v>
      </c>
    </row>
    <row r="40" spans="1:12" s="1" customFormat="1" ht="114.75" x14ac:dyDescent="0.2">
      <c r="A40" s="109">
        <f>A28+1</f>
        <v>5</v>
      </c>
      <c r="B40" s="110"/>
      <c r="C40" s="81" t="s">
        <v>117</v>
      </c>
      <c r="D40" s="69"/>
      <c r="E40" s="70"/>
      <c r="F40" s="285"/>
      <c r="G40" s="286"/>
      <c r="H40" s="287"/>
      <c r="I40" s="288"/>
      <c r="J40" s="289"/>
    </row>
    <row r="41" spans="1:12" s="117" customFormat="1" ht="24" customHeight="1" x14ac:dyDescent="0.2">
      <c r="A41" s="115"/>
      <c r="B41" s="116">
        <f>A40+0.1</f>
        <v>5.0999999999999996</v>
      </c>
      <c r="C41" s="91" t="s">
        <v>87</v>
      </c>
      <c r="D41" s="92" t="s">
        <v>53</v>
      </c>
      <c r="E41" s="93">
        <v>70</v>
      </c>
      <c r="F41" s="285">
        <v>2300</v>
      </c>
      <c r="G41" s="286">
        <f>F41*E41</f>
        <v>161000</v>
      </c>
      <c r="H41" s="287">
        <v>650</v>
      </c>
      <c r="I41" s="288">
        <f>H41*E41</f>
        <v>45500</v>
      </c>
      <c r="J41" s="289">
        <f>I41+G41</f>
        <v>206500</v>
      </c>
    </row>
    <row r="42" spans="1:12" s="1" customFormat="1" ht="90.75" x14ac:dyDescent="0.2">
      <c r="A42" s="192">
        <f>A40+1</f>
        <v>6</v>
      </c>
      <c r="B42" s="110"/>
      <c r="C42" s="81" t="s">
        <v>92</v>
      </c>
      <c r="D42" s="69"/>
      <c r="E42" s="70"/>
      <c r="F42" s="285"/>
      <c r="G42" s="286"/>
      <c r="H42" s="287"/>
      <c r="I42" s="288"/>
      <c r="J42" s="289"/>
    </row>
    <row r="43" spans="1:12" s="2" customFormat="1" ht="24" customHeight="1" x14ac:dyDescent="0.2">
      <c r="A43" s="37"/>
      <c r="B43" s="118">
        <f>A42+0.1</f>
        <v>6.1</v>
      </c>
      <c r="C43" s="91" t="str">
        <f>C41</f>
        <v xml:space="preserve">25mm dia </v>
      </c>
      <c r="D43" s="92" t="s">
        <v>53</v>
      </c>
      <c r="E43" s="93">
        <v>15</v>
      </c>
      <c r="F43" s="285">
        <v>1150</v>
      </c>
      <c r="G43" s="286">
        <f>F43*E43</f>
        <v>17250</v>
      </c>
      <c r="H43" s="287">
        <v>200</v>
      </c>
      <c r="I43" s="288">
        <f>H43*E43</f>
        <v>3000</v>
      </c>
      <c r="J43" s="289">
        <f>I43+G43</f>
        <v>20250</v>
      </c>
    </row>
    <row r="44" spans="1:12" s="2" customFormat="1" ht="76.5" x14ac:dyDescent="0.2">
      <c r="A44" s="120">
        <f>A42+1</f>
        <v>7</v>
      </c>
      <c r="B44" s="121"/>
      <c r="C44" s="81" t="s">
        <v>54</v>
      </c>
      <c r="D44" s="82"/>
      <c r="E44" s="83"/>
      <c r="F44" s="285"/>
      <c r="G44" s="286"/>
      <c r="H44" s="287"/>
      <c r="I44" s="288"/>
      <c r="J44" s="289"/>
    </row>
    <row r="45" spans="1:12" s="117" customFormat="1" ht="24" customHeight="1" thickBot="1" x14ac:dyDescent="0.25">
      <c r="A45" s="242"/>
      <c r="B45" s="243">
        <f>A44+0.1</f>
        <v>7.1</v>
      </c>
      <c r="C45" s="230" t="str">
        <f>C43</f>
        <v xml:space="preserve">25mm dia </v>
      </c>
      <c r="D45" s="244" t="s">
        <v>53</v>
      </c>
      <c r="E45" s="245">
        <v>30</v>
      </c>
      <c r="F45" s="298">
        <v>1450</v>
      </c>
      <c r="G45" s="299">
        <f>F45*E45</f>
        <v>43500</v>
      </c>
      <c r="H45" s="300">
        <v>200</v>
      </c>
      <c r="I45" s="301">
        <f>H45*E45</f>
        <v>6000</v>
      </c>
      <c r="J45" s="302">
        <f>I45+G45</f>
        <v>49500</v>
      </c>
    </row>
    <row r="46" spans="1:12" s="2" customFormat="1" ht="76.5" x14ac:dyDescent="0.2">
      <c r="A46" s="246">
        <f>A44+1</f>
        <v>8</v>
      </c>
      <c r="B46" s="123"/>
      <c r="C46" s="81" t="s">
        <v>78</v>
      </c>
      <c r="D46" s="69"/>
      <c r="E46" s="70"/>
      <c r="F46" s="285"/>
      <c r="G46" s="286"/>
      <c r="H46" s="287"/>
      <c r="I46" s="288"/>
      <c r="J46" s="289"/>
    </row>
    <row r="47" spans="1:12" s="2" customFormat="1" ht="24" customHeight="1" x14ac:dyDescent="0.2">
      <c r="A47" s="37"/>
      <c r="B47" s="124">
        <f>A46+0.1</f>
        <v>8.1</v>
      </c>
      <c r="C47" s="91" t="s">
        <v>55</v>
      </c>
      <c r="D47" s="106" t="s">
        <v>80</v>
      </c>
      <c r="E47" s="93">
        <v>1</v>
      </c>
      <c r="F47" s="285">
        <v>268305.59999999998</v>
      </c>
      <c r="G47" s="286">
        <f t="shared" ref="G47:G78" si="0">F47*E47</f>
        <v>268305.59999999998</v>
      </c>
      <c r="H47" s="287">
        <v>2500</v>
      </c>
      <c r="I47" s="288">
        <f t="shared" ref="I47:I78" si="1">H47*E47</f>
        <v>2500</v>
      </c>
      <c r="J47" s="289">
        <f t="shared" ref="J47:J78" si="2">I47+G47</f>
        <v>270805.59999999998</v>
      </c>
      <c r="L47" s="297"/>
    </row>
    <row r="48" spans="1:12" s="2" customFormat="1" ht="24" customHeight="1" x14ac:dyDescent="0.2">
      <c r="A48" s="37"/>
      <c r="B48" s="124">
        <f t="shared" ref="B48:B55" si="3">B47+0.1</f>
        <v>8.1999999999999993</v>
      </c>
      <c r="C48" s="91" t="s">
        <v>56</v>
      </c>
      <c r="D48" s="106" t="s">
        <v>80</v>
      </c>
      <c r="E48" s="93">
        <v>1</v>
      </c>
      <c r="F48" s="285">
        <v>285297.59999999998</v>
      </c>
      <c r="G48" s="286">
        <f t="shared" si="0"/>
        <v>285297.59999999998</v>
      </c>
      <c r="H48" s="287">
        <v>2500</v>
      </c>
      <c r="I48" s="288">
        <f t="shared" si="1"/>
        <v>2500</v>
      </c>
      <c r="J48" s="289">
        <f t="shared" si="2"/>
        <v>287797.59999999998</v>
      </c>
      <c r="L48" s="297"/>
    </row>
    <row r="49" spans="1:12" s="2" customFormat="1" ht="24" customHeight="1" x14ac:dyDescent="0.2">
      <c r="A49" s="37"/>
      <c r="B49" s="124">
        <f t="shared" si="3"/>
        <v>8.2999999999999989</v>
      </c>
      <c r="C49" s="125" t="s">
        <v>57</v>
      </c>
      <c r="D49" s="106" t="s">
        <v>80</v>
      </c>
      <c r="E49" s="93">
        <v>1</v>
      </c>
      <c r="F49" s="285">
        <v>285297.59999999998</v>
      </c>
      <c r="G49" s="286">
        <f t="shared" si="0"/>
        <v>285297.59999999998</v>
      </c>
      <c r="H49" s="287">
        <v>2500</v>
      </c>
      <c r="I49" s="288">
        <f t="shared" si="1"/>
        <v>2500</v>
      </c>
      <c r="J49" s="289">
        <f t="shared" si="2"/>
        <v>287797.59999999998</v>
      </c>
      <c r="L49" s="297"/>
    </row>
    <row r="50" spans="1:12" s="2" customFormat="1" ht="24" customHeight="1" x14ac:dyDescent="0.2">
      <c r="A50" s="37"/>
      <c r="B50" s="124">
        <f t="shared" si="3"/>
        <v>8.3999999999999986</v>
      </c>
      <c r="C50" s="125" t="s">
        <v>58</v>
      </c>
      <c r="D50" s="106" t="s">
        <v>80</v>
      </c>
      <c r="E50" s="93">
        <v>1</v>
      </c>
      <c r="F50" s="285">
        <v>285297.59999999998</v>
      </c>
      <c r="G50" s="286">
        <f t="shared" si="0"/>
        <v>285297.59999999998</v>
      </c>
      <c r="H50" s="287">
        <v>2500</v>
      </c>
      <c r="I50" s="288">
        <f t="shared" si="1"/>
        <v>2500</v>
      </c>
      <c r="J50" s="289">
        <f t="shared" si="2"/>
        <v>287797.59999999998</v>
      </c>
      <c r="L50" s="297"/>
    </row>
    <row r="51" spans="1:12" s="2" customFormat="1" ht="24" customHeight="1" x14ac:dyDescent="0.2">
      <c r="A51" s="37"/>
      <c r="B51" s="124">
        <f t="shared" si="3"/>
        <v>8.4999999999999982</v>
      </c>
      <c r="C51" s="125" t="s">
        <v>59</v>
      </c>
      <c r="D51" s="106" t="s">
        <v>80</v>
      </c>
      <c r="E51" s="93">
        <v>1</v>
      </c>
      <c r="F51" s="285">
        <v>285297.59999999998</v>
      </c>
      <c r="G51" s="286">
        <f t="shared" si="0"/>
        <v>285297.59999999998</v>
      </c>
      <c r="H51" s="287">
        <v>2500</v>
      </c>
      <c r="I51" s="288">
        <f t="shared" si="1"/>
        <v>2500</v>
      </c>
      <c r="J51" s="289">
        <f t="shared" si="2"/>
        <v>287797.59999999998</v>
      </c>
      <c r="L51" s="297"/>
    </row>
    <row r="52" spans="1:12" s="2" customFormat="1" ht="24" customHeight="1" x14ac:dyDescent="0.2">
      <c r="A52" s="37"/>
      <c r="B52" s="124">
        <f t="shared" si="3"/>
        <v>8.5999999999999979</v>
      </c>
      <c r="C52" s="125" t="s">
        <v>123</v>
      </c>
      <c r="D52" s="106" t="s">
        <v>80</v>
      </c>
      <c r="E52" s="93">
        <v>1</v>
      </c>
      <c r="F52" s="285">
        <v>285297.59999999998</v>
      </c>
      <c r="G52" s="286">
        <f t="shared" si="0"/>
        <v>285297.59999999998</v>
      </c>
      <c r="H52" s="287">
        <v>2500</v>
      </c>
      <c r="I52" s="288">
        <f t="shared" ref="I52:I63" si="4">H52*E52</f>
        <v>2500</v>
      </c>
      <c r="J52" s="289">
        <f t="shared" ref="J52:J63" si="5">I52+G52</f>
        <v>287797.59999999998</v>
      </c>
      <c r="L52" s="297"/>
    </row>
    <row r="53" spans="1:12" s="2" customFormat="1" ht="24" customHeight="1" x14ac:dyDescent="0.2">
      <c r="A53" s="37"/>
      <c r="B53" s="124">
        <f t="shared" si="3"/>
        <v>8.6999999999999975</v>
      </c>
      <c r="C53" s="125" t="s">
        <v>124</v>
      </c>
      <c r="D53" s="106" t="s">
        <v>80</v>
      </c>
      <c r="E53" s="93">
        <v>1</v>
      </c>
      <c r="F53" s="285">
        <v>285297.59999999998</v>
      </c>
      <c r="G53" s="286">
        <f t="shared" si="0"/>
        <v>285297.59999999998</v>
      </c>
      <c r="H53" s="287">
        <v>2500</v>
      </c>
      <c r="I53" s="288">
        <f t="shared" si="4"/>
        <v>2500</v>
      </c>
      <c r="J53" s="289">
        <f t="shared" si="5"/>
        <v>287797.59999999998</v>
      </c>
      <c r="L53" s="297"/>
    </row>
    <row r="54" spans="1:12" s="2" customFormat="1" ht="24" customHeight="1" x14ac:dyDescent="0.2">
      <c r="A54" s="37"/>
      <c r="B54" s="124">
        <f t="shared" si="3"/>
        <v>8.7999999999999972</v>
      </c>
      <c r="C54" s="125" t="s">
        <v>125</v>
      </c>
      <c r="D54" s="106" t="s">
        <v>80</v>
      </c>
      <c r="E54" s="93">
        <v>1</v>
      </c>
      <c r="F54" s="285">
        <v>285297.59999999998</v>
      </c>
      <c r="G54" s="286">
        <f t="shared" si="0"/>
        <v>285297.59999999998</v>
      </c>
      <c r="H54" s="287">
        <v>2500</v>
      </c>
      <c r="I54" s="288">
        <f t="shared" si="4"/>
        <v>2500</v>
      </c>
      <c r="J54" s="289">
        <f t="shared" si="5"/>
        <v>287797.59999999998</v>
      </c>
      <c r="L54" s="297"/>
    </row>
    <row r="55" spans="1:12" s="2" customFormat="1" ht="24" customHeight="1" x14ac:dyDescent="0.2">
      <c r="A55" s="37"/>
      <c r="B55" s="124">
        <f t="shared" si="3"/>
        <v>8.8999999999999968</v>
      </c>
      <c r="C55" s="125" t="s">
        <v>126</v>
      </c>
      <c r="D55" s="106" t="s">
        <v>80</v>
      </c>
      <c r="E55" s="93">
        <v>1</v>
      </c>
      <c r="F55" s="285">
        <v>285297.59999999998</v>
      </c>
      <c r="G55" s="286">
        <f t="shared" si="0"/>
        <v>285297.59999999998</v>
      </c>
      <c r="H55" s="287">
        <v>2500</v>
      </c>
      <c r="I55" s="288">
        <f t="shared" si="4"/>
        <v>2500</v>
      </c>
      <c r="J55" s="289">
        <f t="shared" si="5"/>
        <v>287797.59999999998</v>
      </c>
      <c r="L55" s="297"/>
    </row>
    <row r="56" spans="1:12" s="2" customFormat="1" ht="24" customHeight="1" x14ac:dyDescent="0.2">
      <c r="A56" s="37"/>
      <c r="B56" s="212">
        <v>8.1</v>
      </c>
      <c r="C56" s="125" t="s">
        <v>127</v>
      </c>
      <c r="D56" s="106" t="s">
        <v>80</v>
      </c>
      <c r="E56" s="93">
        <v>1</v>
      </c>
      <c r="F56" s="285">
        <v>285297.59999999998</v>
      </c>
      <c r="G56" s="286">
        <f t="shared" si="0"/>
        <v>285297.59999999998</v>
      </c>
      <c r="H56" s="287">
        <v>2500</v>
      </c>
      <c r="I56" s="288">
        <f t="shared" si="4"/>
        <v>2500</v>
      </c>
      <c r="J56" s="289">
        <f t="shared" si="5"/>
        <v>287797.59999999998</v>
      </c>
      <c r="L56" s="297"/>
    </row>
    <row r="57" spans="1:12" s="2" customFormat="1" ht="24" customHeight="1" x14ac:dyDescent="0.2">
      <c r="A57" s="37"/>
      <c r="B57" s="212">
        <v>8.11</v>
      </c>
      <c r="C57" s="125" t="s">
        <v>128</v>
      </c>
      <c r="D57" s="106" t="s">
        <v>80</v>
      </c>
      <c r="E57" s="93">
        <v>4</v>
      </c>
      <c r="F57" s="285">
        <v>285297.59999999998</v>
      </c>
      <c r="G57" s="286">
        <f t="shared" si="0"/>
        <v>1141190.3999999999</v>
      </c>
      <c r="H57" s="287">
        <v>2500</v>
      </c>
      <c r="I57" s="288">
        <f t="shared" si="4"/>
        <v>10000</v>
      </c>
      <c r="J57" s="289">
        <f t="shared" si="5"/>
        <v>1151190.3999999999</v>
      </c>
      <c r="L57" s="297"/>
    </row>
    <row r="58" spans="1:12" s="2" customFormat="1" ht="24" customHeight="1" x14ac:dyDescent="0.2">
      <c r="A58" s="37"/>
      <c r="B58" s="212">
        <v>8.1199999999999992</v>
      </c>
      <c r="C58" s="125" t="s">
        <v>129</v>
      </c>
      <c r="D58" s="106" t="s">
        <v>80</v>
      </c>
      <c r="E58" s="93">
        <v>3</v>
      </c>
      <c r="F58" s="285">
        <v>290961.59999999998</v>
      </c>
      <c r="G58" s="286">
        <f t="shared" si="0"/>
        <v>872884.79999999993</v>
      </c>
      <c r="H58" s="287">
        <v>2500</v>
      </c>
      <c r="I58" s="288">
        <f t="shared" si="4"/>
        <v>7500</v>
      </c>
      <c r="J58" s="289">
        <f t="shared" si="5"/>
        <v>880384.79999999993</v>
      </c>
      <c r="L58" s="297"/>
    </row>
    <row r="59" spans="1:12" s="2" customFormat="1" ht="24" customHeight="1" x14ac:dyDescent="0.2">
      <c r="A59" s="37"/>
      <c r="B59" s="212">
        <v>8.1300000000000008</v>
      </c>
      <c r="C59" s="125" t="s">
        <v>130</v>
      </c>
      <c r="D59" s="106" t="s">
        <v>80</v>
      </c>
      <c r="E59" s="93">
        <v>4</v>
      </c>
      <c r="F59" s="285">
        <v>290961.59999999998</v>
      </c>
      <c r="G59" s="286">
        <f t="shared" si="0"/>
        <v>1163846.3999999999</v>
      </c>
      <c r="H59" s="287">
        <v>2500</v>
      </c>
      <c r="I59" s="288">
        <f t="shared" si="4"/>
        <v>10000</v>
      </c>
      <c r="J59" s="289">
        <f t="shared" si="5"/>
        <v>1173846.3999999999</v>
      </c>
      <c r="L59" s="297"/>
    </row>
    <row r="60" spans="1:12" s="2" customFormat="1" ht="24" customHeight="1" x14ac:dyDescent="0.2">
      <c r="A60" s="37"/>
      <c r="B60" s="212">
        <v>8.14</v>
      </c>
      <c r="C60" s="125" t="s">
        <v>131</v>
      </c>
      <c r="D60" s="106" t="s">
        <v>80</v>
      </c>
      <c r="E60" s="93">
        <v>1</v>
      </c>
      <c r="F60" s="285">
        <v>290961.59999999998</v>
      </c>
      <c r="G60" s="286">
        <f t="shared" si="0"/>
        <v>290961.59999999998</v>
      </c>
      <c r="H60" s="287">
        <v>2500</v>
      </c>
      <c r="I60" s="288">
        <f t="shared" si="4"/>
        <v>2500</v>
      </c>
      <c r="J60" s="289">
        <f t="shared" si="5"/>
        <v>293461.59999999998</v>
      </c>
      <c r="L60" s="297"/>
    </row>
    <row r="61" spans="1:12" s="2" customFormat="1" ht="24" customHeight="1" x14ac:dyDescent="0.2">
      <c r="A61" s="37"/>
      <c r="B61" s="212">
        <v>8.15</v>
      </c>
      <c r="C61" s="125" t="s">
        <v>132</v>
      </c>
      <c r="D61" s="106" t="s">
        <v>80</v>
      </c>
      <c r="E61" s="93">
        <v>3</v>
      </c>
      <c r="F61" s="285">
        <v>290961.59999999998</v>
      </c>
      <c r="G61" s="286">
        <f t="shared" si="0"/>
        <v>872884.79999999993</v>
      </c>
      <c r="H61" s="287">
        <v>2500</v>
      </c>
      <c r="I61" s="288">
        <f t="shared" si="4"/>
        <v>7500</v>
      </c>
      <c r="J61" s="289">
        <f t="shared" si="5"/>
        <v>880384.79999999993</v>
      </c>
      <c r="L61" s="297"/>
    </row>
    <row r="62" spans="1:12" s="2" customFormat="1" ht="24" customHeight="1" x14ac:dyDescent="0.2">
      <c r="A62" s="37"/>
      <c r="B62" s="212">
        <v>8.16</v>
      </c>
      <c r="C62" s="125" t="s">
        <v>133</v>
      </c>
      <c r="D62" s="106" t="s">
        <v>80</v>
      </c>
      <c r="E62" s="93">
        <v>1</v>
      </c>
      <c r="F62" s="285">
        <v>273969.59999999998</v>
      </c>
      <c r="G62" s="286">
        <f t="shared" si="0"/>
        <v>273969.59999999998</v>
      </c>
      <c r="H62" s="287">
        <v>2500</v>
      </c>
      <c r="I62" s="288">
        <f t="shared" si="4"/>
        <v>2500</v>
      </c>
      <c r="J62" s="289">
        <f t="shared" si="5"/>
        <v>276469.59999999998</v>
      </c>
      <c r="L62" s="297"/>
    </row>
    <row r="63" spans="1:12" s="2" customFormat="1" ht="24" customHeight="1" x14ac:dyDescent="0.2">
      <c r="A63" s="37"/>
      <c r="B63" s="212">
        <v>8.17</v>
      </c>
      <c r="C63" s="125" t="s">
        <v>134</v>
      </c>
      <c r="D63" s="106" t="s">
        <v>80</v>
      </c>
      <c r="E63" s="93">
        <v>1</v>
      </c>
      <c r="F63" s="285">
        <v>273969.59999999998</v>
      </c>
      <c r="G63" s="286">
        <f t="shared" si="0"/>
        <v>273969.59999999998</v>
      </c>
      <c r="H63" s="287">
        <v>2500</v>
      </c>
      <c r="I63" s="288">
        <f t="shared" si="4"/>
        <v>2500</v>
      </c>
      <c r="J63" s="289">
        <f t="shared" si="5"/>
        <v>276469.59999999998</v>
      </c>
      <c r="L63" s="297"/>
    </row>
    <row r="64" spans="1:12" s="2" customFormat="1" ht="24" customHeight="1" x14ac:dyDescent="0.2">
      <c r="A64" s="37"/>
      <c r="B64" s="212">
        <v>8.18</v>
      </c>
      <c r="C64" s="125" t="s">
        <v>108</v>
      </c>
      <c r="D64" s="106" t="s">
        <v>80</v>
      </c>
      <c r="E64" s="93">
        <v>1</v>
      </c>
      <c r="F64" s="285">
        <v>59472</v>
      </c>
      <c r="G64" s="286">
        <f t="shared" si="0"/>
        <v>59472</v>
      </c>
      <c r="H64" s="287">
        <v>2000</v>
      </c>
      <c r="I64" s="288">
        <f t="shared" si="1"/>
        <v>2000</v>
      </c>
      <c r="J64" s="289">
        <f t="shared" si="2"/>
        <v>61472</v>
      </c>
      <c r="L64" s="297"/>
    </row>
    <row r="65" spans="1:12" s="2" customFormat="1" ht="24" customHeight="1" x14ac:dyDescent="0.2">
      <c r="A65" s="37"/>
      <c r="B65" s="212">
        <v>8.19</v>
      </c>
      <c r="C65" s="125" t="s">
        <v>109</v>
      </c>
      <c r="D65" s="106" t="s">
        <v>80</v>
      </c>
      <c r="E65" s="93">
        <v>1</v>
      </c>
      <c r="F65" s="285">
        <v>59472</v>
      </c>
      <c r="G65" s="286">
        <f t="shared" si="0"/>
        <v>59472</v>
      </c>
      <c r="H65" s="287">
        <v>2000</v>
      </c>
      <c r="I65" s="288">
        <f t="shared" si="1"/>
        <v>2000</v>
      </c>
      <c r="J65" s="289">
        <f t="shared" si="2"/>
        <v>61472</v>
      </c>
      <c r="L65" s="297"/>
    </row>
    <row r="66" spans="1:12" s="2" customFormat="1" ht="24" customHeight="1" x14ac:dyDescent="0.2">
      <c r="A66" s="37"/>
      <c r="B66" s="212">
        <v>8.1999999999999993</v>
      </c>
      <c r="C66" s="125" t="s">
        <v>110</v>
      </c>
      <c r="D66" s="106" t="s">
        <v>80</v>
      </c>
      <c r="E66" s="93">
        <v>1</v>
      </c>
      <c r="F66" s="285">
        <v>59472</v>
      </c>
      <c r="G66" s="286">
        <f t="shared" si="0"/>
        <v>59472</v>
      </c>
      <c r="H66" s="287">
        <v>2000</v>
      </c>
      <c r="I66" s="288">
        <f t="shared" si="1"/>
        <v>2000</v>
      </c>
      <c r="J66" s="289">
        <f t="shared" si="2"/>
        <v>61472</v>
      </c>
      <c r="L66" s="297"/>
    </row>
    <row r="67" spans="1:12" s="2" customFormat="1" ht="24" customHeight="1" x14ac:dyDescent="0.2">
      <c r="A67" s="37"/>
      <c r="B67" s="212">
        <v>8.2100000000000009</v>
      </c>
      <c r="C67" s="125" t="s">
        <v>111</v>
      </c>
      <c r="D67" s="106" t="s">
        <v>80</v>
      </c>
      <c r="E67" s="93">
        <v>1</v>
      </c>
      <c r="F67" s="285">
        <v>62304</v>
      </c>
      <c r="G67" s="286">
        <f t="shared" si="0"/>
        <v>62304</v>
      </c>
      <c r="H67" s="287">
        <v>2000</v>
      </c>
      <c r="I67" s="288">
        <f t="shared" si="1"/>
        <v>2000</v>
      </c>
      <c r="J67" s="289">
        <f t="shared" si="2"/>
        <v>64304</v>
      </c>
      <c r="L67" s="297"/>
    </row>
    <row r="68" spans="1:12" s="2" customFormat="1" ht="24" customHeight="1" x14ac:dyDescent="0.2">
      <c r="A68" s="37"/>
      <c r="B68" s="212">
        <v>8.2200000000000006</v>
      </c>
      <c r="C68" s="125" t="s">
        <v>112</v>
      </c>
      <c r="D68" s="106" t="s">
        <v>80</v>
      </c>
      <c r="E68" s="93">
        <v>1</v>
      </c>
      <c r="F68" s="285">
        <v>62304</v>
      </c>
      <c r="G68" s="286">
        <f t="shared" si="0"/>
        <v>62304</v>
      </c>
      <c r="H68" s="287">
        <v>2000</v>
      </c>
      <c r="I68" s="288">
        <f t="shared" si="1"/>
        <v>2000</v>
      </c>
      <c r="J68" s="289">
        <f t="shared" si="2"/>
        <v>64304</v>
      </c>
      <c r="L68" s="297"/>
    </row>
    <row r="69" spans="1:12" s="2" customFormat="1" ht="24" customHeight="1" x14ac:dyDescent="0.2">
      <c r="A69" s="37"/>
      <c r="B69" s="212">
        <v>8.23</v>
      </c>
      <c r="C69" s="125" t="s">
        <v>142</v>
      </c>
      <c r="D69" s="106" t="s">
        <v>80</v>
      </c>
      <c r="E69" s="93">
        <v>1</v>
      </c>
      <c r="F69" s="285">
        <v>73632</v>
      </c>
      <c r="G69" s="286">
        <f t="shared" si="0"/>
        <v>73632</v>
      </c>
      <c r="H69" s="287">
        <v>2000</v>
      </c>
      <c r="I69" s="288">
        <f t="shared" si="1"/>
        <v>2000</v>
      </c>
      <c r="J69" s="289">
        <f t="shared" si="2"/>
        <v>75632</v>
      </c>
      <c r="L69" s="297"/>
    </row>
    <row r="70" spans="1:12" s="2" customFormat="1" ht="24" customHeight="1" x14ac:dyDescent="0.2">
      <c r="A70" s="37"/>
      <c r="B70" s="212">
        <v>8.24</v>
      </c>
      <c r="C70" s="125" t="s">
        <v>143</v>
      </c>
      <c r="D70" s="106" t="s">
        <v>80</v>
      </c>
      <c r="E70" s="93">
        <v>1</v>
      </c>
      <c r="F70" s="285">
        <v>73632</v>
      </c>
      <c r="G70" s="286">
        <f t="shared" si="0"/>
        <v>73632</v>
      </c>
      <c r="H70" s="287">
        <v>2000</v>
      </c>
      <c r="I70" s="288">
        <f t="shared" si="1"/>
        <v>2000</v>
      </c>
      <c r="J70" s="289">
        <f t="shared" si="2"/>
        <v>75632</v>
      </c>
      <c r="L70" s="297"/>
    </row>
    <row r="71" spans="1:12" s="2" customFormat="1" ht="24" customHeight="1" x14ac:dyDescent="0.2">
      <c r="A71" s="37"/>
      <c r="B71" s="212">
        <v>8.25</v>
      </c>
      <c r="C71" s="125" t="s">
        <v>144</v>
      </c>
      <c r="D71" s="106" t="s">
        <v>80</v>
      </c>
      <c r="E71" s="93">
        <v>1</v>
      </c>
      <c r="F71" s="285">
        <v>67968</v>
      </c>
      <c r="G71" s="286">
        <f t="shared" si="0"/>
        <v>67968</v>
      </c>
      <c r="H71" s="287">
        <v>2000</v>
      </c>
      <c r="I71" s="288">
        <f t="shared" si="1"/>
        <v>2000</v>
      </c>
      <c r="J71" s="289">
        <f t="shared" si="2"/>
        <v>69968</v>
      </c>
      <c r="L71" s="297"/>
    </row>
    <row r="72" spans="1:12" s="2" customFormat="1" ht="24" customHeight="1" x14ac:dyDescent="0.2">
      <c r="A72" s="37"/>
      <c r="B72" s="212">
        <v>8.26</v>
      </c>
      <c r="C72" s="125" t="s">
        <v>145</v>
      </c>
      <c r="D72" s="106" t="s">
        <v>80</v>
      </c>
      <c r="E72" s="93">
        <v>1</v>
      </c>
      <c r="F72" s="285">
        <v>67968</v>
      </c>
      <c r="G72" s="286">
        <f t="shared" si="0"/>
        <v>67968</v>
      </c>
      <c r="H72" s="287">
        <v>2000</v>
      </c>
      <c r="I72" s="288">
        <f t="shared" si="1"/>
        <v>2000</v>
      </c>
      <c r="J72" s="289">
        <f t="shared" si="2"/>
        <v>69968</v>
      </c>
      <c r="L72" s="297"/>
    </row>
    <row r="73" spans="1:12" s="2" customFormat="1" ht="24" customHeight="1" x14ac:dyDescent="0.2">
      <c r="A73" s="37"/>
      <c r="B73" s="212">
        <v>8.27</v>
      </c>
      <c r="C73" s="125" t="s">
        <v>146</v>
      </c>
      <c r="D73" s="106" t="s">
        <v>80</v>
      </c>
      <c r="E73" s="93">
        <v>1</v>
      </c>
      <c r="F73" s="285">
        <v>73632</v>
      </c>
      <c r="G73" s="286">
        <f t="shared" si="0"/>
        <v>73632</v>
      </c>
      <c r="H73" s="287">
        <v>2000</v>
      </c>
      <c r="I73" s="288">
        <f t="shared" si="1"/>
        <v>2000</v>
      </c>
      <c r="J73" s="289">
        <f t="shared" si="2"/>
        <v>75632</v>
      </c>
      <c r="L73" s="297"/>
    </row>
    <row r="74" spans="1:12" s="2" customFormat="1" ht="24" customHeight="1" x14ac:dyDescent="0.2">
      <c r="A74" s="37"/>
      <c r="B74" s="212">
        <v>8.2799999999999994</v>
      </c>
      <c r="C74" s="125" t="s">
        <v>148</v>
      </c>
      <c r="D74" s="106" t="s">
        <v>80</v>
      </c>
      <c r="E74" s="93">
        <v>2</v>
      </c>
      <c r="F74" s="285">
        <v>73632</v>
      </c>
      <c r="G74" s="286">
        <f t="shared" si="0"/>
        <v>147264</v>
      </c>
      <c r="H74" s="287">
        <v>2000</v>
      </c>
      <c r="I74" s="288">
        <f t="shared" si="1"/>
        <v>4000</v>
      </c>
      <c r="J74" s="289">
        <f t="shared" si="2"/>
        <v>151264</v>
      </c>
      <c r="L74" s="297"/>
    </row>
    <row r="75" spans="1:12" s="2" customFormat="1" ht="24" customHeight="1" x14ac:dyDescent="0.2">
      <c r="A75" s="37"/>
      <c r="B75" s="212">
        <v>8.2899999999999991</v>
      </c>
      <c r="C75" s="125" t="s">
        <v>149</v>
      </c>
      <c r="D75" s="106" t="s">
        <v>80</v>
      </c>
      <c r="E75" s="93">
        <v>1</v>
      </c>
      <c r="F75" s="285">
        <v>73632</v>
      </c>
      <c r="G75" s="286">
        <f t="shared" si="0"/>
        <v>73632</v>
      </c>
      <c r="H75" s="287">
        <v>2000</v>
      </c>
      <c r="I75" s="288">
        <f t="shared" si="1"/>
        <v>2000</v>
      </c>
      <c r="J75" s="289">
        <f t="shared" si="2"/>
        <v>75632</v>
      </c>
      <c r="L75" s="297"/>
    </row>
    <row r="76" spans="1:12" s="1" customFormat="1" ht="90" thickBot="1" x14ac:dyDescent="0.25">
      <c r="A76" s="254">
        <f>A46+1</f>
        <v>9</v>
      </c>
      <c r="B76" s="255"/>
      <c r="C76" s="256" t="s">
        <v>118</v>
      </c>
      <c r="D76" s="257" t="s">
        <v>60</v>
      </c>
      <c r="E76" s="258">
        <v>1225</v>
      </c>
      <c r="F76" s="303">
        <v>5200</v>
      </c>
      <c r="G76" s="304">
        <f t="shared" si="0"/>
        <v>6370000</v>
      </c>
      <c r="H76" s="305">
        <v>650</v>
      </c>
      <c r="I76" s="306">
        <f t="shared" si="1"/>
        <v>796250</v>
      </c>
      <c r="J76" s="307">
        <f t="shared" si="2"/>
        <v>7166250</v>
      </c>
    </row>
    <row r="77" spans="1:12" s="1" customFormat="1" ht="51" x14ac:dyDescent="0.2">
      <c r="A77" s="259">
        <f>A76+1</f>
        <v>10</v>
      </c>
      <c r="B77" s="149"/>
      <c r="C77" s="309" t="s">
        <v>79</v>
      </c>
      <c r="D77" s="310" t="s">
        <v>60</v>
      </c>
      <c r="E77" s="155">
        <v>1225</v>
      </c>
      <c r="F77" s="290">
        <v>4800</v>
      </c>
      <c r="G77" s="291">
        <f t="shared" si="0"/>
        <v>5880000</v>
      </c>
      <c r="H77" s="292">
        <v>600</v>
      </c>
      <c r="I77" s="293">
        <f t="shared" si="1"/>
        <v>735000</v>
      </c>
      <c r="J77" s="294">
        <f t="shared" si="2"/>
        <v>6615000</v>
      </c>
    </row>
    <row r="78" spans="1:12" s="1" customFormat="1" ht="51" x14ac:dyDescent="0.2">
      <c r="A78" s="148">
        <f>A77+1</f>
        <v>11</v>
      </c>
      <c r="B78" s="149"/>
      <c r="C78" s="193" t="s">
        <v>81</v>
      </c>
      <c r="D78" s="194" t="s">
        <v>60</v>
      </c>
      <c r="E78" s="152">
        <v>80</v>
      </c>
      <c r="F78" s="290">
        <v>4750</v>
      </c>
      <c r="G78" s="291">
        <f t="shared" si="0"/>
        <v>380000</v>
      </c>
      <c r="H78" s="292">
        <v>600</v>
      </c>
      <c r="I78" s="293">
        <f t="shared" si="1"/>
        <v>48000</v>
      </c>
      <c r="J78" s="294">
        <f t="shared" si="2"/>
        <v>428000</v>
      </c>
    </row>
    <row r="79" spans="1:12" s="1" customFormat="1" ht="76.5" x14ac:dyDescent="0.2">
      <c r="A79" s="148">
        <f>A78+1</f>
        <v>12</v>
      </c>
      <c r="B79" s="142"/>
      <c r="C79" s="143" t="s">
        <v>61</v>
      </c>
      <c r="D79" s="69"/>
      <c r="E79" s="70"/>
      <c r="F79" s="290"/>
      <c r="G79" s="291"/>
      <c r="H79" s="292"/>
      <c r="I79" s="293"/>
      <c r="J79" s="294"/>
    </row>
    <row r="80" spans="1:12" s="2" customFormat="1" ht="24" customHeight="1" x14ac:dyDescent="0.2">
      <c r="A80" s="37"/>
      <c r="B80" s="126">
        <f>A79+0.1</f>
        <v>12.1</v>
      </c>
      <c r="C80" s="127" t="s">
        <v>62</v>
      </c>
      <c r="D80" s="128"/>
      <c r="E80" s="83"/>
      <c r="F80" s="285"/>
      <c r="G80" s="286"/>
      <c r="H80" s="287"/>
      <c r="I80" s="288"/>
      <c r="J80" s="289"/>
    </row>
    <row r="81" spans="1:10" s="2" customFormat="1" ht="24" customHeight="1" x14ac:dyDescent="0.2">
      <c r="A81" s="37"/>
      <c r="B81" s="126" t="s">
        <v>45</v>
      </c>
      <c r="C81" s="133" t="s">
        <v>94</v>
      </c>
      <c r="D81" s="134" t="s">
        <v>63</v>
      </c>
      <c r="E81" s="93">
        <v>20</v>
      </c>
      <c r="F81" s="285">
        <v>6075</v>
      </c>
      <c r="G81" s="286">
        <f t="shared" ref="G81" si="6">F81*E81</f>
        <v>121500</v>
      </c>
      <c r="H81" s="287">
        <v>750</v>
      </c>
      <c r="I81" s="288">
        <f t="shared" ref="I81" si="7">H81*E81</f>
        <v>15000</v>
      </c>
      <c r="J81" s="289">
        <f t="shared" ref="J81" si="8">I81+G81</f>
        <v>136500</v>
      </c>
    </row>
    <row r="82" spans="1:10" s="2" customFormat="1" ht="24" customHeight="1" x14ac:dyDescent="0.2">
      <c r="A82" s="37"/>
      <c r="B82" s="126" t="s">
        <v>64</v>
      </c>
      <c r="C82" s="133" t="s">
        <v>95</v>
      </c>
      <c r="D82" s="134" t="s">
        <v>63</v>
      </c>
      <c r="E82" s="93">
        <v>49</v>
      </c>
      <c r="F82" s="290">
        <v>7290</v>
      </c>
      <c r="G82" s="291">
        <f>F82*E82</f>
        <v>357210</v>
      </c>
      <c r="H82" s="292">
        <v>750</v>
      </c>
      <c r="I82" s="293">
        <f>H82*E82</f>
        <v>36750</v>
      </c>
      <c r="J82" s="294">
        <f>I82+G82</f>
        <v>393960</v>
      </c>
    </row>
    <row r="83" spans="1:10" s="2" customFormat="1" ht="24" customHeight="1" x14ac:dyDescent="0.2">
      <c r="A83" s="37"/>
      <c r="B83" s="126" t="s">
        <v>98</v>
      </c>
      <c r="C83" s="133" t="s">
        <v>96</v>
      </c>
      <c r="D83" s="134" t="s">
        <v>63</v>
      </c>
      <c r="E83" s="93">
        <v>31</v>
      </c>
      <c r="F83" s="290">
        <v>8500</v>
      </c>
      <c r="G83" s="291">
        <f t="shared" ref="G83:G86" si="9">F83*E83</f>
        <v>263500</v>
      </c>
      <c r="H83" s="292">
        <v>1000</v>
      </c>
      <c r="I83" s="293">
        <f t="shared" ref="I83:I86" si="10">H83*E83</f>
        <v>31000</v>
      </c>
      <c r="J83" s="294">
        <f t="shared" ref="J83:J86" si="11">I83+G83</f>
        <v>294500</v>
      </c>
    </row>
    <row r="84" spans="1:10" s="2" customFormat="1" ht="24" customHeight="1" x14ac:dyDescent="0.2">
      <c r="A84" s="37"/>
      <c r="B84" s="126" t="s">
        <v>99</v>
      </c>
      <c r="C84" s="133" t="s">
        <v>97</v>
      </c>
      <c r="D84" s="134" t="s">
        <v>63</v>
      </c>
      <c r="E84" s="93">
        <v>1</v>
      </c>
      <c r="F84" s="290">
        <v>9250</v>
      </c>
      <c r="G84" s="291">
        <f t="shared" si="9"/>
        <v>9250</v>
      </c>
      <c r="H84" s="292">
        <v>1000</v>
      </c>
      <c r="I84" s="293">
        <f t="shared" si="10"/>
        <v>1000</v>
      </c>
      <c r="J84" s="294">
        <f t="shared" si="11"/>
        <v>10250</v>
      </c>
    </row>
    <row r="85" spans="1:10" s="2" customFormat="1" ht="24" customHeight="1" x14ac:dyDescent="0.2">
      <c r="A85" s="37"/>
      <c r="B85" s="126">
        <f>B80+0.1</f>
        <v>12.2</v>
      </c>
      <c r="C85" s="210" t="s">
        <v>93</v>
      </c>
      <c r="D85" s="211" t="s">
        <v>60</v>
      </c>
      <c r="E85" s="107">
        <v>2</v>
      </c>
      <c r="F85" s="290">
        <v>39500</v>
      </c>
      <c r="G85" s="291">
        <f t="shared" si="9"/>
        <v>79000</v>
      </c>
      <c r="H85" s="292">
        <v>6000</v>
      </c>
      <c r="I85" s="293">
        <f t="shared" si="10"/>
        <v>12000</v>
      </c>
      <c r="J85" s="294">
        <f t="shared" si="11"/>
        <v>91000</v>
      </c>
    </row>
    <row r="86" spans="1:10" s="2" customFormat="1" ht="24" customHeight="1" x14ac:dyDescent="0.2">
      <c r="A86" s="37"/>
      <c r="B86" s="126">
        <f>B85+0.1</f>
        <v>12.299999999999999</v>
      </c>
      <c r="C86" s="133" t="s">
        <v>65</v>
      </c>
      <c r="D86" s="134" t="s">
        <v>60</v>
      </c>
      <c r="E86" s="93">
        <v>8</v>
      </c>
      <c r="F86" s="290">
        <v>18000</v>
      </c>
      <c r="G86" s="291">
        <f t="shared" si="9"/>
        <v>144000</v>
      </c>
      <c r="H86" s="292">
        <v>4000</v>
      </c>
      <c r="I86" s="293">
        <f t="shared" si="10"/>
        <v>32000</v>
      </c>
      <c r="J86" s="294">
        <f t="shared" si="11"/>
        <v>176000</v>
      </c>
    </row>
    <row r="87" spans="1:10" s="2" customFormat="1" ht="24" customHeight="1" x14ac:dyDescent="0.2">
      <c r="A87" s="37"/>
      <c r="B87" s="126">
        <f>B86+0.1</f>
        <v>12.399999999999999</v>
      </c>
      <c r="C87" s="135" t="s">
        <v>66</v>
      </c>
      <c r="D87" s="136"/>
      <c r="E87" s="137"/>
      <c r="F87" s="285"/>
      <c r="G87" s="286"/>
      <c r="H87" s="287"/>
      <c r="I87" s="288"/>
      <c r="J87" s="289"/>
    </row>
    <row r="88" spans="1:10" s="2" customFormat="1" ht="24" customHeight="1" x14ac:dyDescent="0.2">
      <c r="A88" s="37"/>
      <c r="B88" s="126" t="s">
        <v>45</v>
      </c>
      <c r="C88" s="133" t="s">
        <v>100</v>
      </c>
      <c r="D88" s="134" t="s">
        <v>53</v>
      </c>
      <c r="E88" s="93">
        <v>15</v>
      </c>
      <c r="F88" s="290">
        <v>4450</v>
      </c>
      <c r="G88" s="291">
        <f t="shared" ref="G88:G89" si="12">F88*E88</f>
        <v>66750</v>
      </c>
      <c r="H88" s="292">
        <v>750</v>
      </c>
      <c r="I88" s="293">
        <f t="shared" ref="I88:I89" si="13">H88*E88</f>
        <v>11250</v>
      </c>
      <c r="J88" s="294">
        <f t="shared" ref="J88:J89" si="14">I88+G88</f>
        <v>78000</v>
      </c>
    </row>
    <row r="89" spans="1:10" s="2" customFormat="1" ht="24" customHeight="1" thickBot="1" x14ac:dyDescent="0.25">
      <c r="A89" s="260"/>
      <c r="B89" s="261" t="s">
        <v>64</v>
      </c>
      <c r="C89" s="262" t="s">
        <v>101</v>
      </c>
      <c r="D89" s="263" t="s">
        <v>53</v>
      </c>
      <c r="E89" s="245">
        <v>60</v>
      </c>
      <c r="F89" s="303">
        <v>5250</v>
      </c>
      <c r="G89" s="304">
        <f t="shared" si="12"/>
        <v>315000</v>
      </c>
      <c r="H89" s="305">
        <v>750</v>
      </c>
      <c r="I89" s="306">
        <f t="shared" si="13"/>
        <v>45000</v>
      </c>
      <c r="J89" s="307">
        <f t="shared" si="14"/>
        <v>360000</v>
      </c>
    </row>
    <row r="90" spans="1:10" s="2" customFormat="1" ht="24" customHeight="1" x14ac:dyDescent="0.2">
      <c r="A90" s="37"/>
      <c r="B90" s="126">
        <f>B87+0.1</f>
        <v>12.499999999999998</v>
      </c>
      <c r="C90" s="127" t="s">
        <v>102</v>
      </c>
      <c r="D90" s="128"/>
      <c r="E90" s="83"/>
      <c r="F90" s="285"/>
      <c r="G90" s="286"/>
      <c r="H90" s="287"/>
      <c r="I90" s="288"/>
      <c r="J90" s="289"/>
    </row>
    <row r="91" spans="1:10" s="2" customFormat="1" ht="24" customHeight="1" x14ac:dyDescent="0.2">
      <c r="A91" s="37"/>
      <c r="B91" s="126" t="s">
        <v>45</v>
      </c>
      <c r="C91" s="133" t="s">
        <v>103</v>
      </c>
      <c r="D91" s="134" t="s">
        <v>53</v>
      </c>
      <c r="E91" s="93">
        <v>5</v>
      </c>
      <c r="F91" s="290">
        <v>6945</v>
      </c>
      <c r="G91" s="291">
        <f t="shared" ref="G91" si="15">F91*E91</f>
        <v>34725</v>
      </c>
      <c r="H91" s="292">
        <v>750</v>
      </c>
      <c r="I91" s="293">
        <f t="shared" ref="I91" si="16">H91*E91</f>
        <v>3750</v>
      </c>
      <c r="J91" s="294">
        <f t="shared" ref="J91" si="17">I91+G91</f>
        <v>38475</v>
      </c>
    </row>
    <row r="92" spans="1:10" s="1" customFormat="1" ht="51" x14ac:dyDescent="0.2">
      <c r="A92" s="120">
        <f>A79+1</f>
        <v>13</v>
      </c>
      <c r="B92" s="142"/>
      <c r="C92" s="143" t="s">
        <v>67</v>
      </c>
      <c r="D92" s="69"/>
      <c r="E92" s="70"/>
      <c r="F92" s="144"/>
      <c r="G92" s="145"/>
      <c r="H92" s="146"/>
      <c r="I92" s="145"/>
      <c r="J92" s="74"/>
    </row>
    <row r="93" spans="1:10" s="2" customFormat="1" ht="24" customHeight="1" x14ac:dyDescent="0.2">
      <c r="A93" s="37"/>
      <c r="B93" s="126">
        <f>A92+0.1</f>
        <v>13.1</v>
      </c>
      <c r="C93" s="133" t="s">
        <v>89</v>
      </c>
      <c r="D93" s="134" t="s">
        <v>53</v>
      </c>
      <c r="E93" s="93">
        <v>100</v>
      </c>
      <c r="F93" s="290">
        <v>1850</v>
      </c>
      <c r="G93" s="291">
        <f t="shared" ref="G93" si="18">F93*E93</f>
        <v>185000</v>
      </c>
      <c r="H93" s="292">
        <v>400</v>
      </c>
      <c r="I93" s="293">
        <f t="shared" ref="I93" si="19">H93*E93</f>
        <v>40000</v>
      </c>
      <c r="J93" s="294">
        <f t="shared" ref="J93" si="20">I93+G93</f>
        <v>225000</v>
      </c>
    </row>
    <row r="94" spans="1:10" s="1" customFormat="1" ht="51" x14ac:dyDescent="0.2">
      <c r="A94" s="120">
        <f>A92+1</f>
        <v>14</v>
      </c>
      <c r="B94" s="142"/>
      <c r="C94" s="147" t="s">
        <v>68</v>
      </c>
      <c r="D94" s="96"/>
      <c r="E94" s="97"/>
      <c r="F94" s="144"/>
      <c r="G94" s="145"/>
      <c r="H94" s="146"/>
      <c r="I94" s="145"/>
      <c r="J94" s="74"/>
    </row>
    <row r="95" spans="1:10" s="2" customFormat="1" ht="24" customHeight="1" x14ac:dyDescent="0.2">
      <c r="A95" s="37"/>
      <c r="B95" s="126">
        <f>A94+0.1</f>
        <v>14.1</v>
      </c>
      <c r="C95" s="133" t="s">
        <v>89</v>
      </c>
      <c r="D95" s="134" t="s">
        <v>63</v>
      </c>
      <c r="E95" s="93">
        <v>80</v>
      </c>
      <c r="F95" s="290">
        <v>3000</v>
      </c>
      <c r="G95" s="291">
        <f t="shared" ref="G95:G100" si="21">F95*E95</f>
        <v>240000</v>
      </c>
      <c r="H95" s="292">
        <v>750</v>
      </c>
      <c r="I95" s="293">
        <f t="shared" ref="I95:I100" si="22">H95*E95</f>
        <v>60000</v>
      </c>
      <c r="J95" s="294">
        <f t="shared" ref="J95:J100" si="23">I95+G95</f>
        <v>300000</v>
      </c>
    </row>
    <row r="96" spans="1:10" s="1" customFormat="1" ht="51.75" thickBot="1" x14ac:dyDescent="0.25">
      <c r="A96" s="254">
        <f>A94+1</f>
        <v>15</v>
      </c>
      <c r="B96" s="255"/>
      <c r="C96" s="275" t="s">
        <v>82</v>
      </c>
      <c r="D96" s="276" t="s">
        <v>60</v>
      </c>
      <c r="E96" s="258">
        <v>1</v>
      </c>
      <c r="F96" s="303">
        <v>35000</v>
      </c>
      <c r="G96" s="304">
        <f t="shared" si="21"/>
        <v>35000</v>
      </c>
      <c r="H96" s="305">
        <v>4500</v>
      </c>
      <c r="I96" s="306">
        <f t="shared" si="22"/>
        <v>4500</v>
      </c>
      <c r="J96" s="307">
        <f t="shared" si="23"/>
        <v>39500</v>
      </c>
    </row>
    <row r="97" spans="1:10" s="1" customFormat="1" ht="51" x14ac:dyDescent="0.2">
      <c r="A97" s="148">
        <f>A96+1</f>
        <v>16</v>
      </c>
      <c r="B97" s="149"/>
      <c r="C97" s="277" t="s">
        <v>120</v>
      </c>
      <c r="D97" s="154" t="s">
        <v>60</v>
      </c>
      <c r="E97" s="155">
        <v>1</v>
      </c>
      <c r="F97" s="290">
        <v>32000</v>
      </c>
      <c r="G97" s="291">
        <f t="shared" si="21"/>
        <v>32000</v>
      </c>
      <c r="H97" s="292">
        <v>4500</v>
      </c>
      <c r="I97" s="293">
        <f t="shared" si="22"/>
        <v>4500</v>
      </c>
      <c r="J97" s="294">
        <f t="shared" si="23"/>
        <v>36500</v>
      </c>
    </row>
    <row r="98" spans="1:10" s="1" customFormat="1" ht="76.5" x14ac:dyDescent="0.2">
      <c r="A98" s="148">
        <f>A97+1</f>
        <v>17</v>
      </c>
      <c r="B98" s="149"/>
      <c r="C98" s="150" t="s">
        <v>69</v>
      </c>
      <c r="D98" s="151" t="s">
        <v>43</v>
      </c>
      <c r="E98" s="152">
        <v>1</v>
      </c>
      <c r="F98" s="290">
        <v>65000</v>
      </c>
      <c r="G98" s="291">
        <f t="shared" si="21"/>
        <v>65000</v>
      </c>
      <c r="H98" s="292">
        <v>35000</v>
      </c>
      <c r="I98" s="293">
        <f t="shared" si="22"/>
        <v>35000</v>
      </c>
      <c r="J98" s="294">
        <f t="shared" si="23"/>
        <v>100000</v>
      </c>
    </row>
    <row r="99" spans="1:10" s="2" customFormat="1" ht="77.25" thickBot="1" x14ac:dyDescent="0.25">
      <c r="A99" s="254">
        <f t="shared" ref="A99:A100" si="24">A98+1</f>
        <v>18</v>
      </c>
      <c r="B99" s="265"/>
      <c r="C99" s="266" t="s">
        <v>70</v>
      </c>
      <c r="D99" s="267" t="s">
        <v>43</v>
      </c>
      <c r="E99" s="268">
        <v>1</v>
      </c>
      <c r="F99" s="303">
        <v>0</v>
      </c>
      <c r="G99" s="304">
        <f t="shared" si="21"/>
        <v>0</v>
      </c>
      <c r="H99" s="305">
        <v>80000</v>
      </c>
      <c r="I99" s="306">
        <f t="shared" si="22"/>
        <v>80000</v>
      </c>
      <c r="J99" s="307">
        <f t="shared" si="23"/>
        <v>80000</v>
      </c>
    </row>
    <row r="100" spans="1:10" s="2" customFormat="1" ht="77.25" thickBot="1" x14ac:dyDescent="0.25">
      <c r="A100" s="259">
        <f t="shared" si="24"/>
        <v>19</v>
      </c>
      <c r="B100" s="142"/>
      <c r="C100" s="340" t="s">
        <v>71</v>
      </c>
      <c r="D100" s="341" t="s">
        <v>43</v>
      </c>
      <c r="E100" s="70">
        <v>1</v>
      </c>
      <c r="F100" s="290">
        <v>15000</v>
      </c>
      <c r="G100" s="291">
        <f t="shared" si="21"/>
        <v>15000</v>
      </c>
      <c r="H100" s="292">
        <v>20000</v>
      </c>
      <c r="I100" s="293">
        <f t="shared" si="22"/>
        <v>20000</v>
      </c>
      <c r="J100" s="294">
        <f t="shared" si="23"/>
        <v>35000</v>
      </c>
    </row>
    <row r="101" spans="1:10" s="2" customFormat="1" ht="30.75" customHeight="1" thickBot="1" x14ac:dyDescent="0.25">
      <c r="A101" s="315"/>
      <c r="B101" s="316"/>
      <c r="C101" s="317" t="s">
        <v>5</v>
      </c>
      <c r="D101" s="318"/>
      <c r="E101" s="319"/>
      <c r="F101" s="320"/>
      <c r="G101" s="323">
        <f>SUM(G10:G100)</f>
        <v>25205728.199999999</v>
      </c>
      <c r="H101" s="342"/>
      <c r="I101" s="323">
        <f>SUM(I10:I100)</f>
        <v>2228000</v>
      </c>
      <c r="J101" s="343">
        <f>SUM(J10:J100)</f>
        <v>27433728.199999999</v>
      </c>
    </row>
    <row r="102" spans="1:10" s="2" customFormat="1" ht="12.75" customHeight="1" x14ac:dyDescent="0.2">
      <c r="A102" s="311"/>
      <c r="B102" s="312"/>
      <c r="C102" s="313"/>
      <c r="D102" s="314"/>
      <c r="F102" s="321"/>
      <c r="G102" s="321"/>
      <c r="H102" s="322"/>
      <c r="I102" s="322"/>
      <c r="J102" s="321"/>
    </row>
    <row r="103" spans="1:10" s="1" customFormat="1" ht="12.75" x14ac:dyDescent="0.2">
      <c r="A103" s="163" t="s">
        <v>0</v>
      </c>
      <c r="B103" s="10"/>
      <c r="D103" s="164"/>
      <c r="E103" s="165"/>
      <c r="F103" s="321"/>
      <c r="G103" s="321"/>
      <c r="H103" s="322"/>
      <c r="I103" s="322"/>
      <c r="J103" s="321"/>
    </row>
    <row r="104" spans="1:10" s="13" customFormat="1" ht="15" customHeight="1" x14ac:dyDescent="0.2">
      <c r="A104" s="14" t="s">
        <v>1</v>
      </c>
      <c r="B104" s="367" t="s">
        <v>8</v>
      </c>
      <c r="C104" s="382"/>
      <c r="D104" s="382"/>
      <c r="E104" s="382"/>
      <c r="F104" s="383"/>
      <c r="G104" s="383"/>
      <c r="H104" s="383"/>
      <c r="I104" s="383"/>
      <c r="J104" s="383"/>
    </row>
    <row r="105" spans="1:10" s="13" customFormat="1" ht="24.95" customHeight="1" x14ac:dyDescent="0.2">
      <c r="A105" s="14" t="s">
        <v>2</v>
      </c>
      <c r="B105" s="367" t="s">
        <v>4</v>
      </c>
      <c r="C105" s="367"/>
      <c r="D105" s="367"/>
      <c r="E105" s="367"/>
      <c r="F105" s="384"/>
      <c r="G105" s="384"/>
      <c r="H105" s="384"/>
      <c r="I105" s="384"/>
      <c r="J105" s="384"/>
    </row>
    <row r="106" spans="1:10" s="13" customFormat="1" ht="24.95" customHeight="1" x14ac:dyDescent="0.2">
      <c r="A106" s="14" t="s">
        <v>3</v>
      </c>
      <c r="B106" s="367" t="s">
        <v>72</v>
      </c>
      <c r="C106" s="367"/>
      <c r="D106" s="367"/>
      <c r="E106" s="367"/>
      <c r="F106" s="367"/>
      <c r="G106" s="367"/>
      <c r="H106" s="367"/>
      <c r="I106" s="367"/>
      <c r="J106" s="367"/>
    </row>
    <row r="108" spans="1:10" x14ac:dyDescent="0.2">
      <c r="F108" s="278"/>
      <c r="G108" s="278"/>
      <c r="H108" s="278"/>
      <c r="I108" s="278"/>
      <c r="J108" s="278"/>
    </row>
    <row r="109" spans="1:10" x14ac:dyDescent="0.2">
      <c r="F109" s="278"/>
      <c r="G109" s="278"/>
      <c r="H109" s="278"/>
      <c r="I109" s="278"/>
      <c r="J109" s="278"/>
    </row>
    <row r="110" spans="1:10" x14ac:dyDescent="0.2">
      <c r="F110" s="278"/>
      <c r="G110" s="278"/>
      <c r="H110" s="278"/>
      <c r="I110" s="278"/>
      <c r="J110" s="278"/>
    </row>
    <row r="111" spans="1:10" x14ac:dyDescent="0.2">
      <c r="F111" s="278"/>
      <c r="G111" s="278"/>
      <c r="H111" s="278"/>
      <c r="I111" s="278"/>
      <c r="J111" s="278"/>
    </row>
    <row r="112" spans="1:10" x14ac:dyDescent="0.2">
      <c r="F112" s="278"/>
      <c r="G112" s="278"/>
      <c r="H112" s="278"/>
      <c r="I112" s="278"/>
      <c r="J112" s="278"/>
    </row>
    <row r="113" spans="7:10" x14ac:dyDescent="0.2">
      <c r="G113" s="296"/>
      <c r="I113" s="296"/>
      <c r="J113" s="296"/>
    </row>
  </sheetData>
  <mergeCells count="6">
    <mergeCell ref="B106:J106"/>
    <mergeCell ref="F7:G7"/>
    <mergeCell ref="H7:I7"/>
    <mergeCell ref="A8:B8"/>
    <mergeCell ref="B104:J104"/>
    <mergeCell ref="B105:J105"/>
  </mergeCells>
  <phoneticPr fontId="15" type="noConversion"/>
  <printOptions horizontalCentered="1"/>
  <pageMargins left="0.25" right="0.25" top="0.75" bottom="0.5" header="0.32" footer="0.25"/>
  <pageSetup paperSize="9" scale="85" orientation="landscape" r:id="rId1"/>
  <headerFooter scaleWithDoc="0" alignWithMargins="0">
    <oddFooter>&amp;R&amp;8Page &amp;P of  &amp;N</oddFooter>
  </headerFooter>
  <rowBreaks count="4" manualBreakCount="4">
    <brk id="21" max="9" man="1"/>
    <brk id="34" max="9" man="1"/>
    <brk id="76" max="9" man="1"/>
    <brk id="89"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7630D-85DC-47AA-94F5-80C741D07103}">
  <sheetPr>
    <tabColor indexed="11"/>
  </sheetPr>
  <dimension ref="A1:G24"/>
  <sheetViews>
    <sheetView tabSelected="1" view="pageBreakPreview" zoomScale="85" zoomScaleNormal="85" zoomScaleSheetLayoutView="85" workbookViewId="0">
      <selection activeCell="H13" sqref="H13"/>
    </sheetView>
  </sheetViews>
  <sheetFormatPr defaultRowHeight="13.5" x14ac:dyDescent="0.25"/>
  <cols>
    <col min="1" max="1" width="6.875" style="344" customWidth="1"/>
    <col min="2" max="2" width="68.875" style="344" customWidth="1"/>
    <col min="3" max="3" width="3.75" style="344" customWidth="1"/>
    <col min="4" max="4" width="22.5" style="344" customWidth="1"/>
    <col min="5" max="256" width="9" style="344"/>
    <col min="257" max="257" width="6.875" style="344" customWidth="1"/>
    <col min="258" max="258" width="68.875" style="344" customWidth="1"/>
    <col min="259" max="259" width="3.75" style="344" customWidth="1"/>
    <col min="260" max="260" width="22.5" style="344" customWidth="1"/>
    <col min="261" max="512" width="9" style="344"/>
    <col min="513" max="513" width="6.875" style="344" customWidth="1"/>
    <col min="514" max="514" width="68.875" style="344" customWidth="1"/>
    <col min="515" max="515" width="3.75" style="344" customWidth="1"/>
    <col min="516" max="516" width="22.5" style="344" customWidth="1"/>
    <col min="517" max="768" width="9" style="344"/>
    <col min="769" max="769" width="6.875" style="344" customWidth="1"/>
    <col min="770" max="770" width="68.875" style="344" customWidth="1"/>
    <col min="771" max="771" width="3.75" style="344" customWidth="1"/>
    <col min="772" max="772" width="22.5" style="344" customWidth="1"/>
    <col min="773" max="1024" width="9" style="344"/>
    <col min="1025" max="1025" width="6.875" style="344" customWidth="1"/>
    <col min="1026" max="1026" width="68.875" style="344" customWidth="1"/>
    <col min="1027" max="1027" width="3.75" style="344" customWidth="1"/>
    <col min="1028" max="1028" width="22.5" style="344" customWidth="1"/>
    <col min="1029" max="1280" width="9" style="344"/>
    <col min="1281" max="1281" width="6.875" style="344" customWidth="1"/>
    <col min="1282" max="1282" width="68.875" style="344" customWidth="1"/>
    <col min="1283" max="1283" width="3.75" style="344" customWidth="1"/>
    <col min="1284" max="1284" width="22.5" style="344" customWidth="1"/>
    <col min="1285" max="1536" width="9" style="344"/>
    <col min="1537" max="1537" width="6.875" style="344" customWidth="1"/>
    <col min="1538" max="1538" width="68.875" style="344" customWidth="1"/>
    <col min="1539" max="1539" width="3.75" style="344" customWidth="1"/>
    <col min="1540" max="1540" width="22.5" style="344" customWidth="1"/>
    <col min="1541" max="1792" width="9" style="344"/>
    <col min="1793" max="1793" width="6.875" style="344" customWidth="1"/>
    <col min="1794" max="1794" width="68.875" style="344" customWidth="1"/>
    <col min="1795" max="1795" width="3.75" style="344" customWidth="1"/>
    <col min="1796" max="1796" width="22.5" style="344" customWidth="1"/>
    <col min="1797" max="2048" width="9" style="344"/>
    <col min="2049" max="2049" width="6.875" style="344" customWidth="1"/>
    <col min="2050" max="2050" width="68.875" style="344" customWidth="1"/>
    <col min="2051" max="2051" width="3.75" style="344" customWidth="1"/>
    <col min="2052" max="2052" width="22.5" style="344" customWidth="1"/>
    <col min="2053" max="2304" width="9" style="344"/>
    <col min="2305" max="2305" width="6.875" style="344" customWidth="1"/>
    <col min="2306" max="2306" width="68.875" style="344" customWidth="1"/>
    <col min="2307" max="2307" width="3.75" style="344" customWidth="1"/>
    <col min="2308" max="2308" width="22.5" style="344" customWidth="1"/>
    <col min="2309" max="2560" width="9" style="344"/>
    <col min="2561" max="2561" width="6.875" style="344" customWidth="1"/>
    <col min="2562" max="2562" width="68.875" style="344" customWidth="1"/>
    <col min="2563" max="2563" width="3.75" style="344" customWidth="1"/>
    <col min="2564" max="2564" width="22.5" style="344" customWidth="1"/>
    <col min="2565" max="2816" width="9" style="344"/>
    <col min="2817" max="2817" width="6.875" style="344" customWidth="1"/>
    <col min="2818" max="2818" width="68.875" style="344" customWidth="1"/>
    <col min="2819" max="2819" width="3.75" style="344" customWidth="1"/>
    <col min="2820" max="2820" width="22.5" style="344" customWidth="1"/>
    <col min="2821" max="3072" width="9" style="344"/>
    <col min="3073" max="3073" width="6.875" style="344" customWidth="1"/>
    <col min="3074" max="3074" width="68.875" style="344" customWidth="1"/>
    <col min="3075" max="3075" width="3.75" style="344" customWidth="1"/>
    <col min="3076" max="3076" width="22.5" style="344" customWidth="1"/>
    <col min="3077" max="3328" width="9" style="344"/>
    <col min="3329" max="3329" width="6.875" style="344" customWidth="1"/>
    <col min="3330" max="3330" width="68.875" style="344" customWidth="1"/>
    <col min="3331" max="3331" width="3.75" style="344" customWidth="1"/>
    <col min="3332" max="3332" width="22.5" style="344" customWidth="1"/>
    <col min="3333" max="3584" width="9" style="344"/>
    <col min="3585" max="3585" width="6.875" style="344" customWidth="1"/>
    <col min="3586" max="3586" width="68.875" style="344" customWidth="1"/>
    <col min="3587" max="3587" width="3.75" style="344" customWidth="1"/>
    <col min="3588" max="3588" width="22.5" style="344" customWidth="1"/>
    <col min="3589" max="3840" width="9" style="344"/>
    <col min="3841" max="3841" width="6.875" style="344" customWidth="1"/>
    <col min="3842" max="3842" width="68.875" style="344" customWidth="1"/>
    <col min="3843" max="3843" width="3.75" style="344" customWidth="1"/>
    <col min="3844" max="3844" width="22.5" style="344" customWidth="1"/>
    <col min="3845" max="4096" width="9" style="344"/>
    <col min="4097" max="4097" width="6.875" style="344" customWidth="1"/>
    <col min="4098" max="4098" width="68.875" style="344" customWidth="1"/>
    <col min="4099" max="4099" width="3.75" style="344" customWidth="1"/>
    <col min="4100" max="4100" width="22.5" style="344" customWidth="1"/>
    <col min="4101" max="4352" width="9" style="344"/>
    <col min="4353" max="4353" width="6.875" style="344" customWidth="1"/>
    <col min="4354" max="4354" width="68.875" style="344" customWidth="1"/>
    <col min="4355" max="4355" width="3.75" style="344" customWidth="1"/>
    <col min="4356" max="4356" width="22.5" style="344" customWidth="1"/>
    <col min="4357" max="4608" width="9" style="344"/>
    <col min="4609" max="4609" width="6.875" style="344" customWidth="1"/>
    <col min="4610" max="4610" width="68.875" style="344" customWidth="1"/>
    <col min="4611" max="4611" width="3.75" style="344" customWidth="1"/>
    <col min="4612" max="4612" width="22.5" style="344" customWidth="1"/>
    <col min="4613" max="4864" width="9" style="344"/>
    <col min="4865" max="4865" width="6.875" style="344" customWidth="1"/>
    <col min="4866" max="4866" width="68.875" style="344" customWidth="1"/>
    <col min="4867" max="4867" width="3.75" style="344" customWidth="1"/>
    <col min="4868" max="4868" width="22.5" style="344" customWidth="1"/>
    <col min="4869" max="5120" width="9" style="344"/>
    <col min="5121" max="5121" width="6.875" style="344" customWidth="1"/>
    <col min="5122" max="5122" width="68.875" style="344" customWidth="1"/>
    <col min="5123" max="5123" width="3.75" style="344" customWidth="1"/>
    <col min="5124" max="5124" width="22.5" style="344" customWidth="1"/>
    <col min="5125" max="5376" width="9" style="344"/>
    <col min="5377" max="5377" width="6.875" style="344" customWidth="1"/>
    <col min="5378" max="5378" width="68.875" style="344" customWidth="1"/>
    <col min="5379" max="5379" width="3.75" style="344" customWidth="1"/>
    <col min="5380" max="5380" width="22.5" style="344" customWidth="1"/>
    <col min="5381" max="5632" width="9" style="344"/>
    <col min="5633" max="5633" width="6.875" style="344" customWidth="1"/>
    <col min="5634" max="5634" width="68.875" style="344" customWidth="1"/>
    <col min="5635" max="5635" width="3.75" style="344" customWidth="1"/>
    <col min="5636" max="5636" width="22.5" style="344" customWidth="1"/>
    <col min="5637" max="5888" width="9" style="344"/>
    <col min="5889" max="5889" width="6.875" style="344" customWidth="1"/>
    <col min="5890" max="5890" width="68.875" style="344" customWidth="1"/>
    <col min="5891" max="5891" width="3.75" style="344" customWidth="1"/>
    <col min="5892" max="5892" width="22.5" style="344" customWidth="1"/>
    <col min="5893" max="6144" width="9" style="344"/>
    <col min="6145" max="6145" width="6.875" style="344" customWidth="1"/>
    <col min="6146" max="6146" width="68.875" style="344" customWidth="1"/>
    <col min="6147" max="6147" width="3.75" style="344" customWidth="1"/>
    <col min="6148" max="6148" width="22.5" style="344" customWidth="1"/>
    <col min="6149" max="6400" width="9" style="344"/>
    <col min="6401" max="6401" width="6.875" style="344" customWidth="1"/>
    <col min="6402" max="6402" width="68.875" style="344" customWidth="1"/>
    <col min="6403" max="6403" width="3.75" style="344" customWidth="1"/>
    <col min="6404" max="6404" width="22.5" style="344" customWidth="1"/>
    <col min="6405" max="6656" width="9" style="344"/>
    <col min="6657" max="6657" width="6.875" style="344" customWidth="1"/>
    <col min="6658" max="6658" width="68.875" style="344" customWidth="1"/>
    <col min="6659" max="6659" width="3.75" style="344" customWidth="1"/>
    <col min="6660" max="6660" width="22.5" style="344" customWidth="1"/>
    <col min="6661" max="6912" width="9" style="344"/>
    <col min="6913" max="6913" width="6.875" style="344" customWidth="1"/>
    <col min="6914" max="6914" width="68.875" style="344" customWidth="1"/>
    <col min="6915" max="6915" width="3.75" style="344" customWidth="1"/>
    <col min="6916" max="6916" width="22.5" style="344" customWidth="1"/>
    <col min="6917" max="7168" width="9" style="344"/>
    <col min="7169" max="7169" width="6.875" style="344" customWidth="1"/>
    <col min="7170" max="7170" width="68.875" style="344" customWidth="1"/>
    <col min="7171" max="7171" width="3.75" style="344" customWidth="1"/>
    <col min="7172" max="7172" width="22.5" style="344" customWidth="1"/>
    <col min="7173" max="7424" width="9" style="344"/>
    <col min="7425" max="7425" width="6.875" style="344" customWidth="1"/>
    <col min="7426" max="7426" width="68.875" style="344" customWidth="1"/>
    <col min="7427" max="7427" width="3.75" style="344" customWidth="1"/>
    <col min="7428" max="7428" width="22.5" style="344" customWidth="1"/>
    <col min="7429" max="7680" width="9" style="344"/>
    <col min="7681" max="7681" width="6.875" style="344" customWidth="1"/>
    <col min="7682" max="7682" width="68.875" style="344" customWidth="1"/>
    <col min="7683" max="7683" width="3.75" style="344" customWidth="1"/>
    <col min="7684" max="7684" width="22.5" style="344" customWidth="1"/>
    <col min="7685" max="7936" width="9" style="344"/>
    <col min="7937" max="7937" width="6.875" style="344" customWidth="1"/>
    <col min="7938" max="7938" width="68.875" style="344" customWidth="1"/>
    <col min="7939" max="7939" width="3.75" style="344" customWidth="1"/>
    <col min="7940" max="7940" width="22.5" style="344" customWidth="1"/>
    <col min="7941" max="8192" width="9" style="344"/>
    <col min="8193" max="8193" width="6.875" style="344" customWidth="1"/>
    <col min="8194" max="8194" width="68.875" style="344" customWidth="1"/>
    <col min="8195" max="8195" width="3.75" style="344" customWidth="1"/>
    <col min="8196" max="8196" width="22.5" style="344" customWidth="1"/>
    <col min="8197" max="8448" width="9" style="344"/>
    <col min="8449" max="8449" width="6.875" style="344" customWidth="1"/>
    <col min="8450" max="8450" width="68.875" style="344" customWidth="1"/>
    <col min="8451" max="8451" width="3.75" style="344" customWidth="1"/>
    <col min="8452" max="8452" width="22.5" style="344" customWidth="1"/>
    <col min="8453" max="8704" width="9" style="344"/>
    <col min="8705" max="8705" width="6.875" style="344" customWidth="1"/>
    <col min="8706" max="8706" width="68.875" style="344" customWidth="1"/>
    <col min="8707" max="8707" width="3.75" style="344" customWidth="1"/>
    <col min="8708" max="8708" width="22.5" style="344" customWidth="1"/>
    <col min="8709" max="8960" width="9" style="344"/>
    <col min="8961" max="8961" width="6.875" style="344" customWidth="1"/>
    <col min="8962" max="8962" width="68.875" style="344" customWidth="1"/>
    <col min="8963" max="8963" width="3.75" style="344" customWidth="1"/>
    <col min="8964" max="8964" width="22.5" style="344" customWidth="1"/>
    <col min="8965" max="9216" width="9" style="344"/>
    <col min="9217" max="9217" width="6.875" style="344" customWidth="1"/>
    <col min="9218" max="9218" width="68.875" style="344" customWidth="1"/>
    <col min="9219" max="9219" width="3.75" style="344" customWidth="1"/>
    <col min="9220" max="9220" width="22.5" style="344" customWidth="1"/>
    <col min="9221" max="9472" width="9" style="344"/>
    <col min="9473" max="9473" width="6.875" style="344" customWidth="1"/>
    <col min="9474" max="9474" width="68.875" style="344" customWidth="1"/>
    <col min="9475" max="9475" width="3.75" style="344" customWidth="1"/>
    <col min="9476" max="9476" width="22.5" style="344" customWidth="1"/>
    <col min="9477" max="9728" width="9" style="344"/>
    <col min="9729" max="9729" width="6.875" style="344" customWidth="1"/>
    <col min="9730" max="9730" width="68.875" style="344" customWidth="1"/>
    <col min="9731" max="9731" width="3.75" style="344" customWidth="1"/>
    <col min="9732" max="9732" width="22.5" style="344" customWidth="1"/>
    <col min="9733" max="9984" width="9" style="344"/>
    <col min="9985" max="9985" width="6.875" style="344" customWidth="1"/>
    <col min="9986" max="9986" width="68.875" style="344" customWidth="1"/>
    <col min="9987" max="9987" width="3.75" style="344" customWidth="1"/>
    <col min="9988" max="9988" width="22.5" style="344" customWidth="1"/>
    <col min="9989" max="10240" width="9" style="344"/>
    <col min="10241" max="10241" width="6.875" style="344" customWidth="1"/>
    <col min="10242" max="10242" width="68.875" style="344" customWidth="1"/>
    <col min="10243" max="10243" width="3.75" style="344" customWidth="1"/>
    <col min="10244" max="10244" width="22.5" style="344" customWidth="1"/>
    <col min="10245" max="10496" width="9" style="344"/>
    <col min="10497" max="10497" width="6.875" style="344" customWidth="1"/>
    <col min="10498" max="10498" width="68.875" style="344" customWidth="1"/>
    <col min="10499" max="10499" width="3.75" style="344" customWidth="1"/>
    <col min="10500" max="10500" width="22.5" style="344" customWidth="1"/>
    <col min="10501" max="10752" width="9" style="344"/>
    <col min="10753" max="10753" width="6.875" style="344" customWidth="1"/>
    <col min="10754" max="10754" width="68.875" style="344" customWidth="1"/>
    <col min="10755" max="10755" width="3.75" style="344" customWidth="1"/>
    <col min="10756" max="10756" width="22.5" style="344" customWidth="1"/>
    <col min="10757" max="11008" width="9" style="344"/>
    <col min="11009" max="11009" width="6.875" style="344" customWidth="1"/>
    <col min="11010" max="11010" width="68.875" style="344" customWidth="1"/>
    <col min="11011" max="11011" width="3.75" style="344" customWidth="1"/>
    <col min="11012" max="11012" width="22.5" style="344" customWidth="1"/>
    <col min="11013" max="11264" width="9" style="344"/>
    <col min="11265" max="11265" width="6.875" style="344" customWidth="1"/>
    <col min="11266" max="11266" width="68.875" style="344" customWidth="1"/>
    <col min="11267" max="11267" width="3.75" style="344" customWidth="1"/>
    <col min="11268" max="11268" width="22.5" style="344" customWidth="1"/>
    <col min="11269" max="11520" width="9" style="344"/>
    <col min="11521" max="11521" width="6.875" style="344" customWidth="1"/>
    <col min="11522" max="11522" width="68.875" style="344" customWidth="1"/>
    <col min="11523" max="11523" width="3.75" style="344" customWidth="1"/>
    <col min="11524" max="11524" width="22.5" style="344" customWidth="1"/>
    <col min="11525" max="11776" width="9" style="344"/>
    <col min="11777" max="11777" width="6.875" style="344" customWidth="1"/>
    <col min="11778" max="11778" width="68.875" style="344" customWidth="1"/>
    <col min="11779" max="11779" width="3.75" style="344" customWidth="1"/>
    <col min="11780" max="11780" width="22.5" style="344" customWidth="1"/>
    <col min="11781" max="12032" width="9" style="344"/>
    <col min="12033" max="12033" width="6.875" style="344" customWidth="1"/>
    <col min="12034" max="12034" width="68.875" style="344" customWidth="1"/>
    <col min="12035" max="12035" width="3.75" style="344" customWidth="1"/>
    <col min="12036" max="12036" width="22.5" style="344" customWidth="1"/>
    <col min="12037" max="12288" width="9" style="344"/>
    <col min="12289" max="12289" width="6.875" style="344" customWidth="1"/>
    <col min="12290" max="12290" width="68.875" style="344" customWidth="1"/>
    <col min="12291" max="12291" width="3.75" style="344" customWidth="1"/>
    <col min="12292" max="12292" width="22.5" style="344" customWidth="1"/>
    <col min="12293" max="12544" width="9" style="344"/>
    <col min="12545" max="12545" width="6.875" style="344" customWidth="1"/>
    <col min="12546" max="12546" width="68.875" style="344" customWidth="1"/>
    <col min="12547" max="12547" width="3.75" style="344" customWidth="1"/>
    <col min="12548" max="12548" width="22.5" style="344" customWidth="1"/>
    <col min="12549" max="12800" width="9" style="344"/>
    <col min="12801" max="12801" width="6.875" style="344" customWidth="1"/>
    <col min="12802" max="12802" width="68.875" style="344" customWidth="1"/>
    <col min="12803" max="12803" width="3.75" style="344" customWidth="1"/>
    <col min="12804" max="12804" width="22.5" style="344" customWidth="1"/>
    <col min="12805" max="13056" width="9" style="344"/>
    <col min="13057" max="13057" width="6.875" style="344" customWidth="1"/>
    <col min="13058" max="13058" width="68.875" style="344" customWidth="1"/>
    <col min="13059" max="13059" width="3.75" style="344" customWidth="1"/>
    <col min="13060" max="13060" width="22.5" style="344" customWidth="1"/>
    <col min="13061" max="13312" width="9" style="344"/>
    <col min="13313" max="13313" width="6.875" style="344" customWidth="1"/>
    <col min="13314" max="13314" width="68.875" style="344" customWidth="1"/>
    <col min="13315" max="13315" width="3.75" style="344" customWidth="1"/>
    <col min="13316" max="13316" width="22.5" style="344" customWidth="1"/>
    <col min="13317" max="13568" width="9" style="344"/>
    <col min="13569" max="13569" width="6.875" style="344" customWidth="1"/>
    <col min="13570" max="13570" width="68.875" style="344" customWidth="1"/>
    <col min="13571" max="13571" width="3.75" style="344" customWidth="1"/>
    <col min="13572" max="13572" width="22.5" style="344" customWidth="1"/>
    <col min="13573" max="13824" width="9" style="344"/>
    <col min="13825" max="13825" width="6.875" style="344" customWidth="1"/>
    <col min="13826" max="13826" width="68.875" style="344" customWidth="1"/>
    <col min="13827" max="13827" width="3.75" style="344" customWidth="1"/>
    <col min="13828" max="13828" width="22.5" style="344" customWidth="1"/>
    <col min="13829" max="14080" width="9" style="344"/>
    <col min="14081" max="14081" width="6.875" style="344" customWidth="1"/>
    <col min="14082" max="14082" width="68.875" style="344" customWidth="1"/>
    <col min="14083" max="14083" width="3.75" style="344" customWidth="1"/>
    <col min="14084" max="14084" width="22.5" style="344" customWidth="1"/>
    <col min="14085" max="14336" width="9" style="344"/>
    <col min="14337" max="14337" width="6.875" style="344" customWidth="1"/>
    <col min="14338" max="14338" width="68.875" style="344" customWidth="1"/>
    <col min="14339" max="14339" width="3.75" style="344" customWidth="1"/>
    <col min="14340" max="14340" width="22.5" style="344" customWidth="1"/>
    <col min="14341" max="14592" width="9" style="344"/>
    <col min="14593" max="14593" width="6.875" style="344" customWidth="1"/>
    <col min="14594" max="14594" width="68.875" style="344" customWidth="1"/>
    <col min="14595" max="14595" width="3.75" style="344" customWidth="1"/>
    <col min="14596" max="14596" width="22.5" style="344" customWidth="1"/>
    <col min="14597" max="14848" width="9" style="344"/>
    <col min="14849" max="14849" width="6.875" style="344" customWidth="1"/>
    <col min="14850" max="14850" width="68.875" style="344" customWidth="1"/>
    <col min="14851" max="14851" width="3.75" style="344" customWidth="1"/>
    <col min="14852" max="14852" width="22.5" style="344" customWidth="1"/>
    <col min="14853" max="15104" width="9" style="344"/>
    <col min="15105" max="15105" width="6.875" style="344" customWidth="1"/>
    <col min="15106" max="15106" width="68.875" style="344" customWidth="1"/>
    <col min="15107" max="15107" width="3.75" style="344" customWidth="1"/>
    <col min="15108" max="15108" width="22.5" style="344" customWidth="1"/>
    <col min="15109" max="15360" width="9" style="344"/>
    <col min="15361" max="15361" width="6.875" style="344" customWidth="1"/>
    <col min="15362" max="15362" width="68.875" style="344" customWidth="1"/>
    <col min="15363" max="15363" width="3.75" style="344" customWidth="1"/>
    <col min="15364" max="15364" width="22.5" style="344" customWidth="1"/>
    <col min="15365" max="15616" width="9" style="344"/>
    <col min="15617" max="15617" width="6.875" style="344" customWidth="1"/>
    <col min="15618" max="15618" width="68.875" style="344" customWidth="1"/>
    <col min="15619" max="15619" width="3.75" style="344" customWidth="1"/>
    <col min="15620" max="15620" width="22.5" style="344" customWidth="1"/>
    <col min="15621" max="15872" width="9" style="344"/>
    <col min="15873" max="15873" width="6.875" style="344" customWidth="1"/>
    <col min="15874" max="15874" width="68.875" style="344" customWidth="1"/>
    <col min="15875" max="15875" width="3.75" style="344" customWidth="1"/>
    <col min="15876" max="15876" width="22.5" style="344" customWidth="1"/>
    <col min="15877" max="16128" width="9" style="344"/>
    <col min="16129" max="16129" width="6.875" style="344" customWidth="1"/>
    <col min="16130" max="16130" width="68.875" style="344" customWidth="1"/>
    <col min="16131" max="16131" width="3.75" style="344" customWidth="1"/>
    <col min="16132" max="16132" width="22.5" style="344" customWidth="1"/>
    <col min="16133" max="16384" width="9" style="344"/>
  </cols>
  <sheetData>
    <row r="1" spans="1:7" ht="83.25" customHeight="1" x14ac:dyDescent="0.25">
      <c r="A1" s="385" t="s">
        <v>154</v>
      </c>
      <c r="B1" s="385"/>
      <c r="C1" s="385"/>
      <c r="D1" s="385"/>
    </row>
    <row r="2" spans="1:7" ht="92.25" customHeight="1" x14ac:dyDescent="0.25">
      <c r="A2" s="385" t="s">
        <v>165</v>
      </c>
      <c r="B2" s="385"/>
      <c r="C2" s="385"/>
      <c r="D2" s="385"/>
    </row>
    <row r="3" spans="1:7" x14ac:dyDescent="0.25">
      <c r="B3" s="345"/>
    </row>
    <row r="4" spans="1:7" ht="20.100000000000001" customHeight="1" x14ac:dyDescent="0.3">
      <c r="A4" s="346" t="s">
        <v>155</v>
      </c>
      <c r="B4" s="347" t="s">
        <v>156</v>
      </c>
      <c r="C4" s="348" t="s">
        <v>157</v>
      </c>
      <c r="D4" s="349">
        <f>'17F'!J113</f>
        <v>36935462.999999993</v>
      </c>
    </row>
    <row r="5" spans="1:7" ht="12" customHeight="1" x14ac:dyDescent="0.25">
      <c r="B5" s="345"/>
      <c r="D5" s="350"/>
    </row>
    <row r="6" spans="1:7" ht="19.5" customHeight="1" x14ac:dyDescent="0.3">
      <c r="A6" s="346" t="s">
        <v>158</v>
      </c>
      <c r="B6" s="347" t="s">
        <v>159</v>
      </c>
      <c r="C6" s="348" t="s">
        <v>157</v>
      </c>
      <c r="D6" s="349">
        <f>'18F'!J115</f>
        <v>28336735.399999995</v>
      </c>
    </row>
    <row r="7" spans="1:7" ht="12" customHeight="1" x14ac:dyDescent="0.25">
      <c r="B7" s="345"/>
      <c r="D7" s="350"/>
    </row>
    <row r="8" spans="1:7" ht="19.5" customHeight="1" x14ac:dyDescent="0.3">
      <c r="A8" s="346" t="s">
        <v>160</v>
      </c>
      <c r="B8" s="347" t="s">
        <v>161</v>
      </c>
      <c r="C8" s="348" t="s">
        <v>157</v>
      </c>
      <c r="D8" s="349">
        <f>'19F'!J101</f>
        <v>27433728.199999999</v>
      </c>
    </row>
    <row r="9" spans="1:7" ht="12" customHeight="1" x14ac:dyDescent="0.25">
      <c r="B9" s="345"/>
      <c r="D9" s="351"/>
    </row>
    <row r="10" spans="1:7" ht="23.1" customHeight="1" thickBot="1" x14ac:dyDescent="0.35">
      <c r="A10" s="352"/>
      <c r="B10" s="353" t="s">
        <v>162</v>
      </c>
      <c r="C10" s="354" t="s">
        <v>157</v>
      </c>
      <c r="D10" s="355">
        <f>D8+D6+D4</f>
        <v>92705926.599999994</v>
      </c>
    </row>
    <row r="11" spans="1:7" ht="18" thickTop="1" x14ac:dyDescent="0.3">
      <c r="A11" s="352"/>
      <c r="B11" s="353"/>
      <c r="C11" s="354"/>
      <c r="D11" s="356"/>
    </row>
    <row r="12" spans="1:7" ht="9" customHeight="1" x14ac:dyDescent="0.3">
      <c r="A12" s="352"/>
      <c r="B12" s="353"/>
      <c r="C12" s="354"/>
      <c r="D12" s="356"/>
    </row>
    <row r="13" spans="1:7" ht="9" customHeight="1" x14ac:dyDescent="0.3">
      <c r="A13" s="352"/>
      <c r="B13" s="353"/>
      <c r="C13" s="354"/>
      <c r="D13" s="356"/>
    </row>
    <row r="14" spans="1:7" ht="12.75" customHeight="1" x14ac:dyDescent="0.3">
      <c r="A14" s="352"/>
      <c r="B14" s="353"/>
      <c r="C14" s="354"/>
      <c r="D14" s="356"/>
    </row>
    <row r="15" spans="1:7" ht="17.25" x14ac:dyDescent="0.3">
      <c r="A15" s="352"/>
      <c r="B15" s="353"/>
      <c r="C15" s="354"/>
      <c r="D15" s="356"/>
    </row>
    <row r="16" spans="1:7" ht="15.75" x14ac:dyDescent="0.25">
      <c r="A16" s="357" t="s">
        <v>163</v>
      </c>
      <c r="B16" s="362" t="s">
        <v>166</v>
      </c>
      <c r="C16" s="358"/>
      <c r="D16" s="359"/>
      <c r="E16" s="358"/>
      <c r="F16" s="358"/>
      <c r="G16" s="358"/>
    </row>
    <row r="23" spans="3:4" x14ac:dyDescent="0.25">
      <c r="C23" s="360"/>
      <c r="D23" s="361" t="s">
        <v>164</v>
      </c>
    </row>
    <row r="24" spans="3:4" ht="172.5" customHeight="1" x14ac:dyDescent="0.25"/>
  </sheetData>
  <mergeCells count="2">
    <mergeCell ref="A1:D1"/>
    <mergeCell ref="A2:D2"/>
  </mergeCells>
  <printOptions horizontalCentered="1"/>
  <pageMargins left="0.53" right="0.56999999999999995" top="0.71" bottom="0.61" header="0.21" footer="0.34"/>
  <pageSetup paperSize="9" orientation="landscape" r:id="rId1"/>
  <headerFooter alignWithMargins="0">
    <oddFooter>&amp;R&amp;"Times New Roman,Bold"Page No.  &amp;P of  &amp;N</oddFooter>
  </headerFooter>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 updated</vt:lpstr>
      <vt:lpstr>17F</vt:lpstr>
      <vt:lpstr>18F</vt:lpstr>
      <vt:lpstr>19F</vt:lpstr>
      <vt:lpstr>Summary1</vt:lpstr>
      <vt:lpstr>'17F'!Print_Area</vt:lpstr>
      <vt:lpstr>'18F'!Print_Area</vt:lpstr>
      <vt:lpstr>'19F'!Print_Area</vt:lpstr>
      <vt:lpstr>'Summary updated'!Print_Area</vt:lpstr>
      <vt:lpstr>Summary1!Print_Area</vt:lpstr>
      <vt:lpstr>'17F'!Print_Titles</vt:lpstr>
      <vt:lpstr>'18F'!Print_Titles</vt:lpstr>
      <vt:lpstr>'19F'!Print_Titles</vt:lpstr>
      <vt:lpstr>'Summary updated'!Print_Titles</vt:lpstr>
      <vt:lpstr>Summary1!Print_Titles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2023-07-07T10:24:40Z</cp:lastPrinted>
  <dcterms:created xsi:type="dcterms:W3CDTF">2001-08-24T09:20:00Z</dcterms:created>
  <dcterms:modified xsi:type="dcterms:W3CDTF">2023-07-07T13:50:40Z</dcterms:modified>
</cp:coreProperties>
</file>