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51584253-C39A-41B0-B7D5-9BA332B537DC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akat &amp; Charity" sheetId="2" r:id="rId1"/>
    <sheet name="Zakat calculator" sheetId="3" r:id="rId2"/>
    <sheet name="Parrots" sheetId="1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33" i="2"/>
  <c r="E32" i="2" l="1"/>
  <c r="F14" i="3" l="1"/>
  <c r="F21" i="3" s="1"/>
  <c r="F23" i="3" s="1"/>
  <c r="E31" i="2" l="1"/>
  <c r="E29" i="2" l="1"/>
  <c r="E30" i="2" s="1"/>
  <c r="E28" i="2" l="1"/>
  <c r="K9" i="2"/>
  <c r="E27" i="2" l="1"/>
  <c r="F18" i="1" l="1"/>
  <c r="D24" i="1" s="1"/>
  <c r="D27" i="1" s="1"/>
  <c r="D29" i="1" s="1"/>
  <c r="Q21" i="1" l="1"/>
  <c r="D18" i="1" l="1"/>
  <c r="T24" i="1"/>
  <c r="J7" i="1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18" i="1" l="1"/>
  <c r="L4" i="1" s="1"/>
  <c r="L13" i="1"/>
  <c r="K7" i="2"/>
  <c r="K8" i="2" s="1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<sst xmlns="http://schemas.openxmlformats.org/spreadsheetml/2006/main" count="96" uniqueCount="74">
  <si>
    <t xml:space="preserve">CHARITY </t>
  </si>
  <si>
    <t>Months</t>
  </si>
  <si>
    <t>Details</t>
  </si>
  <si>
    <t>Charity Due</t>
  </si>
  <si>
    <t>Paid</t>
  </si>
  <si>
    <t>Balance</t>
  </si>
  <si>
    <t>Zakat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</si>
  <si>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</si>
  <si>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</si>
  <si>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</si>
  <si>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</si>
  <si>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</si>
  <si>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</si>
  <si>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</si>
  <si>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Total Value (Market Value)</t>
  </si>
  <si>
    <t>Sales</t>
  </si>
  <si>
    <t>Total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</si>
  <si>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</si>
  <si>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</si>
  <si>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</si>
  <si>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</si>
  <si>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</si>
  <si>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</si>
  <si>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</si>
  <si>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</si>
  <si>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</si>
  <si>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</si>
  <si>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</si>
  <si>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</si>
  <si>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</si>
  <si>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</si>
  <si>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</si>
  <si>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</si>
  <si>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</si>
  <si>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</si>
  <si>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</si>
  <si>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Ref #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</si>
  <si>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</si>
  <si>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</si>
  <si>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</si>
  <si>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</si>
  <si>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</si>
  <si>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</si>
  <si>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</si>
  <si>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</si>
  <si>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</si>
  <si>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</si>
  <si>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</si>
  <si>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</si>
  <si>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</si>
  <si>
    <t>Paid to Darul Uloom online for Palastine Zakat fund</t>
  </si>
  <si>
    <t>ZAKAT for 2024</t>
  </si>
  <si>
    <t>Paid to Darul Uloom online for Jamia zakat</t>
  </si>
  <si>
    <t>Zakat 2025</t>
  </si>
  <si>
    <t>Ramzan</t>
  </si>
  <si>
    <t>20 Ramzan</t>
  </si>
  <si>
    <t>Cash in Bank</t>
  </si>
  <si>
    <t>Cash in Hand</t>
  </si>
  <si>
    <t>Cash in easy paisa</t>
  </si>
  <si>
    <t>Cash in Jazz cash</t>
  </si>
  <si>
    <t>Loan to AH baloch</t>
  </si>
  <si>
    <t>Parrots worth</t>
  </si>
  <si>
    <t>Outside cash</t>
  </si>
  <si>
    <t>Charity due</t>
  </si>
  <si>
    <t>Less Loan due from Adnan</t>
  </si>
  <si>
    <t>Less necessary expenses within 2 months</t>
  </si>
  <si>
    <t>Gold worth 1,276,969 @ Rs 319,000</t>
  </si>
  <si>
    <t>Less Loan due from office</t>
  </si>
  <si>
    <t>Total Worth</t>
  </si>
  <si>
    <t>Zakat 2.5%</t>
  </si>
  <si>
    <t>3 birds</t>
  </si>
  <si>
    <t>5 birds</t>
  </si>
  <si>
    <t>2 birds</t>
  </si>
  <si>
    <t>4 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</si>
</sst>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_-* #,##0.0_-;\-* #,##0.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16" fontId="0" fillId="0" borderId="0" xfId="0" applyNumberFormat="1" applyAlignment="1">
      <alignment vertical="center"/>
    </xf>
    <xf numFmtId="0" fontId="0" fillId="0" borderId="1" xfId="0" applyBorder="1" applyAlignment="1">
      <alignment wrapText="1"/>
    </xf>
    <xf numFmtId="166" fontId="0" fillId="0" borderId="0" xfId="1" applyNumberFormat="1" applyFont="1"/>
    <xf numFmtId="43" fontId="0" fillId="0" borderId="0" xfId="0" applyNumberFormat="1"/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6" fontId="2" fillId="0" borderId="1" xfId="1" applyNumberFormat="1" applyFont="1" applyBorder="1"/>
    <xf numFmtId="167" fontId="0" fillId="0" borderId="0" xfId="0" applyNumberFormat="1"/>
    <xf numFmtId="0" fontId="2" fillId="0" borderId="1" xfId="0" applyFont="1" applyBorder="1" applyAlignment="1">
      <alignment wrapText="1"/>
    </xf>
    <xf numFmtId="166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0</xdr:row>
      <xdr:rowOff>161925</xdr:rowOff>
    </xdr:from>
    <xdr:to>
      <xdr:col>17</xdr:col>
      <xdr:colOff>514948</xdr:colOff>
      <xdr:row>21</xdr:row>
      <xdr:rowOff>77000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0E764-A2DC-49FA-91C1-8350B84DA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161925"/>
          <a:ext cx="4286848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3"/>
  <sheetViews>
    <sheetView topLeftCell="A22" workbookViewId="0">
      <selection activeCell="D34" sqref="D34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7" max="7" width="10.7109375" bestFit="1" customWidth="1"/>
    <col min="8" max="8" width="31.140625" customWidth="1"/>
    <col min="9" max="9" width="14.14062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  <col min="15" max="15" width="14.42578125" customWidth="1"/>
    <col min="16" max="16" width="13.28515625" customWidth="1"/>
  </cols>
  <sheetData>
    <row r="3" spans="1:16" ht="21.75" thickBot="1" x14ac:dyDescent="0.4">
      <c r="A3" s="39" t="s">
        <v>0</v>
      </c>
      <c r="B3" s="39"/>
      <c r="C3" s="39"/>
      <c r="D3" s="39"/>
      <c r="E3" s="39"/>
      <c r="G3" s="40" t="s">
        <v>22</v>
      </c>
      <c r="H3" s="40"/>
      <c r="I3" s="40"/>
      <c r="J3" s="40"/>
      <c r="K3" s="40"/>
    </row>
    <row r="4" spans="1:16" ht="24" thickBot="1" x14ac:dyDescent="0.4">
      <c r="G4" s="41" t="s">
        <v>51</v>
      </c>
      <c r="H4" s="42"/>
      <c r="I4" s="42"/>
      <c r="J4" s="42"/>
      <c r="K4" s="43"/>
    </row>
    <row r="5" spans="1:16" ht="18.75" x14ac:dyDescent="0.3">
      <c r="A5" s="1" t="s">
        <v>1</v>
      </c>
      <c r="B5" s="1" t="s">
        <v>2</v>
      </c>
      <c r="C5" s="20" t="s">
        <v>3</v>
      </c>
      <c r="D5" s="1" t="s">
        <v>4</v>
      </c>
      <c r="E5" s="1" t="s">
        <v>5</v>
      </c>
      <c r="O5" t="s">
        <v>62</v>
      </c>
      <c r="P5">
        <v>12000</v>
      </c>
    </row>
    <row r="6" spans="1:16" ht="18.75" x14ac:dyDescent="0.25">
      <c r="A6" s="24"/>
      <c r="B6" s="24"/>
      <c r="C6" s="22"/>
      <c r="D6" s="23"/>
      <c r="E6" s="23">
        <v>16000</v>
      </c>
      <c r="G6" s="1" t="s">
        <v>7</v>
      </c>
      <c r="H6" s="1" t="s">
        <v>2</v>
      </c>
      <c r="I6" s="1" t="s">
        <v>6</v>
      </c>
      <c r="J6" s="1" t="s">
        <v>4</v>
      </c>
      <c r="K6" s="1" t="s">
        <v>5</v>
      </c>
    </row>
    <row r="7" spans="1:16" ht="45" x14ac:dyDescent="0.25">
      <c r="A7" s="19">
        <v>45458</v>
      </c>
      <c r="B7" s="21" t="s">
        <v>23</v>
      </c>
      <c r="C7" s="22"/>
      <c r="D7" s="23">
        <v>1000</v>
      </c>
      <c r="E7" s="23">
        <f t="shared" ref="E7:E22" si="0">E6-D7+C7</f>
        <v>15000</v>
      </c>
      <c r="G7" s="24"/>
      <c r="H7" s="24"/>
      <c r="I7" s="24"/>
      <c r="J7" s="11"/>
      <c r="K7" s="11">
        <f>26000+10000-10000</f>
        <v>26000</v>
      </c>
    </row>
    <row r="8" spans="1:16" ht="30" x14ac:dyDescent="0.25">
      <c r="A8" s="19">
        <v>45460</v>
      </c>
      <c r="B8" s="21" t="s">
        <v>24</v>
      </c>
      <c r="C8" s="22"/>
      <c r="D8" s="23">
        <v>500</v>
      </c>
      <c r="E8" s="23">
        <f t="shared" si="0"/>
        <v>14500</v>
      </c>
      <c r="G8" s="19">
        <v>45363</v>
      </c>
      <c r="H8" s="28" t="s">
        <v>50</v>
      </c>
      <c r="I8" s="25"/>
      <c r="J8" s="11">
        <v>20000</v>
      </c>
      <c r="K8" s="11">
        <f>K7-J8</f>
        <v>6000</v>
      </c>
      <c r="N8" s="2"/>
      <c r="P8" s="3"/>
    </row>
    <row r="9" spans="1:16" ht="30" x14ac:dyDescent="0.25">
      <c r="A9" s="19">
        <v>45458</v>
      </c>
      <c r="B9" s="21" t="s">
        <v>25</v>
      </c>
      <c r="C9" s="22"/>
      <c r="D9" s="23">
        <v>5000</v>
      </c>
      <c r="E9" s="23">
        <f t="shared" si="0"/>
        <v>9500</v>
      </c>
      <c r="G9" s="19">
        <v>45369</v>
      </c>
      <c r="H9" s="28" t="s">
        <v>52</v>
      </c>
      <c r="I9" s="25"/>
      <c r="J9" s="11">
        <v>6000</v>
      </c>
      <c r="K9" s="11">
        <f>K8-J9</f>
        <v>0</v>
      </c>
      <c r="N9" s="2"/>
      <c r="P9" s="3"/>
    </row>
    <row r="10" spans="1:16" ht="15.75" x14ac:dyDescent="0.25">
      <c r="A10" s="19">
        <v>45483</v>
      </c>
      <c r="B10" s="24" t="s">
        <v>27</v>
      </c>
      <c r="C10" s="22">
        <v>3750</v>
      </c>
      <c r="D10" s="23"/>
      <c r="E10" s="23">
        <f t="shared" si="0"/>
        <v>13250</v>
      </c>
      <c r="G10" s="25"/>
      <c r="H10" s="25"/>
      <c r="I10" s="25"/>
      <c r="J10" s="11"/>
      <c r="K10" s="11"/>
      <c r="M10" s="3"/>
      <c r="N10" s="2"/>
    </row>
    <row r="11" spans="1:16" ht="15.75" x14ac:dyDescent="0.25">
      <c r="A11" s="19">
        <v>45514</v>
      </c>
      <c r="B11" s="24" t="s">
        <v>41</v>
      </c>
      <c r="C11" s="22">
        <v>3750</v>
      </c>
      <c r="D11" s="23"/>
      <c r="E11" s="23">
        <f t="shared" si="0"/>
        <v>17000</v>
      </c>
      <c r="G11" s="25"/>
      <c r="H11" s="25"/>
      <c r="I11" s="25"/>
      <c r="J11" s="11"/>
      <c r="K11" s="11"/>
    </row>
    <row r="12" spans="1:16" ht="15.75" x14ac:dyDescent="0.25">
      <c r="A12" s="19">
        <v>45514</v>
      </c>
      <c r="B12" s="21" t="s">
        <v>28</v>
      </c>
      <c r="C12" s="22"/>
      <c r="D12" s="23">
        <v>3000</v>
      </c>
      <c r="E12" s="23">
        <f t="shared" si="0"/>
        <v>14000</v>
      </c>
      <c r="G12" s="25"/>
      <c r="H12" s="25"/>
      <c r="I12" s="25"/>
      <c r="J12" s="11"/>
      <c r="K12" s="11"/>
    </row>
    <row r="13" spans="1:16" ht="15.75" x14ac:dyDescent="0.25">
      <c r="A13" s="19">
        <v>45545</v>
      </c>
      <c r="B13" s="24" t="s">
        <v>42</v>
      </c>
      <c r="C13" s="22">
        <v>3750</v>
      </c>
      <c r="D13" s="23"/>
      <c r="E13" s="23">
        <f t="shared" si="0"/>
        <v>17750</v>
      </c>
      <c r="G13" s="25"/>
      <c r="H13" s="25"/>
      <c r="I13" s="25"/>
      <c r="J13" s="11"/>
      <c r="K13" s="11"/>
    </row>
    <row r="14" spans="1:16" ht="15.75" x14ac:dyDescent="0.25">
      <c r="A14" s="19">
        <v>45547</v>
      </c>
      <c r="B14" s="21" t="s">
        <v>28</v>
      </c>
      <c r="C14" s="22"/>
      <c r="D14" s="23">
        <v>600</v>
      </c>
      <c r="E14" s="23">
        <f t="shared" si="0"/>
        <v>17150</v>
      </c>
      <c r="G14" s="25"/>
      <c r="H14" s="25"/>
      <c r="I14" s="25"/>
      <c r="J14" s="11"/>
      <c r="K14" s="11"/>
    </row>
    <row r="15" spans="1:16" ht="15.75" x14ac:dyDescent="0.25">
      <c r="A15" s="19">
        <v>45562</v>
      </c>
      <c r="B15" s="24" t="s">
        <v>37</v>
      </c>
      <c r="C15" s="22"/>
      <c r="D15" s="23">
        <v>1000</v>
      </c>
      <c r="E15" s="23">
        <f t="shared" si="0"/>
        <v>16150</v>
      </c>
      <c r="G15" s="25"/>
      <c r="H15" s="25"/>
      <c r="I15" s="25"/>
      <c r="J15" s="11"/>
      <c r="K15" s="11"/>
    </row>
    <row r="16" spans="1:16" ht="45" x14ac:dyDescent="0.25">
      <c r="A16" s="19">
        <v>45562</v>
      </c>
      <c r="B16" s="21" t="s">
        <v>38</v>
      </c>
      <c r="C16" s="22"/>
      <c r="D16" s="23">
        <v>1000</v>
      </c>
      <c r="E16" s="23">
        <f t="shared" si="0"/>
        <v>15150</v>
      </c>
      <c r="G16" s="25"/>
      <c r="H16" s="25"/>
      <c r="I16" s="25"/>
      <c r="J16" s="11"/>
      <c r="K16" s="11"/>
    </row>
    <row r="17" spans="1:11" ht="15.75" x14ac:dyDescent="0.25">
      <c r="A17" s="19">
        <v>45609</v>
      </c>
      <c r="B17" s="24" t="s">
        <v>39</v>
      </c>
      <c r="C17" s="22"/>
      <c r="D17" s="23">
        <v>1500</v>
      </c>
      <c r="E17" s="23">
        <f t="shared" si="0"/>
        <v>13650</v>
      </c>
      <c r="G17" s="25"/>
      <c r="H17" s="25"/>
      <c r="I17" s="25"/>
      <c r="J17" s="11"/>
      <c r="K17" s="11"/>
    </row>
    <row r="18" spans="1:11" ht="15.75" x14ac:dyDescent="0.25">
      <c r="A18" s="19">
        <v>45609</v>
      </c>
      <c r="B18" s="24" t="s">
        <v>40</v>
      </c>
      <c r="C18" s="22"/>
      <c r="D18" s="23">
        <v>400</v>
      </c>
      <c r="E18" s="23">
        <f t="shared" si="0"/>
        <v>13250</v>
      </c>
      <c r="G18" s="25"/>
      <c r="H18" s="25"/>
      <c r="I18" s="25"/>
      <c r="J18" s="11"/>
      <c r="K18" s="11"/>
    </row>
    <row r="19" spans="1:11" ht="15.75" x14ac:dyDescent="0.25">
      <c r="A19" s="19">
        <v>45609</v>
      </c>
      <c r="B19" s="24" t="s">
        <v>43</v>
      </c>
      <c r="C19" s="22">
        <v>3750</v>
      </c>
      <c r="D19" s="23"/>
      <c r="E19" s="23">
        <f t="shared" si="0"/>
        <v>17000</v>
      </c>
      <c r="G19" s="25"/>
      <c r="H19" s="25"/>
      <c r="I19" s="25"/>
      <c r="J19" s="11"/>
      <c r="K19" s="11"/>
    </row>
    <row r="20" spans="1:11" ht="15.75" x14ac:dyDescent="0.25">
      <c r="A20" s="19">
        <v>45609</v>
      </c>
      <c r="B20" s="24" t="s">
        <v>44</v>
      </c>
      <c r="C20" s="22">
        <v>3750</v>
      </c>
      <c r="D20" s="23"/>
      <c r="E20" s="23">
        <f t="shared" si="0"/>
        <v>20750</v>
      </c>
      <c r="G20" s="25"/>
      <c r="H20" s="25"/>
      <c r="I20" s="25"/>
      <c r="J20" s="11"/>
      <c r="K20" s="11"/>
    </row>
    <row r="21" spans="1:11" ht="15.75" x14ac:dyDescent="0.25">
      <c r="A21" s="19">
        <v>45626</v>
      </c>
      <c r="B21" s="24" t="s">
        <v>45</v>
      </c>
      <c r="C21" s="22"/>
      <c r="D21" s="23">
        <v>15000</v>
      </c>
      <c r="E21" s="23">
        <f t="shared" si="0"/>
        <v>5750</v>
      </c>
      <c r="G21" s="25"/>
      <c r="H21" s="25"/>
      <c r="I21" s="25"/>
      <c r="J21" s="11"/>
      <c r="K21" s="11"/>
    </row>
    <row r="22" spans="1:11" ht="15.75" x14ac:dyDescent="0.25">
      <c r="A22" s="19">
        <v>45639</v>
      </c>
      <c r="B22" s="24" t="s">
        <v>46</v>
      </c>
      <c r="C22" s="22">
        <v>3750</v>
      </c>
      <c r="D22" s="23"/>
      <c r="E22" s="23">
        <f t="shared" si="0"/>
        <v>9500</v>
      </c>
      <c r="G22" s="25"/>
      <c r="H22" s="25"/>
      <c r="I22" s="25"/>
      <c r="J22" s="11"/>
      <c r="K22" s="11"/>
    </row>
    <row r="23" spans="1:11" ht="15.75" x14ac:dyDescent="0.25">
      <c r="A23" s="19">
        <v>45670</v>
      </c>
      <c r="B23" s="24" t="s">
        <v>47</v>
      </c>
      <c r="C23" s="22">
        <v>3750</v>
      </c>
      <c r="D23" s="23"/>
      <c r="E23" s="23">
        <f t="shared" ref="E23:E24" si="1">E22-D23+C23</f>
        <v>13250</v>
      </c>
    </row>
    <row r="24" spans="1:11" ht="15.75" x14ac:dyDescent="0.25">
      <c r="A24" s="19">
        <v>45701</v>
      </c>
      <c r="B24" s="24" t="s">
        <v>48</v>
      </c>
      <c r="C24" s="22">
        <v>3750</v>
      </c>
      <c r="D24" s="23"/>
      <c r="E24" s="23">
        <f t="shared" si="1"/>
        <v>17000</v>
      </c>
    </row>
    <row r="25" spans="1:11" ht="15.75" x14ac:dyDescent="0.25">
      <c r="A25" s="19">
        <v>45724</v>
      </c>
      <c r="B25" s="24" t="s">
        <v>48</v>
      </c>
      <c r="C25" s="22">
        <v>5000</v>
      </c>
      <c r="D25" s="23"/>
      <c r="E25" s="23">
        <f t="shared" ref="E25:E28" si="2">E24-D25+C25</f>
        <v>22000</v>
      </c>
    </row>
    <row r="26" spans="1:11" ht="15.75" x14ac:dyDescent="0.25">
      <c r="A26" s="19">
        <v>45724</v>
      </c>
      <c r="B26" s="24" t="s">
        <v>40</v>
      </c>
      <c r="C26" s="22"/>
      <c r="D26" s="23">
        <v>550</v>
      </c>
      <c r="E26" s="23">
        <f t="shared" si="2"/>
        <v>21450</v>
      </c>
    </row>
    <row r="27" spans="1:11" ht="15.75" x14ac:dyDescent="0.25">
      <c r="A27" s="19">
        <v>45724</v>
      </c>
      <c r="B27" s="24" t="s">
        <v>40</v>
      </c>
      <c r="C27" s="22"/>
      <c r="D27" s="23">
        <v>2000</v>
      </c>
      <c r="E27" s="23">
        <f t="shared" si="2"/>
        <v>19450</v>
      </c>
    </row>
    <row r="28" spans="1:11" ht="15.75" x14ac:dyDescent="0.25">
      <c r="A28" s="19">
        <v>45734</v>
      </c>
      <c r="B28" s="24" t="s">
        <v>40</v>
      </c>
      <c r="C28" s="22"/>
      <c r="D28" s="23">
        <v>1000</v>
      </c>
      <c r="E28" s="23">
        <f t="shared" si="2"/>
        <v>18450</v>
      </c>
    </row>
    <row r="29" spans="1:11" ht="15.75" x14ac:dyDescent="0.25">
      <c r="A29" s="19">
        <v>45735</v>
      </c>
      <c r="B29" s="21" t="s">
        <v>24</v>
      </c>
      <c r="C29" s="22"/>
      <c r="D29" s="23">
        <v>500</v>
      </c>
      <c r="E29" s="23">
        <f t="shared" ref="E29:E31" si="3">E28-D29+C29</f>
        <v>17950</v>
      </c>
    </row>
    <row r="30" spans="1:11" ht="45" x14ac:dyDescent="0.25">
      <c r="A30" s="19">
        <v>45735</v>
      </c>
      <c r="B30" s="21" t="s">
        <v>23</v>
      </c>
      <c r="C30" s="22"/>
      <c r="D30" s="23">
        <v>1500</v>
      </c>
      <c r="E30" s="23">
        <f t="shared" si="3"/>
        <v>16450</v>
      </c>
    </row>
    <row r="31" spans="1:11" ht="15.75" x14ac:dyDescent="0.25">
      <c r="A31" s="19">
        <v>45735</v>
      </c>
      <c r="B31" s="24" t="s">
        <v>40</v>
      </c>
      <c r="C31" s="22"/>
      <c r="D31" s="23">
        <v>1000</v>
      </c>
      <c r="E31" s="23">
        <f t="shared" si="3"/>
        <v>15450</v>
      </c>
    </row>
    <row r="32" spans="1:11" ht="15.75" x14ac:dyDescent="0.25">
      <c r="A32" s="19">
        <v>45735</v>
      </c>
      <c r="B32" s="24" t="s">
        <v>40</v>
      </c>
      <c r="C32" s="22"/>
      <c r="D32" s="23">
        <v>200</v>
      </c>
      <c r="E32" s="23">
        <f t="shared" ref="E32" si="4">E31-D32+C32</f>
        <v>15250</v>
      </c>
    </row>
    <row r="33" spans="1:5" ht="15.75" x14ac:dyDescent="0.25">
      <c r="A33" s="19">
        <v>45735</v>
      </c>
      <c r="B33" s="24" t="s">
        <v>40</v>
      </c>
      <c r="C33" s="22"/>
      <c r="D33" s="23">
        <v>50</v>
      </c>
      <c r="E33" s="23">
        <f t="shared" ref="E33" si="5">E32-D33+C33</f>
        <v>15200</v>
      </c>
    </row>
  </sheetData>
  <mergeCells count="3">
    <mergeCell ref="A3:E3"/>
    <mergeCell ref="G3:K3"/>
    <mergeCell ref="G4:K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700F-DBF1-4063-BC53-5A8DA71507AB}">
  <dimension ref="E4:H25"/>
  <sheetViews>
    <sheetView workbookViewId="0">
      <selection activeCell="H13" sqref="H13"/>
    </sheetView>
  </sheetViews>
  <sheetFormatPr defaultRowHeight="15" x14ac:dyDescent="0.25"/>
  <cols>
    <col min="5" max="5" width="41.140625" customWidth="1"/>
    <col min="6" max="6" width="18.85546875" customWidth="1"/>
    <col min="8" max="8" width="11.5703125" bestFit="1" customWidth="1"/>
  </cols>
  <sheetData>
    <row r="4" spans="5:8" ht="26.25" x14ac:dyDescent="0.4">
      <c r="E4" s="44" t="s">
        <v>53</v>
      </c>
      <c r="F4" s="44"/>
    </row>
    <row r="5" spans="5:8" ht="21" x14ac:dyDescent="0.35">
      <c r="E5" s="31" t="s">
        <v>7</v>
      </c>
      <c r="F5" s="32">
        <v>45737</v>
      </c>
    </row>
    <row r="6" spans="5:8" ht="21" x14ac:dyDescent="0.35">
      <c r="E6" s="31" t="s">
        <v>54</v>
      </c>
      <c r="F6" s="31" t="s">
        <v>55</v>
      </c>
    </row>
    <row r="7" spans="5:8" ht="42" x14ac:dyDescent="0.35">
      <c r="E7" s="36" t="s">
        <v>66</v>
      </c>
      <c r="F7" s="37">
        <v>1276969</v>
      </c>
    </row>
    <row r="8" spans="5:8" ht="21" x14ac:dyDescent="0.35">
      <c r="E8" s="33" t="s">
        <v>56</v>
      </c>
      <c r="F8" s="34">
        <v>278564</v>
      </c>
    </row>
    <row r="9" spans="5:8" ht="21" x14ac:dyDescent="0.35">
      <c r="E9" s="33" t="s">
        <v>57</v>
      </c>
      <c r="F9" s="34">
        <v>25350</v>
      </c>
    </row>
    <row r="10" spans="5:8" ht="21" x14ac:dyDescent="0.35">
      <c r="E10" s="33" t="s">
        <v>58</v>
      </c>
      <c r="F10" s="34">
        <v>1174</v>
      </c>
    </row>
    <row r="11" spans="5:8" ht="21" x14ac:dyDescent="0.35">
      <c r="E11" s="33" t="s">
        <v>59</v>
      </c>
      <c r="F11" s="34">
        <v>360</v>
      </c>
    </row>
    <row r="12" spans="5:8" ht="21" x14ac:dyDescent="0.35">
      <c r="E12" s="33" t="s">
        <v>60</v>
      </c>
      <c r="F12" s="34">
        <v>15000</v>
      </c>
    </row>
    <row r="13" spans="5:8" ht="21" x14ac:dyDescent="0.35">
      <c r="E13" s="33" t="s">
        <v>61</v>
      </c>
      <c r="F13" s="34">
        <v>60000</v>
      </c>
      <c r="G13" s="35"/>
      <c r="H13" s="30"/>
    </row>
    <row r="14" spans="5:8" ht="21" x14ac:dyDescent="0.35">
      <c r="E14" s="33"/>
      <c r="F14" s="34">
        <f>SUM(F7:F13)</f>
        <v>1657417</v>
      </c>
    </row>
    <row r="15" spans="5:8" x14ac:dyDescent="0.25">
      <c r="F15" s="29"/>
    </row>
    <row r="16" spans="5:8" ht="21" x14ac:dyDescent="0.35">
      <c r="E16" s="33" t="s">
        <v>67</v>
      </c>
      <c r="F16" s="34">
        <v>12000</v>
      </c>
    </row>
    <row r="17" spans="5:6" ht="21" x14ac:dyDescent="0.35">
      <c r="E17" s="33" t="s">
        <v>63</v>
      </c>
      <c r="F17" s="34">
        <v>15450</v>
      </c>
    </row>
    <row r="18" spans="5:6" ht="21" x14ac:dyDescent="0.35">
      <c r="E18" s="33" t="s">
        <v>64</v>
      </c>
      <c r="F18" s="34">
        <v>35000</v>
      </c>
    </row>
    <row r="19" spans="5:6" ht="42" x14ac:dyDescent="0.25">
      <c r="E19" s="38" t="s">
        <v>65</v>
      </c>
      <c r="F19" s="37">
        <v>100000</v>
      </c>
    </row>
    <row r="20" spans="5:6" x14ac:dyDescent="0.25">
      <c r="F20" s="30"/>
    </row>
    <row r="21" spans="5:6" ht="21" x14ac:dyDescent="0.35">
      <c r="E21" s="33" t="s">
        <v>68</v>
      </c>
      <c r="F21" s="34">
        <f>F14-F16-F17-F18-F19</f>
        <v>1494967</v>
      </c>
    </row>
    <row r="23" spans="5:6" ht="21" x14ac:dyDescent="0.35">
      <c r="E23" s="33" t="s">
        <v>69</v>
      </c>
      <c r="F23" s="34">
        <f>F21*2.5%</f>
        <v>37374.175000000003</v>
      </c>
    </row>
    <row r="25" spans="5:6" x14ac:dyDescent="0.25">
      <c r="F25" s="30"/>
    </row>
  </sheetData>
  <mergeCells count="1">
    <mergeCell ref="E4:F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9"/>
  <sheetViews>
    <sheetView tabSelected="1" topLeftCell="A4" workbookViewId="0">
      <selection activeCell="F15" sqref="F15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45" t="s">
        <v>49</v>
      </c>
      <c r="J3" s="45"/>
      <c r="K3" s="45"/>
      <c r="L3" s="45"/>
      <c r="O3" s="46" t="s">
        <v>12</v>
      </c>
      <c r="P3" s="46"/>
      <c r="Q3" s="46"/>
    </row>
    <row r="4" spans="1:17" ht="21" x14ac:dyDescent="0.25">
      <c r="A4" s="5" t="s">
        <v>7</v>
      </c>
      <c r="B4" s="5" t="s">
        <v>36</v>
      </c>
      <c r="C4" s="5" t="s">
        <v>2</v>
      </c>
      <c r="D4" s="10" t="s">
        <v>8</v>
      </c>
      <c r="E4" s="10" t="s">
        <v>9</v>
      </c>
      <c r="F4" s="10" t="s">
        <v>10</v>
      </c>
      <c r="I4" s="8" t="s">
        <v>15</v>
      </c>
      <c r="J4" s="8"/>
      <c r="K4" s="8"/>
      <c r="L4" s="17">
        <f>E18</f>
        <v>20100</v>
      </c>
      <c r="O4" s="14" t="s">
        <v>13</v>
      </c>
      <c r="P4" s="14" t="s">
        <v>36</v>
      </c>
      <c r="Q4" s="15"/>
    </row>
    <row r="5" spans="1:17" ht="30" x14ac:dyDescent="0.25">
      <c r="A5" s="6">
        <v>45413</v>
      </c>
      <c r="B5" s="14">
        <v>100</v>
      </c>
      <c r="C5" s="7" t="s">
        <v>29</v>
      </c>
      <c r="D5" s="11">
        <v>29000</v>
      </c>
      <c r="E5" s="11"/>
      <c r="F5" s="11">
        <v>11160</v>
      </c>
      <c r="I5" s="8" t="s">
        <v>11</v>
      </c>
      <c r="J5" s="17">
        <v>21900</v>
      </c>
      <c r="K5" s="8"/>
      <c r="L5" s="8"/>
      <c r="O5" s="14"/>
      <c r="P5" s="14"/>
      <c r="Q5" s="15"/>
    </row>
    <row r="6" spans="1:17" ht="30" x14ac:dyDescent="0.25">
      <c r="A6" s="6">
        <v>45417</v>
      </c>
      <c r="B6" s="14">
        <v>101</v>
      </c>
      <c r="C6" s="7" t="s">
        <v>30</v>
      </c>
      <c r="D6" s="11">
        <v>9000</v>
      </c>
      <c r="E6" s="11"/>
      <c r="F6" s="11">
        <v>580</v>
      </c>
      <c r="G6" s="27">
        <v>45705</v>
      </c>
      <c r="I6" s="8" t="s">
        <v>8</v>
      </c>
      <c r="J6" s="17">
        <f>D18</f>
        <v>113200</v>
      </c>
      <c r="K6" s="8"/>
      <c r="L6" s="8"/>
      <c r="O6" s="14"/>
      <c r="P6" s="14"/>
      <c r="Q6" s="15"/>
    </row>
    <row r="7" spans="1:17" x14ac:dyDescent="0.25">
      <c r="A7" s="6">
        <v>45452</v>
      </c>
      <c r="B7" s="14"/>
      <c r="C7" s="7" t="s">
        <v>26</v>
      </c>
      <c r="D7" s="11"/>
      <c r="E7" s="11">
        <v>3000</v>
      </c>
      <c r="F7" s="11">
        <v>790</v>
      </c>
      <c r="G7" s="27">
        <v>45715</v>
      </c>
      <c r="I7" s="8" t="s">
        <v>18</v>
      </c>
      <c r="J7" s="17">
        <f>Q21</f>
        <v>20500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31</v>
      </c>
      <c r="D8" s="11">
        <v>16500</v>
      </c>
      <c r="E8" s="11"/>
      <c r="F8" s="11">
        <v>560</v>
      </c>
      <c r="G8" s="26"/>
      <c r="I8" s="8"/>
      <c r="J8" s="8"/>
      <c r="K8" s="8"/>
      <c r="L8" s="8"/>
      <c r="O8" s="14"/>
      <c r="P8" s="14"/>
      <c r="Q8" s="15"/>
    </row>
    <row r="9" spans="1:17" ht="30" x14ac:dyDescent="0.25">
      <c r="A9" s="6">
        <v>45530</v>
      </c>
      <c r="B9" s="14">
        <v>103</v>
      </c>
      <c r="C9" s="7" t="s">
        <v>33</v>
      </c>
      <c r="D9" s="11">
        <v>18000</v>
      </c>
      <c r="E9" s="11"/>
      <c r="F9" s="11">
        <v>900</v>
      </c>
      <c r="I9" s="8" t="s">
        <v>17</v>
      </c>
      <c r="J9" s="17">
        <f>J5+J6-J7</f>
        <v>114600</v>
      </c>
      <c r="K9" s="8"/>
      <c r="L9" s="8"/>
      <c r="O9" s="14"/>
      <c r="P9" s="14"/>
      <c r="Q9" s="15"/>
    </row>
    <row r="10" spans="1:17" x14ac:dyDescent="0.25">
      <c r="A10" s="6">
        <v>45532</v>
      </c>
      <c r="B10" s="14">
        <v>104</v>
      </c>
      <c r="C10" s="7" t="s">
        <v>32</v>
      </c>
      <c r="D10" s="11">
        <v>29000</v>
      </c>
      <c r="E10" s="11"/>
      <c r="F10" s="11">
        <v>1500</v>
      </c>
      <c r="G10" t="s">
        <v>6</v>
      </c>
      <c r="I10" s="8"/>
      <c r="J10" s="8"/>
      <c r="K10" s="8"/>
      <c r="L10" s="8"/>
      <c r="O10" s="14" t="s">
        <v>70</v>
      </c>
      <c r="P10" s="14"/>
      <c r="Q10" s="15">
        <v>3500</v>
      </c>
    </row>
    <row r="11" spans="1:17" ht="30" x14ac:dyDescent="0.25">
      <c r="A11" s="6">
        <v>45536</v>
      </c>
      <c r="B11" s="14">
        <v>105</v>
      </c>
      <c r="C11" s="7" t="s">
        <v>34</v>
      </c>
      <c r="D11" s="11">
        <v>3500</v>
      </c>
      <c r="E11" s="11"/>
      <c r="F11" s="11">
        <f>500+300</f>
        <v>800</v>
      </c>
      <c r="G11" s="26"/>
      <c r="I11" s="8" t="s">
        <v>20</v>
      </c>
      <c r="J11" s="8"/>
      <c r="K11" s="8"/>
      <c r="L11" s="17">
        <f>L4-J9</f>
        <v>-94500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34</v>
      </c>
      <c r="D12" s="11">
        <v>4000</v>
      </c>
      <c r="E12" s="11"/>
      <c r="F12" s="11">
        <v>250</v>
      </c>
      <c r="I12" s="8"/>
      <c r="J12" s="8"/>
      <c r="K12" s="8"/>
      <c r="L12" s="8"/>
      <c r="O12" s="14" t="s">
        <v>71</v>
      </c>
      <c r="P12" s="14"/>
      <c r="Q12" s="15">
        <v>5500</v>
      </c>
    </row>
    <row r="13" spans="1:17" ht="30" x14ac:dyDescent="0.25">
      <c r="A13" s="6">
        <v>45536</v>
      </c>
      <c r="B13" s="14">
        <v>107</v>
      </c>
      <c r="C13" s="7" t="s">
        <v>35</v>
      </c>
      <c r="D13" s="11">
        <v>4200</v>
      </c>
      <c r="E13" s="11"/>
      <c r="F13" s="11">
        <v>100</v>
      </c>
      <c r="I13" s="8" t="s">
        <v>10</v>
      </c>
      <c r="J13" s="8"/>
      <c r="K13" s="8"/>
      <c r="L13" s="17">
        <f>F18</f>
        <v>17140</v>
      </c>
      <c r="O13" s="14" t="s">
        <v>72</v>
      </c>
      <c r="P13" s="14"/>
      <c r="Q13" s="15">
        <v>3500</v>
      </c>
    </row>
    <row r="14" spans="1:17" x14ac:dyDescent="0.25">
      <c r="A14" s="8"/>
      <c r="B14" s="14"/>
      <c r="C14" s="7"/>
      <c r="D14" s="11"/>
      <c r="E14" s="11">
        <v>7100</v>
      </c>
      <c r="F14" s="11">
        <v>500</v>
      </c>
      <c r="I14" s="8"/>
      <c r="J14" s="8"/>
      <c r="K14" s="8"/>
      <c r="L14" s="8"/>
      <c r="O14" s="14" t="s">
        <v>72</v>
      </c>
      <c r="P14" s="14"/>
      <c r="Q14" s="15">
        <v>3000</v>
      </c>
    </row>
    <row r="15" spans="1:17" x14ac:dyDescent="0.25">
      <c r="A15" s="8"/>
      <c r="B15" s="14"/>
      <c r="C15" s="7"/>
      <c r="D15" s="11"/>
      <c r="E15" s="11">
        <v>10000</v>
      </c>
      <c r="F15" s="11"/>
      <c r="I15" s="8"/>
      <c r="J15" s="8"/>
      <c r="K15" s="8"/>
      <c r="L15" s="8"/>
      <c r="O15" s="14" t="s">
        <v>73</v>
      </c>
      <c r="P15" s="14"/>
      <c r="Q15" s="15">
        <v>5000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/>
      <c r="P16" s="14"/>
      <c r="Q16" s="15"/>
    </row>
    <row r="17" spans="1:20" ht="21" x14ac:dyDescent="0.25">
      <c r="A17" s="8"/>
      <c r="B17" s="14"/>
      <c r="C17" s="7"/>
      <c r="D17" s="11"/>
      <c r="E17" s="11"/>
      <c r="F17" s="11"/>
      <c r="I17" s="8" t="s">
        <v>19</v>
      </c>
      <c r="J17" s="8"/>
      <c r="K17" s="8"/>
      <c r="L17" s="18">
        <f>L11-L13</f>
        <v>-111640</v>
      </c>
      <c r="O17" s="14"/>
      <c r="P17" s="14"/>
      <c r="Q17" s="15"/>
    </row>
    <row r="18" spans="1:20" ht="21" x14ac:dyDescent="0.25">
      <c r="A18" s="8"/>
      <c r="B18" s="14"/>
      <c r="C18" s="5" t="s">
        <v>16</v>
      </c>
      <c r="D18" s="10">
        <f>SUM(D5:D17)</f>
        <v>113200</v>
      </c>
      <c r="E18" s="10">
        <f>SUM(E5:E17)</f>
        <v>20100</v>
      </c>
      <c r="F18" s="10">
        <f>SUM(F5:F17)</f>
        <v>17140</v>
      </c>
      <c r="I18" s="8" t="s">
        <v>21</v>
      </c>
      <c r="J18" s="8"/>
      <c r="K18" s="8"/>
      <c r="L18" s="18">
        <f>L17/4</f>
        <v>-27910</v>
      </c>
      <c r="O18" s="14"/>
      <c r="P18" s="14"/>
      <c r="Q18" s="15"/>
    </row>
    <row r="19" spans="1:20" x14ac:dyDescent="0.25">
      <c r="O19" s="14"/>
      <c r="P19" s="14"/>
      <c r="Q19" s="15"/>
    </row>
    <row r="20" spans="1:20" x14ac:dyDescent="0.25">
      <c r="O20" s="14"/>
      <c r="P20" s="14"/>
      <c r="Q20" s="15"/>
    </row>
    <row r="21" spans="1:20" ht="21" x14ac:dyDescent="0.25">
      <c r="O21" s="14" t="s">
        <v>14</v>
      </c>
      <c r="P21" s="14"/>
      <c r="Q21" s="16">
        <f>SUM(Q4:Q20)</f>
        <v>20500</v>
      </c>
    </row>
    <row r="24" spans="1:20" x14ac:dyDescent="0.25">
      <c r="D24" s="12">
        <f>D18+F18</f>
        <v>130340</v>
      </c>
      <c r="T24" s="26">
        <f>D8+D6+D5</f>
        <v>54500</v>
      </c>
    </row>
    <row r="25" spans="1:20" x14ac:dyDescent="0.25">
      <c r="D25" s="12">
        <v>10100</v>
      </c>
    </row>
    <row r="26" spans="1:20" x14ac:dyDescent="0.25">
      <c r="D26" s="12">
        <v>23800</v>
      </c>
    </row>
    <row r="27" spans="1:20" x14ac:dyDescent="0.25">
      <c r="D27" s="12">
        <f>D24-D25-D26</f>
        <v>96440</v>
      </c>
    </row>
    <row r="28" spans="1:20" x14ac:dyDescent="0.25">
      <c r="D28" s="12">
        <v>15000</v>
      </c>
    </row>
    <row r="29" spans="1:20" x14ac:dyDescent="0.25">
      <c r="D29" s="12">
        <f>D27-D28</f>
        <v>81440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Zakat &amp; Charity</vt:lpstr>
      <vt:lpstr>Zakat calculator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2025-06-04T05:46:45Z</dcterms:modified>
</cp:coreProperties>
</file>