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oneer\Completed Projects\AIR WAR COLLEGE\Running Bill\"/>
    </mc:Choice>
  </mc:AlternateContent>
  <xr:revisionPtr revIDLastSave="0" documentId="13_ncr:1_{CEDDCCAA-04F3-479A-99B2-CA80D3C2DB04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Summary" sheetId="6" r:id="rId1"/>
    <sheet name="Ground Duct" sheetId="1" r:id="rId2"/>
    <sheet name="First Duct" sheetId="2" r:id="rId3"/>
    <sheet name="Second Duct" sheetId="4" r:id="rId4"/>
    <sheet name="Third Duct" sheetId="3" r:id="rId5"/>
    <sheet name="Vairation" sheetId="7" r:id="rId6"/>
  </sheets>
  <definedNames>
    <definedName name="_xlnm.Print_Area" localSheetId="2">'First Duct'!$A$1:$J$14</definedName>
    <definedName name="_xlnm.Print_Area" localSheetId="1">'Ground Duct'!$A$1:$J$16</definedName>
    <definedName name="_xlnm.Print_Area" localSheetId="3">'Second Duct'!$A$1:$N$14</definedName>
    <definedName name="_xlnm.Print_Area" localSheetId="0">Summary!$A$1:$E$43</definedName>
    <definedName name="_xlnm.Print_Area" localSheetId="4">'Third Duct'!$A$1:$O$14</definedName>
    <definedName name="_xlnm.Print_Area" localSheetId="5">Vairation!$A$1:$J$11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7" l="1"/>
  <c r="J11" i="7" s="1"/>
  <c r="J10" i="7"/>
  <c r="G10" i="7"/>
  <c r="J9" i="7"/>
  <c r="G9" i="7"/>
  <c r="J8" i="7"/>
  <c r="G8" i="7"/>
  <c r="G7" i="7"/>
  <c r="J7" i="7" s="1"/>
  <c r="J6" i="7"/>
  <c r="G6" i="7"/>
  <c r="G5" i="7"/>
  <c r="J5" i="7" s="1"/>
  <c r="J10" i="2"/>
  <c r="J11" i="1"/>
  <c r="G12" i="2" l="1"/>
  <c r="H14" i="2"/>
  <c r="G6" i="1"/>
  <c r="I14" i="3"/>
  <c r="I6" i="3"/>
  <c r="I5" i="3"/>
  <c r="J13" i="3"/>
  <c r="J12" i="3"/>
  <c r="J11" i="3"/>
  <c r="J10" i="3"/>
  <c r="J8" i="3"/>
  <c r="G14" i="3"/>
  <c r="G13" i="3"/>
  <c r="G12" i="3"/>
  <c r="G11" i="3"/>
  <c r="G10" i="3"/>
  <c r="G8" i="3"/>
  <c r="G6" i="3"/>
  <c r="G5" i="3"/>
  <c r="J13" i="4"/>
  <c r="J12" i="4"/>
  <c r="J11" i="4"/>
  <c r="J10" i="4"/>
  <c r="J8" i="4"/>
  <c r="G13" i="4"/>
  <c r="G12" i="4"/>
  <c r="G11" i="4"/>
  <c r="G10" i="4"/>
  <c r="G8" i="4"/>
  <c r="G7" i="4"/>
  <c r="H7" i="4" s="1"/>
  <c r="G6" i="4"/>
  <c r="H6" i="4" s="1"/>
  <c r="G5" i="4"/>
  <c r="H5" i="4" s="1"/>
  <c r="J14" i="4"/>
  <c r="I7" i="4"/>
  <c r="I6" i="4"/>
  <c r="I5" i="4"/>
  <c r="J13" i="2"/>
  <c r="J12" i="2"/>
  <c r="J11" i="2"/>
  <c r="G13" i="2"/>
  <c r="G11" i="2"/>
  <c r="G10" i="2"/>
  <c r="J8" i="2"/>
  <c r="G8" i="2"/>
  <c r="G7" i="2"/>
  <c r="H7" i="2" s="1"/>
  <c r="G6" i="2"/>
  <c r="H6" i="2" s="1"/>
  <c r="G5" i="2"/>
  <c r="J7" i="4" l="1"/>
  <c r="J5" i="4"/>
  <c r="J6" i="4"/>
  <c r="H5" i="2"/>
  <c r="H6" i="1"/>
  <c r="J16" i="1" l="1"/>
  <c r="G16" i="1"/>
  <c r="J14" i="1"/>
  <c r="J13" i="1"/>
  <c r="J12" i="1"/>
  <c r="G15" i="1"/>
  <c r="H15" i="1" s="1"/>
  <c r="J15" i="1" s="1"/>
  <c r="G14" i="1"/>
  <c r="G13" i="1"/>
  <c r="G12" i="1"/>
  <c r="G11" i="1"/>
  <c r="J9" i="1"/>
  <c r="J6" i="1"/>
  <c r="G9" i="1"/>
  <c r="G8" i="1"/>
  <c r="G7" i="1"/>
  <c r="H8" i="1" l="1"/>
  <c r="J8" i="1" s="1"/>
  <c r="H7" i="1"/>
  <c r="J7" i="1" s="1"/>
  <c r="J14" i="3" l="1"/>
  <c r="J6" i="3"/>
  <c r="J5" i="3"/>
  <c r="J7" i="2"/>
  <c r="J6" i="2"/>
  <c r="J5" i="2"/>
  <c r="J14" i="2" l="1"/>
  <c r="D25" i="6"/>
  <c r="C28" i="6" l="1"/>
  <c r="C27" i="6"/>
  <c r="C25" i="6"/>
  <c r="E25" i="6" l="1"/>
  <c r="D28" i="6"/>
  <c r="E28" i="6" s="1"/>
  <c r="D26" i="6"/>
  <c r="C26" i="6"/>
  <c r="C30" i="6" s="1"/>
  <c r="E26" i="6" l="1"/>
  <c r="D27" i="6"/>
  <c r="E27" i="6" s="1"/>
  <c r="E30" i="6" l="1"/>
  <c r="E31" i="6" s="1"/>
  <c r="E32" i="6" s="1"/>
  <c r="D30" i="6"/>
  <c r="E34" i="6" l="1"/>
</calcChain>
</file>

<file path=xl/sharedStrings.xml><?xml version="1.0" encoding="utf-8"?>
<sst xmlns="http://schemas.openxmlformats.org/spreadsheetml/2006/main" count="232" uniqueCount="86">
  <si>
    <t>ITEM NO.</t>
  </si>
  <si>
    <t>DESCRIPTION</t>
  </si>
  <si>
    <t>QTY</t>
  </si>
  <si>
    <t>UNIT</t>
  </si>
  <si>
    <t>AIR CONDITIONING WORK</t>
  </si>
  <si>
    <t>a</t>
  </si>
  <si>
    <t>G.I. Duct  &amp; Allied Works</t>
  </si>
  <si>
    <t>Sq. Ft</t>
  </si>
  <si>
    <t>Supply &amp; Isnt: Glass Wool Insulation on Ducts</t>
  </si>
  <si>
    <t xml:space="preserve">Flexible Duct Connector </t>
  </si>
  <si>
    <t>RFt</t>
  </si>
  <si>
    <t>Job</t>
  </si>
  <si>
    <t>Air Devices</t>
  </si>
  <si>
    <t>VCDs</t>
  </si>
  <si>
    <t>Supply Air Diffusers (15" x 15") 42 qty</t>
  </si>
  <si>
    <t>Return Air Diffusers (15" x 15") 38 qty</t>
  </si>
  <si>
    <t>Supply Air Diffusers (15" x 15") 63 qty</t>
  </si>
  <si>
    <t>Return Air Diffusers (15" x 15") 49 qty</t>
  </si>
  <si>
    <t>Return Air Grill 9" x 9" 14 qty</t>
  </si>
  <si>
    <t>Supply Air Diffusers (12" x 12") 16 qty (15 x 15 ) 100 qty</t>
  </si>
  <si>
    <t>Return Air Diffusers (12" x 12") 16 qty (15" x 15") 85 qty</t>
  </si>
  <si>
    <t>Return Air Grill 9" x 9" 11 qty</t>
  </si>
  <si>
    <t>Supply Air Diffusers (12" x 12") 2 Qty (15" x 15") 174 qty</t>
  </si>
  <si>
    <t>Return Air Diffusers (15" x 15") 134 qty</t>
  </si>
  <si>
    <t>Return Air Grill 9" x 9" 22 qty</t>
  </si>
  <si>
    <t>Supply &amp; Installation of Duct 24 swg</t>
  </si>
  <si>
    <t>Supply &amp; Installation of Duct 22 swg</t>
  </si>
  <si>
    <t>Material</t>
  </si>
  <si>
    <t>Labour</t>
  </si>
  <si>
    <t>Return Air Grill (9" x 9") 20 qty</t>
  </si>
  <si>
    <t>Exhaust Air Louver (as per drawings)</t>
  </si>
  <si>
    <t>S#</t>
  </si>
  <si>
    <t>Description</t>
  </si>
  <si>
    <t>Material Amount</t>
  </si>
  <si>
    <t>Labour Amount</t>
  </si>
  <si>
    <t>Total Amount</t>
  </si>
  <si>
    <t>HVAC Ground Floor</t>
  </si>
  <si>
    <t>HVAC 1st Floor</t>
  </si>
  <si>
    <t>HVAC 2nd Floor</t>
  </si>
  <si>
    <t>HVAC 3rd Floor</t>
  </si>
  <si>
    <t>TOTAL AMOUNT</t>
  </si>
  <si>
    <r>
      <t>Supply &amp; Installation of</t>
    </r>
    <r>
      <rPr>
        <b/>
        <sz val="14"/>
        <color theme="1"/>
        <rFont val="Calibri"/>
        <family val="2"/>
      </rPr>
      <t xml:space="preserve"> Flexible duct connector</t>
    </r>
    <r>
      <rPr>
        <sz val="14"/>
        <color theme="1"/>
        <rFont val="Calibri"/>
        <family val="2"/>
      </rPr>
      <t xml:space="preserve"> minimum 3" wide as shown in the drawings and directed by the engineer in charge.</t>
    </r>
  </si>
  <si>
    <t>Testing of Ducts.</t>
  </si>
  <si>
    <t>SST 13%</t>
  </si>
  <si>
    <t>GRAND TOTAL AMOUNT</t>
  </si>
  <si>
    <t xml:space="preserve">for PIONEER SERVICES </t>
  </si>
  <si>
    <t>Date</t>
  </si>
  <si>
    <t>Invoice #</t>
  </si>
  <si>
    <t>NTN #</t>
  </si>
  <si>
    <t>4312149-7</t>
  </si>
  <si>
    <t>NTN # 1547417-8</t>
  </si>
  <si>
    <t>Project: PAF AIR WAR COLLEGE, KARACHI</t>
  </si>
  <si>
    <t>Invoice</t>
  </si>
  <si>
    <t>Less Received  40% Adv (incl WHT)</t>
  </si>
  <si>
    <t>Payable Amount</t>
  </si>
  <si>
    <t>Total Qty</t>
  </si>
  <si>
    <t>02</t>
  </si>
  <si>
    <t>SUMMARY: FINAL BILL</t>
  </si>
  <si>
    <t>M/S DWP TECHNOLOGIES PVT LTD</t>
  </si>
  <si>
    <t>5 – Zafar Ali Road Gulberg V, Lahore</t>
  </si>
  <si>
    <t>02 July 2024</t>
  </si>
  <si>
    <t>i</t>
  </si>
  <si>
    <t>ii</t>
  </si>
  <si>
    <t>iii</t>
  </si>
  <si>
    <t>iv</t>
  </si>
  <si>
    <t>v</t>
  </si>
  <si>
    <t>vi</t>
  </si>
  <si>
    <t>1st Bill Qty</t>
  </si>
  <si>
    <t>2nd Bill Qty</t>
  </si>
  <si>
    <t>Ground Floor</t>
  </si>
  <si>
    <t>1st Floor</t>
  </si>
  <si>
    <t>Second Floor</t>
  </si>
  <si>
    <t>Third Floor</t>
  </si>
  <si>
    <t>Variation Amount</t>
  </si>
  <si>
    <t xml:space="preserve">Supply, fabrication, and installation of G.I. Duct work using prime quality sheet metal as specified in the specifications and drawing.                                                             </t>
  </si>
  <si>
    <t>Supply and installation of 1.5” thick, 24 kg/m3 density Glass Wool Insulation with 8 oz. Canvas cloth wrapping, antifungal paint around duct with adhesive and 2” wide adhesive tape as specified in the specifications and drawing.</t>
  </si>
  <si>
    <t>Supply &amp;  installation of Pre-insulated flexible duct 8" Dia.</t>
  </si>
  <si>
    <t>Providing and installation Jubilee clamp 10" for flexible duct.</t>
  </si>
  <si>
    <t>Providing and installation of G.I sheet metal round neck 8" dia for fixing flexible duct.</t>
  </si>
  <si>
    <t>Fabrication and installation of G.I sheet metal plenum box for supply air diffuser.</t>
  </si>
  <si>
    <t>Supply &amp;  installation of fiber glass insulation over supply air plenum including canvas cloth, antifungus paint etc complete in all respect</t>
  </si>
  <si>
    <t>Sqft</t>
  </si>
  <si>
    <t>Rft</t>
  </si>
  <si>
    <t>Nos</t>
  </si>
  <si>
    <t>vu</t>
  </si>
  <si>
    <t>vii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</si>
</sst>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_(* #,##0.000_);_(* \(#,##0.000\);_(* &quot;-&quot;??_);_(@_)"/>
    <numFmt numFmtId="167" formatCode="_(* #,##0_);_(* \(#,##0\);_(* \-??_);_(@_)"/>
    <numFmt numFmtId="168" formatCode="_(* #,##0.0_);_(* \(#,##0.0\);_(* &quot;-&quot;??_);_(@_)"/>
  </numFmts>
  <fonts count="4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1"/>
      <name val="Calibri"/>
      <family val="2"/>
    </font>
    <font>
      <b/>
      <sz val="11"/>
      <name val="Calibri"/>
      <family val="2"/>
    </font>
    <font>
      <sz val="11"/>
      <color rgb="FF000000"/>
      <name val="Times New Roman"/>
      <family val="1"/>
    </font>
    <font>
      <b/>
      <sz val="12"/>
      <name val="Calibri"/>
      <family val="2"/>
    </font>
    <font>
      <b/>
      <sz val="14"/>
      <name val="Calibri"/>
      <family val="2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</font>
    <font>
      <i/>
      <sz val="11"/>
      <color rgb="FF000000"/>
      <name val="Calibri"/>
      <family val="2"/>
      <charset val="1"/>
    </font>
    <font>
      <b/>
      <u/>
      <sz val="20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sz val="16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i/>
      <sz val="11"/>
      <color rgb="FF000000"/>
      <name val="Calibri"/>
      <family val="2"/>
      <charset val="1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14"/>
      <name val="Calibri"/>
      <family val="2"/>
    </font>
    <font>
      <sz val="14"/>
      <color rgb="FF000000"/>
      <name val="Calibri"/>
      <family val="2"/>
    </font>
    <font>
      <sz val="18"/>
      <color rgb="FF000000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rgb="FF000000"/>
      <name val="Times New Roman"/>
      <family val="1"/>
    </font>
    <font>
      <b/>
      <sz val="15"/>
      <color rgb="FF000000"/>
      <name val="Calibri"/>
      <family val="2"/>
    </font>
    <font>
      <b/>
      <i/>
      <sz val="14"/>
      <color rgb="FF000000"/>
      <name val="Calibri"/>
      <family val="2"/>
      <charset val="1"/>
    </font>
    <font>
      <b/>
      <sz val="15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22"/>
      <color rgb="FF000000"/>
      <name val="Calibri"/>
      <family val="2"/>
    </font>
    <font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u/>
      <sz val="18"/>
      <color rgb="FF000000"/>
      <name val="Calibri"/>
      <family val="2"/>
      <scheme val="minor"/>
    </font>
    <font>
      <b/>
      <u/>
      <sz val="18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3D2D0"/>
      </patternFill>
    </fill>
    <fill>
      <patternFill patternType="solid">
        <fgColor rgb="FFCACDD1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center"/>
    </xf>
    <xf numFmtId="165" fontId="1" fillId="0" borderId="0" xfId="1" applyNumberFormat="1" applyFont="1" applyAlignment="1">
      <alignment horizontal="left" vertical="top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left" vertical="center" wrapText="1"/>
    </xf>
    <xf numFmtId="167" fontId="13" fillId="0" borderId="7" xfId="1" applyNumberFormat="1" applyFont="1" applyBorder="1" applyAlignment="1">
      <alignment vertical="center"/>
    </xf>
    <xf numFmtId="167" fontId="0" fillId="0" borderId="0" xfId="0" applyNumberFormat="1"/>
    <xf numFmtId="0" fontId="14" fillId="0" borderId="0" xfId="0" applyFont="1"/>
    <xf numFmtId="167" fontId="14" fillId="0" borderId="0" xfId="0" applyNumberFormat="1" applyFont="1"/>
    <xf numFmtId="167" fontId="13" fillId="0" borderId="0" xfId="1" applyNumberFormat="1" applyFont="1"/>
    <xf numFmtId="165" fontId="15" fillId="0" borderId="0" xfId="1" applyNumberFormat="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center"/>
    </xf>
    <xf numFmtId="165" fontId="15" fillId="0" borderId="0" xfId="0" applyNumberFormat="1" applyFont="1" applyAlignment="1">
      <alignment horizontal="left" vertical="top"/>
    </xf>
    <xf numFmtId="164" fontId="15" fillId="0" borderId="0" xfId="0" applyNumberFormat="1" applyFont="1" applyAlignment="1">
      <alignment horizontal="left" vertical="top"/>
    </xf>
    <xf numFmtId="166" fontId="15" fillId="0" borderId="0" xfId="1" applyNumberFormat="1" applyFont="1" applyAlignment="1">
      <alignment horizontal="left" vertical="top"/>
    </xf>
    <xf numFmtId="0" fontId="20" fillId="0" borderId="0" xfId="0" applyFont="1" applyAlignment="1">
      <alignment horizontal="left" vertical="top"/>
    </xf>
    <xf numFmtId="165" fontId="20" fillId="0" borderId="0" xfId="0" applyNumberFormat="1" applyFont="1" applyAlignment="1">
      <alignment horizontal="left" vertical="top"/>
    </xf>
    <xf numFmtId="164" fontId="20" fillId="0" borderId="0" xfId="0" applyNumberFormat="1" applyFont="1" applyAlignment="1">
      <alignment horizontal="left" vertical="top"/>
    </xf>
    <xf numFmtId="0" fontId="23" fillId="0" borderId="4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left" vertical="center" wrapText="1"/>
    </xf>
    <xf numFmtId="1" fontId="23" fillId="0" borderId="5" xfId="1" applyNumberFormat="1" applyFont="1" applyBorder="1" applyAlignment="1">
      <alignment horizontal="center" vertical="center" shrinkToFit="1"/>
    </xf>
    <xf numFmtId="0" fontId="21" fillId="0" borderId="5" xfId="0" applyFont="1" applyBorder="1" applyAlignment="1">
      <alignment horizontal="center" vertical="center" wrapText="1"/>
    </xf>
    <xf numFmtId="165" fontId="21" fillId="0" borderId="7" xfId="1" applyNumberFormat="1" applyFont="1" applyFill="1" applyBorder="1" applyAlignment="1">
      <alignment horizontal="right" vertical="center" wrapText="1"/>
    </xf>
    <xf numFmtId="165" fontId="21" fillId="0" borderId="7" xfId="1" applyNumberFormat="1" applyFont="1" applyBorder="1" applyAlignment="1">
      <alignment horizontal="right" vertical="center" wrapText="1"/>
    </xf>
    <xf numFmtId="0" fontId="24" fillId="4" borderId="8" xfId="0" applyFont="1" applyFill="1" applyBorder="1" applyAlignment="1">
      <alignment horizontal="left" vertical="center" wrapText="1"/>
    </xf>
    <xf numFmtId="0" fontId="24" fillId="4" borderId="9" xfId="0" applyFont="1" applyFill="1" applyBorder="1" applyAlignment="1">
      <alignment horizontal="left" vertical="center" wrapText="1"/>
    </xf>
    <xf numFmtId="1" fontId="23" fillId="0" borderId="7" xfId="1" applyNumberFormat="1" applyFont="1" applyBorder="1" applyAlignment="1">
      <alignment horizontal="center" vertical="center" shrinkToFit="1"/>
    </xf>
    <xf numFmtId="0" fontId="21" fillId="0" borderId="7" xfId="0" applyFont="1" applyBorder="1" applyAlignment="1">
      <alignment horizontal="center" vertical="center" wrapText="1"/>
    </xf>
    <xf numFmtId="0" fontId="18" fillId="3" borderId="7" xfId="0" applyFont="1" applyFill="1" applyBorder="1" applyAlignment="1">
      <alignment vertical="top" wrapText="1"/>
    </xf>
    <xf numFmtId="0" fontId="21" fillId="3" borderId="7" xfId="0" applyFont="1" applyFill="1" applyBorder="1" applyAlignment="1">
      <alignment vertical="top" wrapText="1"/>
    </xf>
    <xf numFmtId="0" fontId="18" fillId="3" borderId="0" xfId="0" applyFont="1" applyFill="1" applyAlignment="1">
      <alignment vertical="top" wrapText="1"/>
    </xf>
    <xf numFmtId="165" fontId="21" fillId="3" borderId="7" xfId="1" applyNumberFormat="1" applyFont="1" applyFill="1" applyBorder="1" applyAlignment="1">
      <alignment vertical="top" wrapText="1"/>
    </xf>
    <xf numFmtId="165" fontId="21" fillId="3" borderId="2" xfId="1" applyNumberFormat="1" applyFont="1" applyFill="1" applyBorder="1" applyAlignment="1">
      <alignment vertical="top" wrapText="1"/>
    </xf>
    <xf numFmtId="0" fontId="23" fillId="4" borderId="4" xfId="0" applyFont="1" applyFill="1" applyBorder="1" applyAlignment="1">
      <alignment horizontal="center" vertical="center" wrapText="1"/>
    </xf>
    <xf numFmtId="1" fontId="23" fillId="0" borderId="13" xfId="0" applyNumberFormat="1" applyFont="1" applyBorder="1" applyAlignment="1">
      <alignment horizontal="center" vertical="center" shrinkToFit="1"/>
    </xf>
    <xf numFmtId="0" fontId="21" fillId="0" borderId="14" xfId="0" applyFont="1" applyBorder="1" applyAlignment="1">
      <alignment horizontal="center" vertical="center" wrapText="1"/>
    </xf>
    <xf numFmtId="1" fontId="23" fillId="0" borderId="15" xfId="0" applyNumberFormat="1" applyFont="1" applyBorder="1" applyAlignment="1">
      <alignment horizontal="center" vertical="center" shrinkToFit="1"/>
    </xf>
    <xf numFmtId="1" fontId="23" fillId="0" borderId="7" xfId="0" applyNumberFormat="1" applyFont="1" applyBorder="1" applyAlignment="1">
      <alignment horizontal="center" vertical="center" shrinkToFit="1"/>
    </xf>
    <xf numFmtId="0" fontId="23" fillId="0" borderId="0" xfId="0" applyFont="1" applyAlignment="1">
      <alignment horizontal="left" vertical="top"/>
    </xf>
    <xf numFmtId="0" fontId="21" fillId="0" borderId="7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center"/>
    </xf>
    <xf numFmtId="0" fontId="23" fillId="0" borderId="17" xfId="0" applyFont="1" applyBorder="1" applyAlignment="1">
      <alignment horizontal="center" vertical="center" wrapText="1"/>
    </xf>
    <xf numFmtId="0" fontId="24" fillId="4" borderId="16" xfId="0" applyFont="1" applyFill="1" applyBorder="1" applyAlignment="1">
      <alignment horizontal="left" vertical="center" wrapText="1"/>
    </xf>
    <xf numFmtId="0" fontId="22" fillId="0" borderId="11" xfId="0" applyFont="1" applyBorder="1" applyAlignment="1">
      <alignment horizontal="center" vertical="center" wrapText="1"/>
    </xf>
    <xf numFmtId="0" fontId="18" fillId="3" borderId="12" xfId="0" applyFont="1" applyFill="1" applyBorder="1" applyAlignment="1">
      <alignment vertical="top" wrapText="1"/>
    </xf>
    <xf numFmtId="0" fontId="21" fillId="3" borderId="0" xfId="0" applyFont="1" applyFill="1" applyAlignment="1">
      <alignment vertical="top" wrapText="1"/>
    </xf>
    <xf numFmtId="0" fontId="23" fillId="4" borderId="3" xfId="0" applyFont="1" applyFill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9" fillId="4" borderId="7" xfId="0" applyFont="1" applyFill="1" applyBorder="1" applyAlignment="1">
      <alignment horizontal="left" vertical="center" wrapText="1"/>
    </xf>
    <xf numFmtId="165" fontId="26" fillId="0" borderId="7" xfId="1" applyNumberFormat="1" applyFont="1" applyBorder="1" applyAlignment="1">
      <alignment horizontal="center" vertical="center" wrapText="1"/>
    </xf>
    <xf numFmtId="165" fontId="26" fillId="0" borderId="7" xfId="1" applyNumberFormat="1" applyFont="1" applyFill="1" applyBorder="1" applyAlignment="1">
      <alignment horizontal="center" vertical="center" wrapText="1"/>
    </xf>
    <xf numFmtId="1" fontId="27" fillId="0" borderId="7" xfId="1" applyNumberFormat="1" applyFont="1" applyBorder="1" applyAlignment="1">
      <alignment horizontal="center" vertical="center" shrinkToFit="1"/>
    </xf>
    <xf numFmtId="0" fontId="26" fillId="0" borderId="7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vertical="top" wrapText="1"/>
    </xf>
    <xf numFmtId="0" fontId="26" fillId="3" borderId="7" xfId="0" applyFont="1" applyFill="1" applyBorder="1" applyAlignment="1">
      <alignment vertical="top" wrapText="1"/>
    </xf>
    <xf numFmtId="165" fontId="26" fillId="3" borderId="7" xfId="1" applyNumberFormat="1" applyFont="1" applyFill="1" applyBorder="1" applyAlignment="1">
      <alignment vertical="top" wrapText="1"/>
    </xf>
    <xf numFmtId="0" fontId="25" fillId="0" borderId="7" xfId="0" applyFont="1" applyBorder="1" applyAlignment="1">
      <alignment horizontal="left" vertical="top"/>
    </xf>
    <xf numFmtId="1" fontId="27" fillId="0" borderId="7" xfId="0" applyNumberFormat="1" applyFont="1" applyBorder="1" applyAlignment="1">
      <alignment horizontal="center" vertical="center" shrinkToFit="1"/>
    </xf>
    <xf numFmtId="0" fontId="25" fillId="0" borderId="0" xfId="0" applyFont="1" applyAlignment="1">
      <alignment horizontal="left" vertical="top"/>
    </xf>
    <xf numFmtId="165" fontId="25" fillId="0" borderId="0" xfId="0" applyNumberFormat="1" applyFont="1" applyAlignment="1">
      <alignment horizontal="left" vertical="top"/>
    </xf>
    <xf numFmtId="164" fontId="25" fillId="0" borderId="0" xfId="0" applyNumberFormat="1" applyFont="1" applyAlignment="1">
      <alignment horizontal="left" vertical="top"/>
    </xf>
    <xf numFmtId="0" fontId="31" fillId="0" borderId="0" xfId="0" applyFont="1"/>
    <xf numFmtId="167" fontId="32" fillId="0" borderId="7" xfId="1" applyNumberFormat="1" applyFont="1" applyBorder="1" applyAlignment="1">
      <alignment vertical="center"/>
    </xf>
    <xf numFmtId="165" fontId="32" fillId="0" borderId="7" xfId="1" applyNumberFormat="1" applyFont="1" applyBorder="1" applyAlignment="1">
      <alignment vertical="center"/>
    </xf>
    <xf numFmtId="0" fontId="33" fillId="0" borderId="0" xfId="0" applyFont="1" applyAlignment="1">
      <alignment horizontal="left" vertical="center"/>
    </xf>
    <xf numFmtId="165" fontId="20" fillId="4" borderId="0" xfId="1" applyNumberFormat="1" applyFont="1" applyFill="1" applyBorder="1" applyAlignment="1">
      <alignment horizontal="left" vertical="center"/>
    </xf>
    <xf numFmtId="1" fontId="22" fillId="0" borderId="11" xfId="0" applyNumberFormat="1" applyFont="1" applyBorder="1" applyAlignment="1">
      <alignment horizontal="center" vertical="top" shrinkToFit="1"/>
    </xf>
    <xf numFmtId="0" fontId="18" fillId="3" borderId="19" xfId="0" applyFont="1" applyFill="1" applyBorder="1" applyAlignment="1">
      <alignment vertical="top" wrapText="1"/>
    </xf>
    <xf numFmtId="0" fontId="18" fillId="3" borderId="2" xfId="0" applyFont="1" applyFill="1" applyBorder="1" applyAlignment="1">
      <alignment vertical="top" wrapText="1"/>
    </xf>
    <xf numFmtId="0" fontId="3" fillId="2" borderId="7" xfId="0" applyFont="1" applyFill="1" applyBorder="1" applyAlignment="1">
      <alignment horizontal="left" vertical="center" wrapText="1" indent="1"/>
    </xf>
    <xf numFmtId="165" fontId="4" fillId="2" borderId="7" xfId="1" applyNumberFormat="1" applyFont="1" applyFill="1" applyBorder="1" applyAlignment="1">
      <alignment horizontal="left" wrapText="1"/>
    </xf>
    <xf numFmtId="165" fontId="2" fillId="2" borderId="7" xfId="1" applyNumberFormat="1" applyFont="1" applyFill="1" applyBorder="1" applyAlignment="1">
      <alignment horizontal="center" vertical="top" wrapText="1"/>
    </xf>
    <xf numFmtId="0" fontId="23" fillId="0" borderId="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 wrapText="1"/>
    </xf>
    <xf numFmtId="0" fontId="18" fillId="3" borderId="15" xfId="0" applyFont="1" applyFill="1" applyBorder="1" applyAlignment="1">
      <alignment vertical="top" wrapText="1"/>
    </xf>
    <xf numFmtId="165" fontId="21" fillId="3" borderId="15" xfId="1" applyNumberFormat="1" applyFont="1" applyFill="1" applyBorder="1" applyAlignment="1">
      <alignment vertical="top" wrapText="1"/>
    </xf>
    <xf numFmtId="165" fontId="18" fillId="2" borderId="20" xfId="1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21" fillId="0" borderId="7" xfId="1" applyFont="1" applyFill="1" applyBorder="1" applyAlignment="1">
      <alignment horizontal="right" vertical="center" wrapText="1"/>
    </xf>
    <xf numFmtId="0" fontId="35" fillId="0" borderId="0" xfId="0" applyFont="1" applyAlignment="1">
      <alignment horizontal="center" vertical="top"/>
    </xf>
    <xf numFmtId="0" fontId="8" fillId="0" borderId="7" xfId="0" applyFont="1" applyBorder="1" applyAlignment="1">
      <alignment horizontal="left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36" fillId="0" borderId="15" xfId="0" applyFont="1" applyBorder="1" applyAlignment="1">
      <alignment horizontal="left" vertical="top" wrapText="1"/>
    </xf>
    <xf numFmtId="0" fontId="21" fillId="0" borderId="2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14" fontId="38" fillId="0" borderId="7" xfId="1" quotePrefix="1" applyNumberFormat="1" applyFont="1" applyBorder="1" applyAlignment="1">
      <alignment horizontal="right"/>
    </xf>
    <xf numFmtId="0" fontId="24" fillId="0" borderId="0" xfId="0" applyFont="1"/>
    <xf numFmtId="165" fontId="38" fillId="0" borderId="7" xfId="1" quotePrefix="1" applyNumberFormat="1" applyFont="1" applyBorder="1" applyAlignment="1">
      <alignment horizontal="right" vertical="center"/>
    </xf>
    <xf numFmtId="0" fontId="37" fillId="0" borderId="0" xfId="0" applyFont="1" applyAlignment="1">
      <alignment horizontal="left"/>
    </xf>
    <xf numFmtId="0" fontId="38" fillId="0" borderId="7" xfId="0" applyFont="1" applyBorder="1" applyAlignment="1">
      <alignment horizontal="right"/>
    </xf>
    <xf numFmtId="0" fontId="37" fillId="0" borderId="0" xfId="0" applyFont="1" applyAlignment="1">
      <alignment horizontal="left" wrapText="1"/>
    </xf>
    <xf numFmtId="0" fontId="38" fillId="0" borderId="0" xfId="0" applyFont="1" applyAlignment="1">
      <alignment horizontal="right" vertical="center"/>
    </xf>
    <xf numFmtId="0" fontId="38" fillId="0" borderId="0" xfId="0" applyFont="1" applyAlignment="1">
      <alignment horizontal="right"/>
    </xf>
    <xf numFmtId="0" fontId="38" fillId="0" borderId="7" xfId="0" applyFont="1" applyBorder="1" applyAlignment="1">
      <alignment horizontal="right" vertical="center"/>
    </xf>
    <xf numFmtId="0" fontId="38" fillId="0" borderId="0" xfId="0" applyFont="1" applyAlignment="1">
      <alignment vertical="center"/>
    </xf>
    <xf numFmtId="165" fontId="21" fillId="0" borderId="7" xfId="2" applyNumberFormat="1" applyFont="1" applyBorder="1" applyAlignment="1">
      <alignment horizontal="right" vertical="center" wrapText="1"/>
    </xf>
    <xf numFmtId="164" fontId="0" fillId="0" borderId="0" xfId="0" applyNumberFormat="1"/>
    <xf numFmtId="0" fontId="42" fillId="0" borderId="0" xfId="0" applyFont="1"/>
    <xf numFmtId="165" fontId="0" fillId="0" borderId="0" xfId="1" applyNumberFormat="1" applyFont="1"/>
    <xf numFmtId="165" fontId="25" fillId="0" borderId="0" xfId="1" applyNumberFormat="1" applyFont="1" applyAlignment="1">
      <alignment vertical="center"/>
    </xf>
    <xf numFmtId="165" fontId="25" fillId="0" borderId="0" xfId="1" applyNumberFormat="1" applyFont="1"/>
    <xf numFmtId="0" fontId="1" fillId="0" borderId="0" xfId="0" applyFont="1"/>
    <xf numFmtId="165" fontId="35" fillId="0" borderId="0" xfId="0" applyNumberFormat="1" applyFont="1" applyAlignment="1">
      <alignment horizontal="center" vertical="top"/>
    </xf>
    <xf numFmtId="168" fontId="21" fillId="0" borderId="7" xfId="1" applyNumberFormat="1" applyFont="1" applyBorder="1" applyAlignment="1">
      <alignment horizontal="right" vertical="center" wrapText="1"/>
    </xf>
    <xf numFmtId="164" fontId="21" fillId="0" borderId="7" xfId="1" applyFont="1" applyBorder="1" applyAlignment="1">
      <alignment horizontal="right" vertical="center" wrapText="1"/>
    </xf>
    <xf numFmtId="9" fontId="21" fillId="0" borderId="7" xfId="2" applyFont="1" applyBorder="1" applyAlignment="1">
      <alignment horizontal="right" vertical="center" wrapText="1"/>
    </xf>
    <xf numFmtId="0" fontId="32" fillId="0" borderId="7" xfId="0" applyFont="1" applyBorder="1" applyAlignment="1">
      <alignment horizontal="right" vertical="center"/>
    </xf>
    <xf numFmtId="0" fontId="38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40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9" fillId="0" borderId="0" xfId="0" applyFont="1" applyAlignment="1">
      <alignment horizontal="left"/>
    </xf>
    <xf numFmtId="0" fontId="37" fillId="0" borderId="0" xfId="0" applyFont="1" applyAlignment="1">
      <alignment horizontal="left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7" fillId="2" borderId="24" xfId="0" applyFont="1" applyFill="1" applyBorder="1" applyAlignment="1">
      <alignment horizontal="center" vertical="center" wrapText="1"/>
    </xf>
    <xf numFmtId="0" fontId="17" fillId="2" borderId="25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23" xfId="0" applyFont="1" applyFill="1" applyBorder="1" applyAlignment="1">
      <alignment horizontal="center" vertical="center" wrapText="1"/>
    </xf>
    <xf numFmtId="165" fontId="18" fillId="2" borderId="8" xfId="1" applyNumberFormat="1" applyFont="1" applyFill="1" applyBorder="1" applyAlignment="1">
      <alignment horizontal="center" vertical="center" wrapText="1"/>
    </xf>
    <xf numFmtId="165" fontId="18" fillId="2" borderId="22" xfId="1" applyNumberFormat="1" applyFont="1" applyFill="1" applyBorder="1" applyAlignment="1">
      <alignment horizontal="center" vertical="center" wrapText="1"/>
    </xf>
    <xf numFmtId="165" fontId="18" fillId="2" borderId="18" xfId="1" applyNumberFormat="1" applyFont="1" applyFill="1" applyBorder="1" applyAlignment="1">
      <alignment horizontal="center" vertical="center" wrapText="1"/>
    </xf>
    <xf numFmtId="0" fontId="43" fillId="0" borderId="26" xfId="0" applyFont="1" applyBorder="1" applyAlignment="1">
      <alignment horizontal="left" vertical="center"/>
    </xf>
    <xf numFmtId="0" fontId="34" fillId="2" borderId="6" xfId="0" applyFont="1" applyFill="1" applyBorder="1" applyAlignment="1">
      <alignment horizontal="center" vertical="center" wrapText="1"/>
    </xf>
    <xf numFmtId="0" fontId="34" fillId="2" borderId="7" xfId="0" applyFont="1" applyFill="1" applyBorder="1" applyAlignment="1">
      <alignment horizontal="center" vertical="center" wrapText="1"/>
    </xf>
    <xf numFmtId="0" fontId="44" fillId="0" borderId="26" xfId="0" applyFont="1" applyBorder="1" applyAlignment="1">
      <alignment horizontal="left" vertical="center"/>
    </xf>
    <xf numFmtId="165" fontId="34" fillId="2" borderId="7" xfId="1" applyNumberFormat="1" applyFont="1" applyFill="1" applyBorder="1" applyAlignment="1">
      <alignment horizontal="center" vertical="center" wrapText="1"/>
    </xf>
    <xf numFmtId="0" fontId="23" fillId="0" borderId="7" xfId="0" applyFont="1" applyBorder="1" applyAlignment="1">
      <alignment vertical="center" wrapText="1"/>
    </xf>
    <xf numFmtId="165" fontId="23" fillId="0" borderId="7" xfId="1" applyNumberFormat="1" applyFont="1" applyBorder="1" applyAlignment="1">
      <alignment horizontal="center" vertical="center" shrinkToFit="1"/>
    </xf>
    <xf numFmtId="165" fontId="21" fillId="0" borderId="7" xfId="1" applyNumberFormat="1" applyFont="1" applyBorder="1" applyAlignment="1">
      <alignment horizontal="center" vertical="center" wrapText="1"/>
    </xf>
    <xf numFmtId="165" fontId="21" fillId="0" borderId="7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497418</xdr:colOff>
      <xdr:row>8</xdr:row>
      <xdr:rowOff>190499</xdr:rowOff>
    </xdr:from>
    <xdr:to>
      <xdr:col>40</xdr:col>
      <xdr:colOff>97046</xdr:colOff>
      <xdr:row>20</xdr:row>
      <xdr:rowOff>252457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919544-92F6-B715-3046-78429BC36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68501" y="2571749"/>
          <a:ext cx="12860545" cy="4115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J47"/>
  <sheetViews>
    <sheetView topLeftCell="A16" zoomScaleNormal="100" zoomScaleSheetLayoutView="100" workbookViewId="0">
      <selection activeCell="E38" sqref="E38"/>
    </sheetView>
  </sheetViews>
  <sheetFormatPr defaultColWidth="10" defaultRowHeight="12.75" x14ac:dyDescent="0.2"/>
  <cols>
    <col min="1" max="1" width="5.5" customWidth="1"/>
    <col min="2" max="2" width="46.1640625" customWidth="1"/>
    <col min="3" max="3" width="18.33203125" customWidth="1"/>
    <col min="4" max="4" width="18.5" customWidth="1"/>
    <col min="5" max="5" width="18.1640625" customWidth="1"/>
    <col min="7" max="7" width="21.33203125" bestFit="1" customWidth="1"/>
    <col min="8" max="8" width="20.1640625" bestFit="1" customWidth="1"/>
    <col min="9" max="9" width="25.33203125" customWidth="1"/>
    <col min="10" max="10" width="19.6640625" customWidth="1"/>
  </cols>
  <sheetData>
    <row r="12" spans="1:6" s="96" customFormat="1" ht="18.75" x14ac:dyDescent="0.3">
      <c r="A12" s="121"/>
      <c r="B12" s="121"/>
      <c r="C12" s="104"/>
      <c r="D12" s="103" t="s">
        <v>46</v>
      </c>
      <c r="E12" s="95" t="s">
        <v>60</v>
      </c>
    </row>
    <row r="13" spans="1:6" s="96" customFormat="1" ht="18.75" x14ac:dyDescent="0.3">
      <c r="A13" s="122"/>
      <c r="B13" s="122"/>
      <c r="C13" s="104"/>
      <c r="D13" s="103" t="s">
        <v>47</v>
      </c>
      <c r="E13" s="97" t="s">
        <v>56</v>
      </c>
    </row>
    <row r="14" spans="1:6" s="96" customFormat="1" ht="18.75" x14ac:dyDescent="0.3">
      <c r="A14" s="98" t="s">
        <v>58</v>
      </c>
      <c r="B14" s="98"/>
      <c r="C14" s="104"/>
      <c r="D14" s="103" t="s">
        <v>48</v>
      </c>
      <c r="E14" s="99" t="s">
        <v>49</v>
      </c>
    </row>
    <row r="15" spans="1:6" s="96" customFormat="1" ht="18.75" customHeight="1" x14ac:dyDescent="0.3">
      <c r="A15" s="123" t="s">
        <v>59</v>
      </c>
      <c r="B15" s="123"/>
      <c r="C15" s="123"/>
      <c r="D15" s="101"/>
      <c r="E15" s="101"/>
      <c r="F15" s="102"/>
    </row>
    <row r="16" spans="1:6" s="96" customFormat="1" ht="18.75" x14ac:dyDescent="0.3">
      <c r="A16" s="123"/>
      <c r="B16" s="123"/>
      <c r="C16" s="100"/>
      <c r="D16" s="101"/>
      <c r="E16" s="101"/>
      <c r="F16" s="102"/>
    </row>
    <row r="17" spans="1:8" s="96" customFormat="1" ht="18.75" x14ac:dyDescent="0.3">
      <c r="A17" s="98" t="s">
        <v>50</v>
      </c>
      <c r="B17" s="98"/>
      <c r="C17" s="94"/>
      <c r="D17" s="117"/>
      <c r="E17" s="117"/>
      <c r="F17" s="102"/>
    </row>
    <row r="18" spans="1:8" ht="18.75" x14ac:dyDescent="0.2">
      <c r="A18" s="93" t="s">
        <v>51</v>
      </c>
      <c r="B18" s="6"/>
      <c r="C18" s="6"/>
      <c r="D18" s="6"/>
      <c r="E18" s="6"/>
    </row>
    <row r="19" spans="1:8" ht="26.25" x14ac:dyDescent="0.4">
      <c r="A19" s="119"/>
      <c r="B19" s="119"/>
      <c r="C19" s="119"/>
      <c r="D19" s="119"/>
      <c r="E19" s="119"/>
    </row>
    <row r="20" spans="1:8" ht="28.5" x14ac:dyDescent="0.2">
      <c r="A20" s="120" t="s">
        <v>52</v>
      </c>
      <c r="B20" s="120"/>
      <c r="C20" s="120"/>
      <c r="D20" s="120"/>
      <c r="E20" s="120"/>
    </row>
    <row r="21" spans="1:8" ht="15" x14ac:dyDescent="0.2">
      <c r="A21" s="6"/>
      <c r="B21" s="6"/>
      <c r="C21" s="6"/>
      <c r="D21" s="6"/>
      <c r="E21" s="6"/>
    </row>
    <row r="22" spans="1:8" ht="21" x14ac:dyDescent="0.2">
      <c r="A22" s="118" t="s">
        <v>57</v>
      </c>
      <c r="B22" s="118"/>
      <c r="C22" s="118"/>
      <c r="D22" s="118"/>
      <c r="E22" s="118"/>
    </row>
    <row r="24" spans="1:8" ht="31.5" x14ac:dyDescent="0.2">
      <c r="A24" s="7" t="s">
        <v>31</v>
      </c>
      <c r="B24" s="8" t="s">
        <v>32</v>
      </c>
      <c r="C24" s="8" t="s">
        <v>33</v>
      </c>
      <c r="D24" s="8" t="s">
        <v>34</v>
      </c>
      <c r="E24" s="8" t="s">
        <v>35</v>
      </c>
    </row>
    <row r="25" spans="1:8" ht="18.75" x14ac:dyDescent="0.2">
      <c r="A25" s="9">
        <v>1</v>
      </c>
      <c r="B25" s="10" t="s">
        <v>36</v>
      </c>
      <c r="C25" s="11" t="e">
        <f>'Ground Duct'!#REF!</f>
        <v>#REF!</v>
      </c>
      <c r="D25" s="11" t="e">
        <f>'Ground Duct'!#REF!</f>
        <v>#REF!</v>
      </c>
      <c r="E25" s="11" t="e">
        <f>D25+C25</f>
        <v>#REF!</v>
      </c>
    </row>
    <row r="26" spans="1:8" ht="18.75" x14ac:dyDescent="0.2">
      <c r="A26" s="9">
        <v>2</v>
      </c>
      <c r="B26" s="10" t="s">
        <v>37</v>
      </c>
      <c r="C26" s="11" t="e">
        <f>'First Duct'!#REF!</f>
        <v>#REF!</v>
      </c>
      <c r="D26" s="11" t="e">
        <f>'First Duct'!#REF!</f>
        <v>#REF!</v>
      </c>
      <c r="E26" s="11" t="e">
        <f>D26+C26</f>
        <v>#REF!</v>
      </c>
    </row>
    <row r="27" spans="1:8" ht="18.75" x14ac:dyDescent="0.2">
      <c r="A27" s="9">
        <v>3</v>
      </c>
      <c r="B27" s="10" t="s">
        <v>38</v>
      </c>
      <c r="C27" s="11" t="e">
        <f>'Second Duct'!#REF!</f>
        <v>#REF!</v>
      </c>
      <c r="D27" s="11" t="e">
        <f>'Second Duct'!#REF!</f>
        <v>#REF!</v>
      </c>
      <c r="E27" s="11" t="e">
        <f>D27+C27</f>
        <v>#REF!</v>
      </c>
    </row>
    <row r="28" spans="1:8" ht="18.75" x14ac:dyDescent="0.2">
      <c r="A28" s="9">
        <v>4</v>
      </c>
      <c r="B28" s="10" t="s">
        <v>39</v>
      </c>
      <c r="C28" s="11" t="e">
        <f>'Third Duct'!#REF!</f>
        <v>#REF!</v>
      </c>
      <c r="D28" s="11" t="e">
        <f>'Third Duct'!#REF!</f>
        <v>#REF!</v>
      </c>
      <c r="E28" s="11" t="e">
        <f>D28+C28</f>
        <v>#REF!</v>
      </c>
      <c r="G28" s="12"/>
    </row>
    <row r="29" spans="1:8" ht="18.75" x14ac:dyDescent="0.2">
      <c r="A29" s="9"/>
      <c r="B29" s="89"/>
      <c r="C29" s="11"/>
      <c r="D29" s="11"/>
      <c r="E29" s="11"/>
      <c r="G29" s="12"/>
    </row>
    <row r="30" spans="1:8" s="13" customFormat="1" ht="21" x14ac:dyDescent="0.35">
      <c r="A30" s="116" t="s">
        <v>40</v>
      </c>
      <c r="B30" s="116"/>
      <c r="C30" s="70" t="e">
        <f>SUM(C25:C28)</f>
        <v>#REF!</v>
      </c>
      <c r="D30" s="70" t="e">
        <f>SUM(D25:D28)</f>
        <v>#REF!</v>
      </c>
      <c r="E30" s="70" t="e">
        <f>SUM(E25:E28)</f>
        <v>#REF!</v>
      </c>
      <c r="G30" s="14"/>
      <c r="H30" s="14"/>
    </row>
    <row r="31" spans="1:8" s="13" customFormat="1" ht="21" x14ac:dyDescent="0.35">
      <c r="A31" s="116" t="s">
        <v>43</v>
      </c>
      <c r="B31" s="116"/>
      <c r="C31" s="70">
        <v>0</v>
      </c>
      <c r="D31" s="70">
        <v>0</v>
      </c>
      <c r="E31" s="71" t="e">
        <f>E30*13%</f>
        <v>#REF!</v>
      </c>
      <c r="G31" s="14"/>
      <c r="H31" s="14"/>
    </row>
    <row r="32" spans="1:8" s="13" customFormat="1" ht="21" x14ac:dyDescent="0.35">
      <c r="A32" s="116" t="s">
        <v>44</v>
      </c>
      <c r="B32" s="116"/>
      <c r="C32" s="70">
        <v>0</v>
      </c>
      <c r="D32" s="70">
        <v>0</v>
      </c>
      <c r="E32" s="70" t="e">
        <f>E31+E30</f>
        <v>#REF!</v>
      </c>
      <c r="G32" s="14"/>
    </row>
    <row r="33" spans="1:10" s="13" customFormat="1" ht="21" hidden="1" x14ac:dyDescent="0.35">
      <c r="A33" s="116" t="s">
        <v>53</v>
      </c>
      <c r="B33" s="116"/>
      <c r="C33" s="70">
        <v>0</v>
      </c>
      <c r="D33" s="70">
        <v>0</v>
      </c>
      <c r="E33" s="70">
        <v>9063626</v>
      </c>
      <c r="G33" s="14"/>
    </row>
    <row r="34" spans="1:10" s="13" customFormat="1" ht="21" hidden="1" x14ac:dyDescent="0.35">
      <c r="A34" s="116" t="s">
        <v>54</v>
      </c>
      <c r="B34" s="116"/>
      <c r="C34" s="70">
        <v>0</v>
      </c>
      <c r="D34" s="70">
        <v>0</v>
      </c>
      <c r="E34" s="70" t="e">
        <f>E32-E33</f>
        <v>#REF!</v>
      </c>
      <c r="G34" s="14"/>
      <c r="H34" s="14"/>
    </row>
    <row r="35" spans="1:10" ht="18.75" x14ac:dyDescent="0.3">
      <c r="A35" s="69"/>
      <c r="D35" s="107"/>
      <c r="E35" s="15"/>
      <c r="I35" s="107"/>
      <c r="J35" s="15"/>
    </row>
    <row r="36" spans="1:10" ht="18.75" x14ac:dyDescent="0.3">
      <c r="A36" s="69"/>
      <c r="D36" s="107"/>
      <c r="E36" s="15"/>
      <c r="H36" s="106"/>
      <c r="I36" s="107"/>
      <c r="J36" s="15"/>
    </row>
    <row r="37" spans="1:10" ht="18.75" x14ac:dyDescent="0.3">
      <c r="A37" s="4"/>
      <c r="B37" s="4"/>
      <c r="C37" s="111"/>
      <c r="D37" s="111"/>
      <c r="E37" s="15"/>
      <c r="I37" s="107"/>
      <c r="J37" s="15"/>
    </row>
    <row r="38" spans="1:10" ht="18.75" x14ac:dyDescent="0.3">
      <c r="A38" s="4"/>
      <c r="B38" s="4"/>
      <c r="D38" s="107"/>
      <c r="E38" s="15"/>
      <c r="H38" s="12"/>
      <c r="I38" s="109"/>
    </row>
    <row r="39" spans="1:10" ht="18.75" x14ac:dyDescent="0.3">
      <c r="A39" s="72" t="s">
        <v>45</v>
      </c>
      <c r="B39" s="18"/>
      <c r="D39" s="107"/>
      <c r="E39" s="15"/>
      <c r="I39" s="108"/>
    </row>
    <row r="40" spans="1:10" ht="18.75" x14ac:dyDescent="0.3">
      <c r="A40" s="6"/>
      <c r="B40" s="6"/>
      <c r="D40" s="107"/>
      <c r="E40" s="15"/>
      <c r="H40" s="12"/>
      <c r="I40" s="108"/>
    </row>
    <row r="41" spans="1:10" ht="18.75" x14ac:dyDescent="0.3">
      <c r="D41" s="107"/>
      <c r="E41" s="15"/>
    </row>
    <row r="42" spans="1:10" ht="18.75" x14ac:dyDescent="0.3">
      <c r="D42" s="107"/>
      <c r="E42" s="15"/>
      <c r="H42" s="12"/>
    </row>
    <row r="43" spans="1:10" ht="18.75" x14ac:dyDescent="0.3">
      <c r="D43" s="107"/>
      <c r="E43" s="15"/>
    </row>
    <row r="45" spans="1:10" ht="18.75" x14ac:dyDescent="0.3">
      <c r="G45" s="110"/>
    </row>
    <row r="46" spans="1:10" ht="18.75" x14ac:dyDescent="0.3">
      <c r="G46" s="110"/>
    </row>
    <row r="47" spans="1:10" ht="18.75" x14ac:dyDescent="0.3">
      <c r="G47" s="110"/>
    </row>
  </sheetData>
  <mergeCells count="13">
    <mergeCell ref="D17:E17"/>
    <mergeCell ref="A22:E22"/>
    <mergeCell ref="A19:E19"/>
    <mergeCell ref="A20:E20"/>
    <mergeCell ref="A12:B12"/>
    <mergeCell ref="A13:B13"/>
    <mergeCell ref="A15:C15"/>
    <mergeCell ref="A16:B16"/>
    <mergeCell ref="A32:B32"/>
    <mergeCell ref="A30:B30"/>
    <mergeCell ref="A31:B31"/>
    <mergeCell ref="A33:B33"/>
    <mergeCell ref="A34:B34"/>
  </mergeCells>
  <printOptions horizontalCentered="1"/>
  <pageMargins left="0" right="0" top="0.5" bottom="0.25" header="0.3" footer="0.3"/>
  <pageSetup paperSize="9" scale="9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60"/>
  <sheetViews>
    <sheetView zoomScale="90" zoomScaleNormal="90" workbookViewId="0">
      <selection activeCell="A17" sqref="A17:J21"/>
    </sheetView>
  </sheetViews>
  <sheetFormatPr defaultRowHeight="26.25" x14ac:dyDescent="0.2"/>
  <cols>
    <col min="1" max="1" width="7.5" style="17" customWidth="1"/>
    <col min="2" max="2" width="94.5" style="17" customWidth="1"/>
    <col min="3" max="4" width="9.33203125" style="17" customWidth="1"/>
    <col min="5" max="7" width="15" style="16" customWidth="1"/>
    <col min="8" max="8" width="17" style="16" bestFit="1" customWidth="1"/>
    <col min="9" max="10" width="17" style="16" customWidth="1"/>
    <col min="11" max="11" width="9.33203125" style="17"/>
    <col min="12" max="13" width="0" style="17" hidden="1" customWidth="1"/>
    <col min="14" max="14" width="11.1640625" style="17" hidden="1" customWidth="1"/>
    <col min="15" max="15" width="14.33203125" style="17" hidden="1" customWidth="1"/>
    <col min="16" max="16" width="11.33203125" style="17" hidden="1" customWidth="1"/>
    <col min="17" max="17" width="22" style="17" customWidth="1"/>
    <col min="18" max="18" width="9.33203125" style="17"/>
    <col min="19" max="19" width="12" style="17" hidden="1" customWidth="1"/>
    <col min="20" max="20" width="11.5" style="17" bestFit="1" customWidth="1"/>
    <col min="21" max="21" width="21.83203125" style="88" customWidth="1"/>
    <col min="22" max="22" width="9.33203125" style="17"/>
    <col min="23" max="23" width="16.1640625" style="17" customWidth="1"/>
    <col min="24" max="24" width="16" style="17" customWidth="1"/>
    <col min="25" max="16384" width="9.33203125" style="17"/>
  </cols>
  <sheetData>
    <row r="1" spans="1:21" x14ac:dyDescent="0.2">
      <c r="A1" s="133" t="s">
        <v>69</v>
      </c>
      <c r="B1" s="133"/>
    </row>
    <row r="2" spans="1:21" x14ac:dyDescent="0.2">
      <c r="A2" s="126" t="s">
        <v>0</v>
      </c>
      <c r="B2" s="128" t="s">
        <v>1</v>
      </c>
      <c r="C2" s="128" t="s">
        <v>2</v>
      </c>
      <c r="D2" s="128" t="s">
        <v>3</v>
      </c>
      <c r="E2" s="130" t="s">
        <v>27</v>
      </c>
      <c r="F2" s="131"/>
      <c r="G2" s="132"/>
      <c r="H2" s="130" t="s">
        <v>28</v>
      </c>
      <c r="I2" s="131"/>
      <c r="J2" s="132"/>
    </row>
    <row r="3" spans="1:21" ht="38.25" thickBot="1" x14ac:dyDescent="0.25">
      <c r="A3" s="127"/>
      <c r="B3" s="129"/>
      <c r="C3" s="129"/>
      <c r="D3" s="129"/>
      <c r="E3" s="85" t="s">
        <v>67</v>
      </c>
      <c r="F3" s="85" t="s">
        <v>68</v>
      </c>
      <c r="G3" s="85" t="s">
        <v>55</v>
      </c>
      <c r="H3" s="85" t="s">
        <v>67</v>
      </c>
      <c r="I3" s="85" t="s">
        <v>68</v>
      </c>
      <c r="J3" s="85" t="s">
        <v>55</v>
      </c>
    </row>
    <row r="4" spans="1:21" s="1" customFormat="1" ht="15.75" x14ac:dyDescent="0.25">
      <c r="A4" s="77"/>
      <c r="B4" s="86" t="s">
        <v>4</v>
      </c>
      <c r="C4" s="77"/>
      <c r="D4" s="77"/>
      <c r="E4" s="78"/>
      <c r="F4" s="78"/>
      <c r="G4" s="78"/>
      <c r="H4" s="79"/>
      <c r="I4" s="79"/>
      <c r="J4" s="79"/>
    </row>
    <row r="5" spans="1:21" x14ac:dyDescent="0.2">
      <c r="A5" s="74">
        <v>1</v>
      </c>
      <c r="B5" s="75" t="s">
        <v>6</v>
      </c>
      <c r="C5" s="76"/>
      <c r="D5" s="76"/>
      <c r="E5" s="40"/>
      <c r="F5" s="40"/>
      <c r="G5" s="40"/>
      <c r="H5" s="40"/>
      <c r="I5" s="40"/>
      <c r="J5" s="40"/>
    </row>
    <row r="6" spans="1:21" x14ac:dyDescent="0.2">
      <c r="A6" s="26" t="s">
        <v>61</v>
      </c>
      <c r="B6" s="27" t="s">
        <v>25</v>
      </c>
      <c r="C6" s="28">
        <v>1830</v>
      </c>
      <c r="D6" s="29" t="s">
        <v>7</v>
      </c>
      <c r="E6" s="31">
        <v>1830</v>
      </c>
      <c r="F6" s="31"/>
      <c r="G6" s="31">
        <f>F6+E6</f>
        <v>1830</v>
      </c>
      <c r="H6" s="31">
        <f>G6</f>
        <v>1830</v>
      </c>
      <c r="I6" s="31"/>
      <c r="J6" s="31">
        <f>I6+H6</f>
        <v>1830</v>
      </c>
      <c r="L6" s="17">
        <v>1.2689999999999999</v>
      </c>
      <c r="M6" s="19">
        <v>543.7352245862885</v>
      </c>
      <c r="N6" s="20">
        <v>141.84397163120568</v>
      </c>
      <c r="Q6" s="19"/>
    </row>
    <row r="7" spans="1:21" x14ac:dyDescent="0.2">
      <c r="A7" s="26" t="s">
        <v>62</v>
      </c>
      <c r="B7" s="27" t="s">
        <v>26</v>
      </c>
      <c r="C7" s="28">
        <v>700</v>
      </c>
      <c r="D7" s="29" t="s">
        <v>7</v>
      </c>
      <c r="E7" s="31">
        <v>700</v>
      </c>
      <c r="F7" s="31"/>
      <c r="G7" s="31">
        <f>F7+E7</f>
        <v>700</v>
      </c>
      <c r="H7" s="31">
        <f>G7</f>
        <v>700</v>
      </c>
      <c r="I7" s="31"/>
      <c r="J7" s="31">
        <f>I7+H7</f>
        <v>700</v>
      </c>
      <c r="M7" s="19"/>
      <c r="N7" s="20"/>
      <c r="T7" s="19"/>
      <c r="U7" s="112"/>
    </row>
    <row r="8" spans="1:21" x14ac:dyDescent="0.2">
      <c r="A8" s="25" t="s">
        <v>63</v>
      </c>
      <c r="B8" s="33" t="s">
        <v>8</v>
      </c>
      <c r="C8" s="28">
        <v>2530</v>
      </c>
      <c r="D8" s="29" t="s">
        <v>7</v>
      </c>
      <c r="E8" s="31">
        <v>2530</v>
      </c>
      <c r="F8" s="31"/>
      <c r="G8" s="31">
        <f>F8+E8</f>
        <v>2530</v>
      </c>
      <c r="H8" s="31">
        <f>G8</f>
        <v>2530</v>
      </c>
      <c r="I8" s="31"/>
      <c r="J8" s="31">
        <f>I8+H8</f>
        <v>2530</v>
      </c>
      <c r="L8" s="17">
        <v>1.2689999999999999</v>
      </c>
      <c r="M8" s="19">
        <v>189.12529550827423</v>
      </c>
      <c r="N8" s="20">
        <v>89.834515366430267</v>
      </c>
      <c r="Q8" s="19"/>
    </row>
    <row r="9" spans="1:21" x14ac:dyDescent="0.2">
      <c r="A9" s="49" t="s">
        <v>64</v>
      </c>
      <c r="B9" s="50" t="s">
        <v>9</v>
      </c>
      <c r="C9" s="34">
        <v>100</v>
      </c>
      <c r="D9" s="35" t="s">
        <v>10</v>
      </c>
      <c r="E9" s="31">
        <v>0</v>
      </c>
      <c r="F9" s="31">
        <v>25</v>
      </c>
      <c r="G9" s="31">
        <f>F9+E9</f>
        <v>25</v>
      </c>
      <c r="H9" s="31">
        <v>0</v>
      </c>
      <c r="I9" s="31">
        <v>25</v>
      </c>
      <c r="J9" s="31">
        <f>I9+H9</f>
        <v>25</v>
      </c>
      <c r="L9" s="17">
        <v>1.2689999999999999</v>
      </c>
      <c r="M9" s="19">
        <v>1576.0441292356188</v>
      </c>
      <c r="N9" s="20">
        <v>472.81323877068559</v>
      </c>
    </row>
    <row r="10" spans="1:21" ht="25.5" customHeight="1" x14ac:dyDescent="0.2">
      <c r="A10" s="51">
        <v>2</v>
      </c>
      <c r="B10" s="52" t="s">
        <v>12</v>
      </c>
      <c r="C10" s="53"/>
      <c r="D10" s="38"/>
      <c r="E10" s="40"/>
      <c r="F10" s="40"/>
      <c r="G10" s="40"/>
      <c r="H10" s="40"/>
      <c r="I10" s="40"/>
      <c r="J10" s="40"/>
    </row>
    <row r="11" spans="1:21" x14ac:dyDescent="0.2">
      <c r="A11" s="41" t="s">
        <v>61</v>
      </c>
      <c r="B11" s="27" t="s">
        <v>13</v>
      </c>
      <c r="C11" s="42">
        <v>25</v>
      </c>
      <c r="D11" s="43" t="s">
        <v>7</v>
      </c>
      <c r="E11" s="31">
        <v>0</v>
      </c>
      <c r="F11" s="31">
        <v>25</v>
      </c>
      <c r="G11" s="31">
        <f>F11+E11</f>
        <v>25</v>
      </c>
      <c r="H11" s="31">
        <v>0</v>
      </c>
      <c r="I11" s="31">
        <v>25</v>
      </c>
      <c r="J11" s="31">
        <f t="shared" ref="J11:J15" si="0">I11+H11</f>
        <v>25</v>
      </c>
      <c r="L11" s="17">
        <v>1.2689999999999999</v>
      </c>
      <c r="M11" s="19">
        <v>5200.9456264775417</v>
      </c>
      <c r="N11" s="20">
        <v>1134.7517730496454</v>
      </c>
    </row>
    <row r="12" spans="1:21" x14ac:dyDescent="0.2">
      <c r="A12" s="41" t="s">
        <v>62</v>
      </c>
      <c r="B12" s="32" t="s">
        <v>14</v>
      </c>
      <c r="C12" s="44">
        <v>66</v>
      </c>
      <c r="D12" s="35" t="s">
        <v>7</v>
      </c>
      <c r="E12" s="44">
        <v>66</v>
      </c>
      <c r="F12" s="114"/>
      <c r="G12" s="113">
        <f t="shared" ref="G12:G15" si="1">F12+E12</f>
        <v>66</v>
      </c>
      <c r="H12" s="105">
        <v>0</v>
      </c>
      <c r="I12" s="44">
        <v>46.88</v>
      </c>
      <c r="J12" s="31">
        <f t="shared" si="0"/>
        <v>46.88</v>
      </c>
      <c r="L12" s="17">
        <v>1.2689999999999999</v>
      </c>
      <c r="M12" s="19">
        <v>5910.1654846335705</v>
      </c>
      <c r="N12" s="20">
        <v>945.62647754137117</v>
      </c>
    </row>
    <row r="13" spans="1:21" x14ac:dyDescent="0.2">
      <c r="A13" s="41" t="s">
        <v>63</v>
      </c>
      <c r="B13" s="32" t="s">
        <v>15</v>
      </c>
      <c r="C13" s="45">
        <v>60</v>
      </c>
      <c r="D13" s="35" t="s">
        <v>7</v>
      </c>
      <c r="E13" s="45">
        <v>60</v>
      </c>
      <c r="F13" s="113"/>
      <c r="G13" s="113">
        <f t="shared" si="1"/>
        <v>60</v>
      </c>
      <c r="H13" s="105">
        <v>0</v>
      </c>
      <c r="I13" s="45">
        <v>37.5</v>
      </c>
      <c r="J13" s="31">
        <f t="shared" si="0"/>
        <v>37.5</v>
      </c>
      <c r="L13" s="17">
        <v>1.2689999999999999</v>
      </c>
      <c r="M13" s="19">
        <v>6698.1875492513791</v>
      </c>
      <c r="N13" s="20">
        <v>945.62647754137117</v>
      </c>
    </row>
    <row r="14" spans="1:21" x14ac:dyDescent="0.2">
      <c r="A14" s="54" t="s">
        <v>64</v>
      </c>
      <c r="B14" s="27" t="s">
        <v>29</v>
      </c>
      <c r="C14" s="45">
        <v>12</v>
      </c>
      <c r="D14" s="55" t="s">
        <v>7</v>
      </c>
      <c r="E14" s="45">
        <v>12</v>
      </c>
      <c r="F14" s="31"/>
      <c r="G14" s="113">
        <f t="shared" si="1"/>
        <v>12</v>
      </c>
      <c r="H14" s="105">
        <v>0</v>
      </c>
      <c r="I14" s="45"/>
      <c r="J14" s="31">
        <f t="shared" si="0"/>
        <v>0</v>
      </c>
      <c r="L14" s="17">
        <v>1.2689999999999999</v>
      </c>
      <c r="M14" s="19">
        <v>5910.1654846335705</v>
      </c>
      <c r="N14" s="20">
        <v>945.62647754137117</v>
      </c>
    </row>
    <row r="15" spans="1:21" x14ac:dyDescent="0.2">
      <c r="A15" s="54" t="s">
        <v>65</v>
      </c>
      <c r="B15" s="27" t="s">
        <v>30</v>
      </c>
      <c r="C15" s="45">
        <v>1</v>
      </c>
      <c r="D15" s="55" t="s">
        <v>11</v>
      </c>
      <c r="E15" s="31">
        <v>0</v>
      </c>
      <c r="F15" s="31">
        <v>0</v>
      </c>
      <c r="G15" s="31">
        <f t="shared" si="1"/>
        <v>0</v>
      </c>
      <c r="H15" s="87">
        <f>G15</f>
        <v>0</v>
      </c>
      <c r="I15" s="87"/>
      <c r="J15" s="31">
        <f t="shared" si="0"/>
        <v>0</v>
      </c>
      <c r="L15" s="17">
        <v>1.2689999999999999</v>
      </c>
      <c r="M15" s="19">
        <v>5910.1654846335705</v>
      </c>
      <c r="N15" s="20">
        <v>945.62647754137117</v>
      </c>
    </row>
    <row r="16" spans="1:21" x14ac:dyDescent="0.2">
      <c r="A16" s="90" t="s">
        <v>66</v>
      </c>
      <c r="B16" s="91" t="s">
        <v>42</v>
      </c>
      <c r="C16" s="44">
        <v>1</v>
      </c>
      <c r="D16" s="92">
        <v>0</v>
      </c>
      <c r="E16" s="115"/>
      <c r="F16" s="31"/>
      <c r="G16" s="31">
        <f t="shared" ref="G16" si="2">F16+E16</f>
        <v>0</v>
      </c>
      <c r="H16" s="115"/>
      <c r="I16" s="31">
        <v>1</v>
      </c>
      <c r="J16" s="31">
        <f t="shared" ref="J16" si="3">I16+H16</f>
        <v>1</v>
      </c>
      <c r="L16" s="17">
        <v>1.2689999999999999</v>
      </c>
      <c r="M16" s="19">
        <v>0</v>
      </c>
      <c r="N16" s="20">
        <v>51221.434200157608</v>
      </c>
    </row>
    <row r="17" spans="1:10" x14ac:dyDescent="0.2">
      <c r="A17" s="124"/>
      <c r="B17" s="125"/>
      <c r="C17" s="125"/>
      <c r="D17" s="125"/>
      <c r="E17" s="125"/>
      <c r="F17" s="125"/>
      <c r="G17" s="125"/>
      <c r="H17" s="125"/>
      <c r="I17" s="125"/>
      <c r="J17" s="125"/>
    </row>
    <row r="18" spans="1:10" x14ac:dyDescent="0.2">
      <c r="A18" s="125"/>
      <c r="B18" s="125"/>
      <c r="C18" s="125"/>
      <c r="D18" s="125"/>
      <c r="E18" s="125"/>
      <c r="F18" s="125"/>
      <c r="G18" s="125"/>
      <c r="H18" s="125"/>
      <c r="I18" s="125"/>
      <c r="J18" s="125"/>
    </row>
    <row r="19" spans="1:10" x14ac:dyDescent="0.2">
      <c r="A19" s="125"/>
      <c r="B19" s="125"/>
      <c r="C19" s="125"/>
      <c r="D19" s="125"/>
      <c r="E19" s="125"/>
      <c r="F19" s="125"/>
      <c r="G19" s="125"/>
      <c r="H19" s="125"/>
      <c r="I19" s="125"/>
      <c r="J19" s="125"/>
    </row>
    <row r="20" spans="1:10" x14ac:dyDescent="0.2">
      <c r="A20" s="125"/>
      <c r="B20" s="125"/>
      <c r="C20" s="125"/>
      <c r="D20" s="125"/>
      <c r="E20" s="125"/>
      <c r="F20" s="125"/>
      <c r="G20" s="125"/>
      <c r="H20" s="125"/>
      <c r="I20" s="125"/>
      <c r="J20" s="125"/>
    </row>
    <row r="21" spans="1:10" ht="27.75" customHeight="1" x14ac:dyDescent="0.2">
      <c r="A21" s="125"/>
      <c r="B21" s="125"/>
      <c r="C21" s="125"/>
      <c r="D21" s="125"/>
      <c r="E21" s="125"/>
      <c r="F21" s="125"/>
      <c r="G21" s="125"/>
      <c r="H21" s="125"/>
      <c r="I21" s="125"/>
      <c r="J21" s="125"/>
    </row>
    <row r="22" spans="1:10" hidden="1" x14ac:dyDescent="0.2"/>
    <row r="23" spans="1:10" hidden="1" x14ac:dyDescent="0.2"/>
    <row r="24" spans="1:10" hidden="1" x14ac:dyDescent="0.2"/>
    <row r="25" spans="1:10" hidden="1" x14ac:dyDescent="0.2">
      <c r="E25" s="73"/>
      <c r="F25" s="73"/>
      <c r="G25" s="73"/>
    </row>
    <row r="26" spans="1:10" hidden="1" x14ac:dyDescent="0.2"/>
    <row r="27" spans="1:10" hidden="1" x14ac:dyDescent="0.2"/>
    <row r="28" spans="1:10" x14ac:dyDescent="0.2">
      <c r="E28" s="21"/>
      <c r="F28" s="21"/>
      <c r="G28" s="21"/>
    </row>
    <row r="54" spans="23:24" x14ac:dyDescent="0.2">
      <c r="X54" s="88"/>
    </row>
    <row r="55" spans="23:24" x14ac:dyDescent="0.2">
      <c r="X55" s="88"/>
    </row>
    <row r="56" spans="23:24" x14ac:dyDescent="0.2">
      <c r="X56" s="88"/>
    </row>
    <row r="57" spans="23:24" x14ac:dyDescent="0.2">
      <c r="X57" s="46"/>
    </row>
    <row r="60" spans="23:24" x14ac:dyDescent="0.2">
      <c r="W60" s="46"/>
    </row>
  </sheetData>
  <mergeCells count="8">
    <mergeCell ref="A1:B1"/>
    <mergeCell ref="A17:J21"/>
    <mergeCell ref="A2:A3"/>
    <mergeCell ref="B2:B3"/>
    <mergeCell ref="C2:C3"/>
    <mergeCell ref="D2:D3"/>
    <mergeCell ref="H2:J2"/>
    <mergeCell ref="E2:G2"/>
  </mergeCells>
  <printOptions horizontalCentered="1"/>
  <pageMargins left="0.5" right="0.5" top="0.25" bottom="0.25" header="0.3" footer="0.3"/>
  <pageSetup paperSize="9" scale="70" fitToHeight="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"/>
  <sheetViews>
    <sheetView view="pageBreakPreview" zoomScale="80" zoomScaleNormal="100" zoomScaleSheetLayoutView="80" workbookViewId="0">
      <selection activeCell="A17" sqref="A17:J21"/>
    </sheetView>
  </sheetViews>
  <sheetFormatPr defaultRowHeight="12.75" x14ac:dyDescent="0.2"/>
  <cols>
    <col min="1" max="1" width="7.5" style="1" customWidth="1"/>
    <col min="2" max="2" width="63.6640625" style="1" customWidth="1"/>
    <col min="3" max="3" width="9.33203125" style="1" customWidth="1"/>
    <col min="4" max="4" width="10.6640625" style="1" bestFit="1" customWidth="1"/>
    <col min="5" max="5" width="12" style="5" bestFit="1" customWidth="1"/>
    <col min="6" max="6" width="12.83203125" style="5" bestFit="1" customWidth="1"/>
    <col min="7" max="7" width="12" style="5" customWidth="1"/>
    <col min="8" max="8" width="12" style="5" bestFit="1" customWidth="1"/>
    <col min="9" max="9" width="12.83203125" style="5" bestFit="1" customWidth="1"/>
    <col min="10" max="10" width="13.83203125" style="5" customWidth="1"/>
    <col min="11" max="12" width="0" style="1" hidden="1" customWidth="1"/>
    <col min="13" max="13" width="11.1640625" style="1" hidden="1" customWidth="1"/>
    <col min="14" max="14" width="14.33203125" style="1" hidden="1" customWidth="1"/>
    <col min="15" max="15" width="11.33203125" style="1" hidden="1" customWidth="1"/>
    <col min="16" max="17" width="9.33203125" style="1"/>
    <col min="18" max="18" width="12" style="1" hidden="1" customWidth="1"/>
    <col min="19" max="19" width="26.1640625" style="1" bestFit="1" customWidth="1"/>
    <col min="20" max="16384" width="9.33203125" style="1"/>
  </cols>
  <sheetData>
    <row r="1" spans="1:19" ht="22.5" x14ac:dyDescent="0.2">
      <c r="A1" s="136" t="s">
        <v>70</v>
      </c>
      <c r="B1" s="136"/>
    </row>
    <row r="2" spans="1:19" s="17" customFormat="1" ht="19.5" x14ac:dyDescent="0.2">
      <c r="A2" s="134" t="s">
        <v>0</v>
      </c>
      <c r="B2" s="135" t="s">
        <v>1</v>
      </c>
      <c r="C2" s="135" t="s">
        <v>2</v>
      </c>
      <c r="D2" s="135" t="s">
        <v>3</v>
      </c>
      <c r="E2" s="137" t="s">
        <v>27</v>
      </c>
      <c r="F2" s="137"/>
      <c r="G2" s="137"/>
      <c r="H2" s="137" t="s">
        <v>28</v>
      </c>
      <c r="I2" s="137"/>
      <c r="J2" s="137"/>
    </row>
    <row r="3" spans="1:19" s="17" customFormat="1" ht="38.25" thickBot="1" x14ac:dyDescent="0.25">
      <c r="A3" s="134"/>
      <c r="B3" s="135"/>
      <c r="C3" s="135"/>
      <c r="D3" s="135"/>
      <c r="E3" s="85" t="s">
        <v>67</v>
      </c>
      <c r="F3" s="85" t="s">
        <v>68</v>
      </c>
      <c r="G3" s="85" t="s">
        <v>55</v>
      </c>
      <c r="H3" s="85" t="s">
        <v>67</v>
      </c>
      <c r="I3" s="85" t="s">
        <v>68</v>
      </c>
      <c r="J3" s="85" t="s">
        <v>55</v>
      </c>
    </row>
    <row r="4" spans="1:19" s="22" customFormat="1" ht="18.75" x14ac:dyDescent="0.2">
      <c r="A4" s="74">
        <v>1</v>
      </c>
      <c r="B4" s="83" t="s">
        <v>6</v>
      </c>
      <c r="C4" s="83"/>
      <c r="D4" s="83"/>
      <c r="E4" s="84"/>
      <c r="F4" s="84"/>
      <c r="G4" s="84"/>
      <c r="H4" s="84"/>
      <c r="I4" s="84"/>
      <c r="J4" s="84"/>
    </row>
    <row r="5" spans="1:19" s="22" customFormat="1" ht="18.75" x14ac:dyDescent="0.2">
      <c r="A5" s="26" t="s">
        <v>61</v>
      </c>
      <c r="B5" s="27" t="s">
        <v>25</v>
      </c>
      <c r="C5" s="34">
        <v>1893.76</v>
      </c>
      <c r="D5" s="35" t="s">
        <v>7</v>
      </c>
      <c r="E5" s="31">
        <v>1894</v>
      </c>
      <c r="F5" s="31"/>
      <c r="G5" s="31">
        <f>F5+E5</f>
        <v>1894</v>
      </c>
      <c r="H5" s="30">
        <f>G5</f>
        <v>1894</v>
      </c>
      <c r="I5" s="31"/>
      <c r="J5" s="30">
        <f>I5+H5</f>
        <v>1894</v>
      </c>
      <c r="K5" s="22">
        <v>1.2689999999999999</v>
      </c>
      <c r="L5" s="23">
        <v>543.7352245862885</v>
      </c>
      <c r="M5" s="24">
        <v>141.84397163120568</v>
      </c>
    </row>
    <row r="6" spans="1:19" s="22" customFormat="1" ht="18.75" x14ac:dyDescent="0.2">
      <c r="A6" s="26" t="s">
        <v>62</v>
      </c>
      <c r="B6" s="27" t="s">
        <v>26</v>
      </c>
      <c r="C6" s="34">
        <v>2797.6</v>
      </c>
      <c r="D6" s="35" t="s">
        <v>7</v>
      </c>
      <c r="E6" s="31">
        <v>2798</v>
      </c>
      <c r="F6" s="31"/>
      <c r="G6" s="31">
        <f>F6+E6</f>
        <v>2798</v>
      </c>
      <c r="H6" s="30">
        <f>G6</f>
        <v>2798</v>
      </c>
      <c r="I6" s="31"/>
      <c r="J6" s="30">
        <f>I6+H6</f>
        <v>2798</v>
      </c>
      <c r="L6" s="23"/>
      <c r="M6" s="24"/>
    </row>
    <row r="7" spans="1:19" s="22" customFormat="1" ht="18.75" x14ac:dyDescent="0.2">
      <c r="A7" s="25" t="s">
        <v>63</v>
      </c>
      <c r="B7" s="27" t="s">
        <v>8</v>
      </c>
      <c r="C7" s="34">
        <v>4691</v>
      </c>
      <c r="D7" s="35" t="s">
        <v>7</v>
      </c>
      <c r="E7" s="31">
        <v>4691</v>
      </c>
      <c r="F7" s="31"/>
      <c r="G7" s="31">
        <f>F7+E7</f>
        <v>4691</v>
      </c>
      <c r="H7" s="30">
        <f>G7</f>
        <v>4691</v>
      </c>
      <c r="I7" s="31"/>
      <c r="J7" s="30">
        <f>I7+H7</f>
        <v>4691</v>
      </c>
      <c r="K7" s="22">
        <v>1.2689999999999999</v>
      </c>
      <c r="L7" s="23">
        <v>189.12529550827423</v>
      </c>
      <c r="M7" s="24">
        <v>89.834515366430267</v>
      </c>
    </row>
    <row r="8" spans="1:19" s="22" customFormat="1" ht="18.75" x14ac:dyDescent="0.2">
      <c r="A8" s="80" t="s">
        <v>5</v>
      </c>
      <c r="B8" s="27" t="s">
        <v>9</v>
      </c>
      <c r="C8" s="34">
        <v>250</v>
      </c>
      <c r="D8" s="35" t="s">
        <v>10</v>
      </c>
      <c r="E8" s="31">
        <v>0</v>
      </c>
      <c r="F8" s="31">
        <v>130</v>
      </c>
      <c r="G8" s="31">
        <f>F8+E8</f>
        <v>130</v>
      </c>
      <c r="H8" s="30">
        <v>0</v>
      </c>
      <c r="I8" s="31">
        <v>130</v>
      </c>
      <c r="J8" s="30">
        <f>I8+H8</f>
        <v>130</v>
      </c>
      <c r="K8" s="22">
        <v>1.2689999999999999</v>
      </c>
      <c r="L8" s="23">
        <v>1576.0441292356188</v>
      </c>
      <c r="M8" s="24">
        <v>472.81323877068559</v>
      </c>
    </row>
    <row r="9" spans="1:19" s="22" customFormat="1" ht="18.75" x14ac:dyDescent="0.2">
      <c r="A9" s="81">
        <v>2</v>
      </c>
      <c r="B9" s="36" t="s">
        <v>12</v>
      </c>
      <c r="C9" s="37"/>
      <c r="D9" s="36"/>
      <c r="E9" s="39"/>
      <c r="F9" s="39"/>
      <c r="G9" s="39"/>
      <c r="H9" s="39"/>
      <c r="I9" s="39"/>
      <c r="J9" s="39"/>
    </row>
    <row r="10" spans="1:19" s="22" customFormat="1" ht="18.75" x14ac:dyDescent="0.2">
      <c r="A10" s="82" t="s">
        <v>61</v>
      </c>
      <c r="B10" s="27" t="s">
        <v>13</v>
      </c>
      <c r="C10" s="45">
        <v>40</v>
      </c>
      <c r="D10" s="35" t="s">
        <v>7</v>
      </c>
      <c r="E10" s="31">
        <v>40</v>
      </c>
      <c r="F10" s="31"/>
      <c r="G10" s="31">
        <f t="shared" ref="G10:G13" si="0">F10+E10</f>
        <v>40</v>
      </c>
      <c r="H10" s="30"/>
      <c r="I10" s="30">
        <v>40</v>
      </c>
      <c r="J10" s="30">
        <f t="shared" ref="J10:J13" si="1">I10+H10</f>
        <v>40</v>
      </c>
      <c r="K10" s="22">
        <v>1.2689999999999999</v>
      </c>
      <c r="L10" s="23">
        <v>5200.9456264775417</v>
      </c>
      <c r="M10" s="24">
        <v>1134.7517730496454</v>
      </c>
    </row>
    <row r="11" spans="1:19" s="22" customFormat="1" ht="18.75" x14ac:dyDescent="0.2">
      <c r="A11" s="82" t="s">
        <v>62</v>
      </c>
      <c r="B11" s="27" t="s">
        <v>16</v>
      </c>
      <c r="C11" s="45">
        <v>97.8</v>
      </c>
      <c r="D11" s="35" t="s">
        <v>7</v>
      </c>
      <c r="E11" s="113">
        <v>98</v>
      </c>
      <c r="F11" s="113"/>
      <c r="G11" s="113">
        <f t="shared" si="0"/>
        <v>98</v>
      </c>
      <c r="H11" s="30">
        <v>0</v>
      </c>
      <c r="I11" s="113">
        <v>92.2</v>
      </c>
      <c r="J11" s="30">
        <f t="shared" si="1"/>
        <v>92.2</v>
      </c>
      <c r="K11" s="22">
        <v>1.2689999999999999</v>
      </c>
      <c r="L11" s="23">
        <v>5910.1654846335705</v>
      </c>
      <c r="M11" s="24">
        <v>945.62647754137117</v>
      </c>
      <c r="S11" s="17"/>
    </row>
    <row r="12" spans="1:19" s="22" customFormat="1" ht="18.75" x14ac:dyDescent="0.2">
      <c r="A12" s="82" t="s">
        <v>63</v>
      </c>
      <c r="B12" s="27" t="s">
        <v>17</v>
      </c>
      <c r="C12" s="45">
        <v>76.069999999999993</v>
      </c>
      <c r="D12" s="35" t="s">
        <v>7</v>
      </c>
      <c r="E12" s="31">
        <v>76</v>
      </c>
      <c r="F12" s="114"/>
      <c r="G12" s="114">
        <f t="shared" si="0"/>
        <v>76</v>
      </c>
      <c r="H12" s="30">
        <v>0</v>
      </c>
      <c r="I12" s="31">
        <v>85.94</v>
      </c>
      <c r="J12" s="30">
        <f t="shared" si="1"/>
        <v>85.94</v>
      </c>
      <c r="K12" s="22">
        <v>1.2689999999999999</v>
      </c>
      <c r="L12" s="23">
        <v>6698.1875492513791</v>
      </c>
      <c r="M12" s="24">
        <v>945.62647754137117</v>
      </c>
      <c r="S12" s="17"/>
    </row>
    <row r="13" spans="1:19" s="22" customFormat="1" ht="18.75" x14ac:dyDescent="0.2">
      <c r="A13" s="82" t="s">
        <v>64</v>
      </c>
      <c r="B13" s="27" t="s">
        <v>18</v>
      </c>
      <c r="C13" s="45">
        <v>84.68</v>
      </c>
      <c r="D13" s="35" t="s">
        <v>7</v>
      </c>
      <c r="E13" s="31">
        <v>85</v>
      </c>
      <c r="F13" s="31"/>
      <c r="G13" s="31">
        <f t="shared" si="0"/>
        <v>85</v>
      </c>
      <c r="H13" s="30">
        <v>0</v>
      </c>
      <c r="I13" s="31">
        <v>85</v>
      </c>
      <c r="J13" s="30">
        <f t="shared" si="1"/>
        <v>85</v>
      </c>
      <c r="K13" s="22">
        <v>1.2689999999999999</v>
      </c>
      <c r="L13" s="23">
        <v>5910.1654846335705</v>
      </c>
      <c r="M13" s="24">
        <v>945.62647754137117</v>
      </c>
      <c r="S13" s="17"/>
    </row>
    <row r="14" spans="1:19" s="22" customFormat="1" ht="18.75" x14ac:dyDescent="0.2">
      <c r="A14" s="80" t="s">
        <v>65</v>
      </c>
      <c r="B14" s="47" t="s">
        <v>42</v>
      </c>
      <c r="C14" s="45">
        <v>1</v>
      </c>
      <c r="D14" s="35" t="s">
        <v>11</v>
      </c>
      <c r="E14" s="31"/>
      <c r="F14" s="31"/>
      <c r="G14" s="31"/>
      <c r="H14" s="30">
        <f t="shared" ref="H14" si="2">G14</f>
        <v>0</v>
      </c>
      <c r="I14" s="30">
        <v>1</v>
      </c>
      <c r="J14" s="30">
        <f>I14+H14</f>
        <v>1</v>
      </c>
      <c r="K14" s="22">
        <v>1.2689999999999999</v>
      </c>
      <c r="L14" s="23">
        <v>0</v>
      </c>
      <c r="M14" s="24">
        <v>51221.434200157608</v>
      </c>
      <c r="S14" s="17"/>
    </row>
  </sheetData>
  <mergeCells count="7">
    <mergeCell ref="E2:G2"/>
    <mergeCell ref="H2:J2"/>
    <mergeCell ref="A2:A3"/>
    <mergeCell ref="B2:B3"/>
    <mergeCell ref="C2:C3"/>
    <mergeCell ref="D2:D3"/>
    <mergeCell ref="A1:B1"/>
  </mergeCells>
  <printOptions horizontalCentered="1"/>
  <pageMargins left="0" right="0" top="0.51181102362204722" bottom="0.51181102362204722" header="0.31496062992125984" footer="0.31496062992125984"/>
  <pageSetup paperSize="9" scale="9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4"/>
  <sheetViews>
    <sheetView view="pageBreakPreview" zoomScale="80" zoomScaleNormal="50" zoomScaleSheetLayoutView="80" workbookViewId="0">
      <selection activeCell="A17" sqref="A17:J21"/>
    </sheetView>
  </sheetViews>
  <sheetFormatPr defaultRowHeight="12.75" x14ac:dyDescent="0.2"/>
  <cols>
    <col min="1" max="1" width="7.5" style="1" customWidth="1"/>
    <col min="2" max="2" width="71.33203125" style="1" customWidth="1"/>
    <col min="3" max="3" width="9.33203125" style="1" customWidth="1"/>
    <col min="4" max="4" width="10.6640625" style="1" bestFit="1" customWidth="1"/>
    <col min="5" max="5" width="12.1640625" style="5" customWidth="1"/>
    <col min="6" max="6" width="10.6640625" style="5" customWidth="1"/>
    <col min="7" max="7" width="11" style="5" customWidth="1"/>
    <col min="8" max="8" width="12.33203125" style="5" customWidth="1"/>
    <col min="9" max="9" width="11" style="5" customWidth="1"/>
    <col min="10" max="10" width="10.5" style="5" customWidth="1"/>
    <col min="11" max="12" width="0" style="1" hidden="1" customWidth="1"/>
    <col min="13" max="13" width="11.1640625" style="1" hidden="1" customWidth="1"/>
    <col min="14" max="14" width="14.33203125" style="1" hidden="1" customWidth="1"/>
    <col min="15" max="15" width="11.33203125" style="1" hidden="1" customWidth="1"/>
    <col min="16" max="17" width="9.33203125" style="1"/>
    <col min="18" max="18" width="12" style="1" hidden="1" customWidth="1"/>
    <col min="19" max="19" width="17.1640625" style="1" bestFit="1" customWidth="1"/>
    <col min="20" max="16384" width="9.33203125" style="1"/>
  </cols>
  <sheetData>
    <row r="1" spans="1:19" ht="22.5" x14ac:dyDescent="0.2">
      <c r="A1" s="136" t="s">
        <v>71</v>
      </c>
      <c r="B1" s="136"/>
    </row>
    <row r="2" spans="1:19" s="17" customFormat="1" ht="19.5" x14ac:dyDescent="0.2">
      <c r="A2" s="134" t="s">
        <v>0</v>
      </c>
      <c r="B2" s="135" t="s">
        <v>1</v>
      </c>
      <c r="C2" s="135" t="s">
        <v>2</v>
      </c>
      <c r="D2" s="135" t="s">
        <v>3</v>
      </c>
      <c r="E2" s="137" t="s">
        <v>27</v>
      </c>
      <c r="F2" s="137"/>
      <c r="G2" s="137"/>
      <c r="H2" s="137" t="s">
        <v>28</v>
      </c>
      <c r="I2" s="137"/>
      <c r="J2" s="137"/>
    </row>
    <row r="3" spans="1:19" s="17" customFormat="1" ht="57" thickBot="1" x14ac:dyDescent="0.25">
      <c r="A3" s="134"/>
      <c r="B3" s="135"/>
      <c r="C3" s="135"/>
      <c r="D3" s="135"/>
      <c r="E3" s="85" t="s">
        <v>67</v>
      </c>
      <c r="F3" s="85" t="s">
        <v>68</v>
      </c>
      <c r="G3" s="85" t="s">
        <v>55</v>
      </c>
      <c r="H3" s="85" t="s">
        <v>67</v>
      </c>
      <c r="I3" s="85" t="s">
        <v>68</v>
      </c>
      <c r="J3" s="85" t="s">
        <v>55</v>
      </c>
    </row>
    <row r="4" spans="1:19" ht="18.75" x14ac:dyDescent="0.2">
      <c r="A4" s="74">
        <v>1</v>
      </c>
      <c r="B4" s="61" t="s">
        <v>6</v>
      </c>
      <c r="C4" s="61"/>
      <c r="D4" s="61"/>
      <c r="E4" s="63"/>
      <c r="F4" s="63"/>
      <c r="G4" s="63"/>
      <c r="H4" s="63"/>
      <c r="I4" s="63"/>
      <c r="J4" s="63"/>
    </row>
    <row r="5" spans="1:19" ht="18.75" x14ac:dyDescent="0.2">
      <c r="A5" s="26" t="s">
        <v>61</v>
      </c>
      <c r="B5" s="56" t="s">
        <v>25</v>
      </c>
      <c r="C5" s="59">
        <v>1205.1199999999999</v>
      </c>
      <c r="D5" s="60" t="s">
        <v>7</v>
      </c>
      <c r="E5" s="31">
        <v>1205</v>
      </c>
      <c r="F5" s="31"/>
      <c r="G5" s="31">
        <f>F5+E5</f>
        <v>1205</v>
      </c>
      <c r="H5" s="30">
        <f t="shared" ref="H5:H6" si="0">G5</f>
        <v>1205</v>
      </c>
      <c r="I5" s="30">
        <f t="shared" ref="I5:I6" si="1">F5</f>
        <v>0</v>
      </c>
      <c r="J5" s="30">
        <f>I5+H5</f>
        <v>1205</v>
      </c>
      <c r="K5" s="1">
        <v>1.2689999999999999</v>
      </c>
      <c r="L5" s="2">
        <v>543.7352245862885</v>
      </c>
      <c r="M5" s="3">
        <v>141.84397163120568</v>
      </c>
    </row>
    <row r="6" spans="1:19" ht="18.75" x14ac:dyDescent="0.2">
      <c r="A6" s="26" t="s">
        <v>62</v>
      </c>
      <c r="B6" s="56" t="s">
        <v>26</v>
      </c>
      <c r="C6" s="59">
        <v>7639.6</v>
      </c>
      <c r="D6" s="60" t="s">
        <v>7</v>
      </c>
      <c r="E6" s="31">
        <v>7640</v>
      </c>
      <c r="F6" s="31"/>
      <c r="G6" s="31">
        <f>F6+E6</f>
        <v>7640</v>
      </c>
      <c r="H6" s="30">
        <f t="shared" si="0"/>
        <v>7640</v>
      </c>
      <c r="I6" s="30">
        <f t="shared" si="1"/>
        <v>0</v>
      </c>
      <c r="J6" s="30">
        <f>I6+H6</f>
        <v>7640</v>
      </c>
      <c r="L6" s="2"/>
      <c r="M6" s="3"/>
    </row>
    <row r="7" spans="1:19" ht="18.75" x14ac:dyDescent="0.2">
      <c r="A7" s="25" t="s">
        <v>63</v>
      </c>
      <c r="B7" s="56" t="s">
        <v>8</v>
      </c>
      <c r="C7" s="59">
        <v>8845</v>
      </c>
      <c r="D7" s="60" t="s">
        <v>7</v>
      </c>
      <c r="E7" s="31">
        <v>8845</v>
      </c>
      <c r="F7" s="31"/>
      <c r="G7" s="31">
        <f>F7+E7</f>
        <v>8845</v>
      </c>
      <c r="H7" s="30">
        <f t="shared" ref="H7" si="2">G7</f>
        <v>8845</v>
      </c>
      <c r="I7" s="30">
        <f t="shared" ref="I7" si="3">F7</f>
        <v>0</v>
      </c>
      <c r="J7" s="30">
        <f>I7+H7</f>
        <v>8845</v>
      </c>
      <c r="K7" s="1">
        <v>1.2689999999999999</v>
      </c>
      <c r="L7" s="2">
        <v>189.12529550827423</v>
      </c>
      <c r="M7" s="3">
        <v>89.834515366430267</v>
      </c>
    </row>
    <row r="8" spans="1:19" ht="18.75" x14ac:dyDescent="0.2">
      <c r="A8" s="80" t="s">
        <v>64</v>
      </c>
      <c r="B8" s="56" t="s">
        <v>9</v>
      </c>
      <c r="C8" s="59">
        <v>700</v>
      </c>
      <c r="D8" s="60" t="s">
        <v>10</v>
      </c>
      <c r="E8" s="31">
        <v>0</v>
      </c>
      <c r="F8" s="31">
        <v>260</v>
      </c>
      <c r="G8" s="31">
        <f>F8+E8</f>
        <v>260</v>
      </c>
      <c r="H8" s="30">
        <v>0</v>
      </c>
      <c r="I8" s="30">
        <v>260</v>
      </c>
      <c r="J8" s="30">
        <f>I8+H8</f>
        <v>260</v>
      </c>
      <c r="K8" s="1">
        <v>1.2689999999999999</v>
      </c>
      <c r="L8" s="2">
        <v>1576.0441292356188</v>
      </c>
      <c r="M8" s="3">
        <v>472.81323877068559</v>
      </c>
    </row>
    <row r="9" spans="1:19" ht="18.75" x14ac:dyDescent="0.2">
      <c r="A9" s="82">
        <v>2</v>
      </c>
      <c r="B9" s="61" t="s">
        <v>12</v>
      </c>
      <c r="C9" s="62"/>
      <c r="D9" s="61"/>
      <c r="E9" s="63"/>
      <c r="F9" s="63"/>
      <c r="G9" s="63"/>
      <c r="H9" s="63"/>
      <c r="I9" s="63"/>
      <c r="J9" s="63"/>
    </row>
    <row r="10" spans="1:19" ht="18.75" x14ac:dyDescent="0.2">
      <c r="A10" s="82" t="s">
        <v>61</v>
      </c>
      <c r="B10" s="56" t="s">
        <v>13</v>
      </c>
      <c r="C10" s="65">
        <v>75</v>
      </c>
      <c r="D10" s="60" t="s">
        <v>7</v>
      </c>
      <c r="E10" s="31">
        <v>0</v>
      </c>
      <c r="F10" s="31">
        <v>75</v>
      </c>
      <c r="G10" s="31">
        <f>F10+E10</f>
        <v>75</v>
      </c>
      <c r="H10" s="30">
        <v>0</v>
      </c>
      <c r="I10" s="30">
        <v>75</v>
      </c>
      <c r="J10" s="30">
        <f>I10+H10</f>
        <v>75</v>
      </c>
      <c r="K10" s="1">
        <v>1.2689999999999999</v>
      </c>
      <c r="L10" s="2">
        <v>5200.9456264775417</v>
      </c>
      <c r="M10" s="3">
        <v>1134.7517730496454</v>
      </c>
    </row>
    <row r="11" spans="1:19" ht="37.5" x14ac:dyDescent="0.2">
      <c r="A11" s="82" t="s">
        <v>62</v>
      </c>
      <c r="B11" s="56" t="s">
        <v>22</v>
      </c>
      <c r="C11" s="65">
        <v>272.98</v>
      </c>
      <c r="D11" s="60" t="s">
        <v>7</v>
      </c>
      <c r="E11" s="31">
        <v>273</v>
      </c>
      <c r="F11" s="114"/>
      <c r="G11" s="31">
        <f t="shared" ref="G11:G13" si="4">F11+E11</f>
        <v>273</v>
      </c>
      <c r="H11" s="30">
        <v>0</v>
      </c>
      <c r="I11" s="114">
        <v>262.5</v>
      </c>
      <c r="J11" s="30">
        <f>I11+H11</f>
        <v>262.5</v>
      </c>
      <c r="K11" s="1">
        <v>1.2689999999999999</v>
      </c>
      <c r="L11" s="2">
        <v>5910.1654846335705</v>
      </c>
      <c r="M11" s="3">
        <v>945.62647754137117</v>
      </c>
    </row>
    <row r="12" spans="1:19" ht="18.75" x14ac:dyDescent="0.2">
      <c r="A12" s="82" t="s">
        <v>63</v>
      </c>
      <c r="B12" s="56" t="s">
        <v>23</v>
      </c>
      <c r="C12" s="65">
        <v>215.2</v>
      </c>
      <c r="D12" s="60" t="s">
        <v>7</v>
      </c>
      <c r="E12" s="31">
        <v>215</v>
      </c>
      <c r="F12" s="113"/>
      <c r="G12" s="31">
        <f t="shared" si="4"/>
        <v>215</v>
      </c>
      <c r="H12" s="30">
        <v>0</v>
      </c>
      <c r="I12" s="113">
        <v>246.9</v>
      </c>
      <c r="J12" s="30">
        <f>I12+H12</f>
        <v>246.9</v>
      </c>
      <c r="K12" s="1">
        <v>1.2689999999999999</v>
      </c>
      <c r="L12" s="2">
        <v>6698.1875492513791</v>
      </c>
      <c r="M12" s="3">
        <v>945.62647754137117</v>
      </c>
      <c r="S12" s="22"/>
    </row>
    <row r="13" spans="1:19" ht="18.75" x14ac:dyDescent="0.2">
      <c r="A13" s="82" t="s">
        <v>64</v>
      </c>
      <c r="B13" s="56" t="s">
        <v>24</v>
      </c>
      <c r="C13" s="65">
        <v>12.37</v>
      </c>
      <c r="D13" s="60" t="s">
        <v>7</v>
      </c>
      <c r="E13" s="31">
        <v>12</v>
      </c>
      <c r="F13" s="31"/>
      <c r="G13" s="31">
        <f t="shared" si="4"/>
        <v>12</v>
      </c>
      <c r="H13" s="30">
        <v>0</v>
      </c>
      <c r="I13" s="30"/>
      <c r="J13" s="30">
        <f>I13+H13</f>
        <v>0</v>
      </c>
      <c r="K13" s="1">
        <v>1.2689999999999999</v>
      </c>
      <c r="L13" s="2">
        <v>5910.1654846335705</v>
      </c>
      <c r="M13" s="3">
        <v>945.62647754137117</v>
      </c>
      <c r="S13" s="22"/>
    </row>
    <row r="14" spans="1:19" ht="23.25" x14ac:dyDescent="0.2">
      <c r="A14" s="80" t="s">
        <v>65</v>
      </c>
      <c r="B14" s="47" t="s">
        <v>42</v>
      </c>
      <c r="C14" s="65">
        <v>1</v>
      </c>
      <c r="D14" s="60" t="s">
        <v>11</v>
      </c>
      <c r="E14" s="31"/>
      <c r="F14" s="31"/>
      <c r="G14" s="31"/>
      <c r="H14" s="30"/>
      <c r="I14" s="30">
        <v>1</v>
      </c>
      <c r="J14" s="30">
        <f>I14+H14</f>
        <v>1</v>
      </c>
      <c r="K14" s="1">
        <v>1.2689999999999999</v>
      </c>
      <c r="L14" s="2">
        <v>0</v>
      </c>
      <c r="M14" s="3">
        <v>51221.434200157608</v>
      </c>
      <c r="S14" s="48"/>
    </row>
  </sheetData>
  <mergeCells count="7">
    <mergeCell ref="A1:B1"/>
    <mergeCell ref="A2:A3"/>
    <mergeCell ref="H2:J2"/>
    <mergeCell ref="B2:B3"/>
    <mergeCell ref="C2:C3"/>
    <mergeCell ref="D2:D3"/>
    <mergeCell ref="E2:G2"/>
  </mergeCells>
  <printOptions horizontalCentered="1"/>
  <pageMargins left="0.2" right="0.2" top="0.75" bottom="0.75" header="0.3" footer="0.3"/>
  <pageSetup paperSize="9" scale="9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4"/>
  <sheetViews>
    <sheetView zoomScale="90" zoomScaleNormal="90" workbookViewId="0">
      <selection activeCell="B12" sqref="B12"/>
    </sheetView>
  </sheetViews>
  <sheetFormatPr defaultRowHeight="12.75" x14ac:dyDescent="0.2"/>
  <cols>
    <col min="1" max="1" width="7.5" style="1" customWidth="1"/>
    <col min="2" max="2" width="71.33203125" style="1" customWidth="1"/>
    <col min="3" max="4" width="9.33203125" style="1" customWidth="1"/>
    <col min="5" max="5" width="12.1640625" style="5" customWidth="1"/>
    <col min="6" max="6" width="10.6640625" style="5" customWidth="1"/>
    <col min="7" max="7" width="11" style="5" customWidth="1"/>
    <col min="8" max="8" width="12.33203125" style="5" customWidth="1"/>
    <col min="9" max="9" width="11" style="5" customWidth="1"/>
    <col min="10" max="10" width="10.5" style="5" customWidth="1"/>
    <col min="11" max="12" width="0" style="1" hidden="1" customWidth="1"/>
    <col min="13" max="13" width="11.1640625" style="1" hidden="1" customWidth="1"/>
    <col min="14" max="14" width="14.33203125" style="1" hidden="1" customWidth="1"/>
    <col min="15" max="15" width="11.33203125" style="1" hidden="1" customWidth="1"/>
    <col min="16" max="16" width="9.33203125" style="1"/>
    <col min="17" max="17" width="18.83203125" style="1" bestFit="1" customWidth="1"/>
    <col min="18" max="18" width="12" style="1" hidden="1" customWidth="1"/>
    <col min="19" max="19" width="11.5" style="1" customWidth="1"/>
    <col min="20" max="16384" width="9.33203125" style="1"/>
  </cols>
  <sheetData>
    <row r="1" spans="1:17" ht="22.5" x14ac:dyDescent="0.2">
      <c r="A1" s="136" t="s">
        <v>72</v>
      </c>
      <c r="B1" s="136"/>
    </row>
    <row r="2" spans="1:17" s="17" customFormat="1" ht="19.5" x14ac:dyDescent="0.2">
      <c r="A2" s="134" t="s">
        <v>0</v>
      </c>
      <c r="B2" s="135" t="s">
        <v>1</v>
      </c>
      <c r="C2" s="135" t="s">
        <v>2</v>
      </c>
      <c r="D2" s="135" t="s">
        <v>3</v>
      </c>
      <c r="E2" s="137" t="s">
        <v>27</v>
      </c>
      <c r="F2" s="137"/>
      <c r="G2" s="137"/>
      <c r="H2" s="137" t="s">
        <v>28</v>
      </c>
      <c r="I2" s="137"/>
      <c r="J2" s="137"/>
    </row>
    <row r="3" spans="1:17" s="17" customFormat="1" ht="57" thickBot="1" x14ac:dyDescent="0.25">
      <c r="A3" s="134"/>
      <c r="B3" s="135"/>
      <c r="C3" s="135"/>
      <c r="D3" s="135"/>
      <c r="E3" s="85" t="s">
        <v>67</v>
      </c>
      <c r="F3" s="85" t="s">
        <v>68</v>
      </c>
      <c r="G3" s="85" t="s">
        <v>55</v>
      </c>
      <c r="H3" s="85" t="s">
        <v>67</v>
      </c>
      <c r="I3" s="85" t="s">
        <v>68</v>
      </c>
      <c r="J3" s="85" t="s">
        <v>55</v>
      </c>
    </row>
    <row r="4" spans="1:17" s="66" customFormat="1" ht="18.75" x14ac:dyDescent="0.2">
      <c r="A4" s="74">
        <v>1</v>
      </c>
      <c r="B4" s="61" t="s">
        <v>6</v>
      </c>
      <c r="C4" s="61"/>
      <c r="D4" s="61"/>
      <c r="E4" s="63"/>
      <c r="F4" s="63"/>
      <c r="G4" s="63"/>
      <c r="H4" s="63"/>
      <c r="I4" s="63"/>
      <c r="J4" s="63"/>
    </row>
    <row r="5" spans="1:17" s="66" customFormat="1" ht="18.75" x14ac:dyDescent="0.2">
      <c r="A5" s="26" t="s">
        <v>61</v>
      </c>
      <c r="B5" s="56" t="s">
        <v>25</v>
      </c>
      <c r="C5" s="59">
        <v>2603.92</v>
      </c>
      <c r="D5" s="60" t="s">
        <v>7</v>
      </c>
      <c r="E5" s="31">
        <v>2604</v>
      </c>
      <c r="F5" s="31"/>
      <c r="G5" s="31">
        <f>F5+E5</f>
        <v>2604</v>
      </c>
      <c r="H5" s="30">
        <v>2604</v>
      </c>
      <c r="I5" s="30">
        <f>F5</f>
        <v>0</v>
      </c>
      <c r="J5" s="30">
        <f>I5+H5</f>
        <v>2604</v>
      </c>
      <c r="K5" s="66">
        <v>1.2689999999999999</v>
      </c>
      <c r="L5" s="67">
        <v>543.7352245862885</v>
      </c>
      <c r="M5" s="68">
        <v>141.84397163120568</v>
      </c>
    </row>
    <row r="6" spans="1:17" s="66" customFormat="1" ht="18.75" x14ac:dyDescent="0.2">
      <c r="A6" s="26" t="s">
        <v>62</v>
      </c>
      <c r="B6" s="56" t="s">
        <v>26</v>
      </c>
      <c r="C6" s="59">
        <v>3507.76</v>
      </c>
      <c r="D6" s="60" t="s">
        <v>7</v>
      </c>
      <c r="E6" s="31">
        <v>3508</v>
      </c>
      <c r="F6" s="31"/>
      <c r="G6" s="31">
        <f t="shared" ref="G6" si="0">F6+E6</f>
        <v>3508</v>
      </c>
      <c r="H6" s="30">
        <v>3508</v>
      </c>
      <c r="I6" s="30">
        <f>F6</f>
        <v>0</v>
      </c>
      <c r="J6" s="30">
        <f>I6+H6</f>
        <v>3508</v>
      </c>
      <c r="L6" s="67"/>
      <c r="M6" s="68"/>
    </row>
    <row r="7" spans="1:17" s="66" customFormat="1" ht="56.25" x14ac:dyDescent="0.2">
      <c r="A7" s="80" t="s">
        <v>63</v>
      </c>
      <c r="B7" s="56" t="s">
        <v>41</v>
      </c>
      <c r="C7" s="64"/>
      <c r="D7" s="64"/>
      <c r="E7" s="58"/>
      <c r="F7" s="58"/>
      <c r="G7" s="58"/>
      <c r="H7" s="57"/>
      <c r="I7" s="57"/>
      <c r="J7" s="57"/>
    </row>
    <row r="8" spans="1:17" s="66" customFormat="1" ht="18.75" x14ac:dyDescent="0.2">
      <c r="A8" s="80" t="s">
        <v>64</v>
      </c>
      <c r="B8" s="56" t="s">
        <v>9</v>
      </c>
      <c r="C8" s="59">
        <v>50</v>
      </c>
      <c r="D8" s="60" t="s">
        <v>10</v>
      </c>
      <c r="E8" s="31">
        <v>0</v>
      </c>
      <c r="F8" s="31">
        <v>50</v>
      </c>
      <c r="G8" s="31">
        <f>F8+E8</f>
        <v>50</v>
      </c>
      <c r="H8" s="30">
        <v>0</v>
      </c>
      <c r="I8" s="30">
        <v>50</v>
      </c>
      <c r="J8" s="30">
        <f>I8+H8</f>
        <v>50</v>
      </c>
      <c r="K8" s="66">
        <v>1.2689999999999999</v>
      </c>
      <c r="L8" s="67">
        <v>1576.0441292356188</v>
      </c>
      <c r="M8" s="68">
        <v>472.81323877068559</v>
      </c>
    </row>
    <row r="9" spans="1:17" s="66" customFormat="1" ht="18.75" x14ac:dyDescent="0.2">
      <c r="A9" s="82">
        <v>2</v>
      </c>
      <c r="B9" s="61" t="s">
        <v>12</v>
      </c>
      <c r="C9" s="62"/>
      <c r="D9" s="61"/>
      <c r="E9" s="63"/>
      <c r="F9" s="63"/>
      <c r="G9" s="63"/>
      <c r="H9" s="63"/>
      <c r="I9" s="63"/>
      <c r="J9" s="63"/>
    </row>
    <row r="10" spans="1:17" s="66" customFormat="1" ht="18.75" x14ac:dyDescent="0.2">
      <c r="A10" s="82" t="s">
        <v>61</v>
      </c>
      <c r="B10" s="56" t="s">
        <v>13</v>
      </c>
      <c r="C10" s="65">
        <v>75</v>
      </c>
      <c r="D10" s="60" t="s">
        <v>7</v>
      </c>
      <c r="E10" s="31">
        <v>0</v>
      </c>
      <c r="F10" s="31">
        <v>75</v>
      </c>
      <c r="G10" s="31">
        <f>F10+E10</f>
        <v>75</v>
      </c>
      <c r="H10" s="30">
        <v>0</v>
      </c>
      <c r="I10" s="30">
        <v>75</v>
      </c>
      <c r="J10" s="30">
        <f>I10+H10</f>
        <v>75</v>
      </c>
      <c r="K10" s="66">
        <v>1.2689999999999999</v>
      </c>
      <c r="L10" s="67">
        <v>5200.9456264775417</v>
      </c>
      <c r="M10" s="68">
        <v>1134.7517730496454</v>
      </c>
    </row>
    <row r="11" spans="1:17" s="66" customFormat="1" ht="37.5" x14ac:dyDescent="0.2">
      <c r="A11" s="82" t="s">
        <v>62</v>
      </c>
      <c r="B11" s="56" t="s">
        <v>19</v>
      </c>
      <c r="C11" s="65">
        <v>172.16</v>
      </c>
      <c r="D11" s="60" t="s">
        <v>7</v>
      </c>
      <c r="E11" s="31">
        <v>90</v>
      </c>
      <c r="F11" s="31">
        <v>51</v>
      </c>
      <c r="G11" s="31">
        <f>F11+E11</f>
        <v>141</v>
      </c>
      <c r="H11" s="30">
        <v>0</v>
      </c>
      <c r="I11" s="30">
        <v>153</v>
      </c>
      <c r="J11" s="30">
        <f>I11+H11</f>
        <v>153</v>
      </c>
      <c r="K11" s="66">
        <v>1.2689999999999999</v>
      </c>
      <c r="L11" s="67">
        <v>5910.1654846335705</v>
      </c>
      <c r="M11" s="68">
        <v>945.62647754137117</v>
      </c>
      <c r="Q11" s="22"/>
    </row>
    <row r="12" spans="1:17" s="66" customFormat="1" ht="37.5" x14ac:dyDescent="0.2">
      <c r="A12" s="82" t="s">
        <v>63</v>
      </c>
      <c r="B12" s="56" t="s">
        <v>20</v>
      </c>
      <c r="C12" s="65">
        <v>150.63999999999999</v>
      </c>
      <c r="D12" s="60" t="s">
        <v>7</v>
      </c>
      <c r="E12" s="31">
        <v>90</v>
      </c>
      <c r="F12" s="31">
        <v>37.223999999999997</v>
      </c>
      <c r="G12" s="31">
        <f>F12+E12</f>
        <v>127.22399999999999</v>
      </c>
      <c r="H12" s="30">
        <v>0</v>
      </c>
      <c r="I12" s="30">
        <v>134</v>
      </c>
      <c r="J12" s="30">
        <f>I12+H12</f>
        <v>134</v>
      </c>
      <c r="K12" s="66">
        <v>1.2689999999999999</v>
      </c>
      <c r="L12" s="67">
        <v>6698.1875492513791</v>
      </c>
      <c r="M12" s="68">
        <v>945.62647754137117</v>
      </c>
      <c r="Q12" s="22"/>
    </row>
    <row r="13" spans="1:17" s="66" customFormat="1" ht="18.75" x14ac:dyDescent="0.2">
      <c r="A13" s="82" t="s">
        <v>64</v>
      </c>
      <c r="B13" s="56" t="s">
        <v>21</v>
      </c>
      <c r="C13" s="65">
        <v>5.7</v>
      </c>
      <c r="D13" s="60" t="s">
        <v>7</v>
      </c>
      <c r="E13" s="31">
        <v>6</v>
      </c>
      <c r="F13" s="31"/>
      <c r="G13" s="31">
        <f>F13+E13</f>
        <v>6</v>
      </c>
      <c r="H13" s="30">
        <v>0</v>
      </c>
      <c r="I13" s="30">
        <v>6</v>
      </c>
      <c r="J13" s="30">
        <f>I13+H13</f>
        <v>6</v>
      </c>
      <c r="K13" s="66">
        <v>1.2689999999999999</v>
      </c>
      <c r="L13" s="67">
        <v>5910.1654846335705</v>
      </c>
      <c r="M13" s="68">
        <v>945.62647754137117</v>
      </c>
      <c r="Q13" s="22"/>
    </row>
    <row r="14" spans="1:17" s="66" customFormat="1" ht="18.75" x14ac:dyDescent="0.2">
      <c r="A14" s="80" t="s">
        <v>65</v>
      </c>
      <c r="B14" s="47" t="s">
        <v>42</v>
      </c>
      <c r="C14" s="65">
        <v>1</v>
      </c>
      <c r="D14" s="60" t="s">
        <v>11</v>
      </c>
      <c r="E14" s="31">
        <v>0</v>
      </c>
      <c r="F14" s="31">
        <v>1</v>
      </c>
      <c r="G14" s="31">
        <f>F14+E14</f>
        <v>1</v>
      </c>
      <c r="H14" s="30">
        <v>0</v>
      </c>
      <c r="I14" s="30">
        <f t="shared" ref="I14" si="1">F14</f>
        <v>1</v>
      </c>
      <c r="J14" s="30">
        <f>I14+H14</f>
        <v>1</v>
      </c>
      <c r="K14" s="66">
        <v>1.2689999999999999</v>
      </c>
      <c r="L14" s="67">
        <v>0</v>
      </c>
      <c r="M14" s="68">
        <v>51221.434200157608</v>
      </c>
      <c r="Q14" s="1"/>
    </row>
  </sheetData>
  <mergeCells count="7">
    <mergeCell ref="A1:B1"/>
    <mergeCell ref="A2:A3"/>
    <mergeCell ref="H2:J2"/>
    <mergeCell ref="B2:B3"/>
    <mergeCell ref="C2:C3"/>
    <mergeCell ref="D2:D3"/>
    <mergeCell ref="E2:G2"/>
  </mergeCells>
  <printOptions horizontalCentered="1"/>
  <pageMargins left="0.2" right="0.2" top="0.75" bottom="0.75" header="0.3" footer="0.3"/>
  <pageSetup paperSize="9" scale="9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A35F-9843-4E0D-B4FE-BD74025DFE8A}">
  <dimension ref="A1:X55"/>
  <sheetViews>
    <sheetView tabSelected="1" view="pageBreakPreview" zoomScale="60" zoomScaleNormal="100" workbookViewId="0">
      <selection activeCell="A12" sqref="A12:J16"/>
    </sheetView>
  </sheetViews>
  <sheetFormatPr defaultRowHeight="26.25" x14ac:dyDescent="0.2"/>
  <cols>
    <col min="1" max="1" width="7.5" style="17" customWidth="1"/>
    <col min="2" max="2" width="70.6640625" style="17" customWidth="1"/>
    <col min="3" max="4" width="9.33203125" style="17"/>
    <col min="5" max="5" width="13" style="16" customWidth="1"/>
    <col min="6" max="6" width="13.5" style="16" customWidth="1"/>
    <col min="7" max="7" width="12.83203125" style="16" customWidth="1"/>
    <col min="8" max="8" width="12.1640625" style="16" customWidth="1"/>
    <col min="9" max="9" width="13.6640625" style="16" customWidth="1"/>
    <col min="10" max="10" width="12.1640625" style="16" customWidth="1"/>
    <col min="11" max="11" width="9.33203125" style="17"/>
    <col min="12" max="13" width="0" style="17" hidden="1" customWidth="1"/>
    <col min="14" max="14" width="11.1640625" style="17" hidden="1" customWidth="1"/>
    <col min="15" max="15" width="14.33203125" style="17" hidden="1" customWidth="1"/>
    <col min="16" max="16" width="11.33203125" style="17" hidden="1" customWidth="1"/>
    <col min="17" max="17" width="22" style="17" customWidth="1"/>
    <col min="18" max="18" width="9.33203125" style="17"/>
    <col min="19" max="19" width="12" style="17" hidden="1" customWidth="1"/>
    <col min="20" max="20" width="11.5" style="17" bestFit="1" customWidth="1"/>
    <col min="21" max="21" width="21.83203125" style="88" customWidth="1"/>
    <col min="22" max="22" width="9.33203125" style="17"/>
    <col min="23" max="23" width="16.1640625" style="17" customWidth="1"/>
    <col min="24" max="24" width="16" style="17" customWidth="1"/>
    <col min="25" max="16384" width="9.33203125" style="17"/>
  </cols>
  <sheetData>
    <row r="1" spans="1:21" x14ac:dyDescent="0.2">
      <c r="A1" s="133" t="s">
        <v>73</v>
      </c>
      <c r="B1" s="133"/>
    </row>
    <row r="2" spans="1:21" x14ac:dyDescent="0.2">
      <c r="A2" s="126" t="s">
        <v>0</v>
      </c>
      <c r="B2" s="128" t="s">
        <v>1</v>
      </c>
      <c r="C2" s="128" t="s">
        <v>2</v>
      </c>
      <c r="D2" s="128" t="s">
        <v>3</v>
      </c>
      <c r="E2" s="130" t="s">
        <v>27</v>
      </c>
      <c r="F2" s="131"/>
      <c r="G2" s="132"/>
      <c r="H2" s="130" t="s">
        <v>28</v>
      </c>
      <c r="I2" s="131"/>
      <c r="J2" s="132"/>
    </row>
    <row r="3" spans="1:21" ht="38.25" thickBot="1" x14ac:dyDescent="0.25">
      <c r="A3" s="127"/>
      <c r="B3" s="129"/>
      <c r="C3" s="129"/>
      <c r="D3" s="129"/>
      <c r="E3" s="85" t="s">
        <v>67</v>
      </c>
      <c r="F3" s="85" t="s">
        <v>68</v>
      </c>
      <c r="G3" s="85" t="s">
        <v>55</v>
      </c>
      <c r="H3" s="85" t="s">
        <v>67</v>
      </c>
      <c r="I3" s="85" t="s">
        <v>68</v>
      </c>
      <c r="J3" s="85" t="s">
        <v>55</v>
      </c>
    </row>
    <row r="4" spans="1:21" s="1" customFormat="1" ht="15.75" x14ac:dyDescent="0.25">
      <c r="A4" s="77"/>
      <c r="B4" s="86" t="s">
        <v>4</v>
      </c>
      <c r="C4" s="77"/>
      <c r="D4" s="77"/>
      <c r="E4" s="78"/>
      <c r="F4" s="78"/>
      <c r="G4" s="78"/>
      <c r="H4" s="79"/>
      <c r="I4" s="79"/>
      <c r="J4" s="79"/>
    </row>
    <row r="5" spans="1:21" ht="56.25" x14ac:dyDescent="0.2">
      <c r="A5" s="80" t="s">
        <v>61</v>
      </c>
      <c r="B5" s="138" t="s">
        <v>74</v>
      </c>
      <c r="C5" s="34">
        <v>13000</v>
      </c>
      <c r="D5" s="35" t="s">
        <v>81</v>
      </c>
      <c r="E5" s="140">
        <v>9023</v>
      </c>
      <c r="F5" s="140">
        <v>3977</v>
      </c>
      <c r="G5" s="140">
        <f>F5+E5</f>
        <v>13000</v>
      </c>
      <c r="H5" s="140">
        <v>9023</v>
      </c>
      <c r="I5" s="140">
        <v>3977</v>
      </c>
      <c r="J5" s="140">
        <f>I5+H5</f>
        <v>13000</v>
      </c>
      <c r="L5" s="17">
        <v>1.2689999999999999</v>
      </c>
      <c r="M5" s="19">
        <v>543.7352245862885</v>
      </c>
      <c r="N5" s="20">
        <v>141.84397163120568</v>
      </c>
      <c r="Q5" s="19"/>
    </row>
    <row r="6" spans="1:21" ht="93.75" x14ac:dyDescent="0.2">
      <c r="A6" s="80" t="s">
        <v>62</v>
      </c>
      <c r="B6" s="138" t="s">
        <v>75</v>
      </c>
      <c r="C6" s="34">
        <v>13000</v>
      </c>
      <c r="D6" s="35" t="s">
        <v>81</v>
      </c>
      <c r="E6" s="140">
        <v>9023</v>
      </c>
      <c r="F6" s="140">
        <v>3977</v>
      </c>
      <c r="G6" s="140">
        <f>F6+E6</f>
        <v>13000</v>
      </c>
      <c r="H6" s="140">
        <v>9023</v>
      </c>
      <c r="I6" s="140">
        <v>3977</v>
      </c>
      <c r="J6" s="140">
        <f>I6+H6</f>
        <v>13000</v>
      </c>
      <c r="M6" s="19"/>
      <c r="N6" s="20"/>
      <c r="T6" s="19"/>
      <c r="U6" s="112"/>
    </row>
    <row r="7" spans="1:21" ht="37.5" x14ac:dyDescent="0.2">
      <c r="A7" s="80" t="s">
        <v>63</v>
      </c>
      <c r="B7" s="138" t="s">
        <v>76</v>
      </c>
      <c r="C7" s="34">
        <v>300</v>
      </c>
      <c r="D7" s="35" t="s">
        <v>82</v>
      </c>
      <c r="E7" s="140">
        <v>275</v>
      </c>
      <c r="F7" s="140">
        <v>25</v>
      </c>
      <c r="G7" s="140">
        <f>F7+E7</f>
        <v>300</v>
      </c>
      <c r="H7" s="140">
        <v>275</v>
      </c>
      <c r="I7" s="140">
        <v>25</v>
      </c>
      <c r="J7" s="140">
        <f>I7+H7</f>
        <v>300</v>
      </c>
      <c r="L7" s="17">
        <v>1.2689999999999999</v>
      </c>
      <c r="M7" s="19">
        <v>189.12529550827423</v>
      </c>
      <c r="N7" s="20">
        <v>89.834515366430267</v>
      </c>
      <c r="Q7" s="19"/>
    </row>
    <row r="8" spans="1:21" ht="37.5" x14ac:dyDescent="0.2">
      <c r="A8" s="82" t="s">
        <v>64</v>
      </c>
      <c r="B8" s="138" t="s">
        <v>77</v>
      </c>
      <c r="C8" s="45">
        <v>120</v>
      </c>
      <c r="D8" s="35" t="s">
        <v>83</v>
      </c>
      <c r="E8" s="139">
        <v>84</v>
      </c>
      <c r="F8" s="140">
        <v>36</v>
      </c>
      <c r="G8" s="140">
        <f t="shared" ref="G8:G11" si="0">F8+E8</f>
        <v>120</v>
      </c>
      <c r="H8" s="140">
        <v>84</v>
      </c>
      <c r="I8" s="139">
        <v>36</v>
      </c>
      <c r="J8" s="140">
        <f t="shared" ref="J8:J11" si="1">I8+H8</f>
        <v>120</v>
      </c>
      <c r="L8" s="17">
        <v>1.2689999999999999</v>
      </c>
      <c r="M8" s="19">
        <v>5910.1654846335705</v>
      </c>
      <c r="N8" s="20">
        <v>945.62647754137117</v>
      </c>
    </row>
    <row r="9" spans="1:21" ht="37.5" x14ac:dyDescent="0.2">
      <c r="A9" s="82" t="s">
        <v>65</v>
      </c>
      <c r="B9" s="138" t="s">
        <v>78</v>
      </c>
      <c r="C9" s="45">
        <v>120</v>
      </c>
      <c r="D9" s="35" t="s">
        <v>83</v>
      </c>
      <c r="E9" s="139">
        <v>84</v>
      </c>
      <c r="F9" s="140">
        <v>36</v>
      </c>
      <c r="G9" s="140">
        <f t="shared" si="0"/>
        <v>120</v>
      </c>
      <c r="H9" s="140">
        <v>84</v>
      </c>
      <c r="I9" s="139">
        <v>36</v>
      </c>
      <c r="J9" s="140">
        <f t="shared" si="1"/>
        <v>120</v>
      </c>
      <c r="L9" s="17">
        <v>1.2689999999999999</v>
      </c>
      <c r="M9" s="19">
        <v>6698.1875492513791</v>
      </c>
      <c r="N9" s="20">
        <v>945.62647754137117</v>
      </c>
    </row>
    <row r="10" spans="1:21" ht="37.5" x14ac:dyDescent="0.2">
      <c r="A10" s="82" t="s">
        <v>84</v>
      </c>
      <c r="B10" s="138" t="s">
        <v>79</v>
      </c>
      <c r="C10" s="45">
        <v>60</v>
      </c>
      <c r="D10" s="35" t="s">
        <v>83</v>
      </c>
      <c r="E10" s="139">
        <v>42</v>
      </c>
      <c r="F10" s="140">
        <v>18</v>
      </c>
      <c r="G10" s="140">
        <f t="shared" si="0"/>
        <v>60</v>
      </c>
      <c r="H10" s="140">
        <v>42</v>
      </c>
      <c r="I10" s="139">
        <v>18</v>
      </c>
      <c r="J10" s="140">
        <f t="shared" si="1"/>
        <v>60</v>
      </c>
      <c r="L10" s="17">
        <v>1.2689999999999999</v>
      </c>
      <c r="M10" s="19">
        <v>5910.1654846335705</v>
      </c>
      <c r="N10" s="20">
        <v>945.62647754137117</v>
      </c>
    </row>
    <row r="11" spans="1:21" ht="56.25" x14ac:dyDescent="0.2">
      <c r="A11" s="82" t="s">
        <v>85</v>
      </c>
      <c r="B11" s="138" t="s">
        <v>80</v>
      </c>
      <c r="C11" s="45">
        <v>60</v>
      </c>
      <c r="D11" s="35" t="s">
        <v>83</v>
      </c>
      <c r="E11" s="140">
        <v>42</v>
      </c>
      <c r="F11" s="140">
        <v>18</v>
      </c>
      <c r="G11" s="140">
        <f t="shared" si="0"/>
        <v>60</v>
      </c>
      <c r="H11" s="141">
        <v>42</v>
      </c>
      <c r="I11" s="141">
        <v>18</v>
      </c>
      <c r="J11" s="140">
        <f t="shared" si="1"/>
        <v>60</v>
      </c>
      <c r="L11" s="17">
        <v>1.2689999999999999</v>
      </c>
      <c r="M11" s="19">
        <v>5910.1654846335705</v>
      </c>
      <c r="N11" s="20">
        <v>945.62647754137117</v>
      </c>
    </row>
    <row r="12" spans="1:21" x14ac:dyDescent="0.2">
      <c r="A12" s="124"/>
      <c r="B12" s="125"/>
      <c r="C12" s="125"/>
      <c r="D12" s="125"/>
      <c r="E12" s="125"/>
      <c r="F12" s="125"/>
      <c r="G12" s="125"/>
      <c r="H12" s="125"/>
      <c r="I12" s="125"/>
      <c r="J12" s="125"/>
    </row>
    <row r="13" spans="1:21" x14ac:dyDescent="0.2">
      <c r="A13" s="125"/>
      <c r="B13" s="125"/>
      <c r="C13" s="125"/>
      <c r="D13" s="125"/>
      <c r="E13" s="125"/>
      <c r="F13" s="125"/>
      <c r="G13" s="125"/>
      <c r="H13" s="125"/>
      <c r="I13" s="125"/>
      <c r="J13" s="125"/>
    </row>
    <row r="14" spans="1:21" x14ac:dyDescent="0.2">
      <c r="A14" s="125"/>
      <c r="B14" s="125"/>
      <c r="C14" s="125"/>
      <c r="D14" s="125"/>
      <c r="E14" s="125"/>
      <c r="F14" s="125"/>
      <c r="G14" s="125"/>
      <c r="H14" s="125"/>
      <c r="I14" s="125"/>
      <c r="J14" s="125"/>
    </row>
    <row r="15" spans="1:21" x14ac:dyDescent="0.2">
      <c r="A15" s="125"/>
      <c r="B15" s="125"/>
      <c r="C15" s="125"/>
      <c r="D15" s="125"/>
      <c r="E15" s="125"/>
      <c r="F15" s="125"/>
      <c r="G15" s="125"/>
      <c r="H15" s="125"/>
      <c r="I15" s="125"/>
      <c r="J15" s="125"/>
    </row>
    <row r="16" spans="1:21" ht="27.75" customHeight="1" x14ac:dyDescent="0.2">
      <c r="A16" s="125"/>
      <c r="B16" s="125"/>
      <c r="C16" s="125"/>
      <c r="D16" s="125"/>
      <c r="E16" s="125"/>
      <c r="F16" s="125"/>
      <c r="G16" s="125"/>
      <c r="H16" s="125"/>
      <c r="I16" s="125"/>
      <c r="J16" s="125"/>
    </row>
    <row r="17" spans="5:7" hidden="1" x14ac:dyDescent="0.2"/>
    <row r="18" spans="5:7" hidden="1" x14ac:dyDescent="0.2"/>
    <row r="19" spans="5:7" hidden="1" x14ac:dyDescent="0.2"/>
    <row r="20" spans="5:7" hidden="1" x14ac:dyDescent="0.2">
      <c r="E20" s="73"/>
      <c r="F20" s="73"/>
      <c r="G20" s="73"/>
    </row>
    <row r="21" spans="5:7" hidden="1" x14ac:dyDescent="0.2"/>
    <row r="22" spans="5:7" hidden="1" x14ac:dyDescent="0.2"/>
    <row r="23" spans="5:7" x14ac:dyDescent="0.2">
      <c r="E23" s="21"/>
      <c r="F23" s="21"/>
      <c r="G23" s="21"/>
    </row>
    <row r="49" spans="23:24" x14ac:dyDescent="0.2">
      <c r="X49" s="88"/>
    </row>
    <row r="50" spans="23:24" x14ac:dyDescent="0.2">
      <c r="X50" s="88"/>
    </row>
    <row r="51" spans="23:24" x14ac:dyDescent="0.2">
      <c r="X51" s="88"/>
    </row>
    <row r="52" spans="23:24" x14ac:dyDescent="0.2">
      <c r="X52" s="46"/>
    </row>
    <row r="55" spans="23:24" x14ac:dyDescent="0.2">
      <c r="W55" s="46"/>
    </row>
  </sheetData>
  <mergeCells count="8">
    <mergeCell ref="H2:J2"/>
    <mergeCell ref="A12:J16"/>
    <mergeCell ref="A1:B1"/>
    <mergeCell ref="A2:A3"/>
    <mergeCell ref="B2:B3"/>
    <mergeCell ref="C2:C3"/>
    <mergeCell ref="D2:D3"/>
    <mergeCell ref="E2:G2"/>
  </mergeCells>
  <pageMargins left="0.7" right="0.7" top="0.75" bottom="0.75" header="0.3" footer="0.3"/>
  <pageSetup scale="78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Summary</vt:lpstr>
      <vt:lpstr>Ground Duct</vt:lpstr>
      <vt:lpstr>First Duct</vt:lpstr>
      <vt:lpstr>Second Duct</vt:lpstr>
      <vt:lpstr>Third Duct</vt:lpstr>
      <vt:lpstr>Vairation</vt:lpstr>
      <vt:lpstr>'First Duct'!Print_Area</vt:lpstr>
      <vt:lpstr>'Ground Duct'!Print_Area</vt:lpstr>
      <vt:lpstr>'Second Duct'!Print_Area</vt:lpstr>
      <vt:lpstr>Summary!Print_Area</vt:lpstr>
      <vt:lpstr>'Third Duct'!Print_Area</vt:lpstr>
      <vt:lpstr>Vairation!Print_Area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Rehan Aslam</cp:lastModifiedBy>
  <cp:lastPrinted>2024-09-09T08:08:33Z</cp:lastPrinted>
  <dcterms:created xsi:type="dcterms:W3CDTF">2022-09-16T04:29:49Z</dcterms:created>
  <dcterms:modified xsi:type="dcterms:W3CDTF">2024-09-09T08:08:44Z</dcterms:modified>
</cp:coreProperties>
</file>