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updateLinks="never" defaultThemeVersion="124226"/>
  <xr:revisionPtr revIDLastSave="0" documentId="13_ncr:1_{519DD279-9343-47C1-9957-BC4620E7E27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madina'!$A$2:$O$426</definedName>
    <definedName name="_xlnm._FilterDatabase" localSheetId="4" hidden="1">'SRB invoices'!$A$1:$J$269</definedName>
    <definedName name="_xlnm.Print_Area" localSheetId="2">'Al madina'!$A$1:$G$58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O476" i="12" l="1"/>
  <c r="O477" i="12" s="1"/>
  <c r="O478" i="12" s="1"/>
  <c r="O475" i="12"/>
  <c r="O474" i="12"/>
  <c r="O473" i="12"/>
  <c r="O472" i="12" l="1"/>
  <c r="O470" i="12"/>
  <c r="O471" i="12" s="1"/>
  <c r="M470" i="12" l="1"/>
  <c r="O464" i="12"/>
  <c r="O465" i="12" s="1"/>
  <c r="O466" i="12" s="1"/>
  <c r="O467" i="12" s="1"/>
  <c r="O468" i="12" s="1"/>
  <c r="O469" i="12" s="1"/>
  <c r="O458" i="12" l="1"/>
  <c r="O459" i="12"/>
  <c r="O460" i="12"/>
  <c r="O461" i="12"/>
  <c r="O462" i="12" s="1"/>
  <c r="O463" i="12" s="1"/>
  <c r="J25" i="13" l="1"/>
  <c r="J15" i="13"/>
  <c r="H478" i="3"/>
  <c r="H477" i="3"/>
  <c r="H475" i="3"/>
  <c r="H474" i="3"/>
  <c r="F476" i="3"/>
  <c r="O456" i="12" l="1"/>
  <c r="O457" i="12" s="1"/>
  <c r="O455" i="12" l="1"/>
  <c r="O454" i="12"/>
  <c r="G22" i="13" l="1"/>
  <c r="G13" i="13"/>
  <c r="E469" i="3" l="1"/>
  <c r="F469" i="3" s="1"/>
  <c r="E468" i="3"/>
  <c r="F468" i="3" s="1"/>
  <c r="C473" i="3"/>
  <c r="G357" i="12" l="1"/>
  <c r="G356" i="12"/>
  <c r="G355" i="12"/>
  <c r="G354" i="12"/>
  <c r="F475" i="3"/>
  <c r="E467" i="3" l="1"/>
  <c r="F467" i="3" s="1"/>
  <c r="O452" i="12" l="1"/>
  <c r="O453" i="12" s="1"/>
  <c r="G353" i="12" l="1"/>
  <c r="O451" i="12" l="1"/>
  <c r="O450" i="12"/>
  <c r="O449" i="12"/>
  <c r="O448" i="12"/>
  <c r="O447" i="12"/>
  <c r="O446" i="12"/>
  <c r="O445" i="12"/>
  <c r="N7" i="6" l="1"/>
  <c r="G352" i="12" l="1"/>
  <c r="G351" i="12"/>
  <c r="O444" i="12" l="1"/>
  <c r="M444" i="12"/>
  <c r="O443" i="12"/>
  <c r="O442" i="12"/>
  <c r="O441" i="12"/>
  <c r="O438" i="12"/>
  <c r="O439" i="12" s="1"/>
  <c r="O440" i="12" s="1"/>
  <c r="G350" i="12" l="1"/>
  <c r="O435" i="12" l="1"/>
  <c r="O436" i="12" s="1"/>
  <c r="O437" i="12" s="1"/>
  <c r="O430" i="12"/>
  <c r="O431" i="12" s="1"/>
  <c r="O432" i="12" s="1"/>
  <c r="O433" i="12" s="1"/>
  <c r="O434" i="12" s="1"/>
  <c r="N6" i="6" l="1"/>
  <c r="E489" i="3" l="1"/>
  <c r="F489" i="3" s="1"/>
  <c r="E485" i="3" l="1"/>
  <c r="F485" i="3" s="1"/>
  <c r="E486" i="3"/>
  <c r="F486" i="3" s="1"/>
  <c r="G349" i="12" l="1"/>
  <c r="G348" i="12" l="1"/>
  <c r="P5" i="12" l="1"/>
  <c r="G342" i="12"/>
  <c r="G343" i="12"/>
  <c r="G344" i="12" s="1"/>
  <c r="G345" i="12" s="1"/>
  <c r="G346" i="12" s="1"/>
  <c r="G347" i="12" s="1"/>
  <c r="O429" i="12" l="1"/>
  <c r="O428" i="12"/>
  <c r="O427" i="12"/>
  <c r="N5" i="6" l="1"/>
  <c r="O426" i="12" l="1"/>
  <c r="M426" i="12"/>
  <c r="O425" i="12" l="1"/>
  <c r="G341" i="12" l="1"/>
  <c r="K456" i="3" l="1"/>
  <c r="H27" i="6" l="1"/>
  <c r="H26" i="6"/>
  <c r="G328" i="12" l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F488" i="3" s="1"/>
  <c r="E487" i="3"/>
  <c r="F487" i="3" s="1"/>
  <c r="E444" i="3"/>
  <c r="J460" i="3" s="1"/>
  <c r="F444" i="3" l="1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E484" i="3"/>
  <c r="F466" i="3" l="1"/>
  <c r="J482" i="3"/>
  <c r="F484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186" i="12" l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l="1"/>
  <c r="G217" i="12" s="1"/>
  <c r="G218" i="12" s="1"/>
  <c r="G219" i="12" s="1"/>
  <c r="G220" i="12" s="1"/>
  <c r="G221" i="12" s="1"/>
  <c r="G222" i="12" s="1"/>
  <c r="G223" i="12" s="1"/>
  <c r="G224" i="12" s="1"/>
  <c r="G225" i="12" s="1"/>
  <c r="G226" i="12" s="1"/>
  <c r="G227" i="12" s="1"/>
  <c r="G228" i="12" s="1"/>
  <c r="G229" i="12" s="1"/>
  <c r="G230" i="12" s="1"/>
  <c r="G231" i="12" s="1"/>
  <c r="G232" i="12" s="1"/>
  <c r="G233" i="12" s="1"/>
  <c r="G234" i="12" s="1"/>
  <c r="G235" i="12" s="1"/>
  <c r="G236" i="12" s="1"/>
  <c r="G237" i="12" s="1"/>
  <c r="G238" i="12" s="1"/>
  <c r="G239" i="12" s="1"/>
  <c r="G240" i="12" s="1"/>
  <c r="G241" i="12" s="1"/>
  <c r="E367" i="3"/>
  <c r="F367" i="3" s="1"/>
  <c r="G242" i="12" l="1"/>
  <c r="G243" i="12" s="1"/>
  <c r="E366" i="3"/>
  <c r="F366" i="3" s="1"/>
  <c r="G244" i="12" l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G256" i="12" s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E365" i="3"/>
  <c r="F365" i="3" s="1"/>
  <c r="G288" i="12" l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G319" i="12" s="1"/>
  <c r="G320" i="12" s="1"/>
  <c r="G321" i="12" s="1"/>
  <c r="G322" i="12" s="1"/>
  <c r="G323" i="12" s="1"/>
  <c r="G324" i="12" s="1"/>
  <c r="G325" i="12" s="1"/>
  <c r="G326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F320" i="3"/>
  <c r="E313" i="3"/>
  <c r="F313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G3" i="12" l="1"/>
  <c r="G4" i="12" s="1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73" i="12" l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E295" i="3"/>
  <c r="F295" i="3" s="1"/>
  <c r="E294" i="3"/>
  <c r="F294" i="3" s="1"/>
  <c r="G86" i="12" l="1"/>
  <c r="G87" i="12" s="1"/>
  <c r="G88" i="12" s="1"/>
  <c r="G89" i="12" s="1"/>
  <c r="G90" i="12" s="1"/>
  <c r="H5" i="9"/>
  <c r="H7" i="9" s="1"/>
  <c r="K17" i="9"/>
  <c r="G91" i="12" l="1"/>
  <c r="G92" i="12" s="1"/>
  <c r="G93" i="12" s="1"/>
  <c r="G94" i="12" s="1"/>
  <c r="G95" i="12" s="1"/>
  <c r="G96" i="12" s="1"/>
  <c r="G97" i="12" s="1"/>
  <c r="H8" i="9"/>
  <c r="H9" i="9" s="1"/>
  <c r="H27" i="9" s="1"/>
  <c r="B29" i="9" s="1"/>
  <c r="K7" i="9"/>
  <c r="K19" i="9" s="1"/>
  <c r="G98" i="12" l="1"/>
  <c r="G99" i="12" s="1"/>
  <c r="G100" i="12" s="1"/>
  <c r="G101" i="12" s="1"/>
  <c r="G102" i="12" s="1"/>
  <c r="G103" i="12" s="1"/>
  <c r="G104" i="12" s="1"/>
  <c r="G105" i="12" s="1"/>
  <c r="G106" i="12" s="1"/>
  <c r="G107" i="12" s="1"/>
  <c r="G108" i="12" s="1"/>
  <c r="K8" i="9"/>
  <c r="K9" i="9" s="1"/>
  <c r="G109" i="12" l="1"/>
  <c r="G110" i="12" s="1"/>
  <c r="G111" i="12" s="1"/>
  <c r="G112" i="12" s="1"/>
  <c r="G113" i="12" s="1"/>
  <c r="G114" i="12" s="1"/>
  <c r="G115" i="12" s="1"/>
  <c r="G116" i="12" s="1"/>
  <c r="G117" i="12" s="1"/>
  <c r="G118" i="12" s="1"/>
  <c r="G119" i="12" s="1"/>
  <c r="G120" i="12" s="1"/>
  <c r="G121" i="12" s="1"/>
  <c r="N15" i="9"/>
  <c r="N5" i="9"/>
  <c r="N6" i="9" s="1"/>
  <c r="G122" i="12" l="1"/>
  <c r="G123" i="12" s="1"/>
  <c r="G124" i="12" s="1"/>
  <c r="G125" i="12" s="1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<sst xmlns="http://schemas.openxmlformats.org/spreadsheetml/2006/main" count="10365" uniqueCount="8216">
  <si>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</si>
  <si>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</si>
  <si>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</si>
  <si>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</si>
  <si>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</si>
  <si>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</si>
  <si>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</si>
  <si>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</si>
  <si>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</si>
  <si>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</si>
  <si>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</si>
  <si>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</si>
  <si>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</si>
  <si>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</si>
  <si>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</si>
  <si>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</si>
  <si>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</si>
  <si>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</si>
  <si>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</si>
  <si>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</si>
  <si>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</si>
  <si>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</si>
  <si>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</si>
  <si>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</si>
  <si>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</si>
  <si>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</si>
  <si>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</si>
  <si>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</si>
  <si>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</si>
  <si>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</si>
  <si>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</si>
  <si>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</si>
  <si>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</si>
  <si>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</si>
  <si>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</si>
  <si>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</si>
  <si>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</si>
  <si>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</si>
  <si>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</si>
  <si>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</si>
  <si>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</si>
  <si>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</si>
  <si>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</si>
  <si>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</si>
  <si>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</si>
  <si>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</si>
  <si>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</si>
  <si>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</si>
  <si>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</si>
  <si>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</si>
  <si>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</si>
  <si>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</si>
  <si>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</si>
  <si>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</si>
  <si>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</si>
  <si>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</si>
  <si>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</si>
  <si>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</si>
  <si>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</si>
  <si>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</si>
  <si>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</si>
  <si>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</si>
  <si>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</si>
  <si>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</si>
  <si>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</si>
  <si>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</si>
  <si>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</si>
  <si>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</si>
  <si>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</si>
  <si>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</si>
  <si>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</si>
  <si>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</si>
  <si>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</si>
  <si>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</si>
  <si>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</si>
  <si>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</si>
  <si>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</si>
  <si>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</si>
  <si>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</si>
  <si>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</si>
  <si>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</si>
  <si>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</si>
  <si>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</si>
  <si>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</si>
  <si>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</si>
  <si>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</si>
  <si>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</si>
  <si>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</si>
  <si>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</si>
  <si>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</si>
  <si>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</si>
  <si>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</si>
  <si>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</si>
  <si>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</si>
  <si>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</si>
  <si>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</si>
  <si>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</si>
  <si>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</si>
  <si>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</si>
  <si>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</si>
  <si>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</si>
  <si>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</si>
  <si>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</si>
  <si>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</si>
  <si>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</si>
  <si>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</si>
  <si>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</si>
  <si>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</si>
  <si>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</si>
  <si>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</si>
  <si>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</si>
  <si>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</si>
  <si>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</si>
  <si>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</si>
  <si>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</si>
  <si>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</si>
  <si>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</si>
  <si>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</si>
  <si>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</si>
  <si>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</si>
  <si>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</si>
  <si>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</si>
  <si>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</si>
  <si>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</si>
  <si>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</si>
  <si>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</si>
  <si>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</si>
  <si>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</si>
  <si>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</si>
  <si>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</si>
  <si>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</si>
  <si>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</si>
  <si>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</si>
  <si>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</si>
  <si>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</si>
  <si>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</si>
  <si>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</si>
  <si>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</si>
  <si>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</si>
  <si>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</si>
  <si>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</si>
  <si>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</si>
  <si>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</si>
  <si>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</si>
  <si>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</si>
  <si>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</si>
  <si>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</si>
  <si>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</si>
  <si>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</si>
  <si>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</si>
  <si>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</si>
  <si>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</si>
  <si>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</si>
  <si>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</si>
  <si>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</si>
  <si>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</si>
  <si>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</si>
  <si>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</si>
  <si>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</si>
  <si>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</si>
  <si>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</si>
  <si>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</si>
  <si>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</si>
  <si>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</si>
  <si>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</si>
  <si>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</si>
  <si>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</si>
  <si>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</si>
  <si>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</si>
  <si>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</si>
  <si>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</si>
  <si>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</si>
  <si>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</si>
  <si>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</si>
  <si>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</si>
  <si>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</si>
  <si>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</si>
  <si>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</si>
  <si>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</si>
  <si>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</si>
  <si>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</si>
  <si>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</si>
  <si>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</si>
  <si>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</si>
  <si>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</si>
  <si>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</si>
  <si>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</si>
  <si>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</si>
  <si>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</si>
  <si>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</si>
  <si>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</si>
  <si>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</si>
  <si>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</si>
  <si>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</si>
  <si>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</si>
  <si>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</si>
  <si>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</si>
  <si>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</si>
  <si>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</si>
  <si>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</si>
  <si>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</si>
  <si>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</si>
  <si>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</si>
  <si>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</si>
  <si>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</si>
  <si>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</si>
  <si>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</si>
  <si>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</si>
  <si>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</si>
  <si>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</si>
  <si>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</si>
  <si>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</si>
  <si>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</si>
  <si>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</si>
  <si>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</si>
  <si>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</si>
  <si>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</si>
  <si>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</si>
  <si>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</si>
  <si>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</si>
  <si>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</si>
  <si>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</si>
  <si>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</si>
  <si>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</si>
  <si>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</si>
  <si>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</si>
  <si>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</si>
  <si>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</si>
  <si>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</si>
  <si>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</si>
  <si>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</si>
  <si>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</si>
  <si>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</si>
  <si>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</si>
  <si>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</si>
  <si>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</si>
  <si>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</si>
  <si>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</si>
  <si>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</si>
  <si>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</si>
  <si>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</si>
  <si>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</si>
  <si>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</si>
  <si>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</si>
  <si>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</si>
  <si>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</si>
  <si>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</si>
  <si>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</si>
  <si>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</si>
  <si>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</si>
  <si>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</si>
  <si>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</si>
  <si>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</si>
  <si>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</si>
  <si>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</si>
  <si>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</si>
  <si>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</si>
  <si>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</si>
  <si>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</si>
  <si>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</si>
  <si>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</si>
  <si>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</si>
  <si>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</si>
  <si>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</si>
  <si>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</si>
  <si>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</si>
  <si>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</si>
  <si>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</si>
  <si>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</si>
  <si>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</si>
  <si>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</si>
  <si>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</si>
  <si>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</si>
  <si>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</si>
  <si>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</si>
  <si>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</si>
  <si>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</si>
  <si>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</si>
  <si>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</si>
  <si>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</si>
  <si>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</si>
  <si>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</si>
  <si>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</si>
  <si>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</si>
  <si>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</si>
  <si>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</si>
  <si>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</si>
  <si>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</si>
  <si>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</si>
  <si>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</si>
  <si>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</si>
  <si>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</si>
  <si>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</si>
  <si>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</si>
  <si>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</si>
  <si>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</si>
  <si>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</si>
  <si>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</si>
  <si>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</si>
  <si>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</si>
  <si>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</si>
  <si>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</si>
  <si>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</si>
  <si>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</si>
  <si>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</si>
  <si>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</si>
  <si>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</si>
  <si>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</si>
  <si>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</si>
  <si>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</si>
  <si>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</si>
  <si>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</si>
  <si>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</si>
  <si>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</si>
  <si>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</si>
  <si>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</si>
  <si>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</si>
  <si>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</si>
  <si>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</si>
  <si>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</si>
  <si>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</si>
  <si>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</si>
  <si>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</si>
  <si>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</si>
  <si>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</si>
  <si>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</si>
  <si>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</si>
  <si>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</si>
  <si>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</si>
  <si>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</si>
  <si>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</si>
  <si>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</si>
  <si>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</si>
  <si>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</si>
  <si>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</si>
  <si>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</si>
  <si>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</si>
  <si>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</si>
  <si>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</si>
  <si>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</si>
  <si>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</si>
  <si>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</si>
  <si>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</si>
  <si>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</si>
  <si>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</si>
  <si>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</si>
  <si>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</si>
  <si>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</si>
  <si>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</si>
  <si>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</si>
  <si>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</si>
  <si>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</si>
  <si>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</si>
  <si>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</si>
  <si>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</si>
  <si>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</si>
  <si>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</si>
  <si>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</si>
  <si>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</si>
  <si>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</si>
  <si>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</si>
  <si>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</si>
  <si>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</si>
  <si>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</si>
  <si>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</si>
  <si>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</si>
  <si>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</si>
  <si>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</si>
  <si>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</si>
  <si>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</si>
  <si>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</si>
  <si>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</si>
  <si>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</si>
  <si>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</si>
  <si>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</si>
  <si>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</si>
  <si>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</si>
  <si>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</si>
  <si>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</si>
  <si>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</si>
  <si>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</si>
  <si>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</si>
  <si>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</si>
  <si>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</si>
  <si>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</si>
  <si>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</si>
  <si>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</si>
  <si>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</si>
  <si>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</si>
  <si>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</si>
  <si>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</si>
  <si>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</si>
  <si>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</si>
  <si>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</si>
  <si>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</si>
  <si>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</si>
  <si>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</si>
  <si>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</si>
  <si>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</si>
  <si>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</si>
  <si>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</si>
  <si>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</si>
  <si>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</si>
  <si>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</si>
  <si>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</si>
  <si>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</si>
  <si>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</si>
  <si>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</si>
  <si>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</si>
  <si>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</si>
  <si>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</si>
  <si>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</si>
  <si>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</si>
  <si>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</si>
  <si>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</si>
  <si>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</si>
  <si>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</si>
  <si>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</si>
  <si>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</si>
  <si>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</si>
  <si>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</si>
  <si>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</si>
  <si>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</si>
  <si>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</si>
  <si>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</si>
  <si>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</si>
  <si>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</si>
  <si>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</si>
  <si>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</si>
  <si>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</si>
  <si>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</si>
  <si>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</si>
  <si>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</si>
  <si>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</si>
  <si>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</si>
  <si>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</si>
  <si>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</si>
  <si>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</si>
  <si>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</si>
  <si>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</si>
  <si>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</si>
  <si>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</si>
  <si>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</si>
  <si>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</si>
  <si>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</si>
  <si>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</si>
  <si>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</si>
  <si>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</si>
  <si>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</si>
  <si>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</si>
  <si>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</si>
  <si>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</si>
  <si>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</si>
  <si>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</si>
  <si>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</si>
  <si>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</si>
  <si>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</si>
  <si>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</si>
  <si>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</si>
  <si>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</si>
  <si>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</si>
  <si>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</si>
  <si>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</si>
  <si>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</si>
  <si>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</si>
  <si>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</si>
  <si>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</si>
  <si>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</si>
  <si>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</si>
  <si>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</si>
  <si>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</si>
  <si>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</si>
  <si>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</si>
  <si>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</si>
  <si>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</si>
  <si>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</si>
  <si>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</si>
  <si>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</si>
  <si>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</si>
  <si>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</si>
  <si>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</si>
  <si>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</si>
  <si>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</si>
  <si>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</si>
  <si>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</si>
  <si>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</si>
  <si>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</si>
  <si>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</si>
  <si>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</si>
  <si>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</si>
  <si>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</si>
  <si>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</si>
  <si>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</si>
  <si>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</si>
  <si>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</si>
  <si>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</si>
  <si>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</si>
  <si>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</si>
  <si>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</si>
  <si>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</si>
  <si>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</si>
  <si>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</si>
  <si>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</si>
  <si>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</si>
  <si>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</si>
  <si>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</si>
  <si>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</si>
  <si>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</si>
  <si>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</si>
  <si>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</si>
  <si>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</si>
  <si>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</si>
  <si>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</si>
  <si>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</si>
  <si>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</si>
  <si>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</si>
  <si>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</si>
  <si>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</si>
  <si>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</si>
  <si>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</si>
  <si>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</si>
  <si>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</si>
  <si>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</si>
  <si>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</si>
  <si>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</si>
  <si>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</si>
  <si>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</si>
  <si>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</si>
  <si>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</si>
  <si>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</si>
  <si>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</si>
  <si>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</si>
  <si>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</si>
  <si>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</si>
  <si>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</si>
  <si>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</si>
  <si>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</si>
  <si>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</si>
  <si>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</si>
  <si>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</si>
  <si>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</si>
  <si>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</si>
  <si>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</si>
  <si>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</si>
  <si>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</si>
  <si>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</si>
  <si>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</si>
  <si>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</si>
  <si>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</si>
  <si>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</si>
  <si>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</si>
  <si>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</si>
  <si>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</si>
  <si>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</si>
  <si>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</si>
  <si>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</si>
  <si>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</si>
  <si>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</si>
  <si>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</si>
  <si>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</si>
  <si>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</si>
  <si>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</si>
  <si>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</si>
  <si>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</si>
  <si>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</si>
  <si>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</si>
  <si>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</si>
  <si>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</si>
  <si>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</si>
  <si>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</si>
  <si>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</si>
  <si>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</si>
  <si>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</si>
  <si>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</si>
  <si>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</si>
  <si>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</si>
  <si>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</si>
  <si>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</si>
  <si>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</si>
  <si>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</si>
  <si>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</si>
  <si>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</si>
  <si>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</si>
  <si>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</si>
  <si>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</si>
  <si>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</si>
  <si>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</si>
  <si>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</si>
  <si>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</si>
  <si>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</si>
  <si>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</si>
  <si>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</si>
  <si>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</si>
  <si>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</si>
  <si>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</si>
  <si>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</si>
  <si>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</si>
  <si>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</si>
  <si>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</si>
  <si>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</si>
  <si>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</si>
  <si>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</si>
  <si>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</si>
  <si>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</si>
  <si>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</si>
  <si>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</si>
  <si>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</si>
  <si>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</si>
  <si>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</si>
  <si>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</si>
  <si>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</si>
  <si>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</si>
  <si>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</si>
  <si>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</si>
  <si>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</si>
  <si>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</si>
  <si>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</si>
  <si>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</si>
  <si>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</si>
  <si>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</si>
  <si>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</si>
  <si>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</si>
  <si>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</si>
  <si>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</si>
  <si>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</si>
  <si>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</si>
  <si>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</si>
  <si>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</si>
  <si>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</si>
  <si>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</si>
  <si>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</si>
  <si>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</si>
  <si>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</si>
  <si>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</si>
  <si>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</si>
  <si>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</si>
  <si>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</si>
  <si>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</si>
  <si>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</si>
  <si>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</si>
  <si>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</si>
  <si>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</si>
  <si>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</si>
  <si>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</si>
  <si>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</si>
  <si>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</si>
  <si>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</si>
  <si>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</si>
  <si>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</si>
  <si>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</si>
  <si>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</si>
  <si>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</si>
  <si>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</si>
  <si>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</si>
  <si>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</si>
  <si>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</si>
  <si>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</si>
  <si>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</si>
  <si>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</si>
  <si>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</si>
  <si>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</si>
  <si>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</si>
  <si>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</si>
  <si>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</si>
  <si>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</si>
  <si>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</si>
  <si>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</si>
  <si>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</si>
  <si>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</si>
  <si>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</si>
  <si>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</si>
  <si>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</si>
  <si>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</si>
  <si>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</si>
  <si>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</si>
  <si>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</si>
  <si>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</si>
  <si>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</si>
  <si>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</si>
  <si>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</si>
  <si>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</si>
  <si>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</si>
  <si>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</si>
  <si>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</si>
  <si>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</si>
  <si>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</si>
  <si>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</si>
  <si>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</si>
  <si>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</si>
  <si>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</si>
  <si>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</si>
  <si>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</si>
  <si>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</si>
  <si>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</si>
  <si>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</si>
  <si>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</si>
  <si>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</si>
  <si>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</si>
  <si>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</si>
  <si>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</si>
  <si>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</si>
  <si>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</si>
  <si>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</si>
  <si>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</si>
  <si>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</si>
  <si>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</si>
  <si>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</si>
  <si>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</si>
  <si>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</si>
  <si>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</si>
  <si>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</si>
  <si>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</si>
  <si>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</si>
  <si>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</si>
  <si>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</si>
  <si>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</si>
  <si>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</si>
  <si>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</si>
  <si>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</si>
  <si>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</si>
  <si>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</si>
  <si>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</si>
  <si>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</si>
  <si>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</si>
  <si>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</si>
  <si>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</si>
  <si>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</si>
  <si>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</si>
  <si>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</si>
  <si>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</si>
  <si>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</si>
  <si>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</si>
  <si>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</si>
  <si>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</si>
  <si>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</si>
  <si>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</si>
  <si>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</si>
  <si>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</si>
  <si>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</si>
  <si>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</si>
  <si>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</si>
  <si>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</si>
  <si>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</si>
  <si>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</si>
  <si>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</si>
  <si>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</si>
  <si>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</si>
  <si>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</si>
  <si>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</si>
  <si>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</si>
  <si>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</si>
  <si>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</si>
  <si>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</si>
  <si>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</si>
  <si>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</si>
  <si>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</si>
  <si>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</si>
  <si>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</si>
  <si>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</si>
  <si>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</si>
  <si>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</si>
  <si>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</si>
  <si>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</si>
  <si>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</si>
  <si>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</si>
  <si>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</si>
  <si>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</si>
  <si>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</si>
  <si>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</si>
  <si>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</si>
  <si>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</si>
  <si>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</si>
  <si>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</si>
  <si>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</si>
  <si>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</si>
  <si>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</si>
  <si>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</si>
  <si>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</si>
  <si>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</si>
  <si>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</si>
  <si>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</si>
  <si>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</si>
  <si>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</si>
  <si>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</si>
  <si>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</si>
  <si>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</si>
  <si>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</si>
  <si>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</si>
  <si>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</si>
  <si>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</si>
  <si>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</si>
  <si>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</si>
  <si>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</si>
  <si>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</si>
  <si>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</si>
  <si>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</si>
  <si>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</si>
  <si>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</si>
  <si>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</si>
  <si>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</si>
  <si>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</si>
  <si>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</si>
  <si>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</si>
  <si>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</si>
  <si>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</si>
  <si>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</si>
  <si>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</si>
  <si>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</si>
  <si>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</si>
  <si>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</si>
  <si>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</si>
  <si>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</si>
  <si>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</si>
  <si>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</si>
  <si>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</si>
  <si>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</si>
  <si>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</si>
  <si>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</si>
  <si>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</si>
  <si>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</si>
  <si>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</si>
  <si>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</si>
  <si>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</si>
  <si>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</si>
  <si>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</si>
  <si>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</si>
  <si>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</si>
  <si>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</si>
  <si>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</si>
  <si>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</si>
  <si>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</si>
  <si>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</si>
  <si>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</si>
  <si>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</si>
  <si>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</si>
  <si>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</si>
  <si>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</si>
  <si>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</si>
  <si>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</si>
  <si>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</si>
  <si>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</si>
  <si>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</si>
  <si>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</si>
  <si>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</si>
  <si>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</si>
  <si>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</si>
  <si>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</si>
  <si>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</si>
  <si>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</si>
  <si>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</si>
  <si>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</si>
  <si>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</si>
  <si>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</si>
  <si>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</si>
  <si>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</si>
  <si>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</si>
  <si>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</si>
  <si>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</si>
  <si>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</si>
  <si>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</si>
  <si>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</si>
  <si>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</si>
  <si>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</si>
  <si>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</si>
  <si>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</si>
  <si>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</si>
  <si>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</si>
  <si>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</si>
  <si>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</si>
  <si>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</si>
  <si>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</si>
  <si>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</si>
  <si>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</si>
  <si>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</si>
  <si>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</si>
  <si>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</si>
  <si>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</si>
  <si>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</si>
  <si>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</si>
  <si>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</si>
  <si>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</si>
  <si>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</si>
  <si>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</si>
  <si>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</si>
  <si>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</si>
  <si>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</si>
  <si>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</si>
  <si>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</si>
  <si>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</si>
  <si>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</si>
  <si>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</si>
  <si>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</si>
  <si>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</si>
  <si>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</si>
  <si>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</si>
  <si>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</si>
  <si>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</si>
  <si>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</si>
  <si>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</si>
  <si>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</si>
  <si>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</si>
  <si>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</si>
  <si>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</si>
  <si>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</si>
  <si>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</si>
  <si>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</si>
  <si>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</si>
  <si>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</si>
  <si>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</si>
  <si>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</si>
  <si>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</si>
  <si>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</si>
  <si>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</si>
  <si>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</si>
  <si>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</si>
  <si>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</si>
  <si>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</si>
  <si>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</si>
  <si>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</si>
  <si>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</si>
  <si>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</si>
  <si>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</si>
  <si>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</si>
  <si>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</si>
  <si>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</si>
  <si>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</si>
  <si>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</si>
  <si>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</si>
  <si>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</si>
  <si>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</si>
  <si>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</si>
  <si>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</si>
  <si>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</si>
  <si>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</si>
  <si>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</si>
  <si>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</si>
  <si>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</si>
  <si>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</si>
  <si>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</si>
  <si>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</si>
  <si>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</si>
  <si>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</si>
  <si>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</si>
  <si>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</si>
  <si>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</si>
  <si>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</si>
  <si>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</si>
  <si>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</si>
  <si>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</si>
  <si>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</si>
  <si>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</si>
  <si>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</si>
  <si>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</si>
  <si>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</si>
  <si>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</si>
  <si>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</si>
  <si>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</si>
  <si>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</si>
  <si>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</si>
  <si>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</si>
  <si>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</si>
  <si>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</si>
  <si>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</si>
  <si>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</si>
  <si>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</si>
  <si>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</si>
  <si>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</si>
  <si>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</si>
  <si>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</si>
  <si>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</si>
  <si>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</si>
  <si>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</si>
  <si>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</si>
  <si>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</si>
  <si>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</si>
  <si>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</si>
  <si>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</si>
  <si>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</si>
  <si>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</si>
  <si>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</si>
  <si>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</si>
  <si>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</si>
  <si>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</si>
  <si>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</si>
  <si>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</si>
  <si>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</si>
  <si>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</si>
  <si>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</si>
  <si>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</si>
  <si>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</si>
  <si>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</si>
  <si>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</si>
  <si>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</si>
  <si>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</si>
  <si>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</si>
  <si>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</si>
  <si>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</si>
  <si>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</si>
  <si>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</si>
  <si>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</si>
  <si>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</si>
  <si>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</si>
  <si>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</si>
  <si>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</si>
  <si>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</si>
  <si>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</si>
  <si>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</si>
  <si>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</si>
  <si>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</si>
  <si>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</si>
  <si>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</si>
  <si>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</si>
  <si>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</si>
  <si>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</si>
  <si>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</si>
  <si>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</si>
  <si>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</si>
  <si>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</si>
  <si>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</si>
  <si>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</si>
  <si>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</si>
  <si>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</si>
  <si>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</si>
  <si>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</si>
  <si>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</si>
  <si>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</si>
  <si>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</si>
  <si>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</si>
  <si>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</si>
  <si>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</si>
  <si>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</si>
  <si>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</si>
  <si>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</si>
  <si>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</si>
  <si>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</si>
  <si>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</si>
  <si>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</si>
  <si>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</si>
  <si>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</si>
  <si>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</si>
  <si>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</si>
  <si>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</si>
  <si>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</si>
  <si>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</si>
  <si>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</si>
  <si>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</si>
  <si>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</si>
  <si>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</si>
  <si>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</si>
  <si>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</si>
  <si>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</si>
  <si>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</si>
  <si>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</si>
  <si>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</si>
  <si>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</si>
  <si>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</si>
  <si>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</si>
  <si>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</si>
  <si>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</si>
  <si>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</si>
  <si>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</si>
  <si>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</si>
  <si>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</si>
  <si>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</si>
  <si>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</si>
  <si>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</si>
  <si>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</si>
  <si>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</si>
  <si>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</si>
  <si>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</si>
  <si>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</si>
  <si>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</si>
  <si>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</si>
  <si>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</si>
  <si>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</si>
  <si>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</si>
  <si>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</si>
  <si>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</si>
  <si>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</si>
  <si>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</si>
  <si>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</si>
  <si>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</si>
  <si>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</si>
  <si>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</si>
  <si>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</si>
  <si>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</si>
  <si>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</si>
  <si>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</si>
  <si>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</si>
  <si>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</si>
  <si>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</si>
  <si>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</si>
  <si>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</si>
  <si>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</si>
  <si>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</si>
  <si>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</si>
  <si>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</si>
  <si>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</si>
  <si>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</si>
  <si>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</si>
  <si>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</si>
  <si>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</si>
  <si>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</si>
  <si>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</si>
  <si>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</si>
  <si>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</si>
  <si>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</si>
  <si>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</si>
  <si>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</si>
  <si>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</si>
  <si>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</si>
  <si>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</si>
  <si>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</si>
  <si>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</si>
  <si>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</si>
  <si>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</si>
  <si>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</si>
  <si>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</si>
  <si>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</si>
  <si>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</si>
  <si>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</si>
  <si>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</si>
  <si>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</si>
  <si>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</si>
  <si>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</si>
  <si>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</si>
  <si>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</si>
  <si>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</si>
  <si>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</si>
  <si>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</si>
  <si>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</si>
  <si>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</si>
  <si>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</si>
  <si>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</si>
  <si>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</si>
  <si>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</si>
  <si>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</si>
  <si>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</si>
  <si>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</si>
  <si>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</si>
  <si>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</si>
  <si>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</si>
  <si>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</si>
  <si>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</si>
  <si>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</si>
  <si>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</si>
  <si>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</si>
  <si>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</si>
  <si>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</si>
  <si>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</si>
  <si>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</si>
  <si>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</si>
  <si>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</si>
  <si>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</si>
  <si>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</si>
  <si>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</si>
  <si>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</si>
  <si>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</si>
  <si>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</si>
  <si>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</si>
  <si>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</si>
  <si>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</si>
  <si>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</si>
  <si>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</si>
  <si>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</si>
  <si>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</si>
  <si>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</si>
  <si>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</si>
  <si>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</si>
  <si>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</si>
  <si>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</si>
  <si>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</si>
  <si>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</si>
  <si>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</si>
  <si>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</si>
  <si>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</si>
  <si>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</si>
  <si>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</si>
  <si>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</si>
  <si>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</si>
  <si>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</si>
  <si>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</si>
  <si>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</si>
  <si>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</si>
  <si>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</si>
  <si>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</si>
  <si>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</si>
  <si>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</si>
  <si>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</si>
  <si>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</si>
  <si>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</si>
  <si>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</si>
  <si>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</si>
  <si>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</si>
  <si>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</si>
  <si>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</si>
  <si>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</si>
  <si>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</si>
  <si>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</si>
  <si>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</si>
  <si>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</si>
  <si>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</si>
  <si>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</si>
  <si>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</si>
  <si>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</si>
  <si>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</si>
  <si>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</si>
  <si>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</si>
  <si>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</si>
  <si>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</si>
  <si>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</si>
  <si>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</si>
  <si>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</si>
  <si>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</si>
  <si>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</si>
  <si>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</si>
  <si>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</si>
  <si>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</si>
  <si>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</si>
  <si>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</si>
  <si>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</si>
  <si>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</si>
  <si>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</si>
  <si>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</si>
  <si>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</si>
  <si>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</si>
  <si>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</si>
  <si>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</si>
  <si>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</si>
  <si>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</si>
  <si>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</si>
  <si>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</si>
  <si>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</si>
  <si>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</si>
  <si>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</si>
  <si>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</si>
  <si>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</si>
  <si>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</si>
  <si>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</si>
  <si>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</si>
  <si>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</si>
  <si>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</si>
  <si>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</si>
  <si>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</si>
  <si>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</si>
  <si>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</si>
  <si>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</si>
  <si>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</si>
  <si>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</si>
  <si>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</si>
  <si>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</si>
  <si>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</si>
  <si>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</si>
  <si>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</si>
  <si>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</si>
  <si>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</si>
  <si>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</si>
  <si>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</si>
  <si>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</si>
  <si>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</si>
  <si>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</si>
  <si>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</si>
  <si>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</si>
  <si>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</si>
  <si>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</si>
  <si>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</si>
  <si>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</si>
  <si>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</si>
  <si>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</si>
  <si>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</si>
  <si>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</si>
  <si>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</si>
  <si>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</si>
  <si>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</si>
  <si>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</si>
  <si>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</si>
  <si>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</si>
  <si>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</si>
  <si>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</si>
  <si>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</si>
  <si>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</si>
  <si>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</si>
  <si>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</si>
  <si>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</si>
  <si>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</si>
  <si>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</si>
  <si>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</si>
  <si>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</si>
  <si>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</si>
  <si>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</si>
  <si>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</si>
  <si>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</si>
  <si>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</si>
  <si>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</si>
  <si>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</si>
  <si>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</si>
  <si>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</si>
  <si>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</si>
  <si>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</si>
  <si>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</si>
  <si>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</si>
  <si>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</si>
  <si>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</si>
  <si>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</si>
  <si>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</si>
  <si>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</si>
  <si>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</si>
  <si>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</si>
  <si>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</si>
  <si>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</si>
  <si>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</si>
  <si>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</si>
  <si>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</si>
  <si>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</si>
  <si>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</si>
  <si>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</si>
  <si>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</si>
  <si>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</si>
  <si>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</si>
  <si>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</si>
  <si>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</si>
  <si>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</si>
  <si>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</si>
  <si>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</si>
  <si>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</si>
  <si>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</si>
  <si>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</si>
  <si>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</si>
  <si>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</si>
  <si>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</si>
  <si>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</si>
  <si>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</si>
  <si>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</si>
  <si>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</si>
  <si>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</si>
  <si>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</si>
  <si>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</si>
  <si>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</si>
  <si>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</si>
  <si>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</si>
  <si>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</si>
  <si>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</si>
  <si>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</si>
  <si>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</si>
  <si>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</si>
  <si>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</si>
  <si>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</si>
  <si>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</si>
  <si>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</si>
  <si>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</si>
  <si>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</si>
  <si>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</si>
  <si>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</si>
  <si>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</si>
  <si>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</si>
  <si>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</si>
  <si>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</si>
  <si>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</si>
  <si>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</si>
  <si>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</si>
  <si>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</si>
  <si>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</si>
  <si>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</si>
  <si>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</si>
  <si>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</si>
  <si>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</si>
  <si>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</si>
  <si>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</si>
  <si>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</si>
  <si>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</si>
  <si>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</si>
  <si>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</si>
  <si>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</si>
  <si>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</si>
  <si>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</si>
  <si>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</si>
  <si>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</si>
  <si>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</si>
  <si>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</si>
  <si>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</si>
  <si>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</si>
  <si>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</si>
  <si>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</si>
  <si>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</si>
  <si>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</si>
  <si>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</si>
  <si>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</si>
  <si>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</si>
  <si>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</si>
  <si>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</si>
  <si>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</si>
  <si>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</si>
  <si>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</si>
  <si>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</si>
  <si>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</si>
  <si>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</si>
  <si>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</si>
  <si>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</si>
  <si>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</si>
  <si>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</si>
  <si>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</si>
  <si>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</si>
  <si>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</si>
  <si>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</si>
  <si>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</si>
  <si>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</si>
  <si>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</si>
  <si>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</si>
  <si>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</si>
  <si>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</si>
  <si>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</si>
  <si>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</si>
  <si>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</si>
  <si>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</si>
  <si>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</si>
  <si>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</si>
  <si>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</si>
  <si>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</si>
  <si>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</si>
  <si>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</si>
  <si>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</si>
  <si>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</si>
  <si>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</si>
  <si>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</si>
  <si>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</si>
  <si>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</si>
  <si>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</si>
  <si>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</si>
  <si>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</si>
  <si>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</si>
  <si>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</si>
  <si>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</si>
  <si>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</si>
  <si>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</si>
  <si>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</si>
  <si>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</si>
  <si>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</si>
  <si>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</si>
  <si>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</si>
  <si>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</si>
  <si>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</si>
  <si>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</si>
  <si>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</si>
  <si>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</si>
  <si>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</si>
  <si>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</si>
  <si>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</si>
  <si>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</si>
  <si>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</si>
  <si>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</si>
  <si>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</si>
  <si>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</si>
  <si>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</si>
  <si>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</si>
  <si>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</si>
  <si>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</si>
  <si>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</si>
  <si>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</si>
  <si>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</si>
  <si>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</si>
  <si>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</si>
  <si>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</si>
  <si>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</si>
  <si>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</si>
  <si>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</si>
  <si>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</si>
  <si>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</si>
  <si>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</si>
  <si>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</si>
  <si>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</si>
  <si>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</si>
  <si>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</si>
  <si>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</si>
  <si>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</si>
  <si>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</si>
  <si>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</si>
  <si>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</si>
  <si>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</si>
  <si>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</si>
  <si>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</si>
  <si>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</si>
  <si>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</si>
  <si>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</si>
  <si>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</si>
  <si>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</si>
  <si>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</si>
  <si>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</si>
  <si>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</si>
  <si>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</si>
  <si>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</si>
  <si>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</si>
  <si>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</si>
  <si>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</si>
  <si>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</si>
  <si>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</si>
  <si>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</si>
  <si>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</si>
  <si>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</si>
  <si>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</si>
  <si>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</si>
  <si>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</si>
  <si>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</si>
  <si>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</si>
  <si>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</si>
  <si>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</si>
  <si>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</si>
  <si>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</si>
  <si>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</si>
  <si>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</si>
  <si>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</si>
  <si>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</si>
  <si>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</si>
  <si>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</si>
  <si>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</si>
  <si>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</si>
  <si>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</si>
  <si>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</si>
  <si>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</si>
  <si>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</si>
  <si>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</si>
  <si>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</si>
  <si>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</si>
  <si>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</si>
  <si>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</si>
  <si>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</si>
  <si>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</si>
  <si>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</si>
  <si>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</si>
  <si>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</si>
  <si>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</si>
  <si>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</si>
  <si>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</si>
  <si>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</si>
  <si>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</si>
  <si>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</si>
  <si>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</si>
  <si>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</si>
  <si>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</si>
  <si>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</si>
  <si>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</si>
  <si>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</si>
  <si>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</si>
  <si>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</si>
  <si>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</si>
  <si>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</si>
  <si>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</si>
  <si>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</si>
  <si>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</si>
  <si>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</si>
  <si>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</si>
  <si>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</si>
  <si>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</si>
  <si>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</si>
  <si>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</si>
  <si>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</si>
  <si>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</si>
  <si>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</si>
  <si>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</si>
  <si>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</si>
  <si>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</si>
  <si>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</si>
  <si>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</si>
  <si>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</si>
  <si>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</si>
  <si>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</si>
  <si>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</si>
  <si>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</si>
  <si>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</si>
  <si>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</si>
  <si>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</si>
  <si>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</si>
  <si>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</si>
  <si>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</si>
  <si>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</si>
  <si>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</si>
  <si>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</si>
  <si>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</si>
  <si>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</si>
  <si>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</si>
  <si>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</si>
  <si>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</si>
  <si>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</si>
  <si>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</si>
  <si>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</si>
  <si>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</si>
  <si>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</si>
  <si>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</si>
  <si>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</si>
  <si>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</si>
  <si>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</si>
  <si>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</si>
  <si>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</si>
  <si>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</si>
  <si>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</si>
  <si>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</si>
  <si>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</si>
  <si>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</si>
  <si>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</si>
  <si>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</si>
  <si>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</si>
  <si>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</si>
  <si>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</si>
  <si>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</si>
  <si>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</si>
  <si>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</si>
  <si>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</si>
  <si>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</si>
  <si>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</si>
  <si>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</si>
  <si>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</si>
  <si>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</si>
  <si>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</si>
  <si>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</si>
  <si>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</si>
  <si>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</si>
  <si>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</si>
  <si>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</si>
  <si>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</si>
  <si>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</si>
  <si>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</si>
  <si>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</si>
  <si>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</si>
  <si>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</si>
  <si>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</si>
  <si>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</si>
  <si>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</si>
  <si>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</si>
  <si>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</si>
  <si>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</si>
  <si>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</si>
  <si>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</si>
  <si>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</si>
  <si>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</si>
  <si>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</si>
  <si>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</si>
  <si>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</si>
  <si>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</si>
  <si>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</si>
  <si>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</si>
  <si>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</si>
  <si>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</si>
  <si>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</si>
  <si>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</si>
  <si>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</si>
  <si>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</si>
  <si>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</si>
  <si>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</si>
  <si>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</si>
  <si>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</si>
  <si>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</si>
  <si>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</si>
  <si>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</si>
  <si>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</si>
  <si>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</si>
  <si>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</si>
  <si>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</si>
  <si>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</si>
  <si>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</si>
  <si>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</si>
  <si>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</si>
  <si>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</si>
  <si>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</si>
  <si>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</si>
  <si>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</si>
  <si>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</si>
  <si>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</si>
  <si>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</si>
  <si>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</si>
  <si>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</si>
  <si>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</si>
  <si>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</si>
  <si>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</si>
  <si>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</si>
  <si>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</si>
  <si>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</si>
  <si>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</si>
  <si>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</si>
  <si>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</si>
  <si>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</si>
  <si>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</si>
  <si>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</si>
  <si>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</si>
  <si>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</si>
  <si>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</si>
  <si>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</si>
  <si>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</si>
  <si>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</si>
  <si>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</si>
  <si>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</si>
  <si>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</si>
  <si>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</si>
  <si>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</si>
  <si>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</si>
  <si>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</si>
  <si>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</si>
  <si>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</si>
  <si>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</si>
  <si>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</si>
  <si>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</si>
  <si>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</si>
  <si>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</si>
  <si>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</si>
  <si>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</si>
  <si>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</si>
  <si>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</si>
  <si>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</si>
  <si>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</si>
  <si>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</si>
  <si>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</si>
  <si>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</si>
  <si>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</si>
  <si>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</si>
  <si>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</si>
  <si>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</si>
  <si>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</si>
  <si>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</si>
  <si>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</si>
  <si>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</si>
  <si>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</si>
  <si>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</si>
  <si>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</si>
  <si>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</si>
  <si>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</si>
  <si>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</si>
  <si>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</si>
  <si>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</si>
  <si>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</si>
  <si>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</si>
  <si>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</si>
  <si>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</si>
  <si>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</si>
  <si>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</si>
  <si>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</si>
  <si>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</si>
  <si>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</si>
  <si>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</si>
  <si>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</si>
  <si>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</si>
  <si>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</si>
  <si>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</si>
  <si>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</si>
  <si>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</si>
  <si>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</si>
  <si>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</si>
  <si>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</si>
  <si>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</si>
  <si>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</si>
  <si>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</si>
  <si>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</si>
  <si>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</si>
  <si>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</si>
  <si>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</si>
  <si>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</si>
  <si>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</si>
  <si>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</si>
  <si>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</si>
  <si>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</si>
  <si>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</si>
  <si>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</si>
  <si>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</si>
  <si>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</si>
  <si>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</si>
  <si>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</si>
  <si>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</si>
  <si>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</si>
  <si>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</si>
  <si>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</si>
  <si>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</si>
  <si>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</si>
  <si>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</si>
  <si>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</si>
  <si>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</si>
  <si>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</si>
  <si>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</si>
  <si>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</si>
  <si>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</si>
  <si>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</si>
  <si>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</si>
  <si>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</si>
  <si>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</si>
  <si>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</si>
  <si>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</si>
  <si>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</si>
  <si>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</si>
  <si>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</si>
  <si>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</si>
  <si>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</si>
  <si>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</si>
  <si>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</si>
  <si>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</si>
  <si>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</si>
  <si>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</si>
  <si>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</si>
  <si>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</si>
  <si>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</si>
  <si>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</si>
  <si>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</si>
  <si>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</si>
  <si>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</si>
  <si>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</si>
  <si>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</si>
  <si>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</si>
  <si>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</si>
  <si>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</si>
  <si>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</si>
  <si>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</si>
  <si>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</si>
  <si>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</si>
  <si>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</si>
  <si>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</si>
  <si>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</si>
  <si>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</si>
  <si>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</si>
  <si>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</si>
  <si>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</si>
  <si>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</si>
  <si>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</si>
  <si>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</si>
  <si>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</si>
  <si>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</si>
  <si>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</si>
  <si>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</si>
  <si>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</si>
  <si>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</si>
  <si>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</si>
  <si>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</si>
  <si>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</si>
  <si>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</si>
  <si>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</si>
  <si>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</si>
  <si>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</si>
  <si>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</si>
  <si>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</si>
  <si>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</si>
  <si>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</si>
  <si>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</si>
  <si>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</si>
  <si>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</si>
  <si>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</si>
  <si>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</si>
  <si>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</si>
  <si>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</si>
  <si>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</si>
  <si>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</si>
  <si>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</si>
  <si>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</si>
  <si>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</si>
  <si>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</si>
  <si>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</si>
  <si>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</si>
  <si>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</si>
  <si>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</si>
  <si>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</si>
  <si>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</si>
  <si>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</si>
  <si>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</si>
  <si>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</si>
  <si>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</si>
  <si>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</si>
  <si>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</si>
  <si>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</si>
  <si>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</si>
  <si>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</si>
  <si>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</si>
  <si>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</si>
  <si>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</si>
  <si>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</si>
  <si>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</si>
  <si>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</si>
  <si>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</si>
  <si>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</si>
  <si>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</si>
  <si>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</si>
  <si>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</si>
  <si>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</si>
  <si>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</si>
  <si>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</si>
  <si>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</si>
  <si>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</si>
  <si>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</si>
  <si>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</si>
  <si>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</si>
  <si>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</si>
  <si>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</si>
  <si>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</si>
  <si>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</si>
  <si>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</si>
  <si>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</si>
  <si>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</si>
  <si>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</si>
  <si>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</si>
  <si>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</si>
  <si>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</si>
  <si>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</si>
  <si>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</si>
  <si>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</si>
  <si>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</si>
  <si>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</si>
  <si>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</si>
  <si>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</si>
  <si>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</si>
  <si>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</si>
  <si>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</si>
  <si>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</si>
  <si>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</si>
  <si>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</si>
  <si>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</si>
  <si>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</si>
  <si>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</si>
  <si>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</si>
  <si>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</si>
  <si>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</si>
  <si>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</si>
  <si>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</si>
  <si>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</si>
  <si>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</si>
  <si>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</si>
  <si>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</si>
  <si>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</si>
  <si>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</si>
  <si>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</si>
  <si>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</si>
  <si>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</si>
  <si>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</si>
  <si>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</si>
  <si>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</si>
  <si>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</si>
  <si>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</si>
  <si>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</si>
  <si>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</si>
  <si>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</si>
  <si>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</si>
  <si>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</si>
  <si>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</si>
  <si>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</si>
  <si>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</si>
  <si>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</si>
  <si>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</si>
  <si>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</si>
  <si>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</si>
  <si>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</si>
  <si>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</si>
  <si>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</si>
  <si>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</si>
  <si>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</si>
  <si>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</si>
  <si>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</si>
  <si>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</si>
  <si>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</si>
  <si>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</si>
  <si>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</si>
  <si>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</si>
  <si>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</si>
  <si>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</si>
  <si>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</si>
  <si>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</si>
  <si>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</si>
  <si>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</si>
  <si>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</si>
  <si>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</si>
  <si>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</si>
  <si>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</si>
  <si>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</si>
  <si>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</si>
  <si>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</si>
  <si>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</si>
  <si>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</si>
  <si>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</si>
  <si>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</si>
  <si>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</si>
  <si>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</si>
  <si>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</si>
  <si>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</si>
  <si>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</si>
  <si>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</si>
  <si>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</si>
  <si>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</si>
  <si>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</si>
  <si>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</si>
  <si>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</si>
  <si>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</si>
  <si>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</si>
  <si>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</si>
  <si>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</si>
  <si>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</si>
  <si>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</si>
  <si>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</si>
  <si>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</si>
  <si>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</si>
  <si>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</si>
  <si>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</si>
  <si>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</si>
  <si>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</si>
  <si>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</si>
  <si>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</si>
  <si>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</si>
  <si>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</si>
  <si>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</si>
  <si>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</si>
  <si>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</si>
  <si>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</si>
  <si>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</si>
  <si>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</si>
  <si>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</si>
  <si>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</si>
  <si>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</si>
  <si>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</si>
  <si>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</si>
  <si>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</si>
  <si>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</si>
  <si>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</si>
  <si>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</si>
  <si>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</si>
  <si>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</si>
  <si>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</si>
  <si>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</si>
  <si>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</si>
  <si>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</si>
  <si>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</si>
  <si>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</si>
  <si>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</si>
  <si>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</si>
  <si>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</si>
  <si>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</si>
  <si>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</si>
  <si>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</si>
  <si>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</si>
  <si>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</si>
  <si>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</si>
  <si>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</si>
  <si>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</si>
  <si>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</si>
  <si>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</si>
  <si>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</si>
  <si>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</si>
  <si>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</si>
  <si>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</si>
  <si>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</si>
  <si>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</si>
  <si>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</si>
  <si>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</si>
  <si>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</si>
  <si>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</si>
  <si>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</si>
  <si>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</si>
  <si>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</si>
  <si>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</si>
  <si>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</si>
  <si>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</si>
  <si>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</si>
  <si>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</si>
  <si>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</si>
  <si>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</si>
  <si>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</si>
  <si>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</si>
  <si>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</si>
  <si>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</si>
  <si>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</si>
  <si>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</si>
  <si>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</si>
  <si>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</si>
  <si>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</si>
  <si>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</si>
  <si>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</si>
  <si>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</si>
  <si>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</si>
  <si>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</si>
  <si>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</si>
  <si>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</si>
  <si>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</si>
  <si>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</si>
  <si>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</si>
  <si>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</si>
  <si>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</si>
  <si>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</si>
  <si>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</si>
  <si>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</si>
  <si>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</si>
  <si>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</si>
  <si>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</si>
  <si>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</si>
  <si>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</si>
  <si>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</si>
  <si>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</si>
  <si>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</si>
  <si>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</si>
  <si>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</si>
  <si>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</si>
  <si>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</si>
  <si>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</si>
  <si>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</si>
  <si>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</si>
  <si>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</si>
  <si>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</si>
  <si>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</si>
  <si>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</si>
  <si>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</si>
  <si>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</si>
  <si>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</si>
  <si>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</si>
  <si>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</si>
  <si>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</si>
  <si>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</si>
  <si>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</si>
  <si>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</si>
  <si>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</si>
  <si>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</si>
  <si>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</si>
  <si>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</si>
  <si>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</si>
  <si>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</si>
  <si>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</si>
  <si>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</si>
  <si>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</si>
  <si>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</si>
  <si>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</si>
  <si>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</si>
  <si>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</si>
  <si>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</si>
  <si>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</si>
  <si>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</si>
  <si>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</si>
  <si>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</si>
  <si>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</si>
  <si>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</si>
  <si>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</si>
  <si>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</si>
  <si>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</si>
  <si>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</si>
  <si>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</si>
  <si>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</si>
  <si>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</si>
  <si>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</si>
  <si>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</si>
  <si>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</si>
  <si>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</si>
  <si>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</si>
  <si>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</si>
  <si>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</si>
  <si>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</si>
  <si>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</si>
  <si>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</si>
  <si>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</si>
  <si>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</si>
  <si>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</si>
  <si>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</si>
  <si>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</si>
  <si>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</si>
  <si>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</si>
  <si>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</si>
  <si>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</si>
  <si>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</si>
  <si>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</si>
  <si>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</si>
  <si>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</si>
  <si>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</si>
  <si>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</si>
  <si>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</si>
  <si>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</si>
  <si>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</si>
  <si>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</si>
  <si>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</si>
  <si>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</si>
  <si>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</si>
  <si>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</si>
  <si>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</si>
  <si>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</si>
  <si>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</si>
  <si>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</si>
  <si>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</si>
  <si>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</si>
  <si>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</si>
  <si>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</si>
  <si>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</si>
  <si>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</si>
  <si>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</si>
  <si>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</si>
  <si>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</si>
  <si>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</si>
  <si>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</si>
  <si>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</si>
  <si>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</si>
  <si>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</si>
  <si>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</si>
  <si>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</si>
  <si>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</si>
  <si>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</si>
  <si>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</si>
  <si>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</si>
  <si>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</si>
  <si>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</si>
  <si>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</si>
  <si>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</si>
  <si>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</si>
  <si>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</si>
  <si>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</si>
  <si>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</si>
  <si>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</si>
  <si>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</si>
  <si>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</si>
  <si>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</si>
  <si>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</si>
  <si>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</si>
  <si>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</si>
  <si>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</si>
  <si>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</si>
  <si>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</si>
  <si>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</si>
  <si>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</si>
  <si>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</si>
  <si>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</si>
  <si>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</si>
  <si>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</si>
  <si>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</si>
  <si>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</si>
  <si>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</si>
  <si>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</si>
  <si>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</si>
  <si>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</si>
  <si>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</si>
  <si>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</si>
  <si>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</si>
  <si>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</si>
  <si>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</si>
  <si>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</si>
  <si>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</si>
  <si>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</si>
  <si>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</si>
  <si>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</si>
  <si>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</si>
  <si>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</si>
  <si>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</si>
  <si>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</si>
  <si>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</si>
  <si>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</si>
  <si>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</si>
  <si>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</si>
  <si>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</si>
  <si>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</si>
  <si>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</si>
  <si>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</si>
  <si>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</si>
  <si>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</si>
  <si>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</si>
  <si>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</si>
  <si>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</si>
  <si>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</si>
  <si>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</si>
  <si>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</si>
  <si>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</si>
  <si>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</si>
  <si>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</si>
  <si>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</si>
  <si>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</si>
  <si>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</si>
  <si>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</si>
  <si>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</si>
  <si>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</si>
  <si>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</si>
  <si>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</si>
  <si>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</si>
  <si>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</si>
  <si>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</si>
  <si>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</si>
  <si>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</si>
  <si>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</si>
  <si>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</si>
  <si>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</si>
  <si>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</si>
  <si>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</si>
  <si>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</si>
  <si>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</si>
  <si>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</si>
  <si>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</si>
  <si>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</si>
  <si>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</si>
  <si>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</si>
  <si>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</si>
  <si>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</si>
  <si>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</si>
  <si>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</si>
  <si>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</si>
  <si>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</si>
  <si>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</si>
  <si>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</si>
  <si>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</si>
  <si>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</si>
  <si>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</si>
  <si>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</si>
  <si>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</si>
  <si>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</si>
  <si>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</si>
  <si>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</si>
  <si>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</si>
  <si>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</si>
  <si>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</si>
  <si>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</si>
  <si>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</si>
  <si>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</si>
  <si>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</si>
  <si>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</si>
  <si>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</si>
  <si>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</si>
  <si>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</si>
  <si>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</si>
  <si>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</si>
  <si>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</si>
  <si>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</si>
  <si>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</si>
  <si>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</si>
  <si>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</si>
  <si>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</si>
  <si>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</si>
  <si>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</si>
  <si>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</si>
  <si>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</si>
  <si>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</si>
  <si>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</si>
  <si>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</si>
  <si>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</si>
  <si>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</si>
  <si>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</si>
  <si>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</si>
  <si>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</si>
  <si>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</si>
  <si>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</si>
  <si>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</si>
  <si>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</si>
  <si>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</si>
  <si>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</si>
  <si>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</si>
  <si>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</si>
  <si>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</si>
  <si>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</si>
  <si>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</si>
  <si>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</si>
  <si>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</si>
  <si>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</si>
  <si>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</si>
  <si>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</si>
  <si>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</si>
  <si>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</si>
  <si>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</si>
  <si>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</si>
  <si>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</si>
  <si>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</si>
  <si>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</si>
  <si>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</si>
  <si>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</si>
  <si>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</si>
  <si>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</si>
  <si>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</si>
  <si>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</si>
  <si>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</si>
  <si>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</si>
  <si>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</si>
  <si>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</si>
  <si>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</si>
  <si>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</si>
  <si>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</si>
  <si>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</si>
  <si>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</si>
  <si>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</si>
  <si>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</si>
  <si>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</si>
  <si>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</si>
  <si>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</si>
  <si>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</si>
  <si>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</si>
  <si>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</si>
  <si>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</si>
  <si>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</si>
  <si>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</si>
  <si>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</si>
  <si>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</si>
  <si>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</si>
  <si>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</si>
  <si>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</si>
  <si>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</si>
  <si>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</si>
  <si>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</si>
  <si>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</si>
  <si>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</si>
  <si>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</si>
  <si>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</si>
  <si>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</si>
  <si>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</si>
  <si>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</si>
  <si>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</si>
  <si>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</si>
  <si>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</si>
  <si>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</si>
  <si>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</si>
  <si>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</si>
  <si>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</si>
  <si>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</si>
  <si>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</si>
  <si>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</si>
  <si>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</si>
  <si>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</si>
  <si>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</si>
  <si>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</si>
  <si>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</si>
  <si>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</si>
  <si>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</si>
  <si>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</si>
  <si>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</si>
  <si>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</si>
  <si>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</si>
  <si>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</si>
  <si>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</si>
  <si>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</si>
  <si>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</si>
  <si>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</si>
  <si>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</si>
  <si>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</si>
  <si>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</si>
  <si>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</si>
  <si>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</si>
  <si>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</si>
  <si>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</si>
  <si>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</si>
  <si>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</si>
  <si>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</si>
  <si>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</si>
  <si>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</si>
  <si>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</si>
  <si>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</si>
  <si>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</si>
  <si>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</si>
  <si>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</si>
  <si>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</si>
  <si>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</si>
  <si>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</si>
  <si>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</si>
  <si>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</si>
  <si>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</si>
  <si>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</si>
  <si>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</si>
  <si>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</si>
  <si>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</si>
  <si>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</si>
  <si>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</si>
  <si>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</si>
  <si>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</si>
  <si>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</si>
  <si>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</si>
  <si>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</si>
  <si>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</si>
  <si>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</si>
  <si>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</si>
  <si>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</si>
  <si>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</si>
  <si>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</si>
  <si>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</si>
  <si>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</si>
  <si>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</si>
  <si>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</si>
  <si>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</si>
  <si>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</si>
  <si>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</si>
  <si>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</si>
  <si>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</si>
  <si>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</si>
  <si>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</si>
  <si>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</si>
  <si>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</si>
  <si>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</si>
  <si>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</si>
  <si>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</si>
  <si>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</si>
  <si>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</si>
  <si>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</si>
  <si>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</si>
  <si>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</si>
  <si>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</si>
  <si>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</si>
  <si>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</si>
  <si>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</si>
  <si>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</si>
  <si>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</si>
  <si>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</si>
  <si>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</si>
  <si>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</si>
  <si>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</si>
  <si>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</si>
  <si>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</si>
  <si>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</si>
  <si>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</si>
  <si>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</si>
  <si>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</si>
  <si>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</si>
  <si>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</si>
  <si>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</si>
  <si>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</si>
  <si>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</si>
  <si>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</si>
  <si>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</si>
  <si>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</si>
  <si>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</si>
  <si>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</si>
  <si>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</si>
  <si>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</si>
  <si>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</si>
  <si>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</si>
  <si>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</si>
  <si>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</si>
  <si>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</si>
  <si>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</si>
  <si>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</si>
  <si>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</si>
  <si>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</si>
  <si>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</si>
  <si>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</si>
  <si>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</si>
  <si>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</si>
  <si>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</si>
  <si>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</si>
  <si>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</si>
  <si>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</si>
  <si>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</si>
  <si>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</si>
  <si>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</si>
  <si>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</si>
  <si>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</si>
  <si>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</si>
  <si>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</si>
  <si>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</si>
  <si>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</si>
  <si>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</si>
  <si>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</si>
  <si>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</si>
  <si>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</si>
  <si>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</si>
  <si>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</si>
  <si>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</si>
  <si>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</si>
  <si>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</si>
  <si>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</si>
  <si>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</si>
  <si>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</si>
  <si>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</si>
  <si>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</si>
  <si>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</si>
  <si>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</si>
  <si>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</si>
  <si>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</si>
  <si>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</si>
  <si>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</si>
  <si>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</si>
  <si>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</si>
  <si>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</si>
  <si>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</si>
  <si>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</si>
  <si>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</si>
  <si>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</si>
  <si>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</si>
  <si>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</si>
  <si>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</si>
  <si>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</si>
  <si>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</si>
  <si>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</si>
  <si>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</si>
  <si>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</si>
  <si>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</si>
  <si>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</si>
  <si>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</si>
  <si>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</si>
  <si>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</si>
  <si>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</si>
  <si>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</si>
  <si>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</si>
  <si>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</si>
  <si>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</si>
  <si>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</si>
  <si>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</si>
  <si>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</si>
  <si>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</si>
  <si>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</si>
  <si>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</si>
  <si>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</si>
  <si>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</si>
  <si>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</si>
  <si>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</si>
  <si>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</si>
  <si>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</si>
  <si>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</si>
  <si>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</si>
  <si>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</si>
  <si>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</si>
  <si>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</si>
  <si>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</si>
  <si>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</si>
  <si>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</si>
  <si>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</si>
  <si>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</si>
  <si>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</si>
  <si>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</si>
  <si>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</si>
  <si>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</si>
  <si>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</si>
  <si>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</si>
  <si>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</si>
  <si>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</si>
  <si>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</si>
  <si>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</si>
  <si>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</si>
  <si>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</si>
  <si>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</si>
  <si>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</si>
  <si>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</si>
  <si>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</si>
  <si>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</si>
  <si>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</si>
  <si>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</si>
  <si>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</si>
  <si>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</si>
  <si>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</si>
  <si>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</si>
  <si>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</si>
  <si>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</si>
  <si>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</si>
  <si>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</si>
  <si>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</si>
  <si>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</si>
  <si>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</si>
  <si>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</si>
  <si>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</si>
  <si>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</si>
  <si>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</si>
  <si>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</si>
  <si>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</si>
  <si>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</si>
  <si>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</si>
  <si>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</si>
  <si>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</si>
  <si>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</si>
  <si>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</si>
  <si>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</si>
  <si>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</si>
  <si>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</si>
  <si>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</si>
  <si>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</si>
  <si>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</si>
  <si>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</si>
  <si>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</si>
  <si>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</si>
  <si>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</si>
  <si>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</si>
  <si>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</si>
  <si>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</si>
  <si>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</si>
  <si>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</si>
  <si>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</si>
  <si>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</si>
  <si>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</si>
  <si>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</si>
  <si>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</si>
  <si>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</si>
  <si>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</si>
  <si>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</si>
  <si>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</si>
  <si>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</si>
  <si>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</si>
  <si>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</si>
  <si>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</si>
  <si>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</si>
  <si>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</si>
  <si>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</si>
  <si>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</si>
  <si>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</si>
  <si>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</si>
  <si>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</si>
  <si>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</si>
  <si>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</si>
  <si>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</si>
  <si>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</si>
  <si>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</si>
  <si>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</si>
  <si>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</si>
  <si>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</si>
  <si>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</si>
  <si>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</si>
  <si>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</si>
  <si>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</si>
  <si>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</si>
  <si>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</si>
  <si>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</si>
  <si>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</si>
  <si>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</si>
  <si>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</si>
  <si>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</si>
  <si>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</si>
  <si>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</si>
  <si>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</si>
  <si>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</si>
  <si>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</si>
  <si>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</si>
  <si>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</si>
  <si>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</si>
  <si>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</si>
  <si>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</si>
  <si>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</si>
  <si>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</si>
  <si>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</si>
  <si>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</si>
  <si>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</si>
  <si>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</si>
  <si>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</si>
  <si>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</si>
  <si>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</si>
  <si>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</si>
  <si>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</si>
  <si>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</si>
  <si>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</si>
  <si>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</si>
  <si>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</si>
  <si>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</si>
  <si>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</si>
  <si>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</si>
  <si>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</si>
  <si>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</si>
  <si>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</si>
  <si>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</si>
  <si>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</si>
  <si>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</si>
  <si>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</si>
  <si>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</si>
  <si>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</si>
  <si>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</si>
  <si>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</si>
  <si>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</si>
  <si>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</si>
  <si>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</si>
  <si>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</si>
  <si>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</si>
  <si>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</si>
  <si>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</si>
  <si>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</si>
  <si>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</si>
  <si>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</si>
  <si>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</si>
  <si>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</si>
  <si>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</si>
  <si>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</si>
  <si>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</si>
  <si>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</si>
  <si>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</si>
  <si>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</si>
  <si>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</si>
  <si>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</si>
  <si>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</si>
  <si>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</si>
  <si>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</si>
  <si>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</si>
  <si>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</si>
  <si>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</si>
  <si>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</si>
  <si>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</si>
  <si>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</si>
  <si>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</si>
  <si>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</si>
  <si>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</si>
  <si>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</si>
  <si>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</si>
  <si>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</si>
  <si>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</si>
  <si>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</si>
  <si>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</si>
  <si>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</si>
  <si>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</si>
  <si>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</si>
  <si>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</si>
  <si>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</si>
  <si>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</si>
  <si>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</si>
  <si>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</si>
  <si>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</si>
  <si>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</si>
  <si>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</si>
  <si>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</si>
  <si>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</si>
  <si>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</si>
  <si>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</si>
  <si>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</si>
  <si>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</si>
  <si>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</si>
  <si>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</si>
  <si>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</si>
  <si>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</si>
  <si>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</si>
  <si>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</si>
  <si>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</si>
  <si>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</si>
  <si>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</si>
  <si>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</si>
  <si>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</si>
  <si>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</si>
  <si>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</si>
  <si>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</si>
  <si>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</si>
  <si>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</si>
  <si>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</si>
  <si>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</si>
  <si>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</si>
  <si>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</si>
  <si>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</si>
  <si>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</si>
  <si>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</si>
  <si>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</si>
  <si>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</si>
  <si>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</si>
  <si>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</si>
  <si>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</si>
  <si>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</si>
  <si>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</si>
  <si>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</si>
  <si>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</si>
  <si>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</si>
  <si>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</si>
  <si>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</si>
  <si>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</si>
  <si>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</si>
  <si>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</si>
  <si>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</si>
  <si>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</si>
  <si>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</si>
  <si>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</si>
  <si>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</si>
  <si>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</si>
  <si>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</si>
  <si>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</si>
  <si>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</si>
  <si>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</si>
  <si>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</si>
  <si>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</si>
  <si>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</si>
  <si>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</si>
  <si>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</si>
  <si>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</si>
  <si>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</si>
  <si>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</si>
  <si>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</si>
  <si>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</si>
  <si>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</si>
  <si>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</si>
  <si>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</si>
  <si>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</si>
  <si>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</si>
  <si>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</si>
  <si>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</si>
  <si>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</si>
  <si>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</si>
  <si>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</si>
  <si>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</si>
  <si>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</si>
  <si>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</si>
  <si>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</si>
  <si>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</si>
  <si>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</si>
  <si>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</si>
  <si>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</si>
  <si>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</si>
  <si>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</si>
  <si>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</si>
  <si>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</si>
  <si>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</si>
  <si>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</si>
  <si>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</si>
  <si>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</si>
  <si>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</si>
  <si>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</si>
  <si>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</si>
  <si>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</si>
  <si>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</si>
  <si>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</si>
  <si>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</si>
  <si>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</si>
  <si>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</si>
  <si>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</si>
  <si>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</si>
  <si>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</si>
  <si>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</si>
  <si>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</si>
  <si>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</si>
  <si>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</si>
  <si>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</si>
  <si>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</si>
  <si>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</si>
  <si>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</si>
  <si>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</si>
  <si>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</si>
  <si>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</si>
  <si>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</si>
  <si>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</si>
  <si>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</si>
  <si>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</si>
  <si>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</si>
  <si>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</si>
  <si>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</si>
  <si>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</si>
  <si>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</si>
  <si>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</si>
  <si>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</si>
  <si>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</si>
  <si>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</si>
  <si>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</si>
  <si>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</si>
  <si>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</si>
  <si>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</si>
  <si>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</si>
  <si>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</si>
  <si>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</si>
  <si>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</si>
  <si>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</si>
  <si>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</si>
  <si>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</si>
  <si>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</si>
  <si>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</si>
  <si>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</si>
  <si>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</si>
  <si>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</si>
  <si>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</si>
  <si>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</si>
  <si>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</si>
  <si>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</si>
  <si>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</si>
  <si>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</si>
  <si>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</si>
  <si>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</si>
  <si>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</si>
  <si>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</si>
  <si>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</si>
  <si>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</si>
  <si>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</si>
  <si>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</si>
  <si>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</si>
  <si>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</si>
  <si>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</si>
  <si>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</si>
  <si>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</si>
  <si>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</si>
  <si>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</si>
  <si>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</si>
  <si>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</si>
  <si>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</si>
  <si>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</si>
  <si>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</si>
  <si>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</si>
  <si>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</si>
  <si>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</si>
  <si>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</si>
  <si>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</si>
  <si>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</si>
  <si>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</si>
  <si>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</si>
  <si>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</si>
  <si>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</si>
  <si>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</si>
  <si>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</si>
  <si>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</si>
  <si>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</si>
  <si>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</si>
  <si>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</si>
  <si>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</si>
  <si>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</si>
  <si>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</si>
  <si>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</si>
  <si>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</si>
  <si>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</si>
  <si>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</si>
  <si>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</si>
  <si>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</si>
  <si>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</si>
  <si>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</si>
  <si>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</si>
  <si>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</si>
  <si>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</si>
  <si>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</si>
  <si>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</si>
  <si>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</si>
  <si>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</si>
  <si>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</si>
  <si>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</si>
  <si>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</si>
  <si>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</si>
  <si>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</si>
  <si>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</si>
  <si>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</si>
  <si>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</si>
  <si>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</si>
  <si>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</si>
  <si>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</si>
  <si>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</si>
  <si>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</si>
  <si>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</si>
  <si>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</si>
  <si>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</si>
  <si>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</si>
  <si>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</si>
  <si>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</si>
  <si>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</si>
  <si>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</si>
  <si>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</si>
  <si>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</si>
  <si>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</si>
  <si>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</si>
  <si>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</si>
  <si>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</si>
  <si>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</si>
  <si>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</si>
  <si>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</si>
  <si>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</si>
  <si>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</si>
  <si>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</si>
  <si>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</si>
  <si>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</si>
  <si>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</si>
  <si>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</si>
  <si>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</si>
  <si>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</si>
  <si>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</si>
  <si>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</si>
  <si>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</si>
  <si>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</si>
  <si>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</si>
  <si>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</si>
  <si>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</si>
  <si>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</si>
  <si>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</si>
  <si>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</si>
  <si>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</si>
  <si>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</si>
  <si>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</si>
  <si>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</si>
  <si>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</si>
  <si>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</si>
  <si>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</si>
  <si>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</si>
  <si>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</si>
  <si>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</si>
  <si>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</si>
  <si>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</si>
  <si>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</si>
  <si>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</si>
  <si>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</si>
  <si>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</si>
  <si>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</si>
  <si>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</si>
  <si>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</si>
  <si>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</si>
  <si>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</si>
  <si>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</si>
  <si>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</si>
  <si>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</si>
  <si>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</si>
  <si>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</si>
  <si>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</si>
  <si>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</si>
  <si>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</si>
  <si>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</si>
  <si>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</si>
  <si>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</si>
  <si>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</si>
  <si>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</si>
  <si>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</si>
  <si>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</si>
  <si>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</si>
  <si>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</si>
  <si>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</si>
  <si>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</si>
  <si>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</si>
  <si>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</si>
  <si>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</si>
  <si>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</si>
  <si>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</si>
  <si>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</si>
  <si>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</si>
  <si>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</si>
  <si>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</si>
  <si>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</si>
  <si>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</si>
  <si>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</si>
  <si>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</si>
  <si>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</si>
  <si>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</si>
  <si>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</si>
  <si>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</si>
  <si>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</si>
  <si>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</si>
  <si>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</si>
  <si>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</si>
  <si>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</si>
  <si>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</si>
  <si>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</si>
  <si>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</si>
  <si>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</si>
  <si>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</si>
  <si>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</si>
  <si>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</si>
  <si>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</si>
  <si>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</si>
  <si>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</si>
  <si>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</si>
  <si>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</si>
  <si>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</si>
  <si>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</si>
  <si>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</si>
  <si>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</si>
  <si>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</si>
  <si>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</si>
  <si>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</si>
  <si>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</si>
  <si>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</si>
  <si>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</si>
  <si>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</si>
  <si>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</si>
  <si>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</si>
  <si>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</si>
  <si>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</si>
  <si>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</si>
  <si>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</si>
  <si>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</si>
  <si>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</si>
  <si>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</si>
  <si>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</si>
  <si>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</si>
  <si>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</si>
  <si>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</si>
  <si>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</si>
  <si>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</si>
  <si>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</si>
  <si>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</si>
  <si>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</si>
  <si>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</si>
  <si>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</si>
  <si>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</si>
  <si>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</si>
  <si>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</si>
  <si>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</si>
  <si>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</si>
  <si>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</si>
  <si>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</si>
  <si>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</si>
  <si>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</si>
  <si>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</si>
  <si>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</si>
  <si>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</si>
  <si>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</si>
  <si>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</si>
  <si>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</si>
  <si>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</si>
  <si>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</si>
  <si>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</si>
  <si>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</si>
  <si>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</si>
  <si>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</si>
  <si>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</si>
  <si>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</si>
  <si>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</si>
  <si>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</si>
  <si>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</si>
  <si>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</si>
  <si>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</si>
  <si>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</si>
  <si>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</si>
  <si>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</si>
  <si>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</si>
  <si>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</si>
  <si>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</si>
  <si>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</si>
  <si>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</si>
  <si>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</si>
  <si>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</si>
  <si>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</si>
  <si>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</si>
  <si>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</si>
  <si>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</si>
  <si>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</si>
  <si>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</si>
  <si>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</si>
  <si>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</si>
  <si>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</si>
  <si>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</si>
  <si>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</si>
  <si>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</si>
  <si>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</si>
  <si>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</si>
  <si>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</si>
  <si>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</si>
  <si>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</si>
  <si>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</si>
  <si>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</si>
  <si>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</si>
  <si>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</si>
  <si>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</si>
  <si>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</si>
  <si>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</si>
  <si>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</si>
  <si>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</si>
  <si>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</si>
  <si>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</si>
  <si>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</si>
  <si>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</si>
  <si>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</si>
  <si>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</si>
  <si>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</si>
  <si>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</si>
  <si>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</si>
  <si>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</si>
  <si>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</si>
  <si>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</si>
  <si>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</si>
  <si>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</si>
  <si>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</si>
  <si>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</si>
  <si>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</si>
  <si>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</si>
  <si>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</si>
  <si>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</si>
  <si>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</si>
  <si>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</si>
  <si>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</si>
  <si>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</si>
  <si>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</si>
  <si>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</si>
  <si>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</si>
  <si>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</si>
  <si>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</si>
  <si>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</si>
  <si>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</si>
  <si>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</si>
  <si>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</si>
  <si>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</si>
  <si>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</si>
  <si>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</si>
  <si>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</si>
  <si>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</si>
  <si>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</si>
  <si>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</si>
  <si>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</si>
  <si>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</si>
  <si>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</si>
  <si>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</si>
  <si>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</si>
  <si>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</si>
  <si>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</si>
  <si>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</si>
  <si>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</si>
  <si>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</si>
  <si>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</si>
  <si>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</si>
  <si>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</si>
  <si>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</si>
  <si>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</si>
  <si>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</si>
  <si>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</si>
  <si>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</si>
  <si>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</si>
  <si>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</si>
  <si>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</si>
  <si>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</si>
  <si>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</si>
  <si>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</si>
  <si>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</si>
  <si>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</si>
  <si>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</si>
  <si>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</si>
  <si>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</si>
  <si>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</si>
  <si>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</si>
  <si>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</si>
  <si>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</si>
  <si>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</si>
  <si>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</si>
  <si>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</si>
  <si>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</si>
  <si>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</si>
  <si>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</si>
  <si>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</si>
  <si>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</si>
  <si>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</si>
  <si>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</si>
  <si>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</si>
  <si>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</si>
  <si>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</si>
  <si>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</si>
  <si>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</si>
  <si>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</si>
  <si>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</si>
  <si>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</si>
  <si>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</si>
  <si>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</si>
  <si>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</si>
  <si>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</si>
  <si>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</si>
  <si>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</si>
  <si>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</si>
  <si>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</si>
  <si>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</si>
  <si>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</si>
  <si>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</si>
  <si>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</si>
  <si>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</si>
  <si>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</si>
  <si>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</si>
  <si>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</si>
  <si>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</si>
  <si>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</si>
  <si>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</si>
  <si>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</si>
  <si>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</si>
  <si>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</si>
  <si>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</si>
  <si>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</si>
  <si>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</si>
  <si>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</si>
  <si>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</si>
  <si>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</si>
  <si>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</si>
  <si>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</si>
  <si>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</si>
  <si>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</si>
  <si>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</si>
  <si>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</si>
  <si>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</si>
  <si>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</si>
  <si>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</si>
  <si>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</si>
  <si>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</si>
  <si>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</si>
  <si>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</si>
  <si>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</si>
  <si>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</si>
  <si>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</si>
  <si>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</si>
  <si>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</si>
  <si>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</si>
  <si>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</si>
  <si>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</si>
  <si>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</si>
  <si>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</si>
  <si>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</si>
  <si>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</si>
  <si>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</si>
  <si>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</si>
  <si>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</si>
  <si>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</si>
  <si>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</si>
  <si>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</si>
  <si>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</si>
  <si>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</si>
  <si>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</si>
  <si>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</si>
  <si>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</si>
  <si>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</si>
  <si>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</si>
  <si>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</si>
  <si>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</si>
  <si>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</si>
  <si>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</si>
  <si>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</si>
  <si>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</si>
  <si>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</si>
  <si>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</si>
  <si>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</si>
  <si>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</si>
  <si>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</si>
  <si>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</si>
  <si>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</si>
  <si>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</si>
  <si>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</si>
  <si>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</si>
  <si>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</si>
  <si>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</si>
  <si>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</si>
  <si>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</si>
  <si>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</si>
  <si>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</si>
  <si>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</si>
  <si>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</si>
  <si>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</si>
  <si>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</si>
  <si>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</si>
  <si>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</si>
  <si>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</si>
  <si>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</si>
  <si>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</si>
  <si>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</si>
  <si>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</si>
  <si>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</si>
  <si>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</si>
  <si>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</si>
  <si>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</si>
  <si>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</si>
  <si>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</si>
  <si>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</si>
  <si>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</si>
  <si>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</si>
  <si>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</si>
  <si>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</si>
  <si>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</si>
  <si>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</si>
  <si>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</si>
  <si>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</si>
  <si>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</si>
  <si>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</si>
  <si>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</si>
  <si>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</si>
  <si>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</si>
  <si>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</si>
  <si>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</si>
  <si>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</si>
  <si>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</si>
  <si>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</si>
  <si>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</si>
  <si>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</si>
  <si>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</si>
  <si>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</si>
  <si>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</si>
  <si>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</si>
  <si>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</si>
  <si>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</si>
  <si>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</si>
  <si>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</si>
  <si>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</si>
  <si>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</si>
  <si>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</si>
  <si>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</si>
  <si>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</si>
  <si>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</si>
  <si>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</si>
  <si>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</si>
  <si>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</si>
  <si>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</si>
  <si>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</si>
  <si>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</si>
  <si>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</si>
  <si>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</si>
  <si>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</si>
  <si>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</si>
  <si>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</si>
  <si>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</si>
  <si>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</si>
  <si>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</si>
  <si>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</si>
  <si>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</si>
  <si>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</si>
  <si>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</si>
  <si>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</si>
  <si>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</si>
  <si>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</si>
  <si>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</si>
  <si>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</si>
  <si>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</si>
  <si>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</si>
  <si>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</si>
  <si>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</si>
  <si>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</si>
  <si>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</si>
  <si>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</si>
  <si>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</si>
  <si>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</si>
  <si>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</si>
  <si>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</si>
  <si>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</si>
  <si>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</si>
  <si>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</si>
  <si>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</si>
  <si>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</si>
  <si>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</si>
  <si>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</si>
  <si>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</si>
  <si>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</si>
  <si>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</si>
  <si>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</si>
  <si>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</si>
  <si>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</si>
  <si>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</si>
  <si>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</si>
  <si>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</si>
  <si>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</si>
  <si>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</si>
  <si>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</si>
  <si>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</si>
  <si>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</si>
  <si>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</si>
  <si>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</si>
  <si>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</si>
  <si>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</si>
  <si>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</si>
  <si>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</si>
  <si>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</si>
  <si>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</si>
  <si>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</si>
  <si>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</si>
  <si>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</si>
  <si>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</si>
  <si>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</si>
  <si>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</si>
  <si>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</si>
  <si>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</si>
  <si>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</si>
  <si>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</si>
  <si>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</si>
  <si>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</si>
  <si>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</si>
  <si>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</si>
  <si>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</si>
  <si>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</si>
  <si>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</si>
  <si>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</si>
  <si>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</si>
  <si>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</si>
  <si>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</si>
  <si>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</si>
  <si>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</si>
  <si>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</si>
  <si>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</si>
  <si>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</si>
  <si>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</si>
  <si>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</si>
  <si>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</si>
  <si>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</si>
  <si>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</si>
  <si>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</si>
  <si>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</si>
  <si>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</si>
  <si>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</si>
  <si>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</si>
  <si>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</si>
  <si>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</si>
  <si>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</si>
  <si>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</si>
  <si>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</si>
  <si>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</si>
  <si>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</si>
  <si>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</si>
  <si>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</si>
  <si>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</si>
  <si>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</si>
  <si>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</si>
  <si>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</si>
  <si>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</si>
  <si>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</si>
  <si>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</si>
  <si>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</si>
  <si>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</si>
  <si>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</si>
  <si>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</si>
  <si>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</si>
  <si>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</si>
  <si>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</si>
  <si>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</si>
  <si>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</si>
  <si>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</si>
  <si>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</si>
  <si>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</si>
  <si>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</si>
  <si>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</si>
  <si>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</si>
  <si>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</si>
  <si>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</si>
  <si>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</si>
  <si>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</si>
  <si>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</si>
  <si>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</si>
  <si>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</si>
  <si>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</si>
  <si>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</si>
  <si>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</si>
  <si>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</si>
  <si>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</si>
  <si>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</si>
  <si>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</si>
  <si>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</si>
  <si>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</si>
  <si>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</si>
  <si>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</si>
  <si>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</si>
  <si>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</si>
  <si>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</si>
  <si>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</si>
  <si>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</si>
  <si>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</si>
  <si>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</si>
  <si>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</si>
  <si>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</si>
  <si>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</si>
  <si>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</si>
  <si>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</si>
  <si>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</si>
  <si>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</si>
  <si>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</si>
  <si>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</si>
  <si>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</si>
  <si>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</si>
  <si>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</si>
  <si>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</si>
  <si>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</si>
  <si>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</si>
  <si>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</si>
  <si>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</si>
  <si>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</si>
  <si>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</si>
  <si>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</si>
  <si>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</si>
  <si>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</si>
  <si>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</si>
  <si>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</si>
  <si>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</si>
  <si>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</si>
  <si>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</si>
  <si>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</si>
  <si>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</si>
  <si>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</si>
  <si>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</si>
  <si>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</si>
  <si>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</si>
  <si>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</si>
  <si>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</si>
  <si>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</si>
  <si>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</si>
  <si>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</si>
  <si>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</si>
  <si>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</si>
  <si>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</si>
  <si>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</si>
  <si>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</si>
  <si>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</si>
  <si>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</si>
  <si>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</si>
  <si>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</si>
  <si>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</si>
  <si>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</si>
  <si>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</si>
  <si>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</si>
  <si>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</si>
  <si>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</si>
  <si>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</si>
  <si>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</si>
  <si>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</si>
  <si>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</si>
  <si>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</si>
  <si>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</si>
  <si>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</si>
  <si>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</si>
  <si>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</si>
  <si>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</si>
  <si>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</si>
  <si>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</si>
  <si>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</si>
  <si>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</si>
  <si>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</si>
  <si>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</si>
  <si>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</si>
  <si>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</si>
  <si>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</si>
  <si>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</si>
  <si>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</si>
  <si>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</si>
  <si>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</si>
  <si>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</si>
  <si>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</si>
  <si>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</si>
  <si>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</si>
  <si>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</si>
  <si>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</si>
  <si>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</si>
  <si>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</si>
  <si>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</si>
  <si>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</si>
  <si>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</si>
  <si>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</si>
  <si>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</si>
  <si>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</si>
  <si>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</si>
  <si>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</si>
  <si>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</si>
  <si>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</si>
  <si>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</si>
  <si>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</si>
  <si>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</si>
  <si>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</si>
  <si>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</si>
  <si>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</si>
  <si>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</si>
  <si>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</si>
  <si>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</si>
  <si>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</si>
  <si>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</si>
  <si>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</si>
  <si>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</si>
  <si>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</si>
  <si>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</si>
  <si>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</si>
  <si>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</si>
  <si>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</si>
  <si>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</si>
  <si>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</si>
  <si>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</si>
  <si>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</si>
  <si>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</si>
  <si>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</si>
  <si>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</si>
  <si>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</si>
  <si>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</si>
  <si>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</si>
  <si>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</si>
  <si>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</si>
  <si>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</si>
  <si>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</si>
  <si>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</si>
  <si>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</si>
  <si>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</si>
  <si>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</si>
  <si>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</si>
  <si>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</si>
  <si>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</si>
  <si>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</si>
  <si>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</si>
  <si>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</si>
  <si>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</si>
  <si>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</si>
  <si>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</si>
  <si>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</si>
  <si>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</si>
  <si>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</si>
  <si>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</si>
  <si>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</si>
  <si>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</si>
  <si>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</si>
  <si>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</si>
  <si>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</si>
  <si>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</si>
  <si>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</si>
  <si>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</si>
  <si>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</si>
  <si>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</si>
  <si>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</si>
  <si>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</si>
  <si>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</si>
  <si>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</si>
  <si>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</si>
  <si>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</si>
  <si>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</si>
  <si>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</si>
  <si>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</si>
  <si>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</si>
  <si>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</si>
  <si>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</si>
  <si>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</si>
  <si>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</si>
  <si>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</si>
  <si>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</si>
  <si>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</si>
  <si>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</si>
  <si>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</si>
  <si>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</si>
  <si>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</si>
  <si>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</si>
  <si>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</si>
  <si>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</si>
  <si>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</si>
  <si>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</si>
  <si>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</si>
  <si>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</si>
  <si>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</si>
  <si>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</si>
  <si>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</si>
  <si>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</si>
  <si>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</si>
  <si>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</si>
  <si>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</si>
  <si>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</si>
  <si>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</si>
  <si>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</si>
  <si>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</si>
  <si>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</si>
  <si>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</si>
  <si>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</si>
  <si>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</si>
  <si>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</si>
  <si>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</si>
  <si>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</si>
  <si>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</si>
  <si>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</si>
  <si>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</si>
  <si>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</si>
  <si>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</si>
  <si>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</si>
  <si>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</si>
  <si>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</si>
  <si>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</si>
  <si>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</si>
  <si>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</si>
  <si>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</si>
  <si>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</si>
  <si>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</si>
  <si>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</si>
  <si>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</si>
  <si>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</si>
  <si>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</si>
  <si>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</si>
  <si>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</si>
  <si>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</si>
  <si>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</si>
  <si>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</si>
  <si>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</si>
  <si>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</si>
  <si>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</si>
  <si>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</si>
  <si>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</si>
  <si>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</si>
  <si>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</si>
  <si>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</si>
  <si>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</si>
  <si>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</si>
  <si>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</si>
  <si>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</si>
  <si>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</si>
  <si>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</si>
  <si>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</si>
  <si>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</si>
  <si>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</si>
  <si>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</si>
  <si>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</si>
  <si>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</si>
  <si>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</si>
  <si>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</si>
  <si>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</si>
  <si>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</si>
  <si>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</si>
  <si>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</si>
  <si>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</si>
  <si>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</si>
  <si>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</si>
  <si>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</si>
  <si>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</si>
  <si>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</si>
  <si>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</si>
  <si>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</si>
  <si>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</si>
  <si>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</si>
  <si>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</si>
  <si>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</si>
  <si>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</si>
  <si>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</si>
  <si>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</si>
  <si>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</si>
  <si>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</si>
  <si>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</si>
  <si>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</si>
  <si>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</si>
  <si>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</si>
  <si>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</si>
  <si>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</si>
  <si>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</si>
  <si>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</si>
  <si>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</si>
  <si>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</si>
  <si>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</si>
  <si>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</si>
  <si>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</si>
  <si>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</si>
  <si>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</si>
  <si>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</si>
  <si>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</si>
  <si>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</si>
  <si>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</si>
  <si>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</si>
  <si>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</si>
  <si>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</si>
  <si>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</si>
  <si>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</si>
  <si>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</si>
  <si>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</si>
  <si>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</si>
  <si>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</si>
  <si>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</si>
  <si>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</si>
  <si>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</si>
  <si>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</si>
  <si>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</si>
  <si>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</si>
  <si>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</si>
  <si>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</si>
  <si>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</si>
  <si>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</si>
  <si>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</si>
  <si>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</si>
  <si>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</si>
  <si>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</si>
  <si>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</si>
  <si>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</si>
  <si>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</si>
  <si>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</si>
  <si>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</si>
  <si>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</si>
  <si>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</si>
  <si>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</si>
  <si>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</si>
  <si>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</si>
  <si>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</si>
  <si>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</si>
  <si>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</si>
  <si>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</si>
  <si>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</si>
  <si>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</si>
  <si>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</si>
  <si>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</si>
  <si>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</si>
  <si>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</si>
  <si>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</si>
  <si>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</si>
  <si>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</si>
  <si>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</si>
  <si>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</si>
  <si>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</si>
  <si>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</si>
  <si>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</si>
  <si>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</si>
  <si>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</si>
  <si>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</si>
  <si>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</si>
  <si>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</si>
  <si>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</si>
  <si>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</si>
  <si>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</si>
  <si>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</si>
  <si>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</si>
  <si>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</si>
  <si>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</si>
  <si>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</si>
  <si>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</si>
  <si>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</si>
  <si>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</si>
  <si>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</si>
  <si>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</si>
  <si>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</si>
  <si>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</si>
  <si>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</si>
  <si>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</si>
  <si>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</si>
  <si>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</si>
  <si>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</si>
  <si>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</si>
  <si>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</si>
  <si>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</si>
  <si>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</si>
  <si>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</si>
  <si>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</si>
  <si>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</si>
  <si>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</si>
  <si>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</si>
  <si>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</si>
  <si>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</si>
  <si>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</si>
  <si>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</si>
  <si>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</si>
  <si>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</si>
  <si>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</si>
  <si>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</si>
  <si>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</si>
  <si>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</si>
  <si>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</si>
  <si>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</si>
  <si>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</si>
  <si>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</si>
  <si>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</si>
  <si>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</si>
  <si>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</si>
  <si>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</si>
  <si>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</si>
  <si>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</si>
  <si>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</si>
  <si>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</si>
  <si>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</si>
  <si>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</si>
  <si>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</si>
  <si>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</si>
  <si>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</si>
  <si>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</si>
  <si>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</si>
  <si>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</si>
  <si>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</si>
  <si>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</si>
  <si>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</si>
  <si>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</si>
  <si>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</si>
  <si>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</si>
  <si>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</si>
  <si>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</si>
  <si>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</si>
  <si>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</si>
  <si>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</si>
  <si>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</si>
  <si>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</si>
  <si>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</si>
  <si>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</si>
  <si>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</si>
  <si>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</si>
  <si>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</si>
  <si>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</si>
  <si>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</si>
  <si>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</si>
  <si>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</si>
  <si>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</si>
  <si>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</si>
  <si>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</si>
  <si>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</si>
  <si>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</si>
  <si>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</si>
  <si>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</si>
  <si>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</si>
  <si>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</si>
  <si>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</si>
  <si>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</si>
  <si>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</si>
  <si>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</si>
  <si>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</si>
  <si>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</si>
  <si>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</si>
  <si>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</si>
  <si>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</si>
  <si>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</si>
  <si>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</si>
  <si>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</si>
  <si>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</si>
  <si>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</si>
  <si>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</si>
  <si>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</si>
  <si>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</si>
  <si>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</si>
  <si>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</si>
  <si>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</si>
  <si>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</si>
  <si>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</si>
  <si>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</si>
  <si>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</si>
  <si>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</si>
  <si>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</si>
  <si>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</si>
  <si>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</si>
  <si>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</si>
  <si>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</si>
  <si>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</si>
  <si>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</si>
  <si>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</si>
  <si>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</si>
  <si>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</si>
  <si>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</si>
  <si>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</si>
  <si>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</si>
  <si>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</si>
  <si>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</si>
  <si>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</si>
  <si>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</si>
  <si>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</si>
  <si>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</si>
  <si>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</si>
  <si>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</si>
  <si>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</si>
  <si>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</si>
  <si>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</si>
  <si>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</si>
  <si>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</si>
  <si>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</si>
  <si>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</si>
  <si>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</si>
  <si>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</si>
  <si>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</si>
  <si>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</si>
  <si>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</si>
  <si>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</si>
  <si>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</si>
  <si>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</si>
  <si>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</si>
  <si>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</si>
  <si>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</si>
  <si>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</si>
  <si>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</si>
  <si>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</si>
  <si>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</si>
  <si>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</si>
  <si>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</si>
  <si>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</si>
  <si>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</si>
  <si>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</si>
  <si>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</si>
  <si>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</si>
  <si>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</si>
  <si>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</si>
  <si>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</si>
  <si>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</si>
  <si>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</si>
  <si>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</si>
  <si>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</si>
  <si>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</si>
  <si>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</si>
  <si>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</si>
  <si>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</si>
  <si>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</si>
  <si>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</si>
  <si>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</si>
  <si>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</si>
  <si>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</si>
  <si>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</si>
  <si>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</si>
  <si>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</si>
  <si>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</si>
  <si>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</si>
  <si>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</si>
  <si>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</si>
  <si>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</si>
  <si>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</si>
  <si>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</si>
  <si>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</si>
  <si>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</si>
  <si>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</si>
  <si>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</si>
  <si>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</si>
  <si>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</si>
  <si>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</si>
  <si>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</si>
  <si>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</si>
  <si>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</si>
  <si>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</si>
  <si>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</si>
  <si>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</si>
  <si>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</si>
  <si>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</si>
  <si>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</si>
  <si>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</si>
  <si>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</si>
  <si>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</si>
  <si>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</si>
  <si>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</si>
  <si>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</si>
  <si>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</si>
  <si>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</si>
  <si>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</si>
  <si>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</si>
  <si>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</si>
  <si>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</si>
  <si>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</si>
  <si>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</si>
  <si>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</si>
  <si>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</si>
  <si>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</si>
  <si>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</si>
  <si>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</si>
  <si>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</si>
  <si>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</si>
  <si>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</si>
  <si>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</si>
  <si>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</si>
  <si>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</si>
  <si>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</si>
  <si>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</si>
  <si>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</si>
  <si>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</si>
  <si>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</si>
  <si>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</si>
  <si>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</si>
  <si>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</si>
  <si>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</si>
  <si>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</si>
  <si>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</si>
  <si>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</si>
  <si>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</si>
  <si>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</si>
  <si>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</si>
  <si>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</si>
  <si>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</si>
  <si>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</si>
  <si>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</si>
  <si>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</si>
  <si>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</si>
  <si>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</si>
  <si>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</si>
  <si>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</si>
  <si>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</si>
  <si>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</si>
  <si>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</si>
  <si>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</si>
  <si>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</si>
  <si>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</si>
  <si>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</si>
  <si>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</si>
  <si>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</si>
  <si>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</si>
  <si>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</si>
  <si>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</si>
  <si>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</si>
  <si>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</si>
  <si>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</si>
  <si>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</si>
  <si>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</si>
  <si>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</si>
  <si>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</si>
  <si>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</si>
  <si>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</si>
  <si>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</si>
  <si>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</si>
  <si>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</si>
  <si>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</si>
  <si>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</si>
  <si>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</si>
  <si>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</si>
  <si>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</si>
  <si>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</si>
  <si>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</si>
  <si>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</si>
  <si>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</si>
  <si>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</si>
  <si>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</si>
  <si>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</si>
  <si>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</si>
  <si>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</si>
  <si>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</si>
  <si>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</si>
  <si>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</si>
  <si>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</si>
  <si>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</si>
  <si>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</si>
  <si>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</si>
  <si>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</si>
  <si>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</si>
  <si>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</si>
  <si>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</si>
  <si>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</si>
  <si>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</si>
  <si>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</si>
  <si>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</si>
  <si>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</si>
  <si>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</si>
  <si>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</si>
  <si>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</si>
  <si>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</si>
  <si>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</si>
  <si>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</si>
  <si>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</si>
  <si>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</si>
  <si>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</si>
  <si>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</si>
  <si>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</si>
  <si>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</si>
  <si>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</si>
  <si>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</si>
  <si>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</si>
  <si>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</si>
  <si>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</si>
  <si>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</si>
  <si>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</si>
  <si>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</si>
  <si>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</si>
  <si>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</si>
  <si>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</si>
  <si>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</si>
  <si>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</si>
  <si>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</si>
  <si>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</si>
  <si>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</si>
  <si>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</si>
  <si>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</si>
  <si>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</si>
  <si>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</si>
  <si>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</si>
  <si>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</si>
  <si>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</si>
  <si>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</si>
  <si>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</si>
  <si>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</si>
  <si>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</si>
  <si>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</si>
  <si>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</si>
  <si>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</si>
  <si>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</si>
  <si>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</si>
  <si>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</si>
  <si>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</si>
  <si>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</si>
  <si>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</si>
  <si>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</si>
  <si>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</si>
  <si>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</si>
  <si>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</si>
  <si>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</si>
  <si>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</si>
  <si>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</si>
  <si>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</si>
  <si>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</si>
  <si>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</si>
  <si>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</si>
  <si>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</si>
  <si>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</si>
  <si>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</si>
  <si>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</si>
  <si>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</si>
  <si>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</si>
  <si>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</si>
  <si>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</si>
  <si>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</si>
  <si>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</si>
  <si>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</si>
  <si>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</si>
  <si>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</si>
  <si>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</si>
  <si>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</si>
  <si>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</si>
  <si>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</si>
  <si>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</si>
  <si>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</si>
  <si>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</si>
  <si>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</si>
  <si>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</si>
  <si>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</si>
  <si>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</si>
  <si>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</si>
  <si>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</si>
  <si>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</si>
  <si>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</si>
  <si>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</si>
  <si>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</si>
  <si>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</si>
  <si>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</si>
  <si>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</si>
  <si>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</si>
  <si>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</si>
  <si>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</si>
  <si>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</si>
  <si>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</si>
  <si>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</si>
  <si>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</si>
  <si>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</si>
  <si>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</si>
  <si>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</si>
  <si>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</si>
  <si>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</si>
  <si>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</si>
  <si>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</si>
  <si>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</si>
  <si>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</si>
  <si>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</si>
  <si>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</si>
  <si>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</si>
  <si>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</si>
  <si>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</si>
  <si>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</si>
  <si>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</si>
  <si>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</si>
  <si>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</si>
  <si>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</si>
  <si>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</si>
  <si>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</si>
  <si>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</si>
  <si>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</si>
  <si>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</si>
  <si>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</si>
  <si>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</si>
  <si>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</si>
  <si>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</si>
  <si>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</si>
  <si>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</si>
  <si>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</si>
  <si>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</si>
  <si>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</si>
  <si>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</si>
  <si>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</si>
  <si>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</si>
  <si>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</si>
  <si>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</si>
  <si>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</si>
  <si>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</si>
  <si>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</si>
  <si>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</si>
  <si>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</si>
  <si>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</si>
  <si>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</si>
  <si>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</si>
  <si>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</si>
  <si>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</si>
  <si>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</si>
  <si>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</si>
  <si>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</si>
  <si>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</si>
  <si>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</si>
  <si>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</si>
  <si>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</si>
  <si>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</si>
  <si>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</si>
  <si>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</si>
  <si>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</si>
  <si>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</si>
  <si>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</si>
  <si>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</si>
  <si>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</si>
  <si>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</si>
  <si>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</si>
  <si>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</si>
  <si>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</si>
  <si>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</si>
  <si>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</si>
  <si>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</si>
  <si>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</si>
  <si>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</si>
  <si>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</si>
  <si>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</si>
  <si>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</si>
  <si>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</si>
  <si>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</si>
  <si>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</si>
  <si>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</si>
  <si>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</si>
  <si>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</si>
  <si>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</si>
  <si>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</si>
  <si>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</si>
  <si>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</si>
  <si>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</si>
  <si>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</si>
  <si>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</si>
  <si>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</si>
  <si>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</si>
  <si>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</si>
  <si>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</si>
  <si>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</si>
  <si>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</si>
  <si>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</si>
  <si>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</si>
  <si>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</si>
  <si>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</si>
  <si>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</si>
  <si>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</si>
  <si>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</si>
  <si>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</si>
  <si>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</si>
  <si>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</si>
  <si>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</si>
  <si>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</si>
  <si>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</si>
  <si>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</si>
  <si>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</si>
  <si>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</si>
  <si>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</si>
  <si>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</si>
  <si>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</si>
  <si>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</si>
  <si>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</si>
  <si>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</si>
  <si>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</si>
  <si>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</si>
  <si>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</si>
  <si>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</si>
  <si>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</si>
  <si>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</si>
  <si>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</si>
  <si>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</si>
  <si>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</si>
  <si>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</si>
  <si>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</si>
  <si>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</si>
  <si>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</si>
  <si>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</si>
  <si>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</si>
  <si>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</si>
  <si>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</si>
  <si>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</si>
  <si>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</si>
  <si>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</si>
  <si>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</si>
  <si>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</si>
  <si>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</si>
  <si>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</si>
  <si>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</si>
  <si>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</si>
  <si>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</si>
  <si>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</si>
  <si>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</si>
  <si>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</si>
  <si>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</si>
  <si>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</si>
  <si>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</si>
  <si>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</si>
  <si>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</si>
  <si>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</si>
  <si>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</si>
  <si>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</si>
  <si>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</si>
  <si>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</si>
  <si>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</si>
  <si>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</si>
  <si>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</si>
  <si>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</si>
  <si>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</si>
  <si>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</si>
  <si>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</si>
  <si>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</si>
  <si>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</si>
  <si>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</si>
  <si>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</si>
  <si>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</si>
  <si>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</si>
  <si>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</si>
  <si>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</si>
  <si>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</si>
  <si>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</si>
  <si>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</si>
  <si>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</si>
  <si>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</si>
  <si>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</si>
  <si>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</si>
  <si>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</si>
  <si>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</si>
  <si>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</si>
  <si>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</si>
  <si>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</si>
  <si>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</si>
  <si>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</si>
  <si>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</si>
  <si>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</si>
  <si>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</si>
  <si>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</si>
  <si>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</si>
  <si>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</si>
  <si>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</si>
  <si>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</si>
  <si>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</si>
  <si>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</si>
  <si>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</si>
  <si>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</si>
  <si>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</si>
  <si>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</si>
  <si>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</si>
  <si>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</si>
  <si>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</si>
  <si>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</si>
  <si>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</si>
  <si>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</si>
  <si>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</si>
  <si>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</si>
  <si>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</si>
  <si>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</si>
  <si>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</si>
  <si>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</si>
  <si>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</si>
  <si>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</si>
  <si>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</si>
  <si>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</si>
  <si>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</si>
  <si>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</si>
  <si>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</si>
  <si>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</si>
  <si>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</si>
  <si>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</si>
  <si>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</si>
  <si>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</si>
  <si>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</si>
  <si>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</si>
  <si>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</si>
  <si>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</si>
  <si>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</si>
  <si>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</si>
  <si>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</si>
  <si>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</si>
  <si>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</si>
  <si>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</si>
  <si>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</si>
  <si>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</si>
  <si>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</si>
  <si>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</si>
  <si>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</si>
  <si>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</si>
  <si>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</si>
  <si>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</si>
  <si>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</si>
  <si>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</si>
  <si>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</si>
  <si>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</si>
  <si>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</si>
  <si>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</si>
  <si>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</si>
  <si>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</si>
  <si>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</si>
  <si>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</si>
  <si>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</si>
  <si>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</si>
  <si>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</si>
  <si>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</si>
  <si>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</si>
  <si>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</si>
  <si>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</si>
  <si>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</si>
  <si>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</si>
  <si>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</si>
  <si>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</si>
  <si>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</si>
  <si>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</si>
  <si>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</si>
  <si>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</si>
  <si>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</si>
  <si>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</si>
  <si>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</si>
  <si>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</si>
  <si>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</si>
  <si>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</si>
  <si>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</si>
  <si>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</si>
  <si>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</si>
  <si>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</si>
  <si>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</si>
  <si>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</si>
  <si>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</si>
  <si>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</si>
  <si>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</si>
  <si>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</si>
  <si>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</si>
  <si>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</si>
  <si>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</si>
  <si>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</si>
  <si>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</si>
  <si>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</si>
  <si>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</si>
  <si>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</si>
  <si>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</si>
  <si>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</si>
  <si>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</si>
  <si>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</si>
  <si>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</si>
  <si>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</si>
  <si>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</si>
  <si>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</si>
  <si>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</si>
  <si>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</si>
  <si>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</si>
  <si>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</si>
  <si>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</si>
  <si>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</si>
  <si>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</si>
  <si>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</si>
  <si>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</si>
  <si>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</si>
  <si>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</si>
  <si>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</si>
  <si>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</si>
  <si>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</si>
  <si>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</si>
  <si>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</si>
  <si>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</si>
  <si>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</si>
  <si>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</si>
  <si>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</si>
  <si>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</si>
  <si>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</si>
  <si>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</si>
  <si>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</si>
  <si>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</si>
  <si>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</si>
  <si>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</si>
  <si>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</si>
  <si>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</si>
  <si>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</si>
  <si>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</si>
  <si>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</si>
  <si>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</si>
  <si>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</si>
  <si>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</si>
  <si>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</si>
  <si>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</si>
  <si>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</si>
  <si>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</si>
  <si>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</si>
  <si>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</si>
  <si>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</si>
  <si>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</si>
  <si>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</si>
  <si>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</si>
  <si>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</si>
  <si>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</si>
  <si>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</si>
  <si>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</si>
  <si>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</si>
  <si>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</si>
  <si>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</si>
  <si>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</si>
  <si>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</si>
  <si>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</si>
  <si>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</si>
  <si>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</si>
  <si>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</si>
  <si>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</si>
  <si>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</si>
  <si>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</si>
  <si>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</si>
  <si>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</si>
  <si>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</si>
  <si>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</si>
  <si>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</si>
  <si>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</si>
  <si>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</si>
  <si>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</si>
  <si>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</si>
  <si>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</si>
  <si>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</si>
  <si>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</si>
  <si>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</si>
  <si>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</si>
  <si>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</si>
  <si>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</si>
  <si>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</si>
  <si>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</si>
  <si>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</si>
  <si>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</si>
  <si>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</si>
  <si>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</si>
  <si>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</si>
  <si>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</si>
  <si>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</si>
  <si>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</si>
  <si>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</si>
  <si>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</si>
  <si>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</si>
  <si>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</si>
  <si>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</si>
  <si>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</si>
  <si>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</si>
  <si>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</si>
  <si>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</si>
  <si>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</si>
  <si>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</si>
  <si>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</si>
  <si>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</si>
  <si>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</si>
  <si>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</si>
  <si>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</si>
  <si>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</si>
  <si>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</si>
  <si>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</si>
  <si>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</si>
  <si>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</si>
  <si>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</si>
  <si>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</si>
  <si>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</si>
  <si>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</si>
  <si>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</si>
  <si>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</si>
  <si>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</si>
  <si>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</si>
  <si>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</si>
  <si>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</si>
  <si>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</si>
  <si>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</si>
  <si>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</si>
  <si>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</si>
  <si>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</si>
  <si>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</si>
  <si>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</si>
  <si>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</si>
  <si>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</si>
  <si>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</si>
  <si>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</si>
  <si>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</si>
  <si>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</si>
  <si>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</si>
  <si>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</si>
  <si>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</si>
  <si>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</si>
  <si>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</si>
  <si>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</si>
  <si>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</si>
  <si>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</si>
  <si>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</si>
  <si>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</si>
  <si>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</si>
  <si>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</si>
  <si>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</si>
  <si>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</si>
  <si>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</si>
  <si>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</si>
  <si>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</si>
  <si>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</si>
  <si>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</si>
  <si>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</si>
  <si>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</si>
  <si>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</si>
  <si>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</si>
  <si>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</si>
  <si>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</si>
  <si>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</si>
  <si>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</si>
  <si>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</si>
  <si>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</si>
  <si>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</si>
  <si>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</si>
  <si>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</si>
  <si>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</si>
  <si>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</si>
  <si>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</si>
  <si>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</si>
  <si>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</si>
  <si>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</si>
  <si>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</si>
  <si>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</si>
  <si>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</si>
  <si>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</si>
  <si>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</si>
  <si>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</si>
  <si>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</si>
  <si>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</si>
  <si>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</si>
  <si>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</si>
  <si>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</si>
  <si>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</si>
  <si>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</si>
  <si>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</si>
  <si>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</si>
  <si>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</si>
  <si>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</si>
  <si>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</si>
  <si>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</si>
  <si>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</si>
  <si>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</si>
  <si>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</si>
  <si>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</si>
  <si>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</si>
  <si>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</si>
  <si>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</si>
  <si>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</si>
  <si>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</si>
  <si>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</si>
  <si>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</si>
  <si>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</si>
  <si>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</si>
  <si>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</si>
  <si>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</si>
  <si>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</si>
  <si>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</si>
  <si>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</si>
  <si>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</si>
  <si>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</si>
  <si>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</si>
  <si>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</si>
  <si>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</si>
  <si>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</si>
  <si>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</si>
  <si>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</si>
  <si>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</si>
  <si>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</si>
  <si>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</si>
  <si>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</si>
  <si>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</si>
  <si>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</si>
  <si>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</si>
  <si>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</si>
  <si>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</si>
  <si>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</si>
  <si>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</si>
  <si>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</si>
  <si>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</si>
  <si>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</si>
  <si>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</si>
  <si>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</si>
  <si>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</si>
  <si>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</si>
  <si>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</si>
  <si>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</si>
  <si>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</si>
  <si>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</si>
  <si>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</si>
  <si>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</si>
  <si>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</si>
  <si>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</si>
  <si>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</si>
  <si>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</si>
  <si>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</si>
  <si>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</si>
  <si>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</si>
  <si>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</si>
  <si>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</si>
  <si>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</si>
  <si>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</si>
  <si>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</si>
  <si>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</si>
  <si>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</si>
  <si>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</si>
  <si>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</si>
  <si>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</si>
  <si>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</si>
  <si>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</si>
  <si>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</si>
  <si>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</si>
  <si>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</si>
  <si>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</si>
  <si>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</si>
  <si>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</si>
  <si>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</si>
  <si>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</si>
  <si>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</si>
  <si>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</si>
  <si>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</si>
  <si>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</si>
  <si>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</si>
  <si>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</si>
  <si>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</si>
  <si>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</si>
  <si>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</si>
  <si>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</si>
  <si>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</si>
  <si>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</si>
  <si>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</si>
  <si>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</si>
  <si>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</si>
  <si>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</si>
  <si>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</si>
  <si>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</si>
  <si>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</si>
  <si>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</si>
  <si>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</si>
  <si>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</si>
  <si>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</si>
  <si>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</si>
  <si>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</si>
  <si>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</si>
  <si>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</si>
  <si>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</si>
  <si>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</si>
  <si>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</si>
  <si>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</si>
  <si>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</si>
  <si>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</si>
  <si>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</si>
  <si>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</si>
  <si>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</si>
  <si>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</si>
  <si>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</si>
  <si>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</si>
  <si>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</si>
  <si>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</si>
  <si>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</si>
  <si>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</si>
  <si>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</si>
  <si>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</si>
  <si>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</si>
  <si>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</si>
  <si>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</si>
  <si>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</si>
  <si>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</si>
  <si>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</si>
  <si>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</si>
  <si>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</si>
  <si>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</si>
  <si>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</si>
  <si>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</si>
  <si>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</si>
  <si>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</si>
  <si>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</si>
  <si>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</si>
  <si>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</si>
  <si>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</si>
  <si>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</si>
  <si>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</si>
  <si>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</si>
  <si>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</si>
  <si>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</si>
  <si>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</si>
  <si>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</si>
  <si>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</si>
  <si>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</si>
  <si>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</si>
  <si>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</si>
  <si>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</si>
  <si>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</si>
  <si>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</si>
  <si>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</si>
  <si>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</si>
  <si>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</si>
  <si>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</si>
  <si>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</si>
  <si>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</si>
  <si>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</si>
  <si>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</si>
  <si>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</si>
  <si>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</si>
  <si>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</si>
  <si>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</si>
  <si>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</si>
  <si>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</si>
  <si>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</si>
  <si>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</si>
  <si>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</si>
  <si>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</si>
  <si>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</si>
  <si>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</si>
  <si>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</si>
  <si>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</si>
  <si>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</si>
  <si>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</si>
  <si>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</si>
  <si>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</si>
  <si>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</si>
  <si>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</si>
  <si>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</si>
  <si>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</si>
  <si>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</si>
  <si>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</si>
  <si>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</si>
  <si>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</si>
  <si>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</si>
  <si>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</si>
  <si>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</si>
  <si>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</si>
  <si>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</si>
  <si>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</si>
  <si>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</si>
  <si>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</si>
  <si>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</si>
  <si>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</si>
  <si>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</si>
  <si>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</si>
  <si>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</si>
  <si>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</si>
  <si>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</si>
  <si>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</si>
  <si>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</si>
  <si>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</si>
  <si>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</si>
  <si>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</si>
  <si>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</si>
  <si>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</si>
  <si>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</si>
  <si>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</si>
  <si>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</si>
  <si>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</si>
  <si>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</si>
  <si>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</si>
  <si>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</si>
  <si>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</si>
  <si>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</si>
  <si>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</si>
  <si>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</si>
  <si>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</si>
  <si>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</si>
  <si>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</si>
  <si>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</si>
  <si>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</si>
  <si>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</si>
  <si>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</si>
  <si>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</si>
  <si>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</si>
  <si>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</si>
  <si>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</si>
  <si>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</si>
  <si>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</si>
  <si>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</si>
  <si>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</si>
  <si>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</si>
  <si>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</si>
  <si>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</si>
  <si>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</si>
  <si>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</si>
  <si>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</si>
  <si>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</si>
  <si>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</si>
  <si>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</si>
  <si>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</si>
  <si>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</si>
  <si>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</si>
  <si>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</si>
  <si>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</si>
  <si>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</si>
  <si>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</si>
  <si>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</si>
  <si>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</si>
  <si>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</si>
  <si>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</si>
  <si>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</si>
  <si>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</si>
  <si>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</si>
  <si>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</si>
  <si>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</si>
  <si>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</si>
  <si>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</si>
  <si>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</si>
  <si>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</si>
  <si>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</si>
  <si>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</si>
  <si>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</si>
  <si>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</si>
  <si>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</si>
  <si>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</si>
  <si>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</si>
  <si>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</si>
  <si>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</si>
  <si>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</si>
  <si>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</si>
  <si>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</si>
  <si>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</si>
  <si>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</si>
  <si>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</si>
  <si>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</si>
  <si>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</si>
  <si>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</si>
  <si>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</si>
  <si>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</si>
  <si>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</si>
  <si>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</si>
  <si>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</si>
  <si>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</si>
  <si>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</si>
  <si>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</si>
  <si>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</si>
  <si>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</si>
  <si>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</si>
  <si>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</si>
  <si>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</si>
  <si>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</si>
  <si>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</si>
  <si>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</si>
  <si>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</si>
  <si>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</si>
  <si>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</si>
  <si>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</si>
  <si>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</si>
  <si>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</si>
  <si>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</si>
  <si>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</si>
  <si>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</si>
  <si>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</si>
  <si>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</si>
  <si>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</si>
  <si>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</si>
  <si>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</si>
  <si>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</si>
  <si>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</si>
  <si>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</si>
  <si>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</si>
  <si>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</si>
  <si>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</si>
  <si>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</si>
  <si>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</si>
  <si>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</si>
  <si>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</si>
  <si>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</si>
  <si>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</si>
  <si>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</si>
  <si>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</si>
  <si>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</si>
  <si>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</si>
  <si>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</si>
  <si>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</si>
  <si>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</si>
  <si>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</si>
  <si>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</si>
  <si>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</si>
  <si>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</si>
  <si>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</si>
  <si>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</si>
  <si>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</si>
  <si>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</si>
  <si>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</si>
  <si>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</si>
  <si>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</si>
  <si>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</si>
  <si>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</si>
  <si>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</si>
  <si>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</si>
  <si>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</si>
  <si>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</si>
  <si>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</si>
  <si>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</si>
  <si>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</si>
  <si>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</si>
  <si>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</si>
  <si>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</si>
  <si>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</si>
  <si>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</si>
  <si>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</si>
  <si>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</si>
  <si>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</si>
  <si>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</si>
  <si>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</si>
  <si>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</si>
  <si>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</si>
  <si>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</si>
  <si>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</si>
  <si>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</si>
  <si>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</si>
  <si>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</si>
  <si>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</si>
  <si>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</si>
  <si>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</si>
  <si>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</si>
  <si>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</si>
  <si>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</si>
  <si>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</si>
  <si>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</si>
  <si>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</si>
  <si>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</si>
  <si>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</si>
  <si>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</si>
  <si>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</si>
  <si>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</si>
  <si>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</si>
  <si>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</si>
  <si>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</si>
  <si>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</si>
  <si>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</si>
  <si>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</si>
  <si>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</si>
  <si>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</si>
  <si>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</si>
  <si>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</si>
  <si>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</si>
  <si>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</si>
  <si>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</si>
  <si>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</si>
  <si>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</si>
  <si>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</si>
  <si>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</si>
  <si>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</si>
  <si>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</si>
  <si>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</si>
  <si>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</si>
  <si>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</si>
  <si>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</si>
  <si>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</si>
  <si>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</si>
  <si>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</si>
  <si>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</si>
  <si>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</si>
  <si>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</si>
  <si>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</si>
  <si>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</si>
  <si>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</si>
  <si>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</si>
  <si>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</si>
  <si>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</si>
  <si>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</si>
  <si>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</si>
  <si>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</si>
  <si>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</si>
  <si>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</si>
  <si>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</si>
  <si>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</si>
  <si>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</si>
  <si>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</si>
  <si>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</si>
  <si>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</si>
  <si>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</si>
  <si>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</si>
  <si>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</si>
  <si>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</si>
  <si>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</si>
  <si>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</si>
  <si>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</si>
  <si>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</si>
  <si>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</si>
  <si>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</si>
  <si>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</si>
  <si>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</si>
  <si>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</si>
  <si>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</si>
  <si>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</si>
  <si>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</si>
  <si>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</si>
  <si>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</si>
  <si>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</si>
  <si>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</si>
  <si>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</si>
  <si>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</si>
  <si>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</si>
  <si>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</si>
  <si>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</si>
  <si>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</si>
  <si>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</si>
  <si>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</si>
  <si>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</si>
  <si>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</si>
  <si>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</si>
  <si>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</si>
  <si>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</si>
  <si>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</si>
  <si>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</si>
  <si>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</si>
  <si>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</si>
  <si>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</si>
  <si>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</si>
  <si>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</si>
  <si>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</si>
  <si>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</si>
  <si>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</si>
  <si>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</si>
  <si>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</si>
  <si>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</si>
  <si>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</si>
  <si>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</si>
  <si>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</si>
  <si>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</si>
  <si>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</si>
  <si>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</si>
  <si>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</si>
  <si>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</si>
  <si>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</si>
  <si>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</si>
  <si>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</si>
  <si>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</si>
  <si>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</si>
  <si>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</si>
  <si>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</si>
  <si>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</si>
  <si>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</si>
  <si>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</si>
  <si>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</si>
  <si>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</si>
  <si>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</si>
  <si>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</si>
  <si>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</si>
  <si>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</si>
  <si>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</si>
  <si>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</si>
  <si>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</si>
  <si>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</si>
  <si>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</si>
  <si>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</si>
  <si>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</si>
  <si>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</si>
  <si>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</si>
  <si>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</si>
  <si>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</si>
  <si>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</si>
  <si>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</si>
  <si>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</si>
  <si>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</si>
  <si>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</si>
  <si>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</si>
  <si>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</si>
  <si>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</si>
  <si>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</si>
  <si>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</si>
  <si>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</si>
  <si>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</si>
  <si>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</si>
  <si>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</si>
  <si>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</si>
  <si>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</si>
  <si>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</si>
  <si>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</si>
  <si>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</si>
  <si>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</si>
  <si>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</si>
  <si>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</si>
  <si>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</si>
  <si>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</si>
  <si>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</si>
  <si>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</si>
  <si>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</si>
  <si>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</si>
  <si>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</si>
  <si>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</si>
  <si>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</si>
  <si>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</si>
  <si>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</si>
  <si>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</si>
  <si>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</si>
  <si>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</si>
  <si>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</si>
  <si>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</si>
  <si>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</si>
  <si>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</si>
  <si>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</si>
  <si>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</si>
  <si>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</si>
  <si>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</si>
  <si>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</si>
  <si>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</si>
  <si>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</si>
  <si>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</si>
  <si>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</si>
  <si>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</si>
  <si>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</si>
  <si>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</si>
  <si>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</si>
  <si>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</si>
  <si>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</si>
  <si>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</si>
  <si>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</si>
  <si>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</si>
  <si>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</si>
  <si>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</si>
  <si>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</si>
  <si>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</si>
  <si>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</si>
  <si>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</si>
  <si>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</si>
  <si>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</si>
  <si>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</si>
  <si>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</si>
  <si>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</si>
  <si>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</si>
  <si>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</si>
  <si>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</si>
  <si>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</si>
  <si>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</si>
  <si>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</si>
  <si>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</si>
  <si>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</si>
  <si>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</si>
  <si>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</si>
  <si>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</si>
  <si>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</si>
  <si>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</si>
  <si>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</si>
  <si>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</si>
  <si>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</si>
  <si>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</si>
  <si>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</si>
  <si>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</si>
  <si>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</si>
  <si>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</si>
  <si>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</si>
  <si>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</si>
  <si>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</si>
  <si>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</si>
  <si>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</si>
  <si>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</si>
  <si>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</si>
  <si>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</si>
  <si>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</si>
  <si>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</si>
  <si>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</si>
  <si>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</si>
  <si>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</si>
  <si>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</si>
  <si>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</si>
  <si>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</si>
  <si>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</si>
  <si>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</si>
  <si>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</si>
  <si>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</si>
  <si>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</si>
  <si>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</si>
  <si>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</si>
  <si>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</si>
  <si>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</si>
  <si>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</si>
  <si>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</si>
  <si>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</si>
  <si>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</si>
  <si>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</si>
  <si>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</si>
  <si>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</si>
  <si>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</si>
  <si>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</si>
  <si>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</si>
  <si>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</si>
  <si>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</si>
  <si>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</si>
  <si>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</si>
  <si>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</si>
  <si>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</si>
  <si>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</si>
  <si>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</si>
  <si>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</si>
  <si>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</si>
  <si>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</si>
  <si>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</si>
  <si>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</si>
  <si>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</si>
  <si>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</si>
  <si>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</si>
  <si>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</si>
  <si>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</si>
  <si>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</si>
  <si>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</si>
  <si>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</si>
  <si>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</si>
  <si>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</si>
  <si>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</si>
  <si>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</si>
  <si>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</si>
  <si>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</si>
  <si>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</si>
  <si>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</si>
  <si>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</si>
  <si>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</si>
  <si>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</si>
  <si>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</si>
  <si>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</si>
  <si>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</si>
  <si>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</si>
  <si>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</si>
  <si>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</si>
  <si>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</si>
  <si>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</si>
  <si>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</si>
  <si>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</si>
  <si>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</si>
  <si>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</si>
  <si>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</si>
  <si>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</si>
  <si>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</si>
  <si>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</si>
  <si>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</si>
  <si>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</si>
  <si>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</si>
  <si>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</si>
  <si>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</si>
  <si>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</si>
  <si>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</si>
  <si>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</si>
  <si>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</si>
  <si>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</si>
  <si>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</si>
  <si>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</si>
  <si>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</si>
  <si>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</si>
  <si>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</si>
  <si>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</si>
  <si>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</si>
  <si>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</si>
  <si>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</si>
  <si>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</si>
  <si>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</si>
  <si>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</si>
  <si>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</si>
  <si>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</si>
  <si>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</si>
  <si>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</si>
  <si>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</si>
  <si>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</si>
  <si>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</si>
  <si>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</si>
  <si>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</si>
  <si>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</si>
  <si>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</si>
  <si>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</si>
  <si>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</si>
  <si>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</si>
  <si>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</si>
  <si>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</si>
  <si>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</si>
  <si>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</si>
  <si>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</si>
  <si>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</si>
  <si>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</si>
  <si>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</si>
  <si>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</si>
  <si>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</si>
  <si>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</si>
  <si>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</si>
  <si>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</si>
  <si>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</si>
  <si>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</si>
  <si>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</si>
  <si>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</si>
  <si>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</si>
  <si>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</si>
  <si>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</si>
  <si>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</si>
  <si>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</si>
  <si>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</si>
  <si>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</si>
  <si>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</si>
  <si>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</si>
  <si>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</si>
  <si>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</si>
  <si>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</si>
  <si>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</si>
  <si>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</si>
  <si>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</si>
  <si>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</si>
  <si>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</si>
  <si>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</si>
  <si>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</si>
  <si>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</si>
  <si>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</si>
  <si>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</si>
  <si>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</si>
  <si>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</si>
  <si>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</si>
  <si>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</si>
  <si>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</si>
  <si>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</si>
  <si>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</si>
  <si>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</si>
  <si>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</si>
  <si>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</si>
  <si>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</si>
  <si>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</si>
  <si>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</si>
  <si>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</si>
  <si>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</si>
  <si>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</si>
  <si>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</si>
  <si>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</si>
  <si>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</si>
  <si>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</si>
  <si>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</si>
  <si>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</si>
  <si>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</si>
  <si>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</si>
  <si>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</si>
  <si>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</si>
  <si>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</si>
  <si>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</si>
  <si>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</si>
  <si>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</si>
  <si>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</si>
  <si>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</si>
  <si>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</si>
  <si>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</si>
  <si>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</si>
  <si>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</si>
  <si>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</si>
  <si>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</si>
  <si>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</si>
  <si>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</si>
  <si>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</si>
  <si>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</si>
  <si>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</si>
  <si>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</si>
  <si>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</si>
  <si>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</si>
  <si>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</si>
  <si>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</si>
  <si>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</si>
  <si>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</si>
  <si>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</si>
  <si>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</si>
  <si>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</si>
  <si>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</si>
  <si>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</si>
  <si>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</si>
  <si>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</si>
  <si>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</si>
  <si>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</si>
  <si>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</si>
  <si>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</si>
  <si>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</si>
  <si>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</si>
  <si>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</si>
  <si>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</si>
  <si>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</si>
  <si>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</si>
  <si>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</si>
  <si>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</si>
  <si>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</si>
  <si>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</si>
  <si>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</si>
  <si>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</si>
  <si>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</si>
  <si>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</si>
  <si>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</si>
  <si>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</si>
  <si>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</si>
  <si>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</si>
  <si>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</si>
  <si>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</si>
  <si>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</si>
  <si>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</si>
  <si>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</si>
  <si>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</si>
  <si>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</si>
  <si>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</si>
  <si>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</si>
  <si>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</si>
  <si>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</si>
  <si>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</si>
  <si>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</si>
  <si>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</si>
  <si>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</si>
  <si>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</si>
  <si>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</si>
  <si>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</si>
  <si>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</si>
  <si>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</si>
  <si>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</si>
  <si>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</si>
  <si>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</si>
  <si>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</si>
  <si>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</si>
  <si>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</si>
  <si>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</si>
  <si>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</si>
  <si>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</si>
  <si>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</si>
  <si>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</si>
  <si>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</si>
  <si>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</si>
  <si>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</si>
  <si>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</si>
  <si>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</si>
  <si>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</si>
  <si>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</si>
  <si>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</si>
  <si>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</si>
  <si>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</si>
  <si>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</si>
  <si>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</si>
  <si>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</si>
  <si>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</si>
  <si>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</si>
  <si>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</si>
  <si>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</si>
  <si>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</si>
  <si>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</si>
  <si>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</si>
  <si>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</si>
  <si>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</si>
  <si>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</si>
  <si>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</si>
  <si>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</si>
  <si>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</si>
  <si>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</si>
  <si>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</si>
  <si>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</si>
  <si>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</si>
  <si>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</si>
  <si>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</si>
  <si>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</si>
  <si>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</si>
  <si>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</si>
  <si>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</si>
  <si>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</si>
  <si>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</si>
  <si>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</si>
  <si>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</si>
  <si>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</si>
  <si>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</si>
  <si>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</si>
  <si>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</si>
  <si>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</si>
  <si>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</si>
  <si>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</si>
  <si>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</si>
  <si>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</si>
  <si>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</si>
  <si>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</si>
  <si>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</si>
  <si>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</si>
  <si>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</si>
  <si>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</si>
  <si>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</si>
  <si>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</si>
  <si>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</si>
  <si>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</si>
  <si>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</si>
  <si>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</si>
  <si>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</si>
  <si>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</si>
  <si>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</si>
  <si>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</si>
  <si>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</si>
  <si>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</si>
  <si>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</si>
  <si>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</si>
  <si>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</si>
  <si>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</si>
  <si>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</si>
  <si>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</si>
  <si>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</si>
  <si>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</si>
  <si>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</si>
  <si>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</si>
  <si>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</si>
  <si>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</si>
  <si>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</si>
  <si>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</si>
  <si>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</si>
  <si>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</si>
  <si>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</si>
  <si>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</si>
  <si>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</si>
  <si>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</si>
  <si>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</si>
  <si>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</si>
  <si>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</si>
  <si>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</si>
  <si>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</si>
  <si>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</si>
  <si>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</si>
  <si>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</si>
  <si>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</si>
  <si>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</si>
  <si>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</si>
  <si>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</si>
  <si>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</si>
  <si>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</si>
  <si>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</si>
  <si>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</si>
  <si>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</si>
  <si>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</si>
  <si>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</si>
  <si>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</si>
  <si>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</si>
  <si>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</si>
  <si>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</si>
  <si>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</si>
  <si>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</si>
  <si>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</si>
  <si>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</si>
  <si>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</si>
  <si>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</si>
  <si>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</si>
  <si>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</si>
  <si>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</si>
  <si>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</si>
  <si>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</si>
  <si>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</si>
  <si>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</si>
  <si>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</si>
  <si>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</si>
  <si>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</si>
  <si>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</si>
  <si>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</si>
  <si>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</si>
  <si>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</si>
  <si>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</si>
  <si>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</si>
  <si>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</si>
  <si>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</si>
  <si>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</si>
  <si>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</si>
  <si>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</si>
  <si>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</si>
  <si>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</si>
  <si>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</si>
  <si>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</si>
  <si>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</si>
  <si>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</si>
  <si>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</si>
  <si>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</si>
  <si>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</si>
  <si>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</si>
  <si>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</si>
  <si>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</si>
  <si>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</si>
  <si>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</si>
  <si>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</si>
  <si>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</si>
  <si>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</si>
  <si>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</si>
  <si>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</si>
  <si>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</si>
  <si>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</si>
  <si>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</si>
  <si>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</si>
  <si>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</si>
  <si>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</si>
  <si>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</si>
  <si>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</si>
  <si>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</si>
  <si>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</si>
  <si>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</si>
  <si>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</si>
  <si>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</si>
  <si>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</si>
  <si>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</si>
  <si>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</si>
  <si>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</si>
  <si>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</si>
  <si>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</si>
  <si>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</si>
  <si>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</si>
  <si>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</si>
  <si>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</si>
  <si>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</si>
  <si>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</si>
  <si>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</si>
  <si>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</si>
  <si>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</si>
  <si>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</si>
  <si>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</si>
  <si>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</si>
  <si>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</si>
  <si>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</si>
  <si>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</si>
  <si>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</si>
  <si>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</si>
  <si>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</si>
  <si>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</si>
  <si>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</si>
  <si>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</si>
  <si>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</si>
  <si>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</si>
  <si>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</si>
  <si>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</si>
  <si>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</si>
  <si>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</si>
  <si>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</si>
  <si>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</si>
  <si>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</si>
  <si>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</si>
  <si>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</si>
  <si>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</si>
  <si>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</si>
  <si>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</si>
  <si>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</si>
  <si>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</si>
  <si>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</si>
  <si>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</si>
  <si>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</si>
  <si>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</si>
  <si>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</si>
  <si>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</si>
  <si>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</si>
  <si>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</si>
  <si>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</si>
  <si>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</si>
  <si>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</si>
  <si>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</si>
  <si>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</si>
  <si>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</si>
  <si>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</si>
  <si>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</si>
  <si>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</si>
  <si>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</si>
  <si>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</si>
  <si>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</si>
  <si>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</si>
  <si>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</si>
  <si>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</si>
  <si>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</si>
  <si>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</si>
  <si>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</si>
  <si>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</si>
  <si>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</si>
  <si>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</si>
  <si>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</si>
  <si>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</si>
  <si>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</si>
  <si>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</si>
  <si>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</si>
  <si>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</si>
  <si>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</si>
  <si>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</si>
  <si>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</si>
  <si>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</si>
  <si>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</si>
  <si>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</si>
  <si>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</si>
  <si>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</si>
  <si>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</si>
  <si>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</si>
  <si>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</si>
  <si>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</si>
  <si>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</si>
  <si>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</si>
  <si>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</si>
  <si>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</si>
  <si>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</si>
  <si>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</si>
  <si>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</si>
  <si>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</si>
  <si>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</si>
  <si>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</si>
  <si>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</si>
  <si>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</si>
  <si>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</si>
  <si>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</si>
  <si>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</si>
  <si>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</si>
  <si>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</si>
  <si>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</si>
  <si>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</si>
  <si>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</si>
  <si>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</si>
  <si>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</si>
  <si>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</si>
  <si>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</si>
  <si>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</si>
  <si>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</si>
  <si>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</si>
  <si>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</si>
  <si>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</si>
  <si>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</si>
  <si>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</si>
  <si>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</si>
  <si>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</si>
  <si>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</si>
  <si>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</si>
  <si>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</si>
  <si>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</si>
  <si>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</si>
  <si>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</si>
  <si>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</si>
  <si>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</si>
  <si>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</si>
  <si>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</si>
  <si>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</si>
  <si>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</si>
  <si>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</si>
  <si>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</si>
  <si>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</si>
  <si>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</si>
  <si>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</si>
  <si>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</si>
  <si>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</si>
  <si>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</si>
  <si>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</si>
  <si>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</si>
  <si>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</si>
  <si>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</si>
  <si>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</si>
  <si>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</si>
  <si>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</si>
  <si>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</si>
  <si>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</si>
  <si>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</si>
  <si>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</si>
  <si>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</si>
  <si>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</si>
  <si>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</si>
  <si>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</si>
  <si>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</si>
  <si>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</si>
  <si>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</si>
  <si>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</si>
  <si>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</si>
  <si>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</si>
  <si>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</si>
  <si>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</si>
  <si>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</si>
  <si>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</si>
  <si>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</si>
  <si>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</si>
  <si>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</si>
  <si>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</si>
  <si>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</si>
  <si>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</si>
  <si>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</si>
  <si>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</si>
  <si>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</si>
  <si>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</si>
  <si>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</si>
  <si>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</si>
  <si>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</si>
  <si>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</si>
  <si>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</si>
  <si>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</si>
  <si>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</si>
  <si>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</si>
  <si>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</si>
  <si>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</si>
  <si>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</si>
  <si>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</si>
  <si>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</si>
  <si>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</si>
  <si>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</si>
  <si>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</si>
  <si>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</si>
  <si>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</si>
  <si>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</si>
  <si>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</si>
  <si>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</si>
  <si>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</si>
  <si>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</si>
  <si>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</si>
  <si>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</si>
  <si>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</si>
  <si>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</si>
  <si>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</si>
  <si>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</si>
  <si>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</si>
  <si>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</si>
  <si>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</si>
  <si>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</si>
  <si>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</si>
  <si>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</si>
  <si>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</si>
  <si>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</si>
  <si>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</si>
  <si>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</si>
  <si>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</si>
  <si>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</si>
  <si>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</si>
  <si>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</si>
  <si>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</si>
  <si>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</si>
  <si>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</si>
  <si>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</si>
  <si>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</si>
  <si>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</si>
  <si>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</si>
  <si>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</si>
  <si>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</si>
  <si>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</si>
  <si>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</si>
  <si>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</si>
  <si>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</si>
  <si>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</si>
  <si>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</si>
  <si>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</si>
  <si>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</si>
  <si>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</si>
  <si>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</si>
  <si>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</si>
  <si>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</si>
  <si>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</si>
  <si>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</si>
  <si>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</si>
  <si>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</si>
  <si>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</si>
  <si>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</si>
  <si>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</si>
  <si>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</si>
  <si>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</si>
  <si>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</si>
  <si>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</si>
  <si>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</si>
  <si>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</si>
  <si>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</si>
  <si>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</si>
  <si>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</si>
  <si>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</si>
  <si>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</si>
  <si>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</si>
  <si>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</si>
  <si>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</si>
  <si>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</si>
  <si>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</si>
  <si>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</si>
  <si>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</si>
  <si>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</si>
  <si>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</si>
  <si>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</si>
  <si>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</si>
  <si>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</si>
  <si>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</si>
  <si>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</si>
  <si>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</si>
  <si>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</si>
  <si>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</si>
  <si>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</si>
  <si>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</si>
  <si>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</si>
  <si>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</si>
  <si>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</si>
  <si>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</si>
  <si>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</si>
  <si>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</si>
  <si>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</si>
  <si>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</si>
  <si>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</si>
  <si>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</si>
  <si>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</si>
  <si>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</si>
  <si>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</si>
  <si>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</si>
  <si>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</si>
  <si>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</si>
  <si>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</si>
  <si>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</si>
  <si>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</si>
  <si>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</si>
  <si>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</si>
  <si>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</si>
  <si>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</si>
  <si>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</si>
  <si>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</si>
  <si>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</si>
  <si>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</si>
  <si>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</si>
  <si>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</si>
  <si>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</si>
  <si>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</si>
  <si>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</si>
  <si>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</si>
  <si>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</si>
  <si>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</si>
  <si>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</si>
  <si>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</si>
  <si>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</si>
  <si>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</si>
  <si>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</si>
  <si>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</si>
  <si>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</si>
  <si>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</si>
  <si>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</si>
  <si>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</si>
  <si>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</si>
  <si>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</si>
  <si>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</si>
  <si>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</si>
  <si>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</si>
  <si>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</si>
  <si>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</si>
  <si>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</si>
  <si>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</si>
  <si>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</si>
  <si>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</si>
  <si>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</si>
  <si>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</si>
  <si>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</si>
  <si>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</si>
  <si>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</si>
  <si>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</si>
  <si>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</si>
  <si>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</si>
  <si>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</si>
  <si>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</si>
  <si>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</si>
  <si>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</si>
  <si>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</si>
  <si>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</si>
  <si>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</si>
  <si>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</si>
  <si>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</si>
  <si>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</si>
  <si>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</si>
  <si>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</si>
  <si>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</si>
  <si>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</si>
  <si>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</si>
  <si>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</si>
  <si>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</si>
  <si>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</si>
  <si>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</si>
  <si>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</si>
  <si>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</si>
  <si>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</si>
  <si>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</si>
  <si>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</si>
  <si>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</si>
  <si>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</si>
  <si>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</si>
  <si>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</si>
  <si>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</si>
  <si>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</si>
  <si>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</si>
  <si>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</si>
  <si>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</si>
  <si>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</si>
  <si>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</si>
  <si>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</si>
  <si>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</si>
  <si>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</si>
  <si>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</si>
  <si>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</si>
  <si>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</si>
  <si>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</si>
  <si>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</si>
  <si>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</si>
  <si>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</si>
  <si>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</si>
  <si>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</si>
  <si>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</si>
  <si>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</si>
  <si>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</si>
  <si>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</si>
  <si>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</si>
  <si>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</si>
  <si>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</si>
  <si>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</si>
  <si>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</si>
  <si>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</si>
  <si>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</si>
  <si>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</si>
  <si>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</si>
  <si>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</si>
  <si>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</si>
  <si>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</si>
  <si>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</si>
  <si>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</si>
  <si>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</si>
  <si>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</si>
  <si>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</si>
  <si>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</si>
  <si>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</si>
  <si>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</si>
  <si>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</si>
  <si>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</si>
  <si>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</si>
  <si>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</si>
  <si>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</si>
  <si>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</si>
  <si>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</si>
  <si>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</si>
  <si>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</si>
  <si>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</si>
  <si>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</si>
  <si>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</si>
  <si>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</si>
  <si>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</si>
  <si>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</si>
  <si>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</si>
  <si>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</si>
  <si>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</si>
  <si>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</si>
  <si>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</si>
  <si>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</si>
  <si>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</si>
  <si>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</si>
  <si>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</si>
  <si>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</si>
  <si>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</si>
  <si>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</si>
  <si>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</si>
  <si>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</si>
  <si>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</si>
  <si>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</si>
  <si>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</si>
  <si>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</si>
  <si>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</si>
  <si>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</si>
  <si>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</si>
  <si>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</si>
  <si>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</si>
  <si>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</si>
  <si>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</si>
  <si>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</si>
  <si>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</si>
  <si>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</si>
  <si>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</si>
  <si>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</si>
  <si>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</si>
  <si>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</si>
  <si>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</si>
  <si>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</si>
  <si>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</si>
  <si>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</si>
  <si>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</si>
  <si>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</si>
  <si>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</si>
  <si>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</si>
  <si>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</si>
  <si>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</si>
  <si>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</si>
  <si>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</si>
  <si>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</si>
  <si>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</si>
  <si>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</si>
  <si>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</si>
  <si>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</si>
  <si>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</si>
  <si>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</si>
  <si>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</si>
  <si>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</si>
  <si>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</si>
  <si>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</si>
  <si>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</si>
  <si>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</si>
  <si>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</si>
  <si>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</si>
  <si>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</si>
  <si>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</si>
  <si>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</si>
  <si>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</si>
  <si>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</si>
  <si>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</si>
  <si>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</si>
  <si>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</si>
  <si>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</si>
  <si>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</si>
  <si>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</si>
  <si>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</si>
  <si>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</si>
  <si>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</si>
  <si>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</si>
  <si>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</si>
  <si>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</si>
  <si>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</si>
  <si>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</si>
  <si>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</si>
  <si>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</si>
  <si>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</si>
  <si>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</si>
  <si>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</si>
  <si>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</si>
  <si>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</si>
  <si>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</si>
  <si>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</si>
  <si>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</si>
  <si>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</si>
  <si>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</si>
  <si>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</si>
  <si>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</si>
  <si>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</si>
  <si>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</si>
  <si>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</si>
  <si>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</si>
  <si>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</si>
  <si>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</si>
  <si>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</si>
  <si>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</si>
  <si>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</si>
  <si>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</si>
  <si>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</si>
  <si>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</si>
  <si>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</si>
  <si>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</si>
  <si>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</si>
  <si>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</si>
  <si>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</si>
  <si>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</si>
  <si>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</si>
  <si>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</si>
  <si>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</si>
  <si>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</si>
  <si>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</si>
  <si>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</si>
  <si>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</si>
  <si>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</si>
  <si>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</si>
  <si>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</si>
  <si>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</si>
  <si>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</si>
  <si>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</si>
  <si>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</si>
  <si>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</si>
  <si>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</si>
  <si>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</si>
  <si>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</si>
  <si>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</si>
  <si>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</si>
  <si>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</si>
  <si>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</si>
  <si>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</si>
  <si>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</si>
  <si>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</si>
  <si>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</si>
  <si>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</si>
  <si>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</si>
  <si>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</si>
  <si>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</si>
  <si>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</si>
  <si>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</si>
  <si>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</si>
  <si>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</si>
  <si>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</si>
  <si>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</si>
  <si>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</si>
  <si>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</si>
  <si>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</si>
  <si>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</si>
  <si>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</si>
  <si>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</si>
  <si>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</si>
  <si>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</si>
  <si>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</si>
  <si>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</si>
  <si>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</si>
  <si>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</si>
  <si>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</si>
  <si>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</si>
  <si>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</si>
  <si>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</si>
  <si>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</si>
  <si>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</si>
  <si>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</si>
  <si>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</si>
  <si>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</si>
  <si>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</si>
  <si>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</si>
  <si>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</si>
  <si>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</si>
  <si>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</si>
  <si>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</si>
  <si>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</si>
  <si>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</si>
  <si>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</si>
  <si>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</si>
  <si>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</si>
  <si>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</si>
  <si>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</si>
  <si>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</si>
  <si>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</si>
  <si>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</si>
  <si>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</si>
  <si>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</si>
  <si>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</si>
  <si>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</si>
  <si>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</si>
  <si>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</si>
  <si>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</si>
  <si>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</si>
  <si>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</si>
  <si>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</si>
  <si>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</si>
  <si>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</si>
  <si>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</si>
  <si>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</si>
  <si>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</si>
  <si>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</si>
  <si>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</si>
  <si>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</si>
  <si>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</si>
  <si>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</si>
  <si>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</si>
  <si>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</si>
  <si>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</si>
  <si>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</si>
  <si>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</si>
  <si>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</si>
  <si>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</si>
  <si>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</si>
  <si>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</si>
  <si>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</si>
  <si>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</si>
  <si>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</si>
  <si>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</si>
  <si>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</si>
  <si>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</si>
  <si>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</si>
  <si>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</si>
  <si>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</si>
  <si>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</si>
  <si>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</si>
  <si>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</si>
  <si>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</si>
  <si>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</si>
  <si>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</si>
  <si>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</si>
  <si>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</si>
  <si>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</si>
  <si>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</si>
  <si>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</si>
  <si>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</si>
  <si>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</si>
  <si>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</si>
  <si>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</si>
  <si>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</si>
  <si>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</si>
  <si>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</si>
  <si>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</si>
  <si>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</si>
  <si>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</si>
  <si>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</si>
  <si>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</si>
  <si>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</si>
  <si>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</si>
  <si>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</si>
  <si>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</si>
  <si>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</si>
  <si>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</si>
  <si>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</si>
  <si>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</si>
  <si>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</si>
  <si>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</si>
  <si>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</si>
  <si>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</si>
  <si>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</si>
  <si>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</si>
  <si>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</si>
  <si>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</si>
  <si>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</si>
  <si>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</si>
  <si>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</si>
  <si>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</si>
  <si>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</si>
  <si>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</si>
  <si>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</si>
  <si>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</si>
  <si>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</si>
  <si>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</si>
  <si>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</si>
  <si>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</si>
  <si>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</si>
  <si>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</si>
  <si>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</si>
  <si>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</si>
  <si>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</si>
  <si>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</si>
  <si>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</si>
  <si>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</si>
  <si>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</si>
  <si>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</si>
  <si>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</si>
  <si>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</si>
  <si>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</si>
  <si>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</si>
  <si>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</si>
  <si>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</si>
  <si>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</si>
  <si>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</si>
  <si>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</si>
  <si>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</si>
  <si>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</si>
  <si>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</si>
  <si>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</si>
  <si>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</si>
  <si>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</si>
  <si>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</si>
  <si>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</si>
  <si>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</si>
  <si>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</si>
  <si>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</si>
  <si>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</si>
  <si>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</si>
  <si>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</si>
  <si>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</si>
  <si>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</si>
  <si>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</si>
  <si>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</si>
  <si>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</si>
  <si>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</si>
  <si>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</si>
  <si>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</si>
  <si>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</si>
  <si>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</si>
  <si>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</si>
  <si>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</si>
  <si>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</si>
  <si>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</si>
  <si>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</si>
  <si>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</si>
  <si>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</si>
  <si>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</si>
  <si>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</si>
  <si>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</si>
  <si>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</si>
  <si>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</si>
  <si>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</si>
  <si>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</si>
  <si>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</si>
  <si>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</si>
  <si>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</si>
  <si>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</si>
  <si>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</si>
  <si>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</si>
  <si>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</si>
  <si>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</si>
  <si>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</si>
  <si>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</si>
  <si>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</si>
  <si>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</si>
  <si>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</si>
  <si>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</si>
  <si>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</si>
  <si>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</si>
  <si>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</si>
  <si>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</si>
  <si>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</si>
  <si>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</si>
  <si>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</si>
  <si>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</si>
  <si>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</si>
  <si>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</si>
  <si>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</si>
  <si>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</si>
  <si>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</si>
  <si>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</si>
  <si>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</si>
  <si>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</si>
  <si>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</si>
  <si>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</si>
  <si>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</si>
  <si>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</si>
  <si>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</si>
  <si>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</si>
  <si>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</si>
  <si>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</si>
  <si>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</si>
  <si>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</si>
  <si>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</si>
  <si>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</si>
  <si>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</si>
  <si>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</si>
  <si>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</si>
  <si>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</si>
  <si>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</si>
  <si>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</si>
  <si>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</si>
  <si>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</si>
  <si>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</si>
  <si>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</si>
  <si>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</si>
  <si>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</si>
  <si>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</si>
  <si>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</si>
  <si>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</si>
  <si>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</si>
  <si>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</si>
  <si>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</si>
  <si>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</si>
  <si>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</si>
  <si>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</si>
  <si>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</si>
  <si>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</si>
  <si>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</si>
  <si>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</si>
  <si>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</si>
  <si>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</si>
  <si>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</si>
  <si>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</si>
  <si>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</si>
  <si>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</si>
  <si>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</si>
  <si>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</si>
  <si>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</si>
  <si>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</si>
  <si>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</si>
  <si>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</si>
  <si>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</si>
  <si>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</si>
  <si>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</si>
  <si>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</si>
  <si>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</si>
  <si>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</si>
  <si>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</si>
  <si>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</si>
  <si>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</si>
  <si>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</si>
  <si>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</si>
  <si>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</si>
  <si>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</si>
  <si>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</si>
  <si>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</si>
  <si>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</si>
  <si>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</si>
  <si>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</si>
  <si>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</si>
  <si>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</si>
  <si>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</si>
  <si>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</si>
  <si>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</si>
  <si>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</si>
  <si>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</si>
  <si>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</si>
  <si>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</si>
  <si>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</si>
  <si>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</si>
  <si>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</si>
  <si>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</si>
  <si>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</si>
  <si>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</si>
  <si>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</si>
  <si>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</si>
  <si>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</si>
  <si>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</si>
  <si>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</si>
  <si>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</si>
  <si>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</si>
  <si>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</si>
  <si>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</si>
  <si>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</si>
  <si>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</si>
  <si>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</si>
  <si>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</si>
  <si>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</si>
  <si>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</si>
  <si>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</si>
  <si>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</si>
  <si>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</si>
  <si>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</si>
  <si>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</si>
  <si>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</si>
  <si>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</si>
  <si>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</si>
  <si>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</si>
  <si>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</si>
  <si>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</si>
  <si>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</si>
  <si>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</si>
  <si>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</si>
  <si>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</si>
  <si>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</si>
  <si>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</si>
  <si>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</si>
  <si>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</si>
  <si>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</si>
  <si>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</si>
  <si>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</si>
  <si>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</si>
  <si>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</si>
  <si>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</si>
  <si>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</si>
  <si>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</si>
  <si>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</si>
  <si>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</si>
  <si>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</si>
  <si>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</si>
  <si>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</si>
  <si>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</si>
  <si>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</si>
  <si>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</si>
  <si>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</si>
  <si>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</si>
  <si>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</si>
  <si>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</si>
  <si>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</si>
  <si>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</si>
  <si>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</si>
  <si>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</si>
  <si>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</si>
  <si>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</si>
  <si>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</si>
  <si>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</si>
  <si>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</si>
  <si>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</si>
  <si>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</si>
  <si>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</si>
  <si>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</si>
  <si>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</si>
  <si>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</si>
  <si>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</si>
  <si>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</si>
  <si>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</si>
  <si>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</si>
  <si>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</si>
  <si>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</si>
  <si>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</si>
  <si>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</si>
  <si>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</si>
  <si>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</si>
  <si>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</si>
  <si>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</si>
  <si>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</si>
  <si>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</si>
  <si>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</si>
  <si>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</si>
  <si>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</si>
  <si>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</si>
  <si>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</si>
  <si>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</si>
  <si>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</si>
  <si>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</si>
  <si>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</si>
  <si>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</si>
  <si>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</si>
  <si>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</si>
  <si>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</si>
  <si>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</si>
  <si>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</si>
  <si>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</si>
  <si>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</si>
  <si>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</si>
  <si>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</si>
  <si>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</si>
  <si>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</si>
  <si>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</si>
  <si>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</si>
  <si>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</si>
  <si>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</si>
  <si>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</si>
  <si>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</si>
  <si>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</si>
  <si>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</si>
  <si>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</si>
  <si>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</si>
  <si>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</si>
  <si>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</si>
  <si>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</si>
  <si>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</si>
  <si>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</si>
  <si>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</si>
  <si>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</si>
  <si>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</si>
  <si>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</si>
  <si>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</si>
  <si>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</si>
  <si>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</si>
  <si>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</si>
  <si>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</si>
  <si>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</si>
  <si>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</si>
  <si>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</si>
  <si>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</si>
  <si>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</si>
  <si>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</si>
  <si>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</si>
  <si>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</si>
  <si>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</si>
  <si>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</si>
  <si>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</si>
  <si>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</si>
  <si>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</si>
  <si>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</si>
  <si>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</si>
  <si>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</si>
  <si>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</si>
  <si>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</si>
  <si>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</si>
  <si>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</si>
  <si>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</si>
  <si>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</si>
  <si>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</si>
  <si>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</si>
  <si>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</si>
  <si>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</si>
  <si>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</si>
  <si>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</si>
  <si>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</si>
  <si>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</si>
  <si>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</si>
  <si>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</si>
  <si>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</si>
  <si>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</si>
  <si>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</si>
  <si>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</si>
  <si>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</si>
  <si>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</si>
  <si>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</si>
  <si>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</si>
  <si>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</si>
  <si>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</si>
  <si>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</si>
  <si>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</si>
  <si>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</si>
  <si>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</si>
  <si>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</si>
  <si>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</si>
  <si>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</si>
  <si>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</si>
  <si>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</si>
  <si>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</si>
  <si>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</si>
  <si>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</si>
  <si>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</si>
  <si>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</si>
  <si>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</si>
  <si>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</si>
  <si>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</si>
  <si>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</si>
  <si>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</si>
  <si>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</si>
  <si>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</si>
  <si>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</si>
  <si>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</si>
  <si>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</si>
  <si>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</si>
  <si>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</si>
  <si>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</si>
  <si>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</si>
  <si>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</si>
  <si>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</si>
  <si>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</si>
  <si>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</si>
  <si>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</si>
  <si>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</si>
  <si>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</si>
  <si>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</si>
  <si>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</si>
  <si>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</si>
  <si>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</si>
  <si>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</si>
  <si>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</si>
  <si>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</si>
  <si>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</si>
  <si>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</si>
  <si>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</si>
  <si>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</si>
  <si>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</si>
  <si>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</si>
  <si>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</si>
  <si>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</si>
  <si>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</si>
  <si>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</si>
  <si>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</si>
  <si>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</si>
  <si>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</si>
  <si>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</si>
  <si>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</si>
  <si>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</si>
  <si>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</si>
  <si>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</si>
  <si>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</si>
  <si>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</si>
  <si>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</si>
  <si>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</si>
  <si>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</si>
  <si>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</si>
  <si>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</si>
  <si>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</si>
  <si>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</si>
  <si>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</si>
  <si>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</si>
  <si>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</si>
  <si>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</si>
  <si>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</si>
  <si>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</si>
  <si>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</si>
  <si>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</si>
  <si>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</si>
  <si>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</si>
  <si>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</si>
  <si>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</si>
  <si>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</si>
  <si>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</si>
  <si>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</si>
  <si>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</si>
  <si>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</si>
  <si>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</si>
  <si>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</si>
  <si>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</si>
  <si>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</si>
  <si>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</si>
  <si>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</si>
  <si>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</si>
  <si>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</si>
  <si>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</si>
  <si>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</si>
  <si>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</si>
  <si>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</si>
  <si>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</si>
  <si>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</si>
  <si>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</si>
  <si>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</si>
  <si>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</si>
  <si>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</si>
  <si>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</si>
  <si>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</si>
  <si>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</si>
  <si>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</si>
  <si>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</si>
  <si>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</si>
  <si>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</si>
  <si>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</si>
  <si>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</si>
  <si>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</si>
  <si>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</si>
  <si>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</si>
  <si>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</si>
  <si>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</si>
  <si>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</si>
  <si>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</si>
  <si>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</si>
  <si>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</si>
  <si>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</si>
  <si>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</si>
  <si>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</si>
  <si>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</si>
  <si>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</si>
  <si>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</si>
  <si>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</si>
  <si>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</si>
  <si>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</si>
  <si>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</si>
  <si>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</si>
  <si>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</si>
  <si>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</si>
  <si>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</si>
  <si>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</si>
  <si>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</si>
  <si>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</si>
  <si>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</si>
  <si>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</si>
  <si>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</si>
  <si>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</si>
  <si>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</si>
  <si>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</si>
  <si>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</si>
  <si>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</si>
  <si>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</si>
  <si>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</si>
  <si>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</si>
  <si>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</si>
  <si>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</si>
  <si>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</si>
  <si>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</si>
  <si>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</si>
  <si>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</si>
  <si>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</si>
  <si>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</si>
  <si>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</si>
  <si>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</si>
  <si>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</si>
  <si>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</si>
  <si>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</si>
  <si>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</si>
  <si>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</si>
  <si>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</si>
  <si>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</si>
  <si>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</si>
  <si>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</si>
  <si>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</si>
  <si>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</si>
  <si>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</si>
  <si>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</si>
  <si>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</si>
  <si>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</si>
  <si>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</si>
  <si>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</si>
  <si>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</si>
  <si>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</si>
  <si>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</si>
  <si>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</si>
  <si>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</si>
  <si>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</si>
  <si>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</si>
  <si>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</si>
  <si>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</si>
  <si>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</si>
  <si>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</si>
  <si>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</si>
  <si>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</si>
  <si>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</si>
  <si>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</si>
  <si>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</si>
  <si>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</si>
  <si>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</si>
  <si>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</si>
  <si>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</si>
  <si>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</si>
  <si>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</si>
  <si>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</si>
  <si>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</si>
  <si>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</si>
  <si>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</si>
  <si>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</si>
  <si>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</si>
  <si>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</si>
  <si>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</si>
  <si>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</si>
  <si>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</si>
  <si>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</si>
  <si>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</si>
  <si>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</si>
  <si>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</si>
  <si>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</si>
  <si>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</si>
  <si>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</si>
  <si>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</si>
  <si>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</si>
  <si>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</si>
  <si>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</si>
  <si>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</si>
  <si>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</si>
  <si>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</si>
  <si>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</si>
  <si>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</si>
  <si>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</si>
  <si>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</si>
  <si>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</si>
  <si>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</si>
  <si>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</si>
  <si>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</si>
  <si>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</si>
  <si>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</si>
  <si>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</si>
  <si>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</si>
  <si>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</si>
  <si>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</si>
  <si>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</si>
  <si>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</si>
  <si>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</si>
  <si>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</si>
  <si>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</si>
  <si>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</si>
  <si>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</si>
  <si>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</si>
  <si>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</si>
  <si>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</si>
  <si>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</si>
  <si>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</si>
  <si>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</si>
  <si>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</si>
  <si>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</si>
  <si>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</si>
  <si>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</si>
  <si>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</si>
  <si>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</si>
  <si>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</si>
  <si>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</si>
  <si>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</si>
  <si>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</si>
  <si>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</si>
  <si>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</si>
  <si>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</si>
  <si>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</si>
  <si>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</si>
  <si>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</si>
  <si>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</si>
  <si>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</si>
  <si>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</si>
  <si>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</si>
  <si>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</si>
  <si>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</si>
  <si>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</si>
  <si>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</si>
  <si>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</si>
  <si>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</si>
  <si>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</si>
  <si>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</si>
  <si>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</si>
  <si>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</si>
  <si>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</si>
  <si>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</si>
  <si>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</si>
  <si>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</si>
  <si>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</si>
  <si>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</si>
  <si>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</si>
  <si>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</si>
  <si>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</si>
  <si>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</si>
  <si>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</si>
  <si>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</si>
  <si>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</si>
  <si>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</si>
  <si>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</si>
  <si>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</si>
  <si>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</si>
  <si>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</si>
  <si>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</si>
  <si>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</si>
  <si>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</si>
  <si>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</si>
  <si>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</si>
  <si>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</si>
  <si>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</si>
  <si>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</si>
  <si>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</si>
  <si>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</si>
  <si>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</si>
  <si>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</si>
  <si>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</si>
  <si>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</si>
  <si>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</si>
  <si>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</si>
  <si>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</si>
  <si>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</si>
  <si>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</si>
  <si>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</si>
  <si>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</si>
  <si>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</si>
  <si>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</si>
  <si>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</si>
  <si>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</si>
  <si>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</si>
  <si>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</si>
  <si>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</si>
  <si>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</si>
  <si>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</si>
  <si>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</si>
  <si>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</si>
  <si>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</si>
  <si>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</si>
  <si>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</si>
  <si>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</si>
  <si>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</si>
  <si>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</si>
  <si>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</si>
  <si>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</si>
  <si>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</si>
  <si>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</si>
  <si>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</si>
  <si>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</si>
  <si>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</si>
  <si>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</si>
  <si>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</si>
  <si>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</si>
  <si>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</si>
  <si>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</si>
  <si>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</si>
  <si>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</si>
  <si>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</si>
  <si>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</si>
  <si>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</si>
  <si>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</si>
  <si>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</si>
  <si>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</si>
  <si>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</si>
  <si>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</si>
  <si>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</si>
  <si>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</si>
  <si>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</si>
  <si>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</si>
  <si>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</si>
  <si>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</si>
  <si>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</si>
  <si>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</si>
  <si>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</si>
  <si>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</si>
  <si>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</si>
  <si>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</si>
  <si>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</si>
  <si>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</si>
  <si>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</si>
  <si>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</si>
  <si>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</si>
  <si>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</si>
  <si>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</si>
  <si>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</si>
  <si>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</si>
  <si>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</si>
  <si>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</si>
  <si>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</si>
  <si>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</si>
  <si>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</si>
  <si>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</si>
  <si>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</si>
  <si>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</si>
  <si>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</si>
  <si>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</si>
  <si>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</si>
  <si>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</si>
  <si>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</si>
  <si>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</si>
  <si>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</si>
  <si>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</si>
  <si>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</si>
  <si>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</si>
  <si>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</si>
  <si>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</si>
  <si>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</si>
  <si>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</si>
  <si>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</si>
  <si>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</si>
  <si>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</si>
  <si>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</si>
  <si>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</si>
  <si>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</si>
  <si>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</si>
  <si>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</si>
  <si>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</si>
  <si>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</si>
  <si>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</si>
  <si>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</si>
  <si>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</si>
  <si>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</si>
  <si>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</si>
  <si>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</si>
  <si>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</si>
  <si>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</si>
  <si>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</si>
  <si>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</si>
  <si>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</si>
  <si>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</si>
  <si>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</si>
  <si>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</si>
  <si>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</si>
  <si>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</si>
  <si>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</si>
  <si>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</si>
  <si>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</si>
  <si>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</si>
  <si>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</si>
  <si>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</si>
  <si>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</si>
  <si>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</si>
  <si>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</si>
  <si>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</si>
  <si>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</si>
  <si>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</si>
  <si>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</si>
  <si>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</si>
  <si>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</si>
  <si>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</si>
  <si>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</si>
  <si>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</si>
  <si>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</si>
  <si>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</si>
  <si>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</si>
  <si>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</si>
  <si>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</si>
  <si>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</si>
  <si>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</si>
  <si>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</si>
  <si>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</si>
  <si>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</si>
  <si>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</si>
  <si>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</si>
  <si>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</si>
  <si>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</si>
  <si>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</si>
  <si>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</si>
  <si>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</si>
  <si>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</si>
  <si>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</si>
  <si>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</si>
  <si>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</si>
  <si>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</si>
  <si>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</si>
  <si>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</si>
  <si>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</si>
  <si>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</si>
  <si>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</si>
  <si>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</si>
  <si>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</si>
  <si>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</si>
  <si>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</si>
  <si>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</si>
  <si>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</si>
  <si>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</si>
  <si>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</si>
  <si>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</si>
  <si>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</si>
  <si>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</si>
  <si>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</si>
  <si>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</si>
  <si>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</si>
  <si>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</si>
  <si>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</si>
  <si>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</si>
  <si>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</si>
  <si>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</si>
  <si>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</si>
  <si>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</si>
  <si>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</si>
  <si>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</si>
  <si>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</si>
  <si>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</si>
  <si>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</si>
  <si>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</si>
  <si>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</si>
  <si>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</si>
  <si>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</si>
  <si>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</si>
  <si>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</si>
  <si>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</si>
  <si>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</si>
  <si>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</si>
  <si>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</si>
  <si>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</si>
  <si>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</si>
  <si>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</si>
  <si>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</si>
  <si>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</si>
  <si>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</si>
  <si>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</si>
  <si>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</si>
  <si>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</si>
  <si>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</si>
  <si>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</si>
  <si>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</si>
  <si>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</si>
  <si>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</si>
  <si>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</si>
  <si>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</si>
  <si>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</si>
  <si>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</si>
  <si>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</si>
  <si>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</si>
  <si>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</si>
  <si>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</si>
  <si>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</si>
  <si>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</si>
  <si>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</si>
  <si>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</si>
  <si>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</si>
  <si>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</si>
  <si>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</si>
  <si>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</si>
  <si>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</si>
  <si>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</si>
  <si>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</si>
  <si>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</si>
  <si>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</si>
  <si>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</si>
  <si>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</si>
  <si>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</si>
  <si>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</si>
  <si>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</si>
  <si>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</si>
  <si>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</si>
  <si>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</si>
  <si>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</si>
  <si>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</si>
  <si>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</si>
  <si>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</si>
  <si>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</si>
  <si>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</si>
  <si>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</si>
  <si>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</si>
  <si>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</si>
  <si>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</si>
  <si>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</si>
  <si>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</si>
  <si>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</si>
  <si>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</si>
  <si>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</si>
  <si>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</si>
  <si>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</si>
  <si>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</si>
  <si>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</si>
  <si>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</si>
  <si>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</si>
  <si>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</si>
  <si>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</si>
  <si>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</si>
  <si>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</si>
  <si>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</si>
  <si>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</si>
  <si>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</si>
  <si>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</si>
  <si>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</si>
  <si>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</si>
  <si>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</si>
  <si>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</si>
  <si>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</si>
  <si>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</si>
  <si>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</si>
  <si>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</si>
  <si>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</si>
  <si>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</si>
  <si>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</si>
  <si>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</si>
  <si>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</si>
  <si>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</si>
  <si>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</si>
  <si>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</si>
  <si>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</si>
  <si>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</si>
  <si>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</si>
  <si>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</si>
  <si>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</si>
  <si>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</si>
  <si>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</si>
  <si>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</si>
  <si>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</si>
  <si>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</si>
  <si>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</si>
  <si>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</si>
  <si>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</si>
  <si>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</si>
  <si>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</si>
  <si>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</si>
  <si>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</si>
  <si>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</si>
  <si>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</si>
  <si>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</si>
  <si>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</si>
  <si>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</si>
  <si>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</si>
  <si>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</si>
  <si>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</si>
  <si>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</si>
  <si>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</si>
  <si>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</si>
  <si>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</si>
  <si>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</si>
  <si>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</si>
  <si>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</si>
  <si>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</si>
  <si>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</si>
  <si>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</si>
  <si>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</si>
  <si>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</si>
  <si>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</si>
  <si>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</si>
  <si>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</si>
  <si>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</si>
  <si>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</si>
  <si>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</si>
  <si>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</si>
  <si>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</si>
  <si>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</si>
  <si>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</si>
  <si>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</si>
  <si>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</si>
  <si>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</si>
  <si>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</si>
  <si>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</si>
  <si>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</si>
  <si>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</si>
  <si>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</si>
  <si>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</si>
  <si>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</si>
  <si>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</si>
  <si>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</si>
  <si>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</si>
  <si>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</si>
  <si>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</si>
  <si>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</si>
  <si>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</si>
  <si>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</si>
  <si>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</si>
  <si>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</si>
  <si>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</si>
  <si>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</si>
  <si>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</si>
  <si>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</si>
  <si>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</si>
  <si>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</si>
  <si>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</si>
  <si>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</si>
  <si>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</si>
  <si>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</si>
  <si>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</si>
  <si>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</si>
  <si>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</si>
  <si>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</si>
  <si>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</si>
  <si>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</si>
  <si>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</si>
  <si>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</si>
  <si>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</si>
  <si>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</si>
  <si>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</si>
  <si>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</si>
  <si>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</si>
  <si>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</si>
  <si>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</si>
  <si>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</si>
  <si>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</si>
  <si>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</si>
  <si>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</si>
  <si>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</si>
  <si>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</si>
  <si>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</si>
  <si>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</si>
  <si>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</si>
  <si>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</si>
  <si>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</si>
  <si>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</si>
  <si>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</si>
  <si>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</si>
  <si>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</si>
  <si>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</si>
  <si>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</si>
  <si>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</si>
  <si>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</si>
  <si>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</si>
  <si>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</si>
  <si>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</si>
  <si>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</si>
  <si>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</si>
  <si>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</si>
  <si>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</si>
  <si>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</si>
  <si>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</si>
  <si>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</si>
  <si>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</si>
  <si>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</si>
  <si>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</si>
  <si>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</si>
  <si>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</si>
  <si>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</si>
  <si>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</si>
  <si>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</si>
  <si>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</si>
  <si>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</si>
  <si>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</si>
  <si>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</si>
  <si>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</si>
  <si>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</si>
  <si>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</si>
  <si>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</si>
  <si>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</si>
  <si>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</si>
  <si>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</si>
  <si>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</si>
  <si>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</si>
  <si>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</si>
  <si>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</si>
  <si>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</si>
  <si>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</si>
  <si>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</si>
  <si>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</si>
  <si>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</si>
  <si>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</si>
  <si>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</si>
  <si>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</si>
  <si>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</si>
  <si>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</si>
  <si>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</si>
  <si>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</si>
  <si>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</si>
  <si>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</si>
  <si>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</si>
  <si>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</si>
  <si>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</si>
  <si>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</si>
  <si>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</si>
  <si>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</si>
  <si>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</si>
  <si>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</si>
  <si>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</si>
  <si>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</si>
  <si>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</si>
  <si>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</si>
  <si>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</si>
  <si>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</si>
  <si>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</si>
  <si>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</si>
  <si>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</si>
  <si>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</si>
  <si>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</si>
  <si>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</si>
  <si>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</si>
  <si>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</si>
  <si>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</si>
  <si>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</si>
  <si>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</si>
  <si>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</si>
  <si>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</si>
  <si>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</si>
  <si>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</si>
  <si>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</si>
  <si>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</si>
  <si>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</si>
  <si>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</si>
  <si>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</si>
  <si>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</si>
  <si>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</si>
  <si>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</si>
  <si>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</si>
  <si>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</si>
  <si>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</si>
  <si>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</si>
  <si>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</si>
  <si>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</si>
  <si>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</si>
  <si>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</si>
  <si>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</si>
  <si>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</si>
  <si>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</si>
  <si>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</si>
  <si>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</si>
  <si>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</si>
  <si>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</si>
  <si>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</si>
  <si>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</si>
  <si>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</si>
  <si>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</si>
  <si>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</si>
  <si>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</si>
  <si>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</si>
  <si>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</si>
  <si>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</si>
  <si>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</si>
  <si>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</si>
  <si>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</si>
  <si>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</si>
  <si>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</si>
  <si>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</si>
  <si>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</si>
  <si>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</si>
  <si>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</si>
  <si>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</si>
  <si>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</si>
  <si>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</si>
  <si>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</si>
  <si>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</si>
  <si>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</si>
  <si>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</si>
  <si>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</si>
  <si>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</si>
  <si>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</si>
  <si>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</si>
  <si>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</si>
  <si>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</si>
  <si>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</si>
  <si>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</si>
  <si>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</si>
  <si>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</si>
  <si>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</si>
  <si>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</si>
  <si>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</si>
  <si>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</si>
  <si>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</si>
  <si>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</si>
  <si>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</si>
  <si>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</si>
  <si>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</si>
  <si>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</si>
  <si>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</si>
  <si>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</si>
  <si>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</si>
  <si>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</si>
  <si>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</si>
  <si>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</si>
  <si>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</si>
  <si>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</si>
  <si>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</si>
  <si>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</si>
  <si>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</si>
  <si>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</si>
  <si>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</si>
  <si>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</si>
  <si>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</si>
  <si>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</si>
  <si>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</si>
  <si>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</si>
  <si>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</si>
  <si>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</si>
  <si>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</si>
  <si>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</si>
  <si>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</si>
  <si>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</si>
  <si>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</si>
  <si>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</si>
  <si>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</si>
  <si>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</si>
  <si>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</si>
  <si>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</si>
  <si>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</si>
  <si>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</si>
  <si>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</si>
  <si>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</si>
  <si>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</si>
  <si>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</si>
  <si>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</si>
  <si>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</si>
  <si>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</si>
  <si>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</si>
  <si>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</si>
  <si>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</si>
  <si>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</si>
  <si>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</si>
  <si>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</si>
  <si>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</si>
  <si>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</si>
  <si>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</si>
  <si>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</si>
  <si>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</si>
  <si>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</si>
  <si>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</si>
  <si>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</si>
  <si>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</si>
  <si>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</si>
  <si>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</si>
  <si>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</si>
  <si>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</si>
  <si>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</si>
  <si>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</si>
  <si>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</si>
  <si>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</si>
  <si>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</si>
  <si>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</si>
  <si>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</si>
  <si>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</si>
  <si>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</si>
  <si>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</si>
  <si>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</si>
  <si>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</si>
  <si>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</si>
  <si>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</si>
  <si>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</si>
  <si>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</si>
  <si>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</si>
  <si>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</si>
  <si>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</si>
  <si>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</si>
  <si>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</si>
  <si>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</si>
  <si>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</si>
  <si>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</si>
  <si>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</si>
  <si>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</si>
  <si>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</si>
  <si>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</si>
  <si>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</si>
  <si>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</si>
  <si>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</si>
  <si>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</si>
  <si>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</si>
  <si>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</si>
  <si>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</si>
  <si>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</si>
  <si>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</si>
  <si>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</si>
  <si>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</si>
  <si>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</si>
  <si>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</si>
  <si>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</si>
  <si>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</si>
  <si>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</si>
  <si>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</si>
  <si>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</si>
  <si>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</si>
  <si>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</si>
  <si>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</si>
  <si>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</si>
  <si>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</si>
  <si>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</si>
  <si>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</si>
  <si>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</si>
  <si>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</si>
  <si>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</si>
  <si>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</si>
  <si>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</si>
  <si>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</si>
  <si>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</si>
  <si>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</si>
  <si>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</si>
  <si>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</si>
  <si>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</si>
  <si>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</si>
  <si>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</si>
  <si>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</si>
  <si>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</si>
  <si>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</si>
  <si>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</si>
  <si>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</si>
  <si>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</si>
  <si>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</si>
  <si>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</si>
  <si>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</si>
  <si>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</si>
  <si>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</si>
  <si>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</si>
  <si>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</si>
  <si>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</si>
  <si>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</si>
  <si>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</si>
  <si>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</si>
  <si>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</si>
  <si>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</si>
  <si>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</si>
  <si>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</si>
  <si>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</si>
  <si>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</si>
  <si>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</si>
  <si>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</si>
  <si>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</si>
  <si>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</si>
  <si>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</si>
  <si>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</si>
  <si>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</si>
  <si>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</si>
  <si>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</si>
  <si>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</si>
  <si>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</si>
  <si>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</si>
  <si>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</si>
  <si>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</si>
  <si>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</si>
  <si>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</si>
  <si>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</si>
  <si>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</si>
  <si>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</si>
  <si>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</si>
  <si>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</si>
  <si>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</si>
  <si>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</si>
  <si>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</si>
  <si>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</si>
  <si>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</si>
  <si>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</si>
  <si>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</si>
  <si>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</si>
  <si>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</si>
  <si>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</si>
  <si>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</si>
  <si>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</si>
  <si>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</si>
  <si>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</si>
  <si>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</si>
  <si>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</si>
  <si>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</si>
  <si>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</si>
  <si>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</si>
  <si>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</si>
  <si>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</si>
  <si>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</si>
  <si>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</si>
  <si>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</si>
  <si>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</si>
  <si>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</si>
  <si>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</si>
  <si>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</si>
  <si>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</si>
  <si>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</si>
  <si>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</si>
  <si>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</si>
  <si>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</si>
  <si>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</si>
  <si>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</si>
  <si>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</si>
  <si>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</si>
  <si>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</si>
  <si>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</si>
  <si>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</si>
  <si>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</si>
  <si>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</si>
  <si>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</si>
  <si>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</si>
  <si>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</si>
  <si>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</si>
  <si>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</si>
  <si>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</si>
  <si>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</si>
  <si>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</si>
  <si>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</si>
  <si>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</si>
  <si>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</si>
  <si>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</si>
  <si>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</si>
  <si>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</si>
  <si>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</si>
  <si>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</si>
  <si>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</si>
  <si>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</si>
  <si>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</si>
  <si>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</si>
  <si>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</si>
  <si>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</si>
  <si>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</si>
  <si>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</si>
  <si>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</si>
  <si>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</si>
  <si>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</si>
  <si>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</si>
  <si>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</si>
  <si>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</si>
  <si>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</si>
  <si>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</si>
  <si>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</si>
  <si>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</si>
  <si>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</si>
  <si>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</si>
  <si>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</si>
  <si>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</si>
  <si>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</si>
  <si>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</si>
  <si>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</si>
  <si>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</si>
  <si>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</si>
  <si>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</si>
  <si>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</si>
  <si>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</si>
  <si>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</si>
  <si>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</si>
  <si>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</si>
  <si>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</si>
  <si>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</si>
  <si>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</si>
  <si>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</si>
  <si>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</si>
  <si>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</si>
  <si>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</si>
  <si>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</si>
  <si>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</si>
  <si>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</si>
  <si>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</si>
  <si>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</si>
  <si>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</si>
  <si>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</si>
  <si>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</si>
  <si>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</si>
  <si>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</si>
  <si>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</si>
  <si>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</si>
  <si>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</si>
  <si>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</si>
  <si>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</si>
  <si>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</si>
  <si>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</si>
  <si>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</si>
  <si>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</si>
  <si>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</si>
  <si>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</si>
  <si>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</si>
  <si>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</si>
  <si>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</si>
  <si>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</si>
  <si>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</si>
  <si>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</si>
  <si>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</si>
  <si>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</si>
  <si>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</si>
  <si>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</si>
  <si>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</si>
  <si>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</si>
  <si>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</si>
  <si>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</si>
  <si>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</si>
  <si>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</si>
  <si>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</si>
  <si>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</si>
  <si>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</si>
  <si>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</si>
  <si>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</si>
  <si>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</si>
  <si>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</si>
  <si>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</si>
  <si>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</si>
  <si>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</si>
  <si>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</si>
  <si>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</si>
  <si>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</si>
  <si>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</si>
  <si>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</si>
  <si>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</si>
  <si>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</si>
  <si>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</si>
  <si>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</si>
  <si>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</si>
  <si>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</si>
  <si>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</si>
  <si>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</si>
  <si>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</si>
  <si>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</si>
  <si>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</si>
  <si>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</si>
  <si>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</si>
  <si>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</si>
  <si>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</si>
  <si>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</si>
  <si>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</si>
  <si>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</si>
  <si>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</si>
  <si>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</si>
  <si>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</si>
  <si>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</si>
  <si>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</si>
  <si>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</si>
  <si>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</si>
  <si>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</si>
  <si>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</si>
  <si>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</si>
  <si>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</si>
  <si>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</si>
  <si>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</si>
  <si>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</si>
  <si>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</si>
  <si>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</si>
  <si>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</si>
  <si>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</si>
  <si>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</si>
  <si>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</si>
  <si>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</si>
  <si>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</si>
  <si>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</si>
  <si>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</si>
  <si>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</si>
  <si>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</si>
  <si>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</si>
  <si>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</si>
  <si>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</si>
  <si>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</si>
  <si>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</si>
  <si>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</si>
  <si>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</si>
  <si>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</si>
  <si>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</si>
  <si>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</si>
  <si>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</si>
  <si>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</si>
  <si>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</si>
  <si>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</si>
  <si>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</si>
  <si>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</si>
  <si>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</si>
  <si>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</si>
  <si>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</si>
  <si>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</si>
  <si>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</si>
  <si>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</si>
  <si>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</si>
  <si>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</si>
  <si>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</si>
  <si>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</si>
  <si>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</si>
  <si>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</si>
  <si>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</si>
  <si>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</si>
  <si>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</si>
  <si>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</si>
  <si>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</si>
  <si>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</si>
  <si>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</si>
  <si>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</si>
  <si>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</si>
  <si>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</si>
  <si>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</si>
  <si>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</si>
  <si>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</si>
  <si>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</si>
  <si>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</si>
  <si>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</si>
  <si>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</si>
  <si>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</si>
  <si>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</si>
  <si>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</si>
  <si>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</si>
  <si>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</si>
  <si>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</si>
  <si>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</si>
  <si>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</si>
  <si>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</si>
  <si>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</si>
  <si>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</si>
  <si>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</si>
  <si>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</si>
  <si>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</si>
  <si>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</si>
  <si>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</si>
  <si>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</si>
  <si>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</si>
  <si>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</si>
  <si>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</si>
  <si>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</si>
  <si>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1st Floor</t>
  </si>
  <si>
    <t>2nd Floor</t>
  </si>
  <si>
    <t>3rd Floor</t>
  </si>
  <si>
    <t>MHR HOME</t>
  </si>
  <si>
    <t>2nd Floor August 24 Rent</t>
  </si>
  <si>
    <t>2nd Floor Septembder  24 Rent</t>
  </si>
  <si>
    <t>Shop Rent July 24 Rent</t>
  </si>
  <si>
    <t>s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</si>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</sst>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76" workbookViewId="0">
      <selection activeCell="C2695" sqref="C2695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1"/>
      <c r="B1" s="761"/>
      <c r="C1" s="761"/>
      <c r="D1" s="761"/>
      <c r="E1" s="762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3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4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4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4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5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6" t="s">
        <v>3196</v>
      </c>
      <c r="F1120" s="766"/>
      <c r="G1120" s="766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7" t="s">
        <v>4117</v>
      </c>
      <c r="B1490" s="769"/>
      <c r="C1490" s="771" t="s">
        <v>4118</v>
      </c>
      <c r="D1490" s="773"/>
      <c r="E1490" s="773"/>
    </row>
    <row r="1491" spans="1:5" ht="26.45" customHeight="1" x14ac:dyDescent="0.25">
      <c r="A1491" s="768"/>
      <c r="B1491" s="770"/>
      <c r="C1491" s="772"/>
      <c r="D1491" s="774"/>
      <c r="E1491" s="774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5" t="s">
        <v>4925</v>
      </c>
      <c r="D1803" s="775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6" t="s">
        <v>5164</v>
      </c>
      <c r="I1893" s="776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7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7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78" t="s">
        <v>5481</v>
      </c>
      <c r="E2010" s="779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0" t="s">
        <v>5573</v>
      </c>
      <c r="G2048" s="780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0" t="s">
        <v>5904</v>
      </c>
      <c r="D2183" s="760"/>
      <c r="E2183" s="760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7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58"/>
      <c r="B2296" s="269" t="s">
        <v>6177</v>
      </c>
      <c r="C2296" s="270" t="s">
        <v>6178</v>
      </c>
      <c r="D2296" s="283"/>
    </row>
    <row r="2297" spans="1:5" ht="23.25" customHeight="1" x14ac:dyDescent="0.35">
      <c r="A2297" s="758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59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52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52"/>
      <c r="B2303" s="63" t="s">
        <v>6193</v>
      </c>
      <c r="C2303" s="241"/>
      <c r="D2303" s="289"/>
      <c r="E2303" s="200"/>
    </row>
    <row r="2304" spans="1:5" ht="20.25" customHeight="1" x14ac:dyDescent="0.3">
      <c r="A2304" s="752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53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53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7598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54" t="s">
        <v>6516</v>
      </c>
      <c r="E2443" s="754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55" t="s">
        <v>6524</v>
      </c>
      <c r="C2446" s="755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7324</v>
      </c>
      <c r="B2670" s="44" t="s">
        <v>7325</v>
      </c>
    </row>
    <row r="2671" spans="1:4" ht="23.25" x14ac:dyDescent="0.35">
      <c r="A2671" s="43" t="s">
        <v>7326</v>
      </c>
      <c r="B2671" s="44" t="s">
        <v>7327</v>
      </c>
      <c r="C2671" s="45" t="s">
        <v>6350</v>
      </c>
    </row>
    <row r="2672" spans="1:4" ht="23.25" x14ac:dyDescent="0.35">
      <c r="A2672" s="43" t="s">
        <v>7351</v>
      </c>
      <c r="B2672" s="44" t="s">
        <v>7350</v>
      </c>
    </row>
    <row r="2673" spans="1:3" ht="23.25" x14ac:dyDescent="0.35">
      <c r="A2673" s="43" t="s">
        <v>7352</v>
      </c>
      <c r="B2673" s="44" t="s">
        <v>7353</v>
      </c>
    </row>
    <row r="2674" spans="1:3" ht="23.25" x14ac:dyDescent="0.35">
      <c r="A2674" s="43" t="s">
        <v>7354</v>
      </c>
    </row>
    <row r="2675" spans="1:3" ht="31.5" x14ac:dyDescent="0.35">
      <c r="A2675" s="43" t="s">
        <v>7364</v>
      </c>
      <c r="B2675" s="44" t="s">
        <v>7365</v>
      </c>
      <c r="C2675" s="77" t="s">
        <v>7366</v>
      </c>
    </row>
    <row r="2676" spans="1:3" ht="23.25" x14ac:dyDescent="0.35">
      <c r="A2676" s="43" t="s">
        <v>7396</v>
      </c>
      <c r="B2676" s="44" t="s">
        <v>7397</v>
      </c>
    </row>
    <row r="2677" spans="1:3" ht="23.25" x14ac:dyDescent="0.35">
      <c r="A2677" s="43" t="s">
        <v>7398</v>
      </c>
      <c r="B2677" s="44" t="s">
        <v>7399</v>
      </c>
    </row>
    <row r="2678" spans="1:3" ht="23.25" x14ac:dyDescent="0.35">
      <c r="A2678" s="43" t="s">
        <v>7449</v>
      </c>
      <c r="B2678" s="44" t="s">
        <v>7448</v>
      </c>
    </row>
    <row r="2679" spans="1:3" ht="23.25" x14ac:dyDescent="0.35">
      <c r="A2679" s="43" t="s">
        <v>7449</v>
      </c>
      <c r="B2679" s="44" t="s">
        <v>7806</v>
      </c>
    </row>
    <row r="2680" spans="1:3" ht="23.25" x14ac:dyDescent="0.35">
      <c r="A2680" s="43" t="s">
        <v>7454</v>
      </c>
      <c r="B2680" s="44" t="s">
        <v>7455</v>
      </c>
    </row>
    <row r="2681" spans="1:3" ht="23.25" x14ac:dyDescent="0.35">
      <c r="A2681" s="43" t="s">
        <v>7486</v>
      </c>
      <c r="B2681" s="44" t="s">
        <v>7485</v>
      </c>
    </row>
    <row r="2682" spans="1:3" ht="23.25" x14ac:dyDescent="0.35">
      <c r="A2682" s="43" t="s">
        <v>7489</v>
      </c>
      <c r="B2682" s="44" t="s">
        <v>7488</v>
      </c>
    </row>
    <row r="2683" spans="1:3" ht="23.25" x14ac:dyDescent="0.35">
      <c r="A2683" s="43" t="s">
        <v>7504</v>
      </c>
      <c r="B2683" s="44" t="s">
        <v>7505</v>
      </c>
    </row>
    <row r="2684" spans="1:3" ht="23.25" x14ac:dyDescent="0.35">
      <c r="A2684" s="43" t="s">
        <v>7518</v>
      </c>
      <c r="B2684" s="44" t="s">
        <v>7516</v>
      </c>
      <c r="C2684" s="593" t="s">
        <v>7517</v>
      </c>
    </row>
    <row r="2685" spans="1:3" ht="23.25" x14ac:dyDescent="0.35">
      <c r="A2685" s="43" t="s">
        <v>7579</v>
      </c>
      <c r="B2685" s="44" t="s">
        <v>7580</v>
      </c>
    </row>
    <row r="2686" spans="1:3" ht="23.25" x14ac:dyDescent="0.35">
      <c r="A2686" s="43" t="s">
        <v>7674</v>
      </c>
      <c r="B2686" s="44" t="s">
        <v>7675</v>
      </c>
    </row>
    <row r="2687" spans="1:3" ht="23.25" x14ac:dyDescent="0.35">
      <c r="A2687" s="43" t="s">
        <v>7722</v>
      </c>
      <c r="B2687" s="756" t="s">
        <v>8128</v>
      </c>
      <c r="C2687" s="756"/>
    </row>
    <row r="2688" spans="1:3" ht="23.25" x14ac:dyDescent="0.35">
      <c r="A2688" s="43" t="s">
        <v>7828</v>
      </c>
      <c r="B2688" s="44" t="s">
        <v>7829</v>
      </c>
    </row>
    <row r="2689" spans="1:3" ht="23.25" x14ac:dyDescent="0.35">
      <c r="A2689" s="43" t="s">
        <v>7840</v>
      </c>
      <c r="B2689" s="44" t="s">
        <v>7842</v>
      </c>
      <c r="C2689" s="69" t="s">
        <v>7841</v>
      </c>
    </row>
    <row r="2690" spans="1:3" ht="23.25" x14ac:dyDescent="0.35">
      <c r="A2690" s="43" t="s">
        <v>7962</v>
      </c>
      <c r="B2690" s="44" t="s">
        <v>7963</v>
      </c>
    </row>
    <row r="2691" spans="1:3" ht="31.5" x14ac:dyDescent="0.5">
      <c r="A2691" s="43" t="s">
        <v>7964</v>
      </c>
      <c r="B2691" s="44" t="s">
        <v>7965</v>
      </c>
      <c r="C2691" s="701" t="s">
        <v>7966</v>
      </c>
    </row>
    <row r="2692" spans="1:3" ht="23.25" x14ac:dyDescent="0.35">
      <c r="A2692" s="43" t="s">
        <v>8098</v>
      </c>
      <c r="B2692" s="44" t="s">
        <v>8097</v>
      </c>
    </row>
    <row r="2693" spans="1:3" ht="23.25" x14ac:dyDescent="0.35">
      <c r="A2693" s="43" t="s">
        <v>8150</v>
      </c>
      <c r="B2693" s="44" t="s">
        <v>5512</v>
      </c>
    </row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1" t="s">
        <v>7385</v>
      </c>
      <c r="B1" s="782"/>
      <c r="C1" s="541"/>
      <c r="D1" s="781" t="s">
        <v>7384</v>
      </c>
      <c r="E1" s="782"/>
      <c r="F1" s="541"/>
      <c r="G1" s="781" t="s">
        <v>7375</v>
      </c>
      <c r="H1" s="782"/>
      <c r="I1" s="541"/>
      <c r="J1" s="781" t="s">
        <v>7369</v>
      </c>
      <c r="K1" s="782"/>
      <c r="L1" s="541"/>
      <c r="M1" s="781" t="s">
        <v>7356</v>
      </c>
      <c r="N1" s="782"/>
      <c r="O1" s="541"/>
      <c r="P1" s="781" t="s">
        <v>7355</v>
      </c>
      <c r="Q1" s="782"/>
      <c r="R1" s="541"/>
      <c r="S1" s="781" t="s">
        <v>7345</v>
      </c>
      <c r="T1" s="782"/>
      <c r="U1" s="541"/>
      <c r="V1" s="781" t="s">
        <v>7321</v>
      </c>
      <c r="W1" s="782"/>
      <c r="X1" s="541"/>
      <c r="Y1" s="781" t="s">
        <v>7306</v>
      </c>
      <c r="Z1" s="782"/>
      <c r="AA1" s="541"/>
      <c r="AB1" s="781" t="s">
        <v>7298</v>
      </c>
      <c r="AC1" s="782"/>
      <c r="AD1" s="541"/>
      <c r="AE1" s="781" t="s">
        <v>7295</v>
      </c>
      <c r="AF1" s="782"/>
      <c r="AG1" s="541"/>
      <c r="AH1" s="781" t="s">
        <v>7282</v>
      </c>
      <c r="AI1" s="782"/>
      <c r="AJ1" s="541"/>
      <c r="AK1" s="781" t="s">
        <v>7262</v>
      </c>
      <c r="AL1" s="782"/>
      <c r="AM1" s="541"/>
      <c r="AN1" s="781" t="s">
        <v>7258</v>
      </c>
      <c r="AO1" s="782"/>
      <c r="AP1" s="541"/>
      <c r="AQ1" s="781" t="s">
        <v>7255</v>
      </c>
      <c r="AR1" s="782"/>
      <c r="AS1" s="541"/>
      <c r="AT1" s="781" t="s">
        <v>7185</v>
      </c>
      <c r="AU1" s="782"/>
      <c r="AV1" s="541"/>
      <c r="AW1" s="781" t="s">
        <v>7186</v>
      </c>
      <c r="AX1" s="782"/>
      <c r="AY1" s="542"/>
      <c r="AZ1" s="781" t="s">
        <v>7187</v>
      </c>
      <c r="BA1" s="782"/>
      <c r="BC1" s="781" t="s">
        <v>7188</v>
      </c>
      <c r="BD1" s="782"/>
      <c r="BE1" s="542"/>
      <c r="BF1" s="781" t="s">
        <v>7189</v>
      </c>
      <c r="BG1" s="782"/>
      <c r="BI1" s="781" t="s">
        <v>7190</v>
      </c>
      <c r="BJ1" s="782"/>
      <c r="BK1" s="543"/>
      <c r="BL1" s="785" t="s">
        <v>7191</v>
      </c>
      <c r="BM1" s="786"/>
      <c r="BN1" s="543"/>
      <c r="BO1" s="543"/>
      <c r="BP1" s="785" t="s">
        <v>7191</v>
      </c>
      <c r="BQ1" s="786"/>
      <c r="BS1" s="785" t="s">
        <v>7192</v>
      </c>
      <c r="BT1" s="786"/>
      <c r="BV1" s="785" t="s">
        <v>7192</v>
      </c>
      <c r="BW1" s="786"/>
      <c r="BY1" s="785" t="s">
        <v>7192</v>
      </c>
      <c r="BZ1" s="786"/>
    </row>
    <row r="2" spans="1:78" s="449" customFormat="1" ht="18" customHeight="1" x14ac:dyDescent="0.35">
      <c r="A2" s="783"/>
      <c r="B2" s="784"/>
      <c r="C2" s="544"/>
      <c r="D2" s="783"/>
      <c r="E2" s="784"/>
      <c r="F2" s="544"/>
      <c r="G2" s="783"/>
      <c r="H2" s="784"/>
      <c r="I2" s="544"/>
      <c r="J2" s="783"/>
      <c r="K2" s="784"/>
      <c r="L2" s="544"/>
      <c r="M2" s="783"/>
      <c r="N2" s="784"/>
      <c r="O2" s="544"/>
      <c r="P2" s="783"/>
      <c r="Q2" s="784"/>
      <c r="R2" s="544"/>
      <c r="S2" s="783"/>
      <c r="T2" s="784"/>
      <c r="U2" s="544"/>
      <c r="V2" s="783"/>
      <c r="W2" s="784"/>
      <c r="X2" s="544"/>
      <c r="Y2" s="783"/>
      <c r="Z2" s="784"/>
      <c r="AA2" s="544"/>
      <c r="AB2" s="783"/>
      <c r="AC2" s="784"/>
      <c r="AD2" s="544"/>
      <c r="AE2" s="783"/>
      <c r="AF2" s="784"/>
      <c r="AG2" s="544"/>
      <c r="AH2" s="783"/>
      <c r="AI2" s="784"/>
      <c r="AJ2" s="544"/>
      <c r="AK2" s="783"/>
      <c r="AL2" s="784"/>
      <c r="AM2" s="544"/>
      <c r="AN2" s="783"/>
      <c r="AO2" s="784"/>
      <c r="AP2" s="544"/>
      <c r="AQ2" s="783"/>
      <c r="AR2" s="784"/>
      <c r="AS2" s="544"/>
      <c r="AT2" s="783"/>
      <c r="AU2" s="784"/>
      <c r="AV2" s="544"/>
      <c r="AW2" s="783"/>
      <c r="AX2" s="784"/>
      <c r="AY2" s="545"/>
      <c r="AZ2" s="783"/>
      <c r="BA2" s="784"/>
      <c r="BC2" s="783"/>
      <c r="BD2" s="784"/>
      <c r="BE2" s="545"/>
      <c r="BF2" s="783"/>
      <c r="BG2" s="784"/>
      <c r="BI2" s="783"/>
      <c r="BJ2" s="784"/>
      <c r="BK2" s="546"/>
      <c r="BL2" s="787"/>
      <c r="BM2" s="788"/>
      <c r="BN2" s="546"/>
      <c r="BO2" s="546"/>
      <c r="BP2" s="787"/>
      <c r="BQ2" s="788"/>
      <c r="BS2" s="787"/>
      <c r="BT2" s="788"/>
      <c r="BV2" s="787"/>
      <c r="BW2" s="788"/>
      <c r="BY2" s="787"/>
      <c r="BZ2" s="788"/>
    </row>
    <row r="3" spans="1:78" x14ac:dyDescent="0.25">
      <c r="A3" s="505" t="s">
        <v>7373</v>
      </c>
      <c r="B3" s="506">
        <v>3450000</v>
      </c>
      <c r="C3" s="523"/>
      <c r="D3" s="505" t="s">
        <v>7373</v>
      </c>
      <c r="E3" s="506">
        <v>5000000</v>
      </c>
      <c r="F3" s="523"/>
      <c r="G3" s="505" t="s">
        <v>7373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7346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7374</v>
      </c>
      <c r="B4" s="506">
        <v>3524056</v>
      </c>
      <c r="C4" s="523"/>
      <c r="D4" s="505" t="s">
        <v>7374</v>
      </c>
      <c r="E4" s="506">
        <v>4915067</v>
      </c>
      <c r="F4" s="523"/>
      <c r="G4" s="505" t="s">
        <v>7374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7347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7383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7313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7348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7348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7349</v>
      </c>
      <c r="B7" s="506">
        <f>B5-B6</f>
        <v>6974056</v>
      </c>
      <c r="C7" s="523"/>
      <c r="D7" s="505" t="s">
        <v>7349</v>
      </c>
      <c r="E7" s="506">
        <f>E5-E6</f>
        <v>9915067</v>
      </c>
      <c r="F7" s="523"/>
      <c r="G7" s="505" t="s">
        <v>7349</v>
      </c>
      <c r="H7" s="506">
        <f>H5-H6</f>
        <v>6696967</v>
      </c>
      <c r="I7" s="523"/>
      <c r="J7" s="505" t="s">
        <v>7349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7349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7307</v>
      </c>
      <c r="Z8" s="507">
        <v>199500</v>
      </c>
      <c r="AA8" s="523"/>
      <c r="AB8" s="505" t="s">
        <v>7312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7335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7311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7322</v>
      </c>
      <c r="W11" s="507">
        <v>875000</v>
      </c>
      <c r="X11" s="523"/>
      <c r="Y11" s="547" t="s">
        <v>7314</v>
      </c>
      <c r="Z11" s="513">
        <v>385000</v>
      </c>
      <c r="AA11" s="523"/>
      <c r="AB11" s="505" t="s">
        <v>7309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7376</v>
      </c>
      <c r="H12" s="506">
        <v>1600000</v>
      </c>
      <c r="I12" s="523"/>
      <c r="J12" s="505" t="s">
        <v>7367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7316</v>
      </c>
      <c r="T12" s="506">
        <v>200000</v>
      </c>
      <c r="U12" s="523"/>
      <c r="V12" s="505" t="s">
        <v>7323</v>
      </c>
      <c r="W12" s="507">
        <v>1500000</v>
      </c>
      <c r="X12" s="523"/>
      <c r="Y12" s="547" t="s">
        <v>7314</v>
      </c>
      <c r="Z12" s="513">
        <v>465000</v>
      </c>
      <c r="AA12" s="523"/>
      <c r="AB12" s="505" t="s">
        <v>7317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7377</v>
      </c>
      <c r="H13" s="535">
        <v>999000</v>
      </c>
      <c r="I13" s="523"/>
      <c r="J13" s="505" t="s">
        <v>7368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7316</v>
      </c>
      <c r="T13" s="506">
        <v>500000</v>
      </c>
      <c r="U13" s="523"/>
      <c r="V13" s="505" t="s">
        <v>7328</v>
      </c>
      <c r="W13" s="507">
        <v>1050000</v>
      </c>
      <c r="X13" s="523"/>
      <c r="Y13" s="505" t="s">
        <v>7320</v>
      </c>
      <c r="Z13" s="507">
        <v>150000</v>
      </c>
      <c r="AA13" s="523"/>
      <c r="AB13" s="505" t="s">
        <v>7310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7378</v>
      </c>
      <c r="H14" s="535">
        <v>600000</v>
      </c>
      <c r="I14" s="523"/>
      <c r="J14" s="505" t="s">
        <v>7370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7316</v>
      </c>
      <c r="T14" s="507">
        <v>1098100</v>
      </c>
      <c r="U14" s="523"/>
      <c r="V14" s="505" t="s">
        <v>7328</v>
      </c>
      <c r="W14" s="507">
        <v>895000</v>
      </c>
      <c r="X14" s="523"/>
      <c r="Y14" s="505" t="s">
        <v>7319</v>
      </c>
      <c r="Z14" s="506">
        <v>300000</v>
      </c>
      <c r="AA14" s="523"/>
      <c r="AB14" s="505" t="s">
        <v>7309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7379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7371</v>
      </c>
      <c r="W15" s="507">
        <v>1350000</v>
      </c>
      <c r="X15" s="523"/>
      <c r="Y15" s="505" t="s">
        <v>7315</v>
      </c>
      <c r="Z15" s="506">
        <v>200000</v>
      </c>
      <c r="AA15" s="523"/>
      <c r="AB15" s="505" t="s">
        <v>7305</v>
      </c>
      <c r="AC15" s="507">
        <v>150000</v>
      </c>
      <c r="AD15" s="523"/>
      <c r="AE15" s="534" t="s">
        <v>7307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7380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7339</v>
      </c>
      <c r="W16" s="507">
        <v>975000</v>
      </c>
      <c r="X16" s="523"/>
      <c r="Y16" s="505" t="s">
        <v>7316</v>
      </c>
      <c r="Z16" s="506">
        <v>700000</v>
      </c>
      <c r="AA16" s="523"/>
      <c r="AB16" s="505" t="s">
        <v>7305</v>
      </c>
      <c r="AC16" s="507">
        <v>300000</v>
      </c>
      <c r="AD16" s="523"/>
      <c r="AE16" s="505" t="s">
        <v>7308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7380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7372</v>
      </c>
      <c r="W17" s="507">
        <v>950000</v>
      </c>
      <c r="X17" s="523"/>
      <c r="Y17" s="505" t="s">
        <v>7316</v>
      </c>
      <c r="Z17" s="506">
        <v>300000</v>
      </c>
      <c r="AA17" s="523"/>
      <c r="AB17" s="505" t="s">
        <v>7305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7380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7331</v>
      </c>
      <c r="W18" s="507">
        <v>985000</v>
      </c>
      <c r="X18" s="523"/>
      <c r="Y18" s="416" t="s">
        <v>7336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7381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7334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7382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7329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7386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7330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7330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7316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7316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7337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7316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7338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7316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7387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7332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7333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480"/>
  <sheetViews>
    <sheetView tabSelected="1" topLeftCell="C1" zoomScale="120" zoomScaleNormal="120" workbookViewId="0">
      <pane ySplit="2" topLeftCell="A469" activePane="bottomLeft" state="frozen"/>
      <selection pane="bottomLeft" activeCell="L482" sqref="L482"/>
    </sheetView>
  </sheetViews>
  <sheetFormatPr defaultRowHeight="18.75" x14ac:dyDescent="0.3"/>
  <cols>
    <col min="1" max="1" width="9" style="702" bestFit="1" customWidth="1"/>
    <col min="2" max="3" width="11.4257812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89" t="s">
        <v>7392</v>
      </c>
      <c r="B1" s="789"/>
      <c r="C1" s="789"/>
      <c r="D1" s="789"/>
      <c r="E1" s="789"/>
      <c r="F1" s="789"/>
      <c r="G1" s="789"/>
      <c r="I1" s="789" t="s">
        <v>7494</v>
      </c>
      <c r="J1" s="789"/>
      <c r="K1" s="789"/>
      <c r="L1" s="789"/>
      <c r="M1" s="789"/>
      <c r="N1" s="789"/>
      <c r="O1" s="789"/>
      <c r="R1" s="790" t="s">
        <v>7534</v>
      </c>
      <c r="S1" s="790"/>
      <c r="T1" s="790"/>
      <c r="U1" s="790"/>
      <c r="V1" s="790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7390</v>
      </c>
      <c r="F2" s="705" t="s">
        <v>7388</v>
      </c>
      <c r="G2" s="705" t="s">
        <v>7389</v>
      </c>
      <c r="H2" s="706"/>
      <c r="I2" s="703" t="s">
        <v>0</v>
      </c>
      <c r="J2" s="703"/>
      <c r="K2" s="703"/>
      <c r="L2" s="704" t="s">
        <v>1</v>
      </c>
      <c r="M2" s="705" t="s">
        <v>7390</v>
      </c>
      <c r="N2" s="705" t="s">
        <v>7388</v>
      </c>
      <c r="O2" s="705" t="s">
        <v>7389</v>
      </c>
      <c r="R2" s="566" t="s">
        <v>0</v>
      </c>
      <c r="S2" s="426" t="s">
        <v>1</v>
      </c>
      <c r="T2" s="420" t="s">
        <v>7536</v>
      </c>
      <c r="U2" s="420" t="s">
        <v>7535</v>
      </c>
      <c r="V2" s="420" t="s">
        <v>7389</v>
      </c>
    </row>
    <row r="3" spans="1:22" ht="15.75" x14ac:dyDescent="0.25">
      <c r="A3" s="707">
        <v>45160</v>
      </c>
      <c r="B3" s="713"/>
      <c r="C3" s="713"/>
      <c r="D3" s="708" t="s">
        <v>7391</v>
      </c>
      <c r="E3" s="709"/>
      <c r="F3" s="710">
        <v>517123</v>
      </c>
      <c r="G3" s="711">
        <f>F3</f>
        <v>517123</v>
      </c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7537</v>
      </c>
      <c r="T3" s="410"/>
      <c r="U3" s="410">
        <v>1500000</v>
      </c>
      <c r="V3" s="410">
        <f>U3</f>
        <v>1500000</v>
      </c>
    </row>
    <row r="4" spans="1:22" ht="15.75" x14ac:dyDescent="0.25">
      <c r="A4" s="707">
        <v>45160</v>
      </c>
      <c r="B4" s="713"/>
      <c r="C4" s="713"/>
      <c r="D4" s="708" t="s">
        <v>7391</v>
      </c>
      <c r="E4" s="709"/>
      <c r="F4" s="710">
        <v>6179844</v>
      </c>
      <c r="G4" s="711">
        <f>F4+G3-E4</f>
        <v>6696967</v>
      </c>
      <c r="I4" s="707">
        <v>45245</v>
      </c>
      <c r="J4" s="713"/>
      <c r="K4" s="713"/>
      <c r="L4" s="714" t="s">
        <v>7495</v>
      </c>
      <c r="M4" s="709"/>
      <c r="N4" s="710">
        <v>5106241</v>
      </c>
      <c r="O4" s="711">
        <f>N4</f>
        <v>5106241</v>
      </c>
      <c r="P4" s="373">
        <f>SUM(E154:E1009)</f>
        <v>67151874</v>
      </c>
      <c r="Q4" s="373">
        <f>P4+P5</f>
        <v>131689380.75999999</v>
      </c>
      <c r="R4" s="579">
        <v>45275</v>
      </c>
      <c r="S4" s="11" t="s">
        <v>7537</v>
      </c>
      <c r="T4" s="410"/>
      <c r="U4" s="410">
        <v>1000000</v>
      </c>
      <c r="V4" s="410">
        <f>U4+V3-T4</f>
        <v>2500000</v>
      </c>
    </row>
    <row r="5" spans="1:22" ht="15.75" x14ac:dyDescent="0.25">
      <c r="A5" s="707">
        <v>45168</v>
      </c>
      <c r="B5" s="713"/>
      <c r="C5" s="713"/>
      <c r="D5" s="715" t="s">
        <v>7393</v>
      </c>
      <c r="E5" s="716"/>
      <c r="F5" s="709"/>
      <c r="G5" s="711">
        <f t="shared" ref="G5:G68" si="0">F5+G4-E5</f>
        <v>6696967</v>
      </c>
      <c r="I5" s="707">
        <v>45245</v>
      </c>
      <c r="J5" s="713"/>
      <c r="K5" s="713"/>
      <c r="L5" s="714" t="s">
        <v>7495</v>
      </c>
      <c r="M5" s="709"/>
      <c r="N5" s="710">
        <v>4806488</v>
      </c>
      <c r="O5" s="711">
        <f>N5+O4-M5</f>
        <v>9912729</v>
      </c>
      <c r="P5" s="373">
        <f>SUM(M93:M1904)</f>
        <v>64537506.759999998</v>
      </c>
      <c r="R5" s="579">
        <v>45275</v>
      </c>
      <c r="S5" s="11" t="s">
        <v>7537</v>
      </c>
      <c r="T5" s="410"/>
      <c r="U5" s="410">
        <v>1000000</v>
      </c>
      <c r="V5" s="410">
        <f t="shared" ref="V5:V42" si="1">U5+V4-T5</f>
        <v>3500000</v>
      </c>
    </row>
    <row r="6" spans="1:22" ht="15.75" x14ac:dyDescent="0.25">
      <c r="A6" s="707">
        <v>45168</v>
      </c>
      <c r="B6" s="713"/>
      <c r="C6" s="713"/>
      <c r="D6" s="717" t="s">
        <v>7376</v>
      </c>
      <c r="E6" s="709">
        <v>1600000</v>
      </c>
      <c r="F6" s="718"/>
      <c r="G6" s="711">
        <f t="shared" si="0"/>
        <v>5096967</v>
      </c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2">N6+O5-M6</f>
        <v>9417729</v>
      </c>
      <c r="P6" s="373"/>
      <c r="R6" s="579">
        <v>45275</v>
      </c>
      <c r="S6" s="11" t="s">
        <v>7537</v>
      </c>
      <c r="T6" s="410"/>
      <c r="U6" s="595">
        <v>1000000</v>
      </c>
      <c r="V6" s="410">
        <f t="shared" si="1"/>
        <v>4500000</v>
      </c>
    </row>
    <row r="7" spans="1:22" ht="15.75" x14ac:dyDescent="0.25">
      <c r="A7" s="707">
        <v>45168</v>
      </c>
      <c r="B7" s="713"/>
      <c r="C7" s="713"/>
      <c r="D7" s="717" t="s">
        <v>7377</v>
      </c>
      <c r="E7" s="709">
        <v>999000</v>
      </c>
      <c r="F7" s="718"/>
      <c r="G7" s="711">
        <f t="shared" si="0"/>
        <v>4097967</v>
      </c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2"/>
        <v>8927729</v>
      </c>
      <c r="R7" s="579">
        <v>45275</v>
      </c>
      <c r="S7" s="11" t="s">
        <v>7537</v>
      </c>
      <c r="T7" s="410"/>
      <c r="U7" s="595">
        <v>1000000</v>
      </c>
      <c r="V7" s="410">
        <f t="shared" si="1"/>
        <v>5500000</v>
      </c>
    </row>
    <row r="8" spans="1:22" ht="15.75" x14ac:dyDescent="0.25">
      <c r="A8" s="707">
        <v>45168</v>
      </c>
      <c r="B8" s="713"/>
      <c r="C8" s="713"/>
      <c r="D8" s="717" t="s">
        <v>7378</v>
      </c>
      <c r="E8" s="709">
        <v>600000</v>
      </c>
      <c r="F8" s="718"/>
      <c r="G8" s="711">
        <f t="shared" si="0"/>
        <v>3497967</v>
      </c>
      <c r="I8" s="707">
        <v>45247</v>
      </c>
      <c r="J8" s="713"/>
      <c r="K8" s="713"/>
      <c r="L8" s="719" t="s">
        <v>7499</v>
      </c>
      <c r="M8" s="709">
        <v>417729</v>
      </c>
      <c r="N8" s="718"/>
      <c r="O8" s="711">
        <f t="shared" si="2"/>
        <v>8510000</v>
      </c>
      <c r="P8" s="693">
        <f>SUM(E:E)</f>
        <v>114083492</v>
      </c>
      <c r="Q8" s="9">
        <f>SUM(M:M)</f>
        <v>88224511.089999989</v>
      </c>
      <c r="R8" s="579">
        <v>45275</v>
      </c>
      <c r="S8" s="11" t="s">
        <v>7537</v>
      </c>
      <c r="T8" s="410"/>
      <c r="U8" s="595">
        <v>1500000</v>
      </c>
      <c r="V8" s="410">
        <f t="shared" si="1"/>
        <v>7000000</v>
      </c>
    </row>
    <row r="9" spans="1:22" ht="15.75" x14ac:dyDescent="0.25">
      <c r="A9" s="707">
        <v>45168</v>
      </c>
      <c r="B9" s="713"/>
      <c r="C9" s="713"/>
      <c r="D9" s="717" t="s">
        <v>7379</v>
      </c>
      <c r="E9" s="709">
        <v>657900</v>
      </c>
      <c r="F9" s="718"/>
      <c r="G9" s="711">
        <f t="shared" si="0"/>
        <v>2840067</v>
      </c>
      <c r="I9" s="707">
        <v>45247</v>
      </c>
      <c r="J9" s="713"/>
      <c r="K9" s="713"/>
      <c r="L9" s="719" t="s">
        <v>7496</v>
      </c>
      <c r="M9" s="709">
        <v>500000</v>
      </c>
      <c r="N9" s="718"/>
      <c r="O9" s="711">
        <f t="shared" si="2"/>
        <v>8010000</v>
      </c>
      <c r="P9" s="693">
        <f>SUM(F:F)</f>
        <v>114083483</v>
      </c>
      <c r="Q9" s="9">
        <f>SUM(N:N)</f>
        <v>88340975</v>
      </c>
      <c r="R9" s="579">
        <v>45276</v>
      </c>
      <c r="S9" s="11" t="s">
        <v>7537</v>
      </c>
      <c r="T9" s="410"/>
      <c r="U9" s="595">
        <v>1000000</v>
      </c>
      <c r="V9" s="410">
        <f t="shared" si="1"/>
        <v>8000000</v>
      </c>
    </row>
    <row r="10" spans="1:22" ht="15.75" x14ac:dyDescent="0.25">
      <c r="A10" s="707">
        <v>45168</v>
      </c>
      <c r="B10" s="713"/>
      <c r="C10" s="713"/>
      <c r="D10" s="717" t="s">
        <v>7380</v>
      </c>
      <c r="E10" s="709">
        <v>500000</v>
      </c>
      <c r="F10" s="718"/>
      <c r="G10" s="711">
        <f t="shared" si="0"/>
        <v>2340067</v>
      </c>
      <c r="I10" s="707">
        <v>45247</v>
      </c>
      <c r="J10" s="713"/>
      <c r="K10" s="713"/>
      <c r="L10" s="719" t="s">
        <v>7496</v>
      </c>
      <c r="M10" s="709">
        <v>500000</v>
      </c>
      <c r="N10" s="718"/>
      <c r="O10" s="711">
        <f t="shared" si="2"/>
        <v>7510000</v>
      </c>
      <c r="P10" s="373"/>
      <c r="R10" s="579">
        <v>45276</v>
      </c>
      <c r="S10" s="11" t="s">
        <v>7537</v>
      </c>
      <c r="T10" s="410"/>
      <c r="U10" s="595">
        <v>1000000</v>
      </c>
      <c r="V10" s="410">
        <f t="shared" si="1"/>
        <v>9000000</v>
      </c>
    </row>
    <row r="11" spans="1:22" ht="15.75" x14ac:dyDescent="0.25">
      <c r="A11" s="707">
        <v>45168</v>
      </c>
      <c r="B11" s="713"/>
      <c r="C11" s="713"/>
      <c r="D11" s="717" t="s">
        <v>7380</v>
      </c>
      <c r="E11" s="709">
        <v>150000</v>
      </c>
      <c r="F11" s="718"/>
      <c r="G11" s="711">
        <f t="shared" si="0"/>
        <v>2190067</v>
      </c>
      <c r="I11" s="707">
        <v>45247</v>
      </c>
      <c r="J11" s="713"/>
      <c r="K11" s="713"/>
      <c r="L11" s="719" t="s">
        <v>7496</v>
      </c>
      <c r="M11" s="709">
        <v>500000</v>
      </c>
      <c r="N11" s="718"/>
      <c r="O11" s="711">
        <f t="shared" si="2"/>
        <v>7010000</v>
      </c>
      <c r="P11" s="373">
        <f>P9-P8</f>
        <v>-9</v>
      </c>
      <c r="Q11" s="373">
        <f>Q9-Q8</f>
        <v>116463.91000001132</v>
      </c>
      <c r="R11" s="579">
        <v>45276</v>
      </c>
      <c r="S11" s="11" t="s">
        <v>7537</v>
      </c>
      <c r="T11" s="410"/>
      <c r="U11" s="410">
        <v>1000000</v>
      </c>
      <c r="V11" s="410">
        <f t="shared" si="1"/>
        <v>10000000</v>
      </c>
    </row>
    <row r="12" spans="1:22" ht="15.75" x14ac:dyDescent="0.25">
      <c r="A12" s="707">
        <v>45168</v>
      </c>
      <c r="B12" s="713"/>
      <c r="C12" s="713"/>
      <c r="D12" s="708" t="s">
        <v>7391</v>
      </c>
      <c r="E12" s="709"/>
      <c r="F12" s="710">
        <v>5000000</v>
      </c>
      <c r="G12" s="711">
        <f t="shared" si="0"/>
        <v>7190067</v>
      </c>
      <c r="I12" s="707">
        <v>45247</v>
      </c>
      <c r="J12" s="713"/>
      <c r="K12" s="713"/>
      <c r="L12" s="719" t="s">
        <v>7496</v>
      </c>
      <c r="M12" s="709">
        <v>500000</v>
      </c>
      <c r="N12" s="711"/>
      <c r="O12" s="711">
        <f t="shared" si="2"/>
        <v>6510000</v>
      </c>
      <c r="R12" s="579">
        <v>45276</v>
      </c>
      <c r="S12" s="11" t="s">
        <v>7537</v>
      </c>
      <c r="T12" s="410"/>
      <c r="U12" s="410">
        <v>1500000</v>
      </c>
      <c r="V12" s="410">
        <f t="shared" si="1"/>
        <v>11500000</v>
      </c>
    </row>
    <row r="13" spans="1:22" ht="15.75" x14ac:dyDescent="0.25">
      <c r="A13" s="707">
        <v>45168</v>
      </c>
      <c r="B13" s="713"/>
      <c r="C13" s="713"/>
      <c r="D13" s="708" t="s">
        <v>7391</v>
      </c>
      <c r="E13" s="709"/>
      <c r="F13" s="710">
        <v>4915067</v>
      </c>
      <c r="G13" s="711">
        <f t="shared" si="0"/>
        <v>12105134</v>
      </c>
      <c r="I13" s="707">
        <v>45247</v>
      </c>
      <c r="J13" s="713"/>
      <c r="K13" s="713"/>
      <c r="L13" s="719" t="s">
        <v>7499</v>
      </c>
      <c r="M13" s="709">
        <v>450000</v>
      </c>
      <c r="N13" s="711"/>
      <c r="O13" s="711">
        <f t="shared" si="2"/>
        <v>6060000</v>
      </c>
      <c r="R13" s="579">
        <v>45276</v>
      </c>
      <c r="S13" s="11" t="s">
        <v>7537</v>
      </c>
      <c r="T13" s="410"/>
      <c r="U13" s="410">
        <v>1500000</v>
      </c>
      <c r="V13" s="410">
        <f t="shared" si="1"/>
        <v>13000000</v>
      </c>
    </row>
    <row r="14" spans="1:22" ht="15.75" x14ac:dyDescent="0.25">
      <c r="A14" s="707">
        <v>45168</v>
      </c>
      <c r="B14" s="713"/>
      <c r="C14" s="713"/>
      <c r="D14" s="717" t="s">
        <v>7380</v>
      </c>
      <c r="E14" s="709">
        <v>350000</v>
      </c>
      <c r="F14" s="709"/>
      <c r="G14" s="711">
        <f t="shared" si="0"/>
        <v>11755134</v>
      </c>
      <c r="I14" s="707">
        <v>45247</v>
      </c>
      <c r="J14" s="713"/>
      <c r="K14" s="713"/>
      <c r="L14" s="719" t="s">
        <v>7496</v>
      </c>
      <c r="M14" s="709">
        <v>400000</v>
      </c>
      <c r="N14" s="711"/>
      <c r="O14" s="711">
        <f t="shared" si="2"/>
        <v>5660000</v>
      </c>
      <c r="R14" s="579">
        <v>45276</v>
      </c>
      <c r="S14" s="11" t="s">
        <v>7537</v>
      </c>
      <c r="T14" s="410"/>
      <c r="U14" s="410">
        <v>1417880</v>
      </c>
      <c r="V14" s="410">
        <f t="shared" si="1"/>
        <v>14417880</v>
      </c>
    </row>
    <row r="15" spans="1:22" ht="15.75" x14ac:dyDescent="0.25">
      <c r="A15" s="707">
        <v>45168</v>
      </c>
      <c r="B15" s="713"/>
      <c r="C15" s="713"/>
      <c r="D15" s="717" t="s">
        <v>7381</v>
      </c>
      <c r="E15" s="709">
        <v>146800</v>
      </c>
      <c r="F15" s="711"/>
      <c r="G15" s="711">
        <f t="shared" si="0"/>
        <v>11608334</v>
      </c>
      <c r="I15" s="707">
        <v>45247</v>
      </c>
      <c r="J15" s="713"/>
      <c r="K15" s="713"/>
      <c r="L15" s="719" t="s">
        <v>7496</v>
      </c>
      <c r="M15" s="709">
        <v>300000</v>
      </c>
      <c r="N15" s="711"/>
      <c r="O15" s="711">
        <f t="shared" si="2"/>
        <v>5360000</v>
      </c>
      <c r="R15" s="579">
        <v>45276</v>
      </c>
      <c r="S15" s="11" t="s">
        <v>7537</v>
      </c>
      <c r="T15" s="410"/>
      <c r="U15" s="410">
        <v>2200</v>
      </c>
      <c r="V15" s="410">
        <f t="shared" si="1"/>
        <v>14420080</v>
      </c>
    </row>
    <row r="16" spans="1:22" ht="15.75" x14ac:dyDescent="0.25">
      <c r="A16" s="707">
        <v>45168</v>
      </c>
      <c r="B16" s="713"/>
      <c r="C16" s="713"/>
      <c r="D16" s="717" t="s">
        <v>7382</v>
      </c>
      <c r="E16" s="709">
        <v>200000</v>
      </c>
      <c r="F16" s="709"/>
      <c r="G16" s="711">
        <f t="shared" si="0"/>
        <v>11408334</v>
      </c>
      <c r="I16" s="707">
        <v>45247</v>
      </c>
      <c r="J16" s="713"/>
      <c r="K16" s="713"/>
      <c r="L16" s="719" t="s">
        <v>7496</v>
      </c>
      <c r="M16" s="709">
        <v>300000</v>
      </c>
      <c r="N16" s="711"/>
      <c r="O16" s="711">
        <f t="shared" si="2"/>
        <v>5060000</v>
      </c>
      <c r="R16" s="579">
        <v>45283</v>
      </c>
      <c r="S16" s="11" t="s">
        <v>7613</v>
      </c>
      <c r="T16" s="410"/>
      <c r="U16" s="410">
        <v>550000</v>
      </c>
      <c r="V16" s="410">
        <f t="shared" si="1"/>
        <v>14970080</v>
      </c>
    </row>
    <row r="17" spans="1:24" ht="15.75" x14ac:dyDescent="0.25">
      <c r="A17" s="707">
        <v>45174</v>
      </c>
      <c r="B17" s="713"/>
      <c r="C17" s="713"/>
      <c r="D17" s="717" t="s">
        <v>7386</v>
      </c>
      <c r="E17" s="709">
        <v>500000</v>
      </c>
      <c r="F17" s="709"/>
      <c r="G17" s="711">
        <f t="shared" si="0"/>
        <v>10908334</v>
      </c>
      <c r="I17" s="707">
        <v>45247</v>
      </c>
      <c r="J17" s="713"/>
      <c r="K17" s="713"/>
      <c r="L17" s="720" t="s">
        <v>7497</v>
      </c>
      <c r="M17" s="709">
        <v>3800000</v>
      </c>
      <c r="N17" s="711"/>
      <c r="O17" s="711">
        <f t="shared" si="2"/>
        <v>1260000</v>
      </c>
      <c r="R17" s="579">
        <v>45283</v>
      </c>
      <c r="S17" s="11" t="s">
        <v>7537</v>
      </c>
      <c r="T17" s="410"/>
      <c r="U17" s="410">
        <v>600000</v>
      </c>
      <c r="V17" s="410">
        <f t="shared" si="1"/>
        <v>15570080</v>
      </c>
    </row>
    <row r="18" spans="1:24" ht="15.75" x14ac:dyDescent="0.25">
      <c r="A18" s="707">
        <v>45168</v>
      </c>
      <c r="B18" s="713"/>
      <c r="C18" s="713"/>
      <c r="D18" s="715" t="s">
        <v>7197</v>
      </c>
      <c r="E18" s="716"/>
      <c r="F18" s="711"/>
      <c r="G18" s="711">
        <f t="shared" si="0"/>
        <v>10908334</v>
      </c>
      <c r="I18" s="707">
        <v>45247</v>
      </c>
      <c r="J18" s="713"/>
      <c r="K18" s="713"/>
      <c r="L18" s="720" t="s">
        <v>7498</v>
      </c>
      <c r="M18" s="709">
        <v>200000</v>
      </c>
      <c r="N18" s="711"/>
      <c r="O18" s="711">
        <f t="shared" si="2"/>
        <v>1060000</v>
      </c>
      <c r="R18" s="579">
        <v>45283</v>
      </c>
      <c r="S18" s="11" t="s">
        <v>7537</v>
      </c>
      <c r="T18" s="410"/>
      <c r="U18" s="603">
        <v>650000</v>
      </c>
      <c r="V18" s="410">
        <f t="shared" si="1"/>
        <v>16220080</v>
      </c>
    </row>
    <row r="19" spans="1:24" ht="15.75" x14ac:dyDescent="0.25">
      <c r="A19" s="707">
        <v>45175</v>
      </c>
      <c r="B19" s="713"/>
      <c r="C19" s="713"/>
      <c r="D19" s="720" t="s">
        <v>7395</v>
      </c>
      <c r="E19" s="709">
        <v>1000000</v>
      </c>
      <c r="F19" s="711"/>
      <c r="G19" s="711">
        <f t="shared" si="0"/>
        <v>9908334</v>
      </c>
      <c r="I19" s="707">
        <v>45247</v>
      </c>
      <c r="J19" s="713"/>
      <c r="K19" s="713"/>
      <c r="L19" s="720" t="s">
        <v>7497</v>
      </c>
      <c r="M19" s="709">
        <v>800000</v>
      </c>
      <c r="N19" s="711"/>
      <c r="O19" s="711">
        <f t="shared" si="2"/>
        <v>260000</v>
      </c>
      <c r="R19" s="579">
        <v>45283</v>
      </c>
      <c r="S19" s="11" t="s">
        <v>7610</v>
      </c>
      <c r="T19" s="410"/>
      <c r="U19" s="410">
        <v>700000</v>
      </c>
      <c r="V19" s="410">
        <f t="shared" si="1"/>
        <v>16920080</v>
      </c>
    </row>
    <row r="20" spans="1:24" ht="15.75" x14ac:dyDescent="0.25">
      <c r="A20" s="707">
        <v>45177</v>
      </c>
      <c r="B20" s="713"/>
      <c r="C20" s="713"/>
      <c r="D20" s="720" t="s">
        <v>7394</v>
      </c>
      <c r="E20" s="709">
        <v>26800</v>
      </c>
      <c r="F20" s="711"/>
      <c r="G20" s="711">
        <f t="shared" si="0"/>
        <v>9881534</v>
      </c>
      <c r="I20" s="707">
        <v>45247</v>
      </c>
      <c r="J20" s="713"/>
      <c r="K20" s="713"/>
      <c r="L20" s="720" t="s">
        <v>7497</v>
      </c>
      <c r="M20" s="709">
        <v>260000</v>
      </c>
      <c r="N20" s="711"/>
      <c r="O20" s="711">
        <f t="shared" si="2"/>
        <v>0</v>
      </c>
      <c r="R20" s="579">
        <v>45283</v>
      </c>
      <c r="S20" s="11" t="s">
        <v>7537</v>
      </c>
      <c r="T20" s="410"/>
      <c r="U20" s="603">
        <v>750000</v>
      </c>
      <c r="V20" s="410">
        <f t="shared" si="1"/>
        <v>17670080</v>
      </c>
    </row>
    <row r="21" spans="1:24" ht="15.75" x14ac:dyDescent="0.25">
      <c r="A21" s="707">
        <v>45183</v>
      </c>
      <c r="B21" s="713"/>
      <c r="C21" s="713"/>
      <c r="D21" s="719" t="s">
        <v>7401</v>
      </c>
      <c r="E21" s="709">
        <v>500000</v>
      </c>
      <c r="F21" s="711"/>
      <c r="G21" s="711">
        <f t="shared" si="0"/>
        <v>9381534</v>
      </c>
      <c r="I21" s="707">
        <v>45274</v>
      </c>
      <c r="J21" s="713"/>
      <c r="K21" s="713"/>
      <c r="L21" s="714" t="s">
        <v>7522</v>
      </c>
      <c r="M21" s="709"/>
      <c r="N21" s="710">
        <v>3221233</v>
      </c>
      <c r="O21" s="711">
        <f t="shared" si="2"/>
        <v>3221233</v>
      </c>
      <c r="R21" s="579">
        <v>45283</v>
      </c>
      <c r="S21" s="11" t="s">
        <v>7537</v>
      </c>
      <c r="T21" s="410"/>
      <c r="U21" s="603">
        <v>850000</v>
      </c>
      <c r="V21" s="410">
        <f t="shared" si="1"/>
        <v>18520080</v>
      </c>
      <c r="X21" s="373"/>
    </row>
    <row r="22" spans="1:24" ht="15.75" x14ac:dyDescent="0.25">
      <c r="A22" s="707">
        <v>45184</v>
      </c>
      <c r="B22" s="713"/>
      <c r="C22" s="713"/>
      <c r="D22" s="719" t="s">
        <v>7400</v>
      </c>
      <c r="E22" s="709">
        <v>500000</v>
      </c>
      <c r="F22" s="711"/>
      <c r="G22" s="711">
        <f t="shared" si="0"/>
        <v>8881534</v>
      </c>
      <c r="I22" s="707">
        <v>45274</v>
      </c>
      <c r="J22" s="713"/>
      <c r="K22" s="713"/>
      <c r="L22" s="714" t="s">
        <v>7522</v>
      </c>
      <c r="M22" s="709"/>
      <c r="N22" s="710">
        <v>1000000</v>
      </c>
      <c r="O22" s="711">
        <f t="shared" si="2"/>
        <v>4221233</v>
      </c>
      <c r="R22" s="579">
        <v>45283</v>
      </c>
      <c r="S22" s="11" t="s">
        <v>7609</v>
      </c>
      <c r="T22" s="410"/>
      <c r="U22" s="410">
        <v>900000</v>
      </c>
      <c r="V22" s="410">
        <f t="shared" si="1"/>
        <v>19420080</v>
      </c>
      <c r="X22" s="373"/>
    </row>
    <row r="23" spans="1:24" ht="15.75" x14ac:dyDescent="0.25">
      <c r="A23" s="707">
        <v>45184</v>
      </c>
      <c r="B23" s="713"/>
      <c r="C23" s="713"/>
      <c r="D23" s="719" t="s">
        <v>7402</v>
      </c>
      <c r="E23" s="709">
        <v>384000</v>
      </c>
      <c r="F23" s="711"/>
      <c r="G23" s="711">
        <f t="shared" si="0"/>
        <v>8497534</v>
      </c>
      <c r="I23" s="707">
        <v>45279</v>
      </c>
      <c r="J23" s="713"/>
      <c r="K23" s="713"/>
      <c r="L23" s="719" t="s">
        <v>7528</v>
      </c>
      <c r="M23" s="709">
        <v>100000</v>
      </c>
      <c r="N23" s="711"/>
      <c r="O23" s="711">
        <f t="shared" si="2"/>
        <v>4121233</v>
      </c>
      <c r="R23" s="579">
        <v>45275</v>
      </c>
      <c r="S23" s="5" t="s">
        <v>7538</v>
      </c>
      <c r="T23" s="10">
        <v>1500000</v>
      </c>
      <c r="U23" s="410"/>
      <c r="V23" s="410">
        <f t="shared" si="1"/>
        <v>17920080</v>
      </c>
    </row>
    <row r="24" spans="1:24" ht="24" x14ac:dyDescent="0.25">
      <c r="A24" s="707">
        <v>45184</v>
      </c>
      <c r="B24" s="713"/>
      <c r="C24" s="713"/>
      <c r="D24" s="719" t="s">
        <v>7403</v>
      </c>
      <c r="E24" s="709">
        <v>55000</v>
      </c>
      <c r="F24" s="711"/>
      <c r="G24" s="711">
        <f t="shared" si="0"/>
        <v>8442534</v>
      </c>
      <c r="I24" s="707">
        <v>45279</v>
      </c>
      <c r="J24" s="713"/>
      <c r="K24" s="713"/>
      <c r="L24" s="719" t="s">
        <v>7528</v>
      </c>
      <c r="M24" s="709">
        <v>150000</v>
      </c>
      <c r="N24" s="711"/>
      <c r="O24" s="711">
        <f t="shared" si="2"/>
        <v>3971233</v>
      </c>
      <c r="R24" s="579">
        <v>45275</v>
      </c>
      <c r="S24" s="5" t="s">
        <v>7539</v>
      </c>
      <c r="T24" s="10">
        <v>1500000</v>
      </c>
      <c r="U24" s="410"/>
      <c r="V24" s="410">
        <f t="shared" si="1"/>
        <v>16420080</v>
      </c>
    </row>
    <row r="25" spans="1:24" ht="24" x14ac:dyDescent="0.25">
      <c r="A25" s="707">
        <v>45188</v>
      </c>
      <c r="B25" s="713"/>
      <c r="C25" s="713"/>
      <c r="D25" s="719" t="s">
        <v>7404</v>
      </c>
      <c r="E25" s="709">
        <v>1000000</v>
      </c>
      <c r="F25" s="711"/>
      <c r="G25" s="711">
        <f t="shared" si="0"/>
        <v>7442534</v>
      </c>
      <c r="I25" s="707">
        <v>45279</v>
      </c>
      <c r="J25" s="713"/>
      <c r="K25" s="713"/>
      <c r="L25" s="719" t="s">
        <v>7529</v>
      </c>
      <c r="M25" s="709">
        <v>250000</v>
      </c>
      <c r="N25" s="711"/>
      <c r="O25" s="711">
        <f t="shared" si="2"/>
        <v>3721233</v>
      </c>
      <c r="R25" s="579">
        <v>45275</v>
      </c>
      <c r="S25" s="5" t="s">
        <v>7540</v>
      </c>
      <c r="T25" s="10">
        <v>1000000</v>
      </c>
      <c r="U25" s="410"/>
      <c r="V25" s="410">
        <f t="shared" si="1"/>
        <v>15420080</v>
      </c>
    </row>
    <row r="26" spans="1:24" ht="15.75" x14ac:dyDescent="0.25">
      <c r="A26" s="707">
        <v>45188</v>
      </c>
      <c r="B26" s="713"/>
      <c r="C26" s="713"/>
      <c r="D26" s="719" t="s">
        <v>7405</v>
      </c>
      <c r="E26" s="709">
        <v>60000</v>
      </c>
      <c r="F26" s="711"/>
      <c r="G26" s="711">
        <f t="shared" si="0"/>
        <v>7382534</v>
      </c>
      <c r="I26" s="707">
        <v>45280</v>
      </c>
      <c r="J26" s="713"/>
      <c r="K26" s="713"/>
      <c r="L26" s="719" t="s">
        <v>7529</v>
      </c>
      <c r="M26" s="709">
        <v>250000</v>
      </c>
      <c r="N26" s="711"/>
      <c r="O26" s="711">
        <f t="shared" si="2"/>
        <v>3471233</v>
      </c>
      <c r="R26" s="579">
        <v>45275</v>
      </c>
      <c r="S26" s="5" t="s">
        <v>7541</v>
      </c>
      <c r="T26" s="10">
        <v>1000000</v>
      </c>
      <c r="U26" s="410"/>
      <c r="V26" s="410">
        <f t="shared" si="1"/>
        <v>14420080</v>
      </c>
    </row>
    <row r="27" spans="1:24" ht="24" x14ac:dyDescent="0.25">
      <c r="A27" s="707">
        <v>45188</v>
      </c>
      <c r="B27" s="713"/>
      <c r="C27" s="713"/>
      <c r="D27" s="719" t="s">
        <v>7406</v>
      </c>
      <c r="E27" s="709">
        <v>250000</v>
      </c>
      <c r="F27" s="711"/>
      <c r="G27" s="711">
        <f t="shared" si="0"/>
        <v>7132534</v>
      </c>
      <c r="I27" s="707">
        <v>45280</v>
      </c>
      <c r="J27" s="713"/>
      <c r="K27" s="713"/>
      <c r="L27" s="719" t="s">
        <v>7532</v>
      </c>
      <c r="M27" s="709">
        <v>100000</v>
      </c>
      <c r="N27" s="711"/>
      <c r="O27" s="711">
        <f t="shared" si="2"/>
        <v>3371233</v>
      </c>
      <c r="R27" s="579">
        <v>45275</v>
      </c>
      <c r="S27" s="5" t="s">
        <v>7542</v>
      </c>
      <c r="T27" s="10">
        <v>1000000</v>
      </c>
      <c r="U27" s="410"/>
      <c r="V27" s="410">
        <f t="shared" si="1"/>
        <v>13420080</v>
      </c>
    </row>
    <row r="28" spans="1:24" ht="15.75" x14ac:dyDescent="0.25">
      <c r="A28" s="707">
        <v>45188</v>
      </c>
      <c r="B28" s="713"/>
      <c r="C28" s="713"/>
      <c r="D28" s="719" t="s">
        <v>7420</v>
      </c>
      <c r="E28" s="709">
        <v>500000</v>
      </c>
      <c r="F28" s="711"/>
      <c r="G28" s="711">
        <f t="shared" si="0"/>
        <v>6632534</v>
      </c>
      <c r="I28" s="707">
        <v>45280</v>
      </c>
      <c r="J28" s="713"/>
      <c r="K28" s="713"/>
      <c r="L28" s="719" t="s">
        <v>7531</v>
      </c>
      <c r="M28" s="709">
        <v>1500000</v>
      </c>
      <c r="N28" s="711"/>
      <c r="O28" s="711">
        <f t="shared" si="2"/>
        <v>1871233</v>
      </c>
      <c r="R28" s="579">
        <v>45275</v>
      </c>
      <c r="S28" s="5" t="s">
        <v>7543</v>
      </c>
      <c r="T28" s="10">
        <v>1000000</v>
      </c>
      <c r="U28" s="410"/>
      <c r="V28" s="410">
        <f t="shared" si="1"/>
        <v>12420080</v>
      </c>
    </row>
    <row r="29" spans="1:24" ht="24" x14ac:dyDescent="0.25">
      <c r="A29" s="707">
        <v>45188</v>
      </c>
      <c r="B29" s="713"/>
      <c r="C29" s="713"/>
      <c r="D29" s="719" t="s">
        <v>7413</v>
      </c>
      <c r="E29" s="709">
        <v>500000</v>
      </c>
      <c r="F29" s="711"/>
      <c r="G29" s="711">
        <f t="shared" si="0"/>
        <v>6132534</v>
      </c>
      <c r="I29" s="707">
        <v>45283</v>
      </c>
      <c r="J29" s="713"/>
      <c r="K29" s="713"/>
      <c r="L29" s="719" t="s">
        <v>7533</v>
      </c>
      <c r="M29" s="709">
        <v>100000</v>
      </c>
      <c r="N29" s="711"/>
      <c r="O29" s="711">
        <f t="shared" si="2"/>
        <v>1771233</v>
      </c>
      <c r="R29" s="579">
        <v>45280</v>
      </c>
      <c r="S29" s="5" t="s">
        <v>7544</v>
      </c>
      <c r="T29" s="10">
        <v>1500000</v>
      </c>
      <c r="U29" s="410"/>
      <c r="V29" s="410">
        <f t="shared" si="1"/>
        <v>10920080</v>
      </c>
    </row>
    <row r="30" spans="1:24" ht="24" x14ac:dyDescent="0.25">
      <c r="A30" s="707">
        <v>45188</v>
      </c>
      <c r="B30" s="713"/>
      <c r="C30" s="713"/>
      <c r="D30" s="719" t="s">
        <v>7407</v>
      </c>
      <c r="E30" s="709">
        <v>234000</v>
      </c>
      <c r="F30" s="711"/>
      <c r="G30" s="711">
        <f t="shared" si="0"/>
        <v>5898534</v>
      </c>
      <c r="I30" s="707">
        <v>45286</v>
      </c>
      <c r="J30" s="713"/>
      <c r="K30" s="713"/>
      <c r="L30" s="719" t="s">
        <v>7549</v>
      </c>
      <c r="M30" s="709">
        <v>125000</v>
      </c>
      <c r="N30" s="711"/>
      <c r="O30" s="711">
        <f t="shared" si="2"/>
        <v>1646233</v>
      </c>
      <c r="R30" s="579">
        <v>45280</v>
      </c>
      <c r="S30" s="5" t="s">
        <v>7545</v>
      </c>
      <c r="T30" s="10">
        <v>2200</v>
      </c>
      <c r="U30" s="410"/>
      <c r="V30" s="410">
        <f t="shared" si="1"/>
        <v>10917880</v>
      </c>
    </row>
    <row r="31" spans="1:24" ht="24" x14ac:dyDescent="0.25">
      <c r="A31" s="707">
        <v>45188</v>
      </c>
      <c r="B31" s="713"/>
      <c r="C31" s="713"/>
      <c r="D31" s="719" t="s">
        <v>7416</v>
      </c>
      <c r="E31" s="709">
        <v>25400</v>
      </c>
      <c r="F31" s="711"/>
      <c r="G31" s="711">
        <f t="shared" si="0"/>
        <v>5873134</v>
      </c>
      <c r="I31" s="707">
        <v>45286</v>
      </c>
      <c r="J31" s="713"/>
      <c r="K31" s="713"/>
      <c r="L31" s="719" t="s">
        <v>7550</v>
      </c>
      <c r="M31" s="709">
        <v>200000</v>
      </c>
      <c r="N31" s="711"/>
      <c r="O31" s="711">
        <f t="shared" si="2"/>
        <v>1446233</v>
      </c>
      <c r="R31" s="579">
        <v>45286</v>
      </c>
      <c r="S31" s="5" t="s">
        <v>7561</v>
      </c>
      <c r="T31" s="10">
        <v>1500000</v>
      </c>
      <c r="U31" s="410"/>
      <c r="V31" s="410">
        <f t="shared" si="1"/>
        <v>9417880</v>
      </c>
    </row>
    <row r="32" spans="1:24" ht="24" x14ac:dyDescent="0.25">
      <c r="A32" s="707">
        <v>45188</v>
      </c>
      <c r="B32" s="713"/>
      <c r="C32" s="713"/>
      <c r="D32" s="719" t="s">
        <v>7408</v>
      </c>
      <c r="E32" s="709">
        <v>105000</v>
      </c>
      <c r="F32" s="711"/>
      <c r="G32" s="711">
        <f t="shared" si="0"/>
        <v>5768134</v>
      </c>
      <c r="I32" s="707">
        <v>45286</v>
      </c>
      <c r="J32" s="713"/>
      <c r="K32" s="713"/>
      <c r="L32" s="719" t="s">
        <v>7551</v>
      </c>
      <c r="M32" s="709">
        <v>100000</v>
      </c>
      <c r="N32" s="711"/>
      <c r="O32" s="711">
        <f t="shared" si="2"/>
        <v>1346233</v>
      </c>
      <c r="R32" s="579">
        <v>45286</v>
      </c>
      <c r="S32" s="5" t="s">
        <v>7562</v>
      </c>
      <c r="T32" s="10">
        <v>1000000</v>
      </c>
      <c r="U32" s="410"/>
      <c r="V32" s="410">
        <f t="shared" si="1"/>
        <v>8417880</v>
      </c>
    </row>
    <row r="33" spans="1:22" ht="15.75" x14ac:dyDescent="0.25">
      <c r="A33" s="707">
        <v>45188</v>
      </c>
      <c r="B33" s="713"/>
      <c r="C33" s="713"/>
      <c r="D33" s="719" t="s">
        <v>7409</v>
      </c>
      <c r="E33" s="709">
        <v>133000</v>
      </c>
      <c r="F33" s="711"/>
      <c r="G33" s="711">
        <f t="shared" si="0"/>
        <v>5635134</v>
      </c>
      <c r="I33" s="707">
        <v>45286</v>
      </c>
      <c r="J33" s="713"/>
      <c r="K33" s="713"/>
      <c r="L33" s="719" t="s">
        <v>7552</v>
      </c>
      <c r="M33" s="709">
        <v>500000</v>
      </c>
      <c r="N33" s="711"/>
      <c r="O33" s="711">
        <f t="shared" si="2"/>
        <v>846233</v>
      </c>
      <c r="R33" s="579">
        <v>45287</v>
      </c>
      <c r="S33" s="5" t="s">
        <v>7563</v>
      </c>
      <c r="T33" s="10">
        <v>1000000</v>
      </c>
      <c r="U33" s="410"/>
      <c r="V33" s="410">
        <f t="shared" si="1"/>
        <v>7417880</v>
      </c>
    </row>
    <row r="34" spans="1:22" ht="24" x14ac:dyDescent="0.25">
      <c r="A34" s="707">
        <v>45188</v>
      </c>
      <c r="B34" s="713"/>
      <c r="C34" s="713"/>
      <c r="D34" s="719" t="s">
        <v>7412</v>
      </c>
      <c r="E34" s="709">
        <v>85170</v>
      </c>
      <c r="F34" s="711"/>
      <c r="G34" s="711">
        <f t="shared" si="0"/>
        <v>5549964</v>
      </c>
      <c r="I34" s="707">
        <v>45286</v>
      </c>
      <c r="J34" s="713"/>
      <c r="K34" s="713"/>
      <c r="L34" s="719" t="s">
        <v>7559</v>
      </c>
      <c r="M34" s="709">
        <v>42000</v>
      </c>
      <c r="N34" s="711"/>
      <c r="O34" s="711">
        <f t="shared" si="2"/>
        <v>804233</v>
      </c>
      <c r="R34" s="579">
        <v>45292</v>
      </c>
      <c r="S34" s="5" t="s">
        <v>7561</v>
      </c>
      <c r="T34" s="10">
        <v>1000000</v>
      </c>
      <c r="U34" s="410"/>
      <c r="V34" s="410">
        <f t="shared" si="1"/>
        <v>6417880</v>
      </c>
    </row>
    <row r="35" spans="1:22" ht="24" x14ac:dyDescent="0.25">
      <c r="A35" s="707">
        <v>45188</v>
      </c>
      <c r="B35" s="713"/>
      <c r="C35" s="713"/>
      <c r="D35" s="719" t="s">
        <v>7410</v>
      </c>
      <c r="E35" s="709">
        <v>71200</v>
      </c>
      <c r="F35" s="711"/>
      <c r="G35" s="711">
        <f t="shared" si="0"/>
        <v>5478764</v>
      </c>
      <c r="I35" s="707">
        <v>45286</v>
      </c>
      <c r="J35" s="713"/>
      <c r="K35" s="713"/>
      <c r="L35" s="719" t="s">
        <v>7553</v>
      </c>
      <c r="M35" s="709">
        <v>74000</v>
      </c>
      <c r="N35" s="711"/>
      <c r="O35" s="711">
        <f t="shared" si="2"/>
        <v>730233</v>
      </c>
      <c r="R35" s="579">
        <v>45296</v>
      </c>
      <c r="S35" s="5" t="s">
        <v>7588</v>
      </c>
      <c r="T35" s="10">
        <v>1417880</v>
      </c>
      <c r="U35" s="410"/>
      <c r="V35" s="410">
        <f t="shared" si="1"/>
        <v>5000000</v>
      </c>
    </row>
    <row r="36" spans="1:22" ht="24" x14ac:dyDescent="0.25">
      <c r="A36" s="707">
        <v>45189</v>
      </c>
      <c r="B36" s="713"/>
      <c r="C36" s="713"/>
      <c r="D36" s="719" t="s">
        <v>7411</v>
      </c>
      <c r="E36" s="709">
        <v>200000</v>
      </c>
      <c r="F36" s="711"/>
      <c r="G36" s="711">
        <f t="shared" si="0"/>
        <v>5278764</v>
      </c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2"/>
        <v>688020.67</v>
      </c>
      <c r="R36" s="579">
        <v>45296</v>
      </c>
      <c r="S36" s="5" t="s">
        <v>7588</v>
      </c>
      <c r="T36" s="10">
        <v>900000</v>
      </c>
      <c r="U36" s="410"/>
      <c r="V36" s="410">
        <f t="shared" si="1"/>
        <v>4100000</v>
      </c>
    </row>
    <row r="37" spans="1:22" ht="24" x14ac:dyDescent="0.25">
      <c r="A37" s="707">
        <v>45189</v>
      </c>
      <c r="B37" s="713"/>
      <c r="C37" s="713"/>
      <c r="D37" s="719" t="s">
        <v>7411</v>
      </c>
      <c r="E37" s="709">
        <v>650000</v>
      </c>
      <c r="F37" s="711"/>
      <c r="G37" s="711">
        <f t="shared" si="0"/>
        <v>4628764</v>
      </c>
      <c r="I37" s="707">
        <v>45286</v>
      </c>
      <c r="J37" s="713"/>
      <c r="K37" s="713"/>
      <c r="L37" s="719" t="s">
        <v>7555</v>
      </c>
      <c r="M37" s="709">
        <v>51000</v>
      </c>
      <c r="N37" s="711"/>
      <c r="O37" s="711">
        <f t="shared" si="2"/>
        <v>637020.67000000004</v>
      </c>
      <c r="R37" s="579">
        <v>45306</v>
      </c>
      <c r="S37" s="5" t="s">
        <v>7619</v>
      </c>
      <c r="T37" s="10">
        <v>700000</v>
      </c>
      <c r="U37" s="410"/>
      <c r="V37" s="410">
        <f t="shared" si="1"/>
        <v>3400000</v>
      </c>
    </row>
    <row r="38" spans="1:22" ht="15.75" x14ac:dyDescent="0.25">
      <c r="A38" s="707">
        <v>45189</v>
      </c>
      <c r="B38" s="713"/>
      <c r="C38" s="713"/>
      <c r="D38" s="719" t="s">
        <v>7414</v>
      </c>
      <c r="E38" s="709"/>
      <c r="F38" s="711">
        <v>5000000</v>
      </c>
      <c r="G38" s="711">
        <f t="shared" si="0"/>
        <v>9628764</v>
      </c>
      <c r="I38" s="707">
        <v>45286</v>
      </c>
      <c r="J38" s="713"/>
      <c r="K38" s="713"/>
      <c r="L38" s="719" t="s">
        <v>7554</v>
      </c>
      <c r="M38" s="709">
        <v>218000</v>
      </c>
      <c r="N38" s="711"/>
      <c r="O38" s="711">
        <f t="shared" si="2"/>
        <v>419020.67000000004</v>
      </c>
      <c r="R38" s="579">
        <v>45306</v>
      </c>
      <c r="S38" s="5" t="s">
        <v>7620</v>
      </c>
      <c r="T38" s="10">
        <v>550000</v>
      </c>
      <c r="U38" s="410"/>
      <c r="V38" s="410">
        <f t="shared" si="1"/>
        <v>2850000</v>
      </c>
    </row>
    <row r="39" spans="1:22" ht="24" x14ac:dyDescent="0.25">
      <c r="A39" s="707">
        <v>45189</v>
      </c>
      <c r="B39" s="713"/>
      <c r="C39" s="713"/>
      <c r="D39" s="719" t="s">
        <v>7417</v>
      </c>
      <c r="E39" s="709">
        <v>996000</v>
      </c>
      <c r="F39" s="711"/>
      <c r="G39" s="711">
        <f t="shared" si="0"/>
        <v>8632764</v>
      </c>
      <c r="I39" s="707">
        <v>45286</v>
      </c>
      <c r="J39" s="713"/>
      <c r="K39" s="713"/>
      <c r="L39" s="719" t="s">
        <v>7560</v>
      </c>
      <c r="M39" s="709">
        <v>39000</v>
      </c>
      <c r="N39" s="711"/>
      <c r="O39" s="711">
        <f t="shared" si="2"/>
        <v>380020.67000000004</v>
      </c>
      <c r="R39" s="579">
        <v>45310</v>
      </c>
      <c r="S39" s="5" t="s">
        <v>7620</v>
      </c>
      <c r="T39" s="10">
        <v>600000</v>
      </c>
      <c r="U39" s="410"/>
      <c r="V39" s="410">
        <f t="shared" si="1"/>
        <v>2250000</v>
      </c>
    </row>
    <row r="40" spans="1:22" ht="31.5" x14ac:dyDescent="0.25">
      <c r="A40" s="707">
        <v>45190</v>
      </c>
      <c r="B40" s="713"/>
      <c r="C40" s="713"/>
      <c r="D40" s="719" t="s">
        <v>7418</v>
      </c>
      <c r="E40" s="709">
        <v>500000</v>
      </c>
      <c r="F40" s="711"/>
      <c r="G40" s="711">
        <f t="shared" si="0"/>
        <v>8132764</v>
      </c>
      <c r="I40" s="707">
        <v>45286</v>
      </c>
      <c r="J40" s="713"/>
      <c r="K40" s="713"/>
      <c r="L40" s="719" t="s">
        <v>7556</v>
      </c>
      <c r="M40" s="709">
        <v>80000</v>
      </c>
      <c r="N40" s="711"/>
      <c r="O40" s="711">
        <f t="shared" si="2"/>
        <v>300020.67000000004</v>
      </c>
      <c r="R40" s="579">
        <v>45320</v>
      </c>
      <c r="S40" s="11" t="s">
        <v>7647</v>
      </c>
      <c r="T40" s="10">
        <v>650000</v>
      </c>
      <c r="U40" s="410"/>
      <c r="V40" s="410">
        <f t="shared" si="1"/>
        <v>1600000</v>
      </c>
    </row>
    <row r="41" spans="1:22" ht="31.5" x14ac:dyDescent="0.25">
      <c r="A41" s="707">
        <v>45190</v>
      </c>
      <c r="B41" s="713"/>
      <c r="C41" s="713"/>
      <c r="D41" s="719" t="s">
        <v>7419</v>
      </c>
      <c r="E41" s="709">
        <v>183000</v>
      </c>
      <c r="F41" s="711"/>
      <c r="G41" s="711">
        <f t="shared" si="0"/>
        <v>7949764</v>
      </c>
      <c r="I41" s="707">
        <v>45287</v>
      </c>
      <c r="J41" s="713"/>
      <c r="K41" s="713"/>
      <c r="L41" s="719" t="s">
        <v>7557</v>
      </c>
      <c r="M41" s="709">
        <v>50000</v>
      </c>
      <c r="N41" s="711"/>
      <c r="O41" s="711">
        <f t="shared" si="2"/>
        <v>250020.67000000004</v>
      </c>
      <c r="R41" s="579">
        <v>45320</v>
      </c>
      <c r="S41" s="11" t="s">
        <v>7647</v>
      </c>
      <c r="T41" s="10">
        <v>750000</v>
      </c>
      <c r="U41" s="410"/>
      <c r="V41" s="410">
        <f t="shared" si="1"/>
        <v>850000</v>
      </c>
    </row>
    <row r="42" spans="1:22" ht="31.5" x14ac:dyDescent="0.25">
      <c r="A42" s="707">
        <v>45191</v>
      </c>
      <c r="B42" s="713"/>
      <c r="C42" s="713"/>
      <c r="D42" s="719" t="s">
        <v>7386</v>
      </c>
      <c r="E42" s="709">
        <v>1000000</v>
      </c>
      <c r="F42" s="711"/>
      <c r="G42" s="711">
        <f t="shared" si="0"/>
        <v>6949764</v>
      </c>
      <c r="I42" s="707">
        <v>45287</v>
      </c>
      <c r="J42" s="713"/>
      <c r="K42" s="713"/>
      <c r="L42" s="719" t="s">
        <v>7558</v>
      </c>
      <c r="M42" s="709">
        <v>250000</v>
      </c>
      <c r="N42" s="711"/>
      <c r="O42" s="711">
        <f t="shared" si="2"/>
        <v>20.67000000004191</v>
      </c>
      <c r="R42" s="579">
        <v>45320</v>
      </c>
      <c r="S42" s="11" t="s">
        <v>7647</v>
      </c>
      <c r="T42" s="10">
        <v>850000</v>
      </c>
      <c r="U42" s="410"/>
      <c r="V42" s="410">
        <f t="shared" si="1"/>
        <v>0</v>
      </c>
    </row>
    <row r="43" spans="1:22" ht="15.75" x14ac:dyDescent="0.25">
      <c r="A43" s="707">
        <v>45192</v>
      </c>
      <c r="B43" s="713"/>
      <c r="C43" s="713"/>
      <c r="D43" s="719" t="s">
        <v>7423</v>
      </c>
      <c r="E43" s="709">
        <v>1000000</v>
      </c>
      <c r="F43" s="711"/>
      <c r="G43" s="711">
        <f t="shared" si="0"/>
        <v>5949764</v>
      </c>
      <c r="I43" s="707">
        <v>45288</v>
      </c>
      <c r="J43" s="713"/>
      <c r="K43" s="713"/>
      <c r="L43" s="719" t="s">
        <v>7565</v>
      </c>
      <c r="M43" s="709"/>
      <c r="N43" s="711">
        <v>4548000</v>
      </c>
      <c r="O43" s="711">
        <f t="shared" si="2"/>
        <v>4548020.67</v>
      </c>
      <c r="R43" s="579"/>
      <c r="S43" s="5"/>
      <c r="T43" s="10"/>
      <c r="U43" s="410"/>
      <c r="V43" s="410"/>
    </row>
    <row r="44" spans="1:22" ht="24" x14ac:dyDescent="0.25">
      <c r="A44" s="707">
        <v>45194</v>
      </c>
      <c r="B44" s="713"/>
      <c r="C44" s="713"/>
      <c r="D44" s="719" t="s">
        <v>7440</v>
      </c>
      <c r="E44" s="709">
        <v>400000</v>
      </c>
      <c r="F44" s="711"/>
      <c r="G44" s="711">
        <f t="shared" si="0"/>
        <v>5549764</v>
      </c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2"/>
        <v>4503020.67</v>
      </c>
      <c r="R44" s="579"/>
      <c r="S44" s="5"/>
      <c r="T44" s="10"/>
      <c r="U44" s="410"/>
      <c r="V44" s="507"/>
    </row>
    <row r="45" spans="1:22" x14ac:dyDescent="0.25">
      <c r="A45" s="707">
        <v>45194</v>
      </c>
      <c r="B45" s="713"/>
      <c r="C45" s="713"/>
      <c r="D45" s="719" t="s">
        <v>7436</v>
      </c>
      <c r="E45" s="709">
        <v>27000</v>
      </c>
      <c r="F45" s="711"/>
      <c r="G45" s="711">
        <f t="shared" si="0"/>
        <v>5522764</v>
      </c>
      <c r="I45" s="707">
        <v>45288</v>
      </c>
      <c r="J45" s="713"/>
      <c r="K45" s="713"/>
      <c r="L45" s="719" t="s">
        <v>7566</v>
      </c>
      <c r="M45" s="709">
        <v>28300</v>
      </c>
      <c r="N45" s="711"/>
      <c r="O45" s="711">
        <f t="shared" si="2"/>
        <v>4474720.67</v>
      </c>
      <c r="R45" s="579"/>
      <c r="S45" s="5"/>
      <c r="T45" s="10"/>
      <c r="U45" s="410"/>
      <c r="V45" s="507"/>
    </row>
    <row r="46" spans="1:22" ht="24" x14ac:dyDescent="0.25">
      <c r="A46" s="707">
        <v>45194</v>
      </c>
      <c r="B46" s="713"/>
      <c r="C46" s="713"/>
      <c r="D46" s="719" t="s">
        <v>7437</v>
      </c>
      <c r="E46" s="709">
        <v>139775</v>
      </c>
      <c r="F46" s="711"/>
      <c r="G46" s="711">
        <f t="shared" si="0"/>
        <v>5382989</v>
      </c>
      <c r="I46" s="707">
        <v>45288</v>
      </c>
      <c r="J46" s="713"/>
      <c r="K46" s="713"/>
      <c r="L46" s="719" t="s">
        <v>7567</v>
      </c>
      <c r="M46" s="709">
        <v>35000</v>
      </c>
      <c r="N46" s="711"/>
      <c r="O46" s="711">
        <f t="shared" si="2"/>
        <v>4439720.67</v>
      </c>
      <c r="R46" s="579"/>
      <c r="S46" s="5"/>
      <c r="T46" s="10"/>
      <c r="U46" s="410"/>
      <c r="V46" s="507"/>
    </row>
    <row r="47" spans="1:22" ht="24" x14ac:dyDescent="0.25">
      <c r="A47" s="707">
        <v>45194</v>
      </c>
      <c r="B47" s="713"/>
      <c r="C47" s="713"/>
      <c r="D47" s="719" t="s">
        <v>7438</v>
      </c>
      <c r="E47" s="709">
        <v>50000</v>
      </c>
      <c r="F47" s="711"/>
      <c r="G47" s="711">
        <f t="shared" si="0"/>
        <v>5332989</v>
      </c>
      <c r="I47" s="707">
        <v>45289</v>
      </c>
      <c r="J47" s="713"/>
      <c r="K47" s="713"/>
      <c r="L47" s="719" t="s">
        <v>7568</v>
      </c>
      <c r="M47" s="709">
        <v>250000</v>
      </c>
      <c r="N47" s="711"/>
      <c r="O47" s="711">
        <f t="shared" si="2"/>
        <v>4189720.67</v>
      </c>
      <c r="R47" s="579"/>
      <c r="S47" s="5"/>
      <c r="T47" s="10"/>
      <c r="U47" s="410"/>
      <c r="V47" s="507"/>
    </row>
    <row r="48" spans="1:22" x14ac:dyDescent="0.25">
      <c r="A48" s="707">
        <v>45194</v>
      </c>
      <c r="B48" s="713"/>
      <c r="C48" s="713"/>
      <c r="D48" s="719" t="s">
        <v>7441</v>
      </c>
      <c r="E48" s="709">
        <v>500000</v>
      </c>
      <c r="F48" s="711"/>
      <c r="G48" s="711">
        <f t="shared" si="0"/>
        <v>4832989</v>
      </c>
      <c r="I48" s="707">
        <v>45290</v>
      </c>
      <c r="J48" s="713"/>
      <c r="K48" s="713"/>
      <c r="L48" s="719" t="s">
        <v>7568</v>
      </c>
      <c r="M48" s="709">
        <v>250000</v>
      </c>
      <c r="N48" s="711"/>
      <c r="O48" s="711">
        <f t="shared" si="2"/>
        <v>3939720.67</v>
      </c>
      <c r="R48" s="579"/>
      <c r="S48" s="569"/>
      <c r="T48" s="339"/>
      <c r="U48" s="340"/>
      <c r="V48" s="507"/>
    </row>
    <row r="49" spans="1:22" ht="24" x14ac:dyDescent="0.25">
      <c r="A49" s="707">
        <v>45194</v>
      </c>
      <c r="B49" s="713"/>
      <c r="C49" s="713"/>
      <c r="D49" s="719" t="s">
        <v>7439</v>
      </c>
      <c r="E49" s="709">
        <v>30000</v>
      </c>
      <c r="F49" s="711"/>
      <c r="G49" s="711">
        <f t="shared" si="0"/>
        <v>4802989</v>
      </c>
      <c r="I49" s="707">
        <v>45290</v>
      </c>
      <c r="J49" s="713"/>
      <c r="K49" s="713"/>
      <c r="L49" s="719" t="s">
        <v>7572</v>
      </c>
      <c r="M49" s="709">
        <v>47000</v>
      </c>
      <c r="N49" s="711"/>
      <c r="O49" s="711">
        <f t="shared" si="2"/>
        <v>3892720.67</v>
      </c>
      <c r="R49" s="579"/>
      <c r="S49" s="5"/>
      <c r="T49" s="10"/>
      <c r="U49" s="340"/>
      <c r="V49" s="507"/>
    </row>
    <row r="50" spans="1:22" x14ac:dyDescent="0.25">
      <c r="A50" s="707">
        <v>45194</v>
      </c>
      <c r="B50" s="713"/>
      <c r="C50" s="713"/>
      <c r="D50" s="719" t="s">
        <v>7400</v>
      </c>
      <c r="E50" s="709">
        <v>340000</v>
      </c>
      <c r="F50" s="711"/>
      <c r="G50" s="711">
        <f t="shared" si="0"/>
        <v>4462989</v>
      </c>
      <c r="I50" s="707">
        <v>45290</v>
      </c>
      <c r="J50" s="713"/>
      <c r="K50" s="713"/>
      <c r="L50" s="719" t="s">
        <v>7575</v>
      </c>
      <c r="M50" s="709">
        <v>250000</v>
      </c>
      <c r="N50" s="711"/>
      <c r="O50" s="711">
        <f t="shared" si="2"/>
        <v>3642720.67</v>
      </c>
      <c r="R50" s="579"/>
      <c r="S50" s="569"/>
      <c r="T50" s="339"/>
      <c r="U50" s="340"/>
      <c r="V50" s="507"/>
    </row>
    <row r="51" spans="1:22" x14ac:dyDescent="0.25">
      <c r="A51" s="707">
        <v>45194</v>
      </c>
      <c r="B51" s="713"/>
      <c r="C51" s="713"/>
      <c r="D51" s="719" t="s">
        <v>7436</v>
      </c>
      <c r="E51" s="709">
        <v>54400</v>
      </c>
      <c r="F51" s="711"/>
      <c r="G51" s="711">
        <f t="shared" si="0"/>
        <v>4408589</v>
      </c>
      <c r="I51" s="707">
        <v>45293</v>
      </c>
      <c r="J51" s="713"/>
      <c r="K51" s="713"/>
      <c r="L51" s="719" t="s">
        <v>7576</v>
      </c>
      <c r="M51" s="709">
        <v>357400</v>
      </c>
      <c r="N51" s="711"/>
      <c r="O51" s="711">
        <f t="shared" si="2"/>
        <v>3285320.67</v>
      </c>
      <c r="R51" s="579"/>
      <c r="S51" s="569"/>
      <c r="T51" s="339"/>
      <c r="U51" s="340"/>
      <c r="V51" s="507"/>
    </row>
    <row r="52" spans="1:22" ht="24" x14ac:dyDescent="0.25">
      <c r="A52" s="707">
        <v>45194</v>
      </c>
      <c r="B52" s="713"/>
      <c r="C52" s="713"/>
      <c r="D52" s="719" t="s">
        <v>7442</v>
      </c>
      <c r="E52" s="709">
        <v>25400</v>
      </c>
      <c r="F52" s="711"/>
      <c r="G52" s="711">
        <f t="shared" si="0"/>
        <v>4383189</v>
      </c>
      <c r="I52" s="707">
        <v>45293</v>
      </c>
      <c r="J52" s="713"/>
      <c r="K52" s="713"/>
      <c r="L52" s="719" t="s">
        <v>7540</v>
      </c>
      <c r="M52" s="709">
        <v>267000</v>
      </c>
      <c r="N52" s="711"/>
      <c r="O52" s="711">
        <f t="shared" si="2"/>
        <v>3018320.67</v>
      </c>
      <c r="R52" s="579"/>
      <c r="S52" s="569"/>
      <c r="T52" s="339"/>
      <c r="U52" s="340"/>
      <c r="V52" s="507"/>
    </row>
    <row r="53" spans="1:22" ht="24" x14ac:dyDescent="0.25">
      <c r="A53" s="707">
        <v>45194</v>
      </c>
      <c r="B53" s="713"/>
      <c r="C53" s="713"/>
      <c r="D53" s="719" t="s">
        <v>7411</v>
      </c>
      <c r="E53" s="709">
        <v>150000</v>
      </c>
      <c r="F53" s="711"/>
      <c r="G53" s="711">
        <f t="shared" si="0"/>
        <v>4233189</v>
      </c>
      <c r="I53" s="707">
        <v>45293</v>
      </c>
      <c r="J53" s="713"/>
      <c r="K53" s="713"/>
      <c r="L53" s="719" t="s">
        <v>7578</v>
      </c>
      <c r="M53" s="709">
        <v>76000</v>
      </c>
      <c r="N53" s="711"/>
      <c r="O53" s="711">
        <f t="shared" si="2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7">
        <v>45195</v>
      </c>
      <c r="B54" s="713"/>
      <c r="C54" s="713"/>
      <c r="D54" s="719" t="s">
        <v>7379</v>
      </c>
      <c r="E54" s="709">
        <v>1000000</v>
      </c>
      <c r="F54" s="711"/>
      <c r="G54" s="711">
        <f t="shared" si="0"/>
        <v>3233189</v>
      </c>
      <c r="H54" s="722"/>
      <c r="I54" s="707">
        <v>45293</v>
      </c>
      <c r="J54" s="713"/>
      <c r="K54" s="713"/>
      <c r="L54" s="719" t="s">
        <v>7577</v>
      </c>
      <c r="M54" s="709">
        <v>100000</v>
      </c>
      <c r="N54" s="711"/>
      <c r="O54" s="711">
        <f t="shared" si="2"/>
        <v>2842320.67</v>
      </c>
      <c r="R54" s="579"/>
      <c r="S54" s="569"/>
      <c r="T54" s="339"/>
      <c r="U54" s="340"/>
      <c r="V54" s="507"/>
    </row>
    <row r="55" spans="1:22" x14ac:dyDescent="0.25">
      <c r="A55" s="707">
        <v>45195</v>
      </c>
      <c r="B55" s="713"/>
      <c r="C55" s="713"/>
      <c r="D55" s="719" t="s">
        <v>7441</v>
      </c>
      <c r="E55" s="709">
        <v>800000</v>
      </c>
      <c r="F55" s="711"/>
      <c r="G55" s="711">
        <f t="shared" si="0"/>
        <v>2433189</v>
      </c>
      <c r="I55" s="707">
        <v>45294</v>
      </c>
      <c r="J55" s="713"/>
      <c r="K55" s="713"/>
      <c r="L55" s="719" t="s">
        <v>7581</v>
      </c>
      <c r="M55" s="709">
        <v>250000</v>
      </c>
      <c r="N55" s="711"/>
      <c r="O55" s="711">
        <f t="shared" si="2"/>
        <v>2592320.67</v>
      </c>
      <c r="R55" s="579"/>
      <c r="S55" s="586"/>
      <c r="T55" s="585"/>
      <c r="U55" s="340"/>
      <c r="V55" s="507"/>
    </row>
    <row r="56" spans="1:22" x14ac:dyDescent="0.25">
      <c r="A56" s="707">
        <v>45195</v>
      </c>
      <c r="B56" s="713"/>
      <c r="C56" s="713"/>
      <c r="D56" s="719" t="s">
        <v>7441</v>
      </c>
      <c r="E56" s="709">
        <v>500000</v>
      </c>
      <c r="F56" s="711"/>
      <c r="G56" s="711">
        <f t="shared" si="0"/>
        <v>1933189</v>
      </c>
      <c r="I56" s="707">
        <v>45294</v>
      </c>
      <c r="J56" s="713"/>
      <c r="K56" s="713"/>
      <c r="L56" s="719" t="s">
        <v>7582</v>
      </c>
      <c r="M56" s="709">
        <v>500000</v>
      </c>
      <c r="N56" s="711"/>
      <c r="O56" s="711">
        <f t="shared" si="2"/>
        <v>2092320.67</v>
      </c>
      <c r="R56" s="579"/>
      <c r="S56" s="587"/>
      <c r="T56" s="339"/>
      <c r="U56" s="573"/>
      <c r="V56" s="507"/>
    </row>
    <row r="57" spans="1:22" ht="24" x14ac:dyDescent="0.25">
      <c r="A57" s="707">
        <v>45197</v>
      </c>
      <c r="B57" s="713"/>
      <c r="C57" s="713"/>
      <c r="D57" s="719" t="s">
        <v>7444</v>
      </c>
      <c r="E57" s="709">
        <v>14000</v>
      </c>
      <c r="F57" s="711"/>
      <c r="G57" s="711">
        <f t="shared" si="0"/>
        <v>1919189</v>
      </c>
      <c r="I57" s="707">
        <v>45295</v>
      </c>
      <c r="J57" s="713"/>
      <c r="K57" s="713"/>
      <c r="L57" s="719" t="s">
        <v>7585</v>
      </c>
      <c r="M57" s="709">
        <v>85000</v>
      </c>
      <c r="N57" s="711"/>
      <c r="O57" s="711">
        <f t="shared" si="2"/>
        <v>2007320.67</v>
      </c>
      <c r="R57" s="579"/>
      <c r="S57" s="587"/>
      <c r="T57" s="339"/>
      <c r="U57" s="573"/>
      <c r="V57" s="507"/>
    </row>
    <row r="58" spans="1:22" ht="24" x14ac:dyDescent="0.25">
      <c r="A58" s="707">
        <v>45197</v>
      </c>
      <c r="B58" s="713"/>
      <c r="C58" s="713"/>
      <c r="D58" s="719" t="s">
        <v>7447</v>
      </c>
      <c r="E58" s="709">
        <v>30000</v>
      </c>
      <c r="F58" s="711"/>
      <c r="G58" s="711">
        <f t="shared" si="0"/>
        <v>1889189</v>
      </c>
      <c r="I58" s="707">
        <v>45295</v>
      </c>
      <c r="J58" s="713"/>
      <c r="K58" s="713"/>
      <c r="L58" s="719" t="s">
        <v>7586</v>
      </c>
      <c r="M58" s="709">
        <v>165988</v>
      </c>
      <c r="N58" s="711"/>
      <c r="O58" s="711">
        <f t="shared" si="2"/>
        <v>1841332.67</v>
      </c>
      <c r="R58" s="579"/>
      <c r="S58" s="586"/>
      <c r="T58" s="585"/>
      <c r="U58" s="340"/>
      <c r="V58" s="507"/>
    </row>
    <row r="59" spans="1:22" ht="24" x14ac:dyDescent="0.25">
      <c r="A59" s="707">
        <v>45197</v>
      </c>
      <c r="B59" s="713"/>
      <c r="C59" s="713"/>
      <c r="D59" s="719" t="s">
        <v>7445</v>
      </c>
      <c r="E59" s="709">
        <v>80000</v>
      </c>
      <c r="F59" s="711"/>
      <c r="G59" s="711">
        <f t="shared" si="0"/>
        <v>1809189</v>
      </c>
      <c r="I59" s="707">
        <v>45295</v>
      </c>
      <c r="J59" s="713"/>
      <c r="K59" s="713"/>
      <c r="L59" s="719" t="s">
        <v>7587</v>
      </c>
      <c r="M59" s="709">
        <v>60000</v>
      </c>
      <c r="N59" s="711"/>
      <c r="O59" s="711">
        <f t="shared" si="2"/>
        <v>1781332.67</v>
      </c>
      <c r="R59" s="579"/>
      <c r="S59" s="569"/>
      <c r="T59" s="339"/>
      <c r="U59" s="340"/>
      <c r="V59" s="507"/>
    </row>
    <row r="60" spans="1:22" x14ac:dyDescent="0.25">
      <c r="A60" s="707">
        <v>45197</v>
      </c>
      <c r="B60" s="713"/>
      <c r="C60" s="713"/>
      <c r="D60" s="719" t="s">
        <v>7446</v>
      </c>
      <c r="E60" s="709">
        <v>215000</v>
      </c>
      <c r="F60" s="711"/>
      <c r="G60" s="711">
        <f t="shared" si="0"/>
        <v>1594189</v>
      </c>
      <c r="I60" s="707">
        <v>45296</v>
      </c>
      <c r="J60" s="713"/>
      <c r="K60" s="713"/>
      <c r="L60" s="723" t="s">
        <v>7589</v>
      </c>
      <c r="M60" s="724">
        <v>75000</v>
      </c>
      <c r="N60" s="711"/>
      <c r="O60" s="711">
        <f t="shared" si="2"/>
        <v>1706332.67</v>
      </c>
      <c r="R60" s="579"/>
      <c r="S60" s="569"/>
      <c r="T60" s="339"/>
      <c r="U60" s="340"/>
      <c r="V60" s="507"/>
    </row>
    <row r="61" spans="1:22" x14ac:dyDescent="0.25">
      <c r="A61" s="707">
        <v>45197</v>
      </c>
      <c r="B61" s="713"/>
      <c r="C61" s="713"/>
      <c r="D61" s="719" t="s">
        <v>7423</v>
      </c>
      <c r="E61" s="709">
        <v>100000</v>
      </c>
      <c r="F61" s="711"/>
      <c r="G61" s="711">
        <f t="shared" si="0"/>
        <v>1494189</v>
      </c>
      <c r="I61" s="707">
        <v>45297</v>
      </c>
      <c r="J61" s="713"/>
      <c r="K61" s="713"/>
      <c r="L61" s="719" t="s">
        <v>7590</v>
      </c>
      <c r="M61" s="709">
        <v>50000</v>
      </c>
      <c r="N61" s="711"/>
      <c r="O61" s="711">
        <f t="shared" si="2"/>
        <v>1656332.67</v>
      </c>
      <c r="R61" s="579"/>
      <c r="S61" s="568"/>
      <c r="T61" s="339"/>
      <c r="U61" s="340"/>
      <c r="V61" s="507"/>
    </row>
    <row r="62" spans="1:22" x14ac:dyDescent="0.25">
      <c r="A62" s="707">
        <v>45202</v>
      </c>
      <c r="B62" s="713"/>
      <c r="C62" s="713"/>
      <c r="D62" s="719" t="s">
        <v>7441</v>
      </c>
      <c r="E62" s="709">
        <v>200000</v>
      </c>
      <c r="F62" s="711"/>
      <c r="G62" s="711">
        <f t="shared" si="0"/>
        <v>1294189</v>
      </c>
      <c r="I62" s="707">
        <v>45297</v>
      </c>
      <c r="J62" s="713"/>
      <c r="K62" s="713"/>
      <c r="L62" s="719" t="s">
        <v>7591</v>
      </c>
      <c r="M62" s="709">
        <v>200000</v>
      </c>
      <c r="N62" s="711"/>
      <c r="O62" s="711">
        <f t="shared" si="2"/>
        <v>1456332.67</v>
      </c>
      <c r="R62" s="579"/>
      <c r="S62" s="568"/>
      <c r="T62" s="339"/>
      <c r="U62" s="340"/>
      <c r="V62" s="507"/>
    </row>
    <row r="63" spans="1:22" x14ac:dyDescent="0.25">
      <c r="A63" s="707">
        <v>45202</v>
      </c>
      <c r="B63" s="713"/>
      <c r="C63" s="713"/>
      <c r="D63" s="719" t="s">
        <v>7450</v>
      </c>
      <c r="E63" s="709">
        <v>50000</v>
      </c>
      <c r="F63" s="711"/>
      <c r="G63" s="711">
        <f t="shared" si="0"/>
        <v>1244189</v>
      </c>
      <c r="I63" s="707">
        <v>45300</v>
      </c>
      <c r="J63" s="713"/>
      <c r="K63" s="713"/>
      <c r="L63" s="719" t="s">
        <v>7599</v>
      </c>
      <c r="M63" s="709">
        <v>275000</v>
      </c>
      <c r="N63" s="711"/>
      <c r="O63" s="711">
        <f t="shared" si="2"/>
        <v>1181332.67</v>
      </c>
      <c r="R63" s="579"/>
      <c r="S63" s="568"/>
      <c r="T63" s="339"/>
      <c r="U63" s="340"/>
      <c r="V63" s="507"/>
    </row>
    <row r="64" spans="1:22" x14ac:dyDescent="0.25">
      <c r="A64" s="707">
        <v>45202</v>
      </c>
      <c r="B64" s="713"/>
      <c r="C64" s="713"/>
      <c r="D64" s="719" t="s">
        <v>7451</v>
      </c>
      <c r="E64" s="709">
        <v>500000</v>
      </c>
      <c r="F64" s="711"/>
      <c r="G64" s="711">
        <f t="shared" si="0"/>
        <v>744189</v>
      </c>
      <c r="I64" s="707">
        <v>45306</v>
      </c>
      <c r="J64" s="713"/>
      <c r="K64" s="713"/>
      <c r="L64" s="719" t="s">
        <v>7601</v>
      </c>
      <c r="M64" s="709"/>
      <c r="N64" s="711">
        <v>4096986</v>
      </c>
      <c r="O64" s="711">
        <f t="shared" si="2"/>
        <v>5278318.67</v>
      </c>
      <c r="R64" s="579"/>
      <c r="S64" s="568"/>
      <c r="T64" s="339"/>
      <c r="U64" s="340"/>
      <c r="V64" s="507"/>
    </row>
    <row r="65" spans="1:22" x14ac:dyDescent="0.25">
      <c r="A65" s="707">
        <v>45202</v>
      </c>
      <c r="B65" s="713"/>
      <c r="C65" s="713"/>
      <c r="D65" s="719" t="s">
        <v>7452</v>
      </c>
      <c r="E65" s="709">
        <v>15000</v>
      </c>
      <c r="F65" s="711"/>
      <c r="G65" s="711">
        <f t="shared" si="0"/>
        <v>729189</v>
      </c>
      <c r="I65" s="707">
        <v>45306</v>
      </c>
      <c r="J65" s="713"/>
      <c r="K65" s="713"/>
      <c r="L65" s="719" t="s">
        <v>7522</v>
      </c>
      <c r="M65" s="709"/>
      <c r="N65" s="711">
        <v>8000000</v>
      </c>
      <c r="O65" s="711">
        <f t="shared" si="2"/>
        <v>13278318.67</v>
      </c>
      <c r="R65" s="579"/>
      <c r="S65" s="568"/>
      <c r="T65" s="339"/>
      <c r="U65" s="340"/>
      <c r="V65" s="507"/>
    </row>
    <row r="66" spans="1:22" x14ac:dyDescent="0.25">
      <c r="A66" s="707">
        <v>45202</v>
      </c>
      <c r="B66" s="713"/>
      <c r="C66" s="713"/>
      <c r="D66" s="719" t="s">
        <v>7386</v>
      </c>
      <c r="E66" s="709">
        <v>500000</v>
      </c>
      <c r="F66" s="711"/>
      <c r="G66" s="711">
        <f t="shared" si="0"/>
        <v>229189</v>
      </c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2"/>
        <v>13198318.67</v>
      </c>
      <c r="R66" s="579"/>
      <c r="S66" s="568"/>
      <c r="T66" s="339"/>
      <c r="U66" s="340"/>
      <c r="V66" s="507"/>
    </row>
    <row r="67" spans="1:22" x14ac:dyDescent="0.25">
      <c r="A67" s="707">
        <v>45203</v>
      </c>
      <c r="B67" s="713"/>
      <c r="C67" s="713"/>
      <c r="D67" s="719" t="s">
        <v>7453</v>
      </c>
      <c r="E67" s="709">
        <v>179200</v>
      </c>
      <c r="F67" s="711"/>
      <c r="G67" s="711">
        <f t="shared" si="0"/>
        <v>49989</v>
      </c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2"/>
        <v>13157318.67</v>
      </c>
      <c r="R67" s="579"/>
      <c r="S67" s="568"/>
      <c r="T67" s="339"/>
      <c r="U67" s="340"/>
      <c r="V67" s="507"/>
    </row>
    <row r="68" spans="1:22" x14ac:dyDescent="0.25">
      <c r="A68" s="707">
        <v>45203</v>
      </c>
      <c r="B68" s="713"/>
      <c r="C68" s="713"/>
      <c r="D68" s="725" t="s">
        <v>7197</v>
      </c>
      <c r="E68" s="724">
        <v>50000</v>
      </c>
      <c r="F68" s="711"/>
      <c r="G68" s="711">
        <f t="shared" si="0"/>
        <v>-11</v>
      </c>
      <c r="I68" s="707">
        <v>45302</v>
      </c>
      <c r="J68" s="713"/>
      <c r="K68" s="713"/>
      <c r="L68" s="719" t="s">
        <v>7616</v>
      </c>
      <c r="M68" s="709">
        <v>85000</v>
      </c>
      <c r="N68" s="711"/>
      <c r="O68" s="711">
        <f t="shared" si="2"/>
        <v>13072318.67</v>
      </c>
      <c r="R68" s="579"/>
      <c r="S68" s="568"/>
      <c r="T68" s="339"/>
      <c r="U68" s="340"/>
      <c r="V68" s="507"/>
    </row>
    <row r="69" spans="1:22" x14ac:dyDescent="0.25">
      <c r="A69" s="707">
        <v>45203</v>
      </c>
      <c r="B69" s="713"/>
      <c r="C69" s="713"/>
      <c r="D69" s="708" t="s">
        <v>7391</v>
      </c>
      <c r="E69" s="709"/>
      <c r="F69" s="710">
        <v>3450000</v>
      </c>
      <c r="G69" s="711">
        <f>F69+G68-E69</f>
        <v>3449989</v>
      </c>
      <c r="I69" s="707">
        <v>45302</v>
      </c>
      <c r="J69" s="713"/>
      <c r="K69" s="713"/>
      <c r="L69" s="719" t="s">
        <v>7602</v>
      </c>
      <c r="M69" s="709">
        <v>306300</v>
      </c>
      <c r="N69" s="711"/>
      <c r="O69" s="711">
        <f t="shared" si="2"/>
        <v>12766018.67</v>
      </c>
      <c r="R69" s="579"/>
      <c r="S69" s="568"/>
      <c r="T69" s="339"/>
      <c r="U69" s="340"/>
      <c r="V69" s="507"/>
    </row>
    <row r="70" spans="1:22" x14ac:dyDescent="0.25">
      <c r="A70" s="707">
        <v>45203</v>
      </c>
      <c r="B70" s="713"/>
      <c r="C70" s="713"/>
      <c r="D70" s="708" t="s">
        <v>7391</v>
      </c>
      <c r="E70" s="709"/>
      <c r="F70" s="710">
        <v>3524056</v>
      </c>
      <c r="G70" s="711">
        <f t="shared" ref="G70:G72" si="3">F70+G69-E70</f>
        <v>6974045</v>
      </c>
      <c r="I70" s="707">
        <v>45304</v>
      </c>
      <c r="J70" s="713"/>
      <c r="K70" s="713"/>
      <c r="L70" s="719" t="s">
        <v>7603</v>
      </c>
      <c r="M70" s="709">
        <v>207180</v>
      </c>
      <c r="N70" s="711"/>
      <c r="O70" s="711">
        <f t="shared" ref="O70:O146" si="4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7">
        <v>45203</v>
      </c>
      <c r="B71" s="713"/>
      <c r="C71" s="713"/>
      <c r="D71" s="723" t="s">
        <v>7197</v>
      </c>
      <c r="E71" s="724">
        <v>69740</v>
      </c>
      <c r="F71" s="711"/>
      <c r="G71" s="711">
        <f t="shared" si="3"/>
        <v>6904305</v>
      </c>
      <c r="H71" s="722"/>
      <c r="I71" s="707">
        <v>45304</v>
      </c>
      <c r="J71" s="713"/>
      <c r="K71" s="713"/>
      <c r="L71" s="719" t="s">
        <v>7554</v>
      </c>
      <c r="M71" s="709">
        <v>125000</v>
      </c>
      <c r="N71" s="711"/>
      <c r="O71" s="711">
        <f t="shared" si="4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7">
        <v>45205</v>
      </c>
      <c r="B72" s="713"/>
      <c r="C72" s="713"/>
      <c r="D72" s="719" t="s">
        <v>7456</v>
      </c>
      <c r="E72" s="709">
        <v>1000000</v>
      </c>
      <c r="F72" s="711"/>
      <c r="G72" s="711">
        <f t="shared" si="3"/>
        <v>5904305</v>
      </c>
      <c r="H72" s="722"/>
      <c r="I72" s="707">
        <v>45304</v>
      </c>
      <c r="J72" s="713"/>
      <c r="K72" s="713"/>
      <c r="L72" s="719" t="s">
        <v>7606</v>
      </c>
      <c r="M72" s="711">
        <v>300000</v>
      </c>
      <c r="N72" s="711"/>
      <c r="O72" s="711">
        <f t="shared" si="4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7">
        <v>45206</v>
      </c>
      <c r="B73" s="713"/>
      <c r="C73" s="713"/>
      <c r="D73" s="719" t="s">
        <v>7457</v>
      </c>
      <c r="E73" s="709">
        <v>900000</v>
      </c>
      <c r="F73" s="711"/>
      <c r="G73" s="711">
        <f t="shared" ref="G73:G75" si="5">G72+F73-E73</f>
        <v>5004305</v>
      </c>
      <c r="H73" s="722"/>
      <c r="I73" s="707">
        <v>45304</v>
      </c>
      <c r="J73" s="713"/>
      <c r="K73" s="713"/>
      <c r="L73" s="719" t="s">
        <v>7617</v>
      </c>
      <c r="M73" s="711">
        <v>700000</v>
      </c>
      <c r="N73" s="711"/>
      <c r="O73" s="711">
        <f t="shared" si="4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7">
        <v>45208</v>
      </c>
      <c r="B74" s="713"/>
      <c r="C74" s="713"/>
      <c r="D74" s="719" t="s">
        <v>7458</v>
      </c>
      <c r="E74" s="709">
        <v>460000</v>
      </c>
      <c r="F74" s="711"/>
      <c r="G74" s="711">
        <f t="shared" si="5"/>
        <v>4544305</v>
      </c>
      <c r="H74" s="722"/>
      <c r="I74" s="707">
        <v>45304</v>
      </c>
      <c r="J74" s="713"/>
      <c r="K74" s="713"/>
      <c r="L74" s="719" t="s">
        <v>7617</v>
      </c>
      <c r="M74" s="711">
        <v>700000</v>
      </c>
      <c r="N74" s="711"/>
      <c r="O74" s="711">
        <f t="shared" si="4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7">
        <v>45209</v>
      </c>
      <c r="B75" s="713"/>
      <c r="C75" s="713"/>
      <c r="D75" s="719" t="s">
        <v>7459</v>
      </c>
      <c r="E75" s="709">
        <v>1000000</v>
      </c>
      <c r="F75" s="711"/>
      <c r="G75" s="711">
        <f t="shared" si="5"/>
        <v>3544305</v>
      </c>
      <c r="H75" s="722"/>
      <c r="I75" s="707">
        <v>45304</v>
      </c>
      <c r="J75" s="713"/>
      <c r="K75" s="713"/>
      <c r="L75" s="719" t="s">
        <v>7618</v>
      </c>
      <c r="M75" s="711">
        <v>400000</v>
      </c>
      <c r="N75" s="711"/>
      <c r="O75" s="711">
        <f t="shared" si="4"/>
        <v>10333838.67</v>
      </c>
      <c r="R75" s="579"/>
      <c r="S75" s="587"/>
      <c r="T75" s="339"/>
      <c r="U75" s="573"/>
      <c r="V75" s="507"/>
    </row>
    <row r="76" spans="1:22" s="14" customFormat="1" ht="24" x14ac:dyDescent="0.25">
      <c r="A76" s="707">
        <v>45210</v>
      </c>
      <c r="B76" s="713"/>
      <c r="C76" s="713"/>
      <c r="D76" s="719" t="s">
        <v>7460</v>
      </c>
      <c r="E76" s="709">
        <v>222000</v>
      </c>
      <c r="F76" s="711"/>
      <c r="G76" s="711">
        <f t="shared" ref="G76:G128" si="6">G75+F76-E76</f>
        <v>3322305</v>
      </c>
      <c r="H76" s="722"/>
      <c r="I76" s="707">
        <v>45306</v>
      </c>
      <c r="J76" s="713"/>
      <c r="K76" s="713"/>
      <c r="L76" s="719" t="s">
        <v>7605</v>
      </c>
      <c r="M76" s="709">
        <v>25000</v>
      </c>
      <c r="N76" s="711"/>
      <c r="O76" s="711">
        <f t="shared" si="4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7">
        <v>45210</v>
      </c>
      <c r="B77" s="713"/>
      <c r="C77" s="713"/>
      <c r="D77" s="719" t="s">
        <v>7461</v>
      </c>
      <c r="E77" s="709">
        <v>300000</v>
      </c>
      <c r="F77" s="711"/>
      <c r="G77" s="711">
        <f t="shared" si="6"/>
        <v>3022305</v>
      </c>
      <c r="H77" s="722"/>
      <c r="I77" s="707">
        <v>45306</v>
      </c>
      <c r="J77" s="713"/>
      <c r="K77" s="713"/>
      <c r="L77" s="719" t="s">
        <v>7605</v>
      </c>
      <c r="M77" s="709">
        <v>25000</v>
      </c>
      <c r="N77" s="711"/>
      <c r="O77" s="711">
        <f t="shared" si="4"/>
        <v>10283838.67</v>
      </c>
      <c r="R77" s="579"/>
      <c r="S77" s="569"/>
      <c r="T77" s="339"/>
      <c r="U77" s="340"/>
      <c r="V77" s="507"/>
    </row>
    <row r="78" spans="1:22" s="14" customFormat="1" ht="24" x14ac:dyDescent="0.25">
      <c r="A78" s="707">
        <v>45210</v>
      </c>
      <c r="B78" s="713"/>
      <c r="C78" s="713"/>
      <c r="D78" s="719" t="s">
        <v>7462</v>
      </c>
      <c r="E78" s="709">
        <v>204800</v>
      </c>
      <c r="F78" s="711"/>
      <c r="G78" s="711">
        <f t="shared" si="6"/>
        <v>2817505</v>
      </c>
      <c r="H78" s="722"/>
      <c r="I78" s="707">
        <v>45306</v>
      </c>
      <c r="J78" s="713"/>
      <c r="K78" s="713"/>
      <c r="L78" s="719" t="s">
        <v>7605</v>
      </c>
      <c r="M78" s="709">
        <v>25000</v>
      </c>
      <c r="N78" s="711"/>
      <c r="O78" s="711">
        <f t="shared" si="4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7">
        <v>45211</v>
      </c>
      <c r="B79" s="713"/>
      <c r="C79" s="713"/>
      <c r="D79" s="719" t="s">
        <v>7463</v>
      </c>
      <c r="E79" s="709">
        <v>140000</v>
      </c>
      <c r="F79" s="711"/>
      <c r="G79" s="711">
        <f t="shared" si="6"/>
        <v>2677505</v>
      </c>
      <c r="H79" s="722"/>
      <c r="I79" s="707">
        <v>45306</v>
      </c>
      <c r="J79" s="713"/>
      <c r="K79" s="713"/>
      <c r="L79" s="719" t="s">
        <v>7605</v>
      </c>
      <c r="M79" s="709">
        <v>25000</v>
      </c>
      <c r="N79" s="711"/>
      <c r="O79" s="711">
        <f t="shared" si="4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7">
        <v>45212</v>
      </c>
      <c r="B80" s="713"/>
      <c r="C80" s="713"/>
      <c r="D80" s="719" t="s">
        <v>7464</v>
      </c>
      <c r="E80" s="709">
        <v>471000</v>
      </c>
      <c r="F80" s="711"/>
      <c r="G80" s="711">
        <f t="shared" si="6"/>
        <v>2206505</v>
      </c>
      <c r="H80" s="722"/>
      <c r="I80" s="707">
        <v>45306</v>
      </c>
      <c r="J80" s="713"/>
      <c r="K80" s="713"/>
      <c r="L80" s="719" t="s">
        <v>7604</v>
      </c>
      <c r="M80" s="709">
        <v>240000</v>
      </c>
      <c r="N80" s="711"/>
      <c r="O80" s="711">
        <f t="shared" si="4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7">
        <v>45213</v>
      </c>
      <c r="B81" s="713"/>
      <c r="C81" s="713"/>
      <c r="D81" s="719" t="s">
        <v>7465</v>
      </c>
      <c r="E81" s="709">
        <v>200000</v>
      </c>
      <c r="F81" s="711"/>
      <c r="G81" s="711">
        <f t="shared" si="6"/>
        <v>2006505</v>
      </c>
      <c r="H81" s="722"/>
      <c r="I81" s="707">
        <v>45307</v>
      </c>
      <c r="J81" s="713"/>
      <c r="K81" s="713"/>
      <c r="L81" s="719" t="s">
        <v>7608</v>
      </c>
      <c r="M81" s="709">
        <v>100000</v>
      </c>
      <c r="N81" s="711"/>
      <c r="O81" s="711">
        <f t="shared" si="4"/>
        <v>9893838.6699999999</v>
      </c>
      <c r="R81" s="579"/>
      <c r="S81" s="569"/>
      <c r="T81" s="339"/>
      <c r="U81" s="340"/>
      <c r="V81" s="507"/>
    </row>
    <row r="82" spans="1:22" s="14" customFormat="1" ht="24" x14ac:dyDescent="0.25">
      <c r="A82" s="707">
        <v>45213</v>
      </c>
      <c r="B82" s="713"/>
      <c r="C82" s="713"/>
      <c r="D82" s="719" t="s">
        <v>7466</v>
      </c>
      <c r="E82" s="709">
        <v>400000</v>
      </c>
      <c r="F82" s="711"/>
      <c r="G82" s="711">
        <f t="shared" si="6"/>
        <v>1606505</v>
      </c>
      <c r="H82" s="722"/>
      <c r="I82" s="707">
        <v>45308</v>
      </c>
      <c r="J82" s="713"/>
      <c r="K82" s="713"/>
      <c r="L82" s="719" t="s">
        <v>7607</v>
      </c>
      <c r="M82" s="709">
        <v>520000</v>
      </c>
      <c r="N82" s="711"/>
      <c r="O82" s="711">
        <f t="shared" si="4"/>
        <v>9373838.6699999999</v>
      </c>
      <c r="R82" s="579"/>
      <c r="S82" s="587"/>
      <c r="T82" s="339"/>
      <c r="U82" s="573"/>
      <c r="V82" s="507"/>
    </row>
    <row r="83" spans="1:22" s="14" customFormat="1" ht="24" x14ac:dyDescent="0.25">
      <c r="A83" s="707">
        <v>45213</v>
      </c>
      <c r="B83" s="713"/>
      <c r="C83" s="713"/>
      <c r="D83" s="719" t="s">
        <v>7466</v>
      </c>
      <c r="E83" s="709">
        <v>300000</v>
      </c>
      <c r="F83" s="711"/>
      <c r="G83" s="711">
        <f t="shared" si="6"/>
        <v>1306505</v>
      </c>
      <c r="H83" s="722"/>
      <c r="I83" s="707">
        <v>45309</v>
      </c>
      <c r="J83" s="713"/>
      <c r="K83" s="713"/>
      <c r="L83" s="719" t="s">
        <v>7611</v>
      </c>
      <c r="M83" s="709">
        <v>75000</v>
      </c>
      <c r="N83" s="711"/>
      <c r="O83" s="711">
        <f t="shared" si="4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7">
        <v>45213</v>
      </c>
      <c r="B84" s="713"/>
      <c r="C84" s="713"/>
      <c r="D84" s="719" t="s">
        <v>7469</v>
      </c>
      <c r="E84" s="709">
        <v>65000</v>
      </c>
      <c r="F84" s="711"/>
      <c r="G84" s="711">
        <f t="shared" si="6"/>
        <v>1241505</v>
      </c>
      <c r="H84" s="722"/>
      <c r="I84" s="707">
        <v>45310</v>
      </c>
      <c r="J84" s="713"/>
      <c r="K84" s="713"/>
      <c r="L84" s="719" t="s">
        <v>7612</v>
      </c>
      <c r="M84" s="709">
        <v>150000</v>
      </c>
      <c r="N84" s="711"/>
      <c r="O84" s="711">
        <f t="shared" si="4"/>
        <v>9148838.6699999999</v>
      </c>
      <c r="R84" s="579"/>
      <c r="S84" s="568"/>
      <c r="T84" s="339"/>
      <c r="U84" s="340"/>
      <c r="V84" s="507"/>
    </row>
    <row r="85" spans="1:22" s="14" customFormat="1" ht="24" x14ac:dyDescent="0.25">
      <c r="A85" s="707">
        <v>45213</v>
      </c>
      <c r="B85" s="713"/>
      <c r="C85" s="713"/>
      <c r="D85" s="719" t="s">
        <v>7467</v>
      </c>
      <c r="E85" s="709">
        <v>30900</v>
      </c>
      <c r="F85" s="711"/>
      <c r="G85" s="711">
        <f t="shared" si="6"/>
        <v>1210605</v>
      </c>
      <c r="H85" s="722"/>
      <c r="I85" s="707">
        <v>45310</v>
      </c>
      <c r="J85" s="713"/>
      <c r="K85" s="713"/>
      <c r="L85" s="719" t="s">
        <v>7615</v>
      </c>
      <c r="M85" s="709">
        <v>24000</v>
      </c>
      <c r="N85" s="711"/>
      <c r="O85" s="711">
        <f t="shared" si="4"/>
        <v>9124838.6699999999</v>
      </c>
      <c r="R85" s="579"/>
      <c r="S85" s="591"/>
      <c r="T85" s="592"/>
      <c r="U85" s="340"/>
      <c r="V85" s="507"/>
    </row>
    <row r="86" spans="1:22" s="14" customFormat="1" ht="24" x14ac:dyDescent="0.25">
      <c r="A86" s="707">
        <v>45213</v>
      </c>
      <c r="B86" s="713"/>
      <c r="C86" s="713"/>
      <c r="D86" s="719" t="s">
        <v>7468</v>
      </c>
      <c r="E86" s="709">
        <v>110300</v>
      </c>
      <c r="F86" s="711"/>
      <c r="G86" s="711">
        <f t="shared" si="6"/>
        <v>1100305</v>
      </c>
      <c r="H86" s="722"/>
      <c r="I86" s="707">
        <v>45311</v>
      </c>
      <c r="J86" s="713"/>
      <c r="K86" s="713"/>
      <c r="L86" s="719" t="s">
        <v>7550</v>
      </c>
      <c r="M86" s="709">
        <v>100000</v>
      </c>
      <c r="N86" s="711"/>
      <c r="O86" s="711">
        <f t="shared" si="4"/>
        <v>9024838.6699999999</v>
      </c>
      <c r="R86" s="579"/>
      <c r="S86" s="569"/>
      <c r="T86" s="339"/>
      <c r="U86" s="340"/>
      <c r="V86" s="507"/>
    </row>
    <row r="87" spans="1:22" s="14" customFormat="1" ht="24" x14ac:dyDescent="0.25">
      <c r="A87" s="707">
        <v>45215</v>
      </c>
      <c r="B87" s="713"/>
      <c r="C87" s="713"/>
      <c r="D87" s="719" t="s">
        <v>7470</v>
      </c>
      <c r="E87" s="709">
        <v>1000000</v>
      </c>
      <c r="F87" s="711"/>
      <c r="G87" s="711">
        <f t="shared" si="6"/>
        <v>100305</v>
      </c>
      <c r="H87" s="722"/>
      <c r="I87" s="707">
        <v>45313</v>
      </c>
      <c r="J87" s="713"/>
      <c r="K87" s="713"/>
      <c r="L87" s="719" t="s">
        <v>7608</v>
      </c>
      <c r="M87" s="709">
        <v>75000</v>
      </c>
      <c r="N87" s="711"/>
      <c r="O87" s="711">
        <f t="shared" si="4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7">
        <v>45216</v>
      </c>
      <c r="B88" s="713"/>
      <c r="C88" s="713"/>
      <c r="D88" s="714" t="s">
        <v>7472</v>
      </c>
      <c r="E88" s="709"/>
      <c r="F88" s="710">
        <v>1380000</v>
      </c>
      <c r="G88" s="711">
        <f t="shared" si="6"/>
        <v>1480305</v>
      </c>
      <c r="H88" s="722"/>
      <c r="I88" s="707">
        <v>45313</v>
      </c>
      <c r="J88" s="713"/>
      <c r="K88" s="713"/>
      <c r="L88" s="719" t="s">
        <v>7631</v>
      </c>
      <c r="M88" s="711">
        <v>207895</v>
      </c>
      <c r="N88" s="711"/>
      <c r="O88" s="711">
        <f t="shared" si="4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7">
        <v>45216</v>
      </c>
      <c r="B89" s="713"/>
      <c r="C89" s="713"/>
      <c r="D89" s="714" t="s">
        <v>7472</v>
      </c>
      <c r="E89" s="709"/>
      <c r="F89" s="710">
        <v>2000000</v>
      </c>
      <c r="G89" s="711">
        <f t="shared" si="6"/>
        <v>3480305</v>
      </c>
      <c r="H89" s="722"/>
      <c r="I89" s="707">
        <v>45313</v>
      </c>
      <c r="J89" s="713"/>
      <c r="K89" s="713"/>
      <c r="L89" s="719" t="s">
        <v>7633</v>
      </c>
      <c r="M89" s="711">
        <v>50000</v>
      </c>
      <c r="N89" s="711"/>
      <c r="O89" s="711">
        <f t="shared" si="4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7">
        <v>45216</v>
      </c>
      <c r="B90" s="713"/>
      <c r="C90" s="713"/>
      <c r="D90" s="719" t="s">
        <v>7471</v>
      </c>
      <c r="E90" s="709">
        <v>500000</v>
      </c>
      <c r="F90" s="711"/>
      <c r="G90" s="711">
        <f t="shared" si="6"/>
        <v>2980305</v>
      </c>
      <c r="H90" s="722"/>
      <c r="I90" s="707">
        <v>45314</v>
      </c>
      <c r="J90" s="713"/>
      <c r="K90" s="713"/>
      <c r="L90" s="719" t="s">
        <v>7634</v>
      </c>
      <c r="M90" s="711">
        <v>200000</v>
      </c>
      <c r="N90" s="711"/>
      <c r="O90" s="711">
        <f t="shared" si="4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7">
        <v>45216</v>
      </c>
      <c r="B91" s="713"/>
      <c r="C91" s="713"/>
      <c r="D91" s="721" t="s">
        <v>7393</v>
      </c>
      <c r="E91" s="716">
        <v>15560</v>
      </c>
      <c r="F91" s="711"/>
      <c r="G91" s="711">
        <f t="shared" si="6"/>
        <v>2964745</v>
      </c>
      <c r="H91" s="722"/>
      <c r="I91" s="707">
        <v>45314</v>
      </c>
      <c r="J91" s="713"/>
      <c r="K91" s="713"/>
      <c r="L91" s="719" t="s">
        <v>7635</v>
      </c>
      <c r="M91" s="711">
        <v>400000</v>
      </c>
      <c r="N91" s="711"/>
      <c r="O91" s="711">
        <f t="shared" si="4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7">
        <v>45216</v>
      </c>
      <c r="B92" s="713"/>
      <c r="C92" s="713"/>
      <c r="D92" s="719" t="s">
        <v>7473</v>
      </c>
      <c r="E92" s="709">
        <v>1500000</v>
      </c>
      <c r="F92" s="711"/>
      <c r="G92" s="711">
        <f t="shared" si="6"/>
        <v>1464745</v>
      </c>
      <c r="H92" s="722"/>
      <c r="I92" s="707">
        <v>45315</v>
      </c>
      <c r="J92" s="713"/>
      <c r="K92" s="713"/>
      <c r="L92" s="719" t="s">
        <v>7636</v>
      </c>
      <c r="M92" s="711">
        <v>1000000</v>
      </c>
      <c r="N92" s="711"/>
      <c r="O92" s="711">
        <f t="shared" si="4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7">
        <v>45216</v>
      </c>
      <c r="B93" s="713"/>
      <c r="C93" s="713"/>
      <c r="D93" s="719" t="s">
        <v>7475</v>
      </c>
      <c r="E93" s="709">
        <v>500000</v>
      </c>
      <c r="F93" s="711"/>
      <c r="G93" s="711">
        <f t="shared" si="6"/>
        <v>964745</v>
      </c>
      <c r="H93" s="722"/>
      <c r="I93" s="707">
        <v>45316</v>
      </c>
      <c r="J93" s="713"/>
      <c r="K93" s="713"/>
      <c r="L93" s="719" t="s">
        <v>7641</v>
      </c>
      <c r="M93" s="709">
        <v>500000</v>
      </c>
      <c r="N93" s="711"/>
      <c r="O93" s="711">
        <f t="shared" si="4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7">
        <v>45216</v>
      </c>
      <c r="B94" s="713"/>
      <c r="C94" s="713"/>
      <c r="D94" s="719" t="s">
        <v>7474</v>
      </c>
      <c r="E94" s="709">
        <v>50000</v>
      </c>
      <c r="F94" s="711"/>
      <c r="G94" s="711">
        <f t="shared" si="6"/>
        <v>914745</v>
      </c>
      <c r="H94" s="722"/>
      <c r="I94" s="707">
        <v>45316</v>
      </c>
      <c r="J94" s="713"/>
      <c r="K94" s="713"/>
      <c r="L94" s="719" t="s">
        <v>7639</v>
      </c>
      <c r="M94" s="709">
        <v>310000</v>
      </c>
      <c r="N94" s="711"/>
      <c r="O94" s="711">
        <f t="shared" si="4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7">
        <v>45217</v>
      </c>
      <c r="B95" s="713"/>
      <c r="C95" s="713"/>
      <c r="D95" s="714" t="s">
        <v>7472</v>
      </c>
      <c r="E95" s="709"/>
      <c r="F95" s="710">
        <v>1300000</v>
      </c>
      <c r="G95" s="711">
        <f t="shared" si="6"/>
        <v>2214745</v>
      </c>
      <c r="H95" s="722"/>
      <c r="I95" s="707">
        <v>45316</v>
      </c>
      <c r="J95" s="713"/>
      <c r="K95" s="713"/>
      <c r="L95" s="719" t="s">
        <v>7639</v>
      </c>
      <c r="M95" s="709">
        <v>300000</v>
      </c>
      <c r="N95" s="711"/>
      <c r="O95" s="711">
        <f t="shared" si="4"/>
        <v>5981943.6699999999</v>
      </c>
      <c r="R95" s="579"/>
      <c r="S95" s="568"/>
      <c r="T95" s="339"/>
      <c r="U95" s="340"/>
      <c r="V95" s="507"/>
    </row>
    <row r="96" spans="1:22" s="14" customFormat="1" ht="24" x14ac:dyDescent="0.25">
      <c r="A96" s="707">
        <v>45218</v>
      </c>
      <c r="B96" s="713"/>
      <c r="C96" s="713"/>
      <c r="D96" s="719" t="s">
        <v>7478</v>
      </c>
      <c r="E96" s="711">
        <v>400000</v>
      </c>
      <c r="F96" s="711"/>
      <c r="G96" s="711">
        <f t="shared" si="6"/>
        <v>1814745</v>
      </c>
      <c r="H96" s="722"/>
      <c r="I96" s="707">
        <v>45316</v>
      </c>
      <c r="J96" s="713"/>
      <c r="K96" s="713"/>
      <c r="L96" s="719" t="s">
        <v>7639</v>
      </c>
      <c r="M96" s="709">
        <v>400000</v>
      </c>
      <c r="N96" s="711"/>
      <c r="O96" s="711">
        <f t="shared" si="4"/>
        <v>5581943.6699999999</v>
      </c>
      <c r="R96" s="579"/>
      <c r="S96" s="569"/>
      <c r="T96" s="339"/>
      <c r="U96" s="340"/>
      <c r="V96" s="507"/>
    </row>
    <row r="97" spans="1:22" s="14" customFormat="1" ht="24" x14ac:dyDescent="0.25">
      <c r="A97" s="707">
        <v>45219</v>
      </c>
      <c r="B97" s="713"/>
      <c r="C97" s="713"/>
      <c r="D97" s="719" t="s">
        <v>7468</v>
      </c>
      <c r="E97" s="709">
        <v>75900</v>
      </c>
      <c r="F97" s="711"/>
      <c r="G97" s="711">
        <f t="shared" si="6"/>
        <v>1738845</v>
      </c>
      <c r="H97" s="722"/>
      <c r="I97" s="707">
        <v>45316</v>
      </c>
      <c r="J97" s="713"/>
      <c r="K97" s="713"/>
      <c r="L97" s="719" t="s">
        <v>7648</v>
      </c>
      <c r="M97" s="709">
        <v>491000</v>
      </c>
      <c r="N97" s="711"/>
      <c r="O97" s="711">
        <f t="shared" si="4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7">
        <v>45219</v>
      </c>
      <c r="B98" s="713"/>
      <c r="C98" s="713"/>
      <c r="D98" s="721" t="s">
        <v>7393</v>
      </c>
      <c r="E98" s="716">
        <v>13000</v>
      </c>
      <c r="F98" s="711"/>
      <c r="G98" s="711">
        <f t="shared" ref="G98:G99" si="7">G97+F98-E98</f>
        <v>1725845</v>
      </c>
      <c r="H98" s="722"/>
      <c r="I98" s="707">
        <v>45316</v>
      </c>
      <c r="J98" s="713"/>
      <c r="K98" s="713"/>
      <c r="L98" s="719" t="s">
        <v>7697</v>
      </c>
      <c r="M98" s="709">
        <v>480000</v>
      </c>
      <c r="N98" s="711"/>
      <c r="O98" s="711">
        <f t="shared" si="4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7">
        <v>45219</v>
      </c>
      <c r="B99" s="713"/>
      <c r="C99" s="713"/>
      <c r="D99" s="719" t="s">
        <v>7477</v>
      </c>
      <c r="E99" s="709">
        <v>400000</v>
      </c>
      <c r="F99" s="711"/>
      <c r="G99" s="711">
        <f t="shared" si="7"/>
        <v>1325845</v>
      </c>
      <c r="H99" s="722"/>
      <c r="I99" s="707">
        <v>45316</v>
      </c>
      <c r="J99" s="713"/>
      <c r="K99" s="713"/>
      <c r="L99" s="719" t="s">
        <v>7697</v>
      </c>
      <c r="M99" s="709">
        <v>370000</v>
      </c>
      <c r="N99" s="711"/>
      <c r="O99" s="711">
        <f t="shared" si="4"/>
        <v>4240943.67</v>
      </c>
      <c r="R99" s="567"/>
      <c r="S99" s="568"/>
      <c r="T99" s="339"/>
      <c r="U99" s="340"/>
      <c r="V99" s="507"/>
    </row>
    <row r="100" spans="1:22" x14ac:dyDescent="0.25">
      <c r="A100" s="707">
        <v>45220</v>
      </c>
      <c r="B100" s="713"/>
      <c r="C100" s="713"/>
      <c r="D100" s="719" t="s">
        <v>7476</v>
      </c>
      <c r="E100" s="709">
        <v>324000</v>
      </c>
      <c r="F100" s="711"/>
      <c r="G100" s="711">
        <f t="shared" si="6"/>
        <v>1001845</v>
      </c>
      <c r="I100" s="707">
        <v>45317</v>
      </c>
      <c r="J100" s="713"/>
      <c r="K100" s="713"/>
      <c r="L100" s="719" t="s">
        <v>7643</v>
      </c>
      <c r="M100" s="711"/>
      <c r="N100" s="711">
        <v>7831493</v>
      </c>
      <c r="O100" s="711">
        <f t="shared" si="4"/>
        <v>12072436.67</v>
      </c>
      <c r="R100" s="567"/>
      <c r="S100" s="568"/>
      <c r="T100" s="339"/>
      <c r="U100" s="340"/>
      <c r="V100" s="507"/>
    </row>
    <row r="101" spans="1:22" x14ac:dyDescent="0.25">
      <c r="A101" s="707">
        <v>45223</v>
      </c>
      <c r="B101" s="713"/>
      <c r="C101" s="713"/>
      <c r="D101" s="719" t="s">
        <v>7480</v>
      </c>
      <c r="E101" s="709">
        <v>73600</v>
      </c>
      <c r="F101" s="711"/>
      <c r="G101" s="711">
        <f t="shared" si="6"/>
        <v>928245</v>
      </c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4"/>
        <v>11994436.67</v>
      </c>
      <c r="R101" s="567"/>
      <c r="S101" s="568"/>
      <c r="T101" s="339"/>
      <c r="U101" s="340"/>
      <c r="V101" s="507"/>
    </row>
    <row r="102" spans="1:22" ht="24" x14ac:dyDescent="0.25">
      <c r="A102" s="707">
        <v>45223</v>
      </c>
      <c r="B102" s="713"/>
      <c r="C102" s="713"/>
      <c r="D102" s="719" t="s">
        <v>7481</v>
      </c>
      <c r="E102" s="709">
        <v>181880</v>
      </c>
      <c r="F102" s="711"/>
      <c r="G102" s="711">
        <f t="shared" si="6"/>
        <v>746365</v>
      </c>
      <c r="I102" s="707">
        <v>45318</v>
      </c>
      <c r="J102" s="713"/>
      <c r="K102" s="713"/>
      <c r="L102" s="719" t="s">
        <v>7646</v>
      </c>
      <c r="M102" s="711">
        <v>48000</v>
      </c>
      <c r="N102" s="711"/>
      <c r="O102" s="711">
        <f t="shared" si="4"/>
        <v>11946436.67</v>
      </c>
      <c r="R102" s="567"/>
      <c r="S102" s="568"/>
      <c r="T102" s="339"/>
      <c r="U102" s="340"/>
      <c r="V102" s="507"/>
    </row>
    <row r="103" spans="1:22" ht="24" x14ac:dyDescent="0.25">
      <c r="A103" s="707">
        <v>45223</v>
      </c>
      <c r="B103" s="713"/>
      <c r="C103" s="713"/>
      <c r="D103" s="719" t="s">
        <v>7478</v>
      </c>
      <c r="E103" s="711">
        <v>300000</v>
      </c>
      <c r="F103" s="711"/>
      <c r="G103" s="711">
        <f t="shared" si="6"/>
        <v>446365</v>
      </c>
      <c r="I103" s="707">
        <v>45318</v>
      </c>
      <c r="J103" s="713"/>
      <c r="K103" s="713"/>
      <c r="L103" s="719" t="s">
        <v>7611</v>
      </c>
      <c r="M103" s="711">
        <v>50000</v>
      </c>
      <c r="N103" s="711"/>
      <c r="O103" s="711">
        <f t="shared" si="4"/>
        <v>11896436.67</v>
      </c>
      <c r="R103" s="567"/>
      <c r="S103" s="568"/>
      <c r="T103" s="13"/>
      <c r="U103" s="340"/>
      <c r="V103" s="507"/>
    </row>
    <row r="104" spans="1:22" ht="36" x14ac:dyDescent="0.25">
      <c r="A104" s="707">
        <v>45223</v>
      </c>
      <c r="B104" s="713"/>
      <c r="C104" s="713"/>
      <c r="D104" s="719" t="s">
        <v>7482</v>
      </c>
      <c r="E104" s="709">
        <v>100000</v>
      </c>
      <c r="F104" s="711"/>
      <c r="G104" s="711">
        <f t="shared" si="6"/>
        <v>346365</v>
      </c>
      <c r="I104" s="707">
        <v>45322</v>
      </c>
      <c r="J104" s="713"/>
      <c r="K104" s="713"/>
      <c r="L104" s="719" t="s">
        <v>7649</v>
      </c>
      <c r="M104" s="711">
        <v>25000</v>
      </c>
      <c r="N104" s="711"/>
      <c r="O104" s="711">
        <f t="shared" si="4"/>
        <v>11871436.67</v>
      </c>
      <c r="R104" s="567"/>
      <c r="S104" s="568"/>
      <c r="T104" s="13"/>
      <c r="U104" s="340"/>
      <c r="V104" s="507"/>
    </row>
    <row r="105" spans="1:22" ht="24" x14ac:dyDescent="0.25">
      <c r="A105" s="707">
        <v>45227</v>
      </c>
      <c r="B105" s="713"/>
      <c r="C105" s="713"/>
      <c r="D105" s="719" t="s">
        <v>7487</v>
      </c>
      <c r="E105" s="709">
        <v>152120</v>
      </c>
      <c r="F105" s="711"/>
      <c r="G105" s="711">
        <f t="shared" si="6"/>
        <v>194245</v>
      </c>
      <c r="I105" s="707">
        <v>45323</v>
      </c>
      <c r="J105" s="713"/>
      <c r="K105" s="713"/>
      <c r="L105" s="726" t="s">
        <v>7653</v>
      </c>
      <c r="M105" s="727">
        <v>500000</v>
      </c>
      <c r="N105" s="711"/>
      <c r="O105" s="711">
        <f t="shared" si="4"/>
        <v>11371436.67</v>
      </c>
      <c r="R105" s="567"/>
      <c r="S105" s="568"/>
      <c r="T105" s="13"/>
      <c r="U105" s="340"/>
      <c r="V105" s="507"/>
    </row>
    <row r="106" spans="1:22" ht="36" x14ac:dyDescent="0.25">
      <c r="A106" s="707">
        <v>45232</v>
      </c>
      <c r="B106" s="713"/>
      <c r="C106" s="713"/>
      <c r="D106" s="719" t="s">
        <v>7490</v>
      </c>
      <c r="E106" s="709">
        <v>56840</v>
      </c>
      <c r="F106" s="711"/>
      <c r="G106" s="711">
        <f t="shared" si="6"/>
        <v>137405</v>
      </c>
      <c r="I106" s="707">
        <v>45324</v>
      </c>
      <c r="J106" s="713"/>
      <c r="K106" s="713"/>
      <c r="L106" s="719" t="s">
        <v>7649</v>
      </c>
      <c r="M106" s="711">
        <v>25000</v>
      </c>
      <c r="N106" s="711"/>
      <c r="O106" s="711">
        <f t="shared" si="4"/>
        <v>11346436.67</v>
      </c>
      <c r="R106" s="567"/>
      <c r="S106" s="568"/>
      <c r="T106" s="13"/>
      <c r="U106" s="340"/>
      <c r="V106" s="507"/>
    </row>
    <row r="107" spans="1:22" x14ac:dyDescent="0.25">
      <c r="A107" s="707">
        <v>45234</v>
      </c>
      <c r="B107" s="713"/>
      <c r="C107" s="713"/>
      <c r="D107" s="714" t="s">
        <v>7472</v>
      </c>
      <c r="E107" s="709"/>
      <c r="F107" s="710">
        <v>1500000</v>
      </c>
      <c r="G107" s="711">
        <f t="shared" si="6"/>
        <v>1637405</v>
      </c>
      <c r="I107" s="707">
        <v>45325</v>
      </c>
      <c r="J107" s="713"/>
      <c r="K107" s="713"/>
      <c r="L107" s="719" t="s">
        <v>7654</v>
      </c>
      <c r="M107" s="709">
        <v>50000</v>
      </c>
      <c r="N107" s="711"/>
      <c r="O107" s="711">
        <f t="shared" si="4"/>
        <v>11296436.67</v>
      </c>
      <c r="R107" s="567"/>
      <c r="S107" s="568"/>
      <c r="T107" s="13"/>
      <c r="U107" s="340"/>
      <c r="V107" s="507"/>
    </row>
    <row r="108" spans="1:22" ht="24" x14ac:dyDescent="0.25">
      <c r="A108" s="707">
        <v>45237</v>
      </c>
      <c r="B108" s="713"/>
      <c r="C108" s="713"/>
      <c r="D108" s="717" t="s">
        <v>7492</v>
      </c>
      <c r="E108" s="709">
        <v>1300000</v>
      </c>
      <c r="F108" s="711"/>
      <c r="G108" s="711">
        <f t="shared" si="6"/>
        <v>337405</v>
      </c>
      <c r="I108" s="707">
        <v>45325</v>
      </c>
      <c r="J108" s="713"/>
      <c r="K108" s="713"/>
      <c r="L108" s="719" t="s">
        <v>7655</v>
      </c>
      <c r="M108" s="709">
        <v>50000</v>
      </c>
      <c r="N108" s="711"/>
      <c r="O108" s="711">
        <f t="shared" si="4"/>
        <v>11246436.67</v>
      </c>
      <c r="R108" s="567"/>
      <c r="S108" s="568"/>
      <c r="T108" s="339"/>
      <c r="U108" s="340"/>
      <c r="V108" s="507"/>
    </row>
    <row r="109" spans="1:22" x14ac:dyDescent="0.25">
      <c r="A109" s="707">
        <v>45237</v>
      </c>
      <c r="B109" s="713"/>
      <c r="C109" s="713"/>
      <c r="D109" s="721" t="s">
        <v>7393</v>
      </c>
      <c r="E109" s="716">
        <v>2000</v>
      </c>
      <c r="F109" s="711"/>
      <c r="G109" s="711">
        <f t="shared" si="6"/>
        <v>335405</v>
      </c>
      <c r="I109" s="707">
        <v>45328</v>
      </c>
      <c r="J109" s="713"/>
      <c r="K109" s="713"/>
      <c r="L109" s="719" t="s">
        <v>7656</v>
      </c>
      <c r="M109" s="709">
        <v>100000</v>
      </c>
      <c r="N109" s="711"/>
      <c r="O109" s="711">
        <f t="shared" si="4"/>
        <v>11146436.67</v>
      </c>
      <c r="R109" s="567"/>
      <c r="S109" s="568"/>
      <c r="T109" s="339"/>
      <c r="U109" s="340"/>
      <c r="V109" s="507"/>
    </row>
    <row r="110" spans="1:22" ht="24" x14ac:dyDescent="0.25">
      <c r="A110" s="707">
        <v>45237</v>
      </c>
      <c r="B110" s="713"/>
      <c r="C110" s="713"/>
      <c r="D110" s="719" t="s">
        <v>7493</v>
      </c>
      <c r="E110" s="709">
        <v>63920</v>
      </c>
      <c r="F110" s="711"/>
      <c r="G110" s="711">
        <f t="shared" si="6"/>
        <v>271485</v>
      </c>
      <c r="I110" s="707">
        <v>45329</v>
      </c>
      <c r="J110" s="713"/>
      <c r="K110" s="713"/>
      <c r="L110" s="719" t="s">
        <v>7657</v>
      </c>
      <c r="M110" s="718">
        <v>162500</v>
      </c>
      <c r="N110" s="711"/>
      <c r="O110" s="711">
        <f t="shared" si="4"/>
        <v>10983936.67</v>
      </c>
      <c r="R110" s="567"/>
      <c r="S110" s="568"/>
      <c r="T110" s="339"/>
      <c r="U110" s="340"/>
      <c r="V110" s="507"/>
    </row>
    <row r="111" spans="1:22" ht="24" x14ac:dyDescent="0.25">
      <c r="A111" s="707">
        <v>45237</v>
      </c>
      <c r="B111" s="713"/>
      <c r="C111" s="713"/>
      <c r="D111" s="714" t="s">
        <v>7472</v>
      </c>
      <c r="E111" s="709"/>
      <c r="F111" s="710">
        <v>1600000</v>
      </c>
      <c r="G111" s="711">
        <f t="shared" si="6"/>
        <v>1871485</v>
      </c>
      <c r="I111" s="707">
        <v>45329</v>
      </c>
      <c r="J111" s="713"/>
      <c r="K111" s="713"/>
      <c r="L111" s="719" t="s">
        <v>7658</v>
      </c>
      <c r="M111" s="718">
        <v>153500</v>
      </c>
      <c r="N111" s="711"/>
      <c r="O111" s="711">
        <f t="shared" si="4"/>
        <v>10830436.67</v>
      </c>
      <c r="R111" s="567"/>
      <c r="S111" s="568"/>
      <c r="T111" s="339"/>
      <c r="U111" s="340"/>
      <c r="V111" s="507"/>
    </row>
    <row r="112" spans="1:22" ht="24" x14ac:dyDescent="0.25">
      <c r="A112" s="707">
        <v>45251</v>
      </c>
      <c r="B112" s="713"/>
      <c r="C112" s="713"/>
      <c r="D112" s="719" t="s">
        <v>7500</v>
      </c>
      <c r="E112" s="709">
        <v>500000</v>
      </c>
      <c r="F112" s="711"/>
      <c r="G112" s="711">
        <f t="shared" si="6"/>
        <v>1371485</v>
      </c>
      <c r="I112" s="707">
        <v>45329</v>
      </c>
      <c r="J112" s="713"/>
      <c r="K112" s="713"/>
      <c r="L112" s="719" t="s">
        <v>7659</v>
      </c>
      <c r="M112" s="709">
        <v>88800</v>
      </c>
      <c r="N112" s="711"/>
      <c r="O112" s="711">
        <f t="shared" si="4"/>
        <v>10741636.67</v>
      </c>
      <c r="R112" s="567"/>
      <c r="S112" s="568"/>
      <c r="T112" s="339"/>
      <c r="U112" s="340"/>
      <c r="V112" s="507"/>
    </row>
    <row r="113" spans="1:22" ht="24" x14ac:dyDescent="0.25">
      <c r="A113" s="707">
        <v>45253</v>
      </c>
      <c r="B113" s="713"/>
      <c r="C113" s="713"/>
      <c r="D113" s="717" t="s">
        <v>7492</v>
      </c>
      <c r="E113" s="709">
        <v>1000000</v>
      </c>
      <c r="F113" s="711"/>
      <c r="G113" s="711">
        <f t="shared" si="6"/>
        <v>371485</v>
      </c>
      <c r="I113" s="707">
        <v>45329</v>
      </c>
      <c r="J113" s="713"/>
      <c r="K113" s="713"/>
      <c r="L113" s="719" t="s">
        <v>7661</v>
      </c>
      <c r="M113" s="709">
        <v>164000</v>
      </c>
      <c r="N113" s="711"/>
      <c r="O113" s="711">
        <f t="shared" si="4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7">
        <v>45253</v>
      </c>
      <c r="B114" s="713"/>
      <c r="C114" s="713"/>
      <c r="D114" s="721" t="s">
        <v>7393</v>
      </c>
      <c r="E114" s="716">
        <v>6000</v>
      </c>
      <c r="F114" s="711"/>
      <c r="G114" s="711">
        <f t="shared" si="6"/>
        <v>365485</v>
      </c>
      <c r="H114" s="722"/>
      <c r="I114" s="707">
        <v>45329</v>
      </c>
      <c r="J114" s="713"/>
      <c r="K114" s="713"/>
      <c r="L114" s="719" t="s">
        <v>7660</v>
      </c>
      <c r="M114" s="709">
        <v>140000</v>
      </c>
      <c r="N114" s="711"/>
      <c r="O114" s="711">
        <f t="shared" si="4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7">
        <v>45254</v>
      </c>
      <c r="B115" s="713"/>
      <c r="C115" s="713"/>
      <c r="D115" s="719" t="s">
        <v>7490</v>
      </c>
      <c r="E115" s="709">
        <v>44420</v>
      </c>
      <c r="F115" s="711"/>
      <c r="G115" s="711">
        <f t="shared" si="6"/>
        <v>321065</v>
      </c>
      <c r="H115" s="722"/>
      <c r="I115" s="707">
        <v>45332</v>
      </c>
      <c r="J115" s="713"/>
      <c r="K115" s="713"/>
      <c r="L115" s="719" t="s">
        <v>7665</v>
      </c>
      <c r="M115" s="709">
        <v>85000</v>
      </c>
      <c r="N115" s="711"/>
      <c r="O115" s="711">
        <f t="shared" si="4"/>
        <v>10352636.67</v>
      </c>
      <c r="R115" s="567"/>
      <c r="S115" s="568"/>
      <c r="T115" s="339"/>
      <c r="U115" s="340"/>
      <c r="V115" s="507"/>
    </row>
    <row r="116" spans="1:22" x14ac:dyDescent="0.25">
      <c r="A116" s="707">
        <v>45258</v>
      </c>
      <c r="B116" s="713"/>
      <c r="C116" s="713"/>
      <c r="D116" s="719" t="s">
        <v>7515</v>
      </c>
      <c r="E116" s="709"/>
      <c r="F116" s="710">
        <v>1000000</v>
      </c>
      <c r="G116" s="711">
        <f t="shared" si="6"/>
        <v>1321065</v>
      </c>
      <c r="I116" s="707">
        <v>45332</v>
      </c>
      <c r="J116" s="713"/>
      <c r="K116" s="713"/>
      <c r="L116" s="719" t="s">
        <v>7664</v>
      </c>
      <c r="M116" s="709">
        <v>500000</v>
      </c>
      <c r="N116" s="711"/>
      <c r="O116" s="711">
        <f t="shared" si="4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7">
        <v>45258</v>
      </c>
      <c r="B117" s="713"/>
      <c r="C117" s="713"/>
      <c r="D117" s="719" t="s">
        <v>7515</v>
      </c>
      <c r="E117" s="709"/>
      <c r="F117" s="710">
        <v>1000000</v>
      </c>
      <c r="G117" s="711">
        <f t="shared" si="6"/>
        <v>2321065</v>
      </c>
      <c r="I117" s="707">
        <v>45334</v>
      </c>
      <c r="J117" s="713"/>
      <c r="K117" s="713"/>
      <c r="L117" s="719" t="s">
        <v>7666</v>
      </c>
      <c r="M117" s="709">
        <v>60000</v>
      </c>
      <c r="N117" s="711"/>
      <c r="O117" s="711">
        <f t="shared" si="4"/>
        <v>9792636.6699999999</v>
      </c>
      <c r="R117" s="567"/>
      <c r="S117" s="568"/>
      <c r="T117" s="339"/>
      <c r="U117" s="340"/>
      <c r="V117" s="507"/>
    </row>
    <row r="118" spans="1:22" x14ac:dyDescent="0.25">
      <c r="A118" s="707">
        <v>45258</v>
      </c>
      <c r="B118" s="713"/>
      <c r="C118" s="713"/>
      <c r="D118" s="719" t="s">
        <v>7515</v>
      </c>
      <c r="E118" s="709"/>
      <c r="F118" s="710">
        <v>1000000</v>
      </c>
      <c r="G118" s="711">
        <f t="shared" si="6"/>
        <v>3321065</v>
      </c>
      <c r="I118" s="707">
        <v>45334</v>
      </c>
      <c r="J118" s="713"/>
      <c r="K118" s="713"/>
      <c r="L118" s="719" t="s">
        <v>7633</v>
      </c>
      <c r="M118" s="709">
        <v>100000</v>
      </c>
      <c r="N118" s="711"/>
      <c r="O118" s="711">
        <f t="shared" si="4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7">
        <v>45258</v>
      </c>
      <c r="B119" s="713"/>
      <c r="C119" s="713"/>
      <c r="D119" s="719" t="s">
        <v>7515</v>
      </c>
      <c r="E119" s="718"/>
      <c r="F119" s="710">
        <v>1000000</v>
      </c>
      <c r="G119" s="711">
        <f t="shared" si="6"/>
        <v>4321065</v>
      </c>
      <c r="I119" s="707">
        <v>45335</v>
      </c>
      <c r="J119" s="713"/>
      <c r="K119" s="713"/>
      <c r="L119" s="719" t="s">
        <v>7660</v>
      </c>
      <c r="M119" s="709">
        <v>140000</v>
      </c>
      <c r="N119" s="711"/>
      <c r="O119" s="711">
        <f t="shared" si="4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7">
        <v>45258</v>
      </c>
      <c r="B120" s="713"/>
      <c r="C120" s="713"/>
      <c r="D120" s="719" t="s">
        <v>7515</v>
      </c>
      <c r="E120" s="718"/>
      <c r="F120" s="710">
        <v>1204349</v>
      </c>
      <c r="G120" s="711">
        <f t="shared" si="6"/>
        <v>5525414</v>
      </c>
      <c r="I120" s="707">
        <v>45338</v>
      </c>
      <c r="J120" s="713"/>
      <c r="K120" s="713"/>
      <c r="L120" s="719" t="s">
        <v>7672</v>
      </c>
      <c r="M120" s="709">
        <v>50000</v>
      </c>
      <c r="N120" s="711"/>
      <c r="O120" s="711">
        <f t="shared" si="4"/>
        <v>9502636.6699999999</v>
      </c>
      <c r="R120" s="567"/>
      <c r="S120" s="568"/>
      <c r="T120" s="339"/>
      <c r="U120" s="340"/>
      <c r="V120" s="507"/>
    </row>
    <row r="121" spans="1:22" s="14" customFormat="1" x14ac:dyDescent="0.2">
      <c r="A121" s="707">
        <v>45262</v>
      </c>
      <c r="B121" s="713"/>
      <c r="C121" s="713"/>
      <c r="D121" s="719" t="s">
        <v>7506</v>
      </c>
      <c r="E121" s="718">
        <v>1000000</v>
      </c>
      <c r="F121" s="711"/>
      <c r="G121" s="711">
        <f t="shared" si="6"/>
        <v>4525414</v>
      </c>
      <c r="H121" s="722"/>
      <c r="I121" s="707">
        <v>45339</v>
      </c>
      <c r="J121" s="713"/>
      <c r="K121" s="713"/>
      <c r="L121" s="719" t="s">
        <v>7676</v>
      </c>
      <c r="M121" s="709">
        <v>108600</v>
      </c>
      <c r="N121" s="711"/>
      <c r="O121" s="711">
        <f t="shared" si="4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7">
        <v>45262</v>
      </c>
      <c r="B122" s="713"/>
      <c r="C122" s="713"/>
      <c r="D122" s="721" t="s">
        <v>7546</v>
      </c>
      <c r="E122" s="716">
        <v>52043</v>
      </c>
      <c r="F122" s="711"/>
      <c r="G122" s="711">
        <f t="shared" si="6"/>
        <v>4473371</v>
      </c>
      <c r="H122" s="722"/>
      <c r="I122" s="707">
        <v>45339</v>
      </c>
      <c r="J122" s="713"/>
      <c r="K122" s="713"/>
      <c r="L122" s="719" t="s">
        <v>7681</v>
      </c>
      <c r="M122" s="709">
        <v>250000</v>
      </c>
      <c r="N122" s="711"/>
      <c r="O122" s="711">
        <f t="shared" si="4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">
      <c r="A123" s="707">
        <v>45264</v>
      </c>
      <c r="B123" s="713"/>
      <c r="C123" s="713"/>
      <c r="D123" s="719" t="s">
        <v>7507</v>
      </c>
      <c r="E123" s="718">
        <v>600000</v>
      </c>
      <c r="F123" s="711"/>
      <c r="G123" s="711">
        <f t="shared" si="6"/>
        <v>3873371</v>
      </c>
      <c r="H123" s="722"/>
      <c r="I123" s="707">
        <v>45339</v>
      </c>
      <c r="J123" s="713"/>
      <c r="K123" s="713"/>
      <c r="L123" s="719" t="s">
        <v>7677</v>
      </c>
      <c r="M123" s="709">
        <v>200000</v>
      </c>
      <c r="N123" s="711"/>
      <c r="O123" s="711">
        <f t="shared" si="4"/>
        <v>8944036.6699999999</v>
      </c>
      <c r="R123" s="567"/>
      <c r="S123" s="568"/>
      <c r="T123" s="339"/>
      <c r="U123" s="340"/>
      <c r="V123" s="507"/>
    </row>
    <row r="124" spans="1:22" s="14" customFormat="1" ht="24" x14ac:dyDescent="0.2">
      <c r="A124" s="707">
        <v>45265</v>
      </c>
      <c r="B124" s="713"/>
      <c r="C124" s="713"/>
      <c r="D124" s="719" t="s">
        <v>7508</v>
      </c>
      <c r="E124" s="718">
        <v>132000</v>
      </c>
      <c r="F124" s="711"/>
      <c r="G124" s="711">
        <f t="shared" si="6"/>
        <v>3741371</v>
      </c>
      <c r="H124" s="722"/>
      <c r="I124" s="707">
        <v>45339</v>
      </c>
      <c r="J124" s="713"/>
      <c r="K124" s="713"/>
      <c r="L124" s="719" t="s">
        <v>7677</v>
      </c>
      <c r="M124" s="709">
        <v>104800</v>
      </c>
      <c r="N124" s="711"/>
      <c r="O124" s="711">
        <f t="shared" si="4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7">
        <v>45265</v>
      </c>
      <c r="B125" s="713"/>
      <c r="C125" s="713"/>
      <c r="D125" s="719" t="s">
        <v>7509</v>
      </c>
      <c r="E125" s="709">
        <v>100000</v>
      </c>
      <c r="F125" s="711"/>
      <c r="G125" s="711">
        <f t="shared" si="6"/>
        <v>3641371</v>
      </c>
      <c r="H125" s="722"/>
      <c r="I125" s="707">
        <v>45339</v>
      </c>
      <c r="J125" s="713"/>
      <c r="K125" s="713"/>
      <c r="L125" s="719" t="s">
        <v>7677</v>
      </c>
      <c r="M125" s="709">
        <v>200000</v>
      </c>
      <c r="N125" s="711"/>
      <c r="O125" s="711">
        <f t="shared" si="4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7">
        <v>45265</v>
      </c>
      <c r="B126" s="713"/>
      <c r="C126" s="713"/>
      <c r="D126" s="719" t="s">
        <v>7510</v>
      </c>
      <c r="E126" s="709">
        <v>300000</v>
      </c>
      <c r="F126" s="711"/>
      <c r="G126" s="711">
        <f t="shared" si="6"/>
        <v>3341371</v>
      </c>
      <c r="H126" s="722"/>
      <c r="I126" s="707">
        <v>45339</v>
      </c>
      <c r="J126" s="713"/>
      <c r="K126" s="713"/>
      <c r="L126" s="719" t="s">
        <v>7677</v>
      </c>
      <c r="M126" s="709">
        <v>200000</v>
      </c>
      <c r="N126" s="711"/>
      <c r="O126" s="711">
        <f t="shared" si="4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7">
        <v>45265</v>
      </c>
      <c r="B127" s="713"/>
      <c r="C127" s="713"/>
      <c r="D127" s="719" t="s">
        <v>8003</v>
      </c>
      <c r="E127" s="709">
        <v>500000</v>
      </c>
      <c r="F127" s="711"/>
      <c r="G127" s="711">
        <f t="shared" si="6"/>
        <v>2841371</v>
      </c>
      <c r="H127" s="722"/>
      <c r="I127" s="707">
        <v>45339</v>
      </c>
      <c r="J127" s="713"/>
      <c r="K127" s="713"/>
      <c r="L127" s="719" t="s">
        <v>7678</v>
      </c>
      <c r="M127" s="709">
        <v>40000</v>
      </c>
      <c r="N127" s="711"/>
      <c r="O127" s="711">
        <f t="shared" si="4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7">
        <v>45268</v>
      </c>
      <c r="B128" s="713"/>
      <c r="C128" s="713"/>
      <c r="D128" s="719" t="s">
        <v>7513</v>
      </c>
      <c r="E128" s="709">
        <v>112700</v>
      </c>
      <c r="F128" s="711"/>
      <c r="G128" s="711">
        <f t="shared" si="6"/>
        <v>2728671</v>
      </c>
      <c r="H128" s="722"/>
      <c r="I128" s="707">
        <v>45339</v>
      </c>
      <c r="J128" s="713"/>
      <c r="K128" s="713"/>
      <c r="L128" s="719" t="s">
        <v>7683</v>
      </c>
      <c r="M128" s="709">
        <v>250000</v>
      </c>
      <c r="N128" s="711"/>
      <c r="O128" s="711">
        <f t="shared" si="4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7">
        <v>45268</v>
      </c>
      <c r="B129" s="713"/>
      <c r="C129" s="713"/>
      <c r="D129" s="719" t="s">
        <v>7512</v>
      </c>
      <c r="E129" s="709">
        <v>61500</v>
      </c>
      <c r="F129" s="711"/>
      <c r="G129" s="711">
        <f t="shared" ref="G129:G184" si="8">G128+F129-E129</f>
        <v>2667171</v>
      </c>
      <c r="H129" s="722"/>
      <c r="I129" s="707">
        <v>45341</v>
      </c>
      <c r="J129" s="713"/>
      <c r="K129" s="713"/>
      <c r="L129" s="719" t="s">
        <v>7680</v>
      </c>
      <c r="M129" s="709">
        <v>40000</v>
      </c>
      <c r="N129" s="711"/>
      <c r="O129" s="711">
        <f t="shared" si="4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7">
        <v>45268</v>
      </c>
      <c r="B130" s="713"/>
      <c r="C130" s="713"/>
      <c r="D130" s="719" t="s">
        <v>7511</v>
      </c>
      <c r="E130" s="709">
        <v>165000</v>
      </c>
      <c r="F130" s="711"/>
      <c r="G130" s="711">
        <f t="shared" si="8"/>
        <v>2502171</v>
      </c>
      <c r="H130" s="722"/>
      <c r="I130" s="707">
        <v>45341</v>
      </c>
      <c r="J130" s="713"/>
      <c r="K130" s="713"/>
      <c r="L130" s="719" t="s">
        <v>7657</v>
      </c>
      <c r="M130" s="709">
        <v>20180</v>
      </c>
      <c r="N130" s="711"/>
      <c r="O130" s="711">
        <f t="shared" si="4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7">
        <v>45269</v>
      </c>
      <c r="B131" s="713"/>
      <c r="C131" s="713"/>
      <c r="D131" s="719" t="s">
        <v>7514</v>
      </c>
      <c r="E131" s="709">
        <v>340000</v>
      </c>
      <c r="F131" s="711"/>
      <c r="G131" s="711">
        <f t="shared" si="8"/>
        <v>2162171</v>
      </c>
      <c r="H131" s="722"/>
      <c r="I131" s="707">
        <v>45341</v>
      </c>
      <c r="J131" s="713"/>
      <c r="K131" s="713"/>
      <c r="L131" s="719" t="s">
        <v>7684</v>
      </c>
      <c r="M131" s="709">
        <v>300000</v>
      </c>
      <c r="N131" s="711"/>
      <c r="O131" s="711">
        <f t="shared" si="4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7">
        <v>45271</v>
      </c>
      <c r="B132" s="713"/>
      <c r="C132" s="713"/>
      <c r="D132" s="719" t="s">
        <v>7519</v>
      </c>
      <c r="E132" s="709">
        <v>59000</v>
      </c>
      <c r="F132" s="711"/>
      <c r="G132" s="711">
        <f t="shared" si="8"/>
        <v>2103171</v>
      </c>
      <c r="H132" s="722"/>
      <c r="I132" s="707">
        <v>45341</v>
      </c>
      <c r="J132" s="713"/>
      <c r="K132" s="713"/>
      <c r="L132" s="719" t="s">
        <v>7540</v>
      </c>
      <c r="M132" s="709">
        <v>628670</v>
      </c>
      <c r="N132" s="711"/>
      <c r="O132" s="711">
        <f t="shared" si="4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7">
        <v>45272</v>
      </c>
      <c r="B133" s="713"/>
      <c r="C133" s="713"/>
      <c r="D133" s="719" t="s">
        <v>7520</v>
      </c>
      <c r="E133" s="709">
        <v>400000</v>
      </c>
      <c r="F133" s="711"/>
      <c r="G133" s="711">
        <f t="shared" si="8"/>
        <v>1703171</v>
      </c>
      <c r="H133" s="722"/>
      <c r="I133" s="707">
        <v>45341</v>
      </c>
      <c r="J133" s="713"/>
      <c r="K133" s="713"/>
      <c r="L133" s="719" t="s">
        <v>7554</v>
      </c>
      <c r="M133" s="709">
        <v>196890</v>
      </c>
      <c r="N133" s="711"/>
      <c r="O133" s="711">
        <f t="shared" si="4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7">
        <v>45273</v>
      </c>
      <c r="B134" s="713"/>
      <c r="C134" s="713"/>
      <c r="D134" s="719" t="s">
        <v>7520</v>
      </c>
      <c r="E134" s="709">
        <v>600000</v>
      </c>
      <c r="F134" s="711"/>
      <c r="G134" s="711">
        <f t="shared" si="8"/>
        <v>1103171</v>
      </c>
      <c r="H134" s="722"/>
      <c r="I134" s="707">
        <v>45341</v>
      </c>
      <c r="J134" s="713"/>
      <c r="K134" s="713"/>
      <c r="L134" s="719" t="s">
        <v>7658</v>
      </c>
      <c r="M134" s="709">
        <v>74950</v>
      </c>
      <c r="N134" s="711"/>
      <c r="O134" s="711">
        <f t="shared" si="4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7">
        <v>45273</v>
      </c>
      <c r="B135" s="713"/>
      <c r="C135" s="713"/>
      <c r="D135" s="719" t="s">
        <v>7521</v>
      </c>
      <c r="E135" s="709">
        <v>200000</v>
      </c>
      <c r="F135" s="711"/>
      <c r="G135" s="711">
        <f t="shared" si="8"/>
        <v>903171</v>
      </c>
      <c r="H135" s="722"/>
      <c r="I135" s="707">
        <v>45341</v>
      </c>
      <c r="J135" s="713"/>
      <c r="K135" s="713"/>
      <c r="L135" s="719" t="s">
        <v>7685</v>
      </c>
      <c r="M135" s="709">
        <v>304620</v>
      </c>
      <c r="N135" s="711"/>
      <c r="O135" s="711">
        <f t="shared" si="4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7">
        <v>45274</v>
      </c>
      <c r="B136" s="713"/>
      <c r="C136" s="713"/>
      <c r="D136" s="719" t="s">
        <v>7525</v>
      </c>
      <c r="E136" s="709">
        <v>155000</v>
      </c>
      <c r="F136" s="711"/>
      <c r="G136" s="711">
        <f t="shared" si="8"/>
        <v>748171</v>
      </c>
      <c r="H136" s="722"/>
      <c r="I136" s="707">
        <v>45342</v>
      </c>
      <c r="J136" s="713"/>
      <c r="K136" s="713"/>
      <c r="L136" s="719" t="s">
        <v>7686</v>
      </c>
      <c r="M136" s="709">
        <v>40000</v>
      </c>
      <c r="N136" s="711"/>
      <c r="O136" s="711">
        <f t="shared" si="4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45274</v>
      </c>
      <c r="B137" s="713"/>
      <c r="C137" s="713"/>
      <c r="D137" s="719" t="s">
        <v>7436</v>
      </c>
      <c r="E137" s="709">
        <v>95000</v>
      </c>
      <c r="F137" s="711"/>
      <c r="G137" s="711">
        <f t="shared" si="8"/>
        <v>653171</v>
      </c>
      <c r="I137" s="707">
        <v>45342</v>
      </c>
      <c r="J137" s="713"/>
      <c r="K137" s="713"/>
      <c r="L137" s="719" t="s">
        <v>7687</v>
      </c>
      <c r="M137" s="709">
        <v>149000</v>
      </c>
      <c r="N137" s="711"/>
      <c r="O137" s="711">
        <f t="shared" si="4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45275</v>
      </c>
      <c r="B138" s="713"/>
      <c r="C138" s="713"/>
      <c r="D138" s="719" t="s">
        <v>7526</v>
      </c>
      <c r="E138" s="709">
        <v>40000</v>
      </c>
      <c r="F138" s="711"/>
      <c r="G138" s="711">
        <f t="shared" si="8"/>
        <v>613171</v>
      </c>
      <c r="I138" s="707">
        <v>45342</v>
      </c>
      <c r="J138" s="713"/>
      <c r="K138" s="713"/>
      <c r="L138" s="719" t="s">
        <v>7688</v>
      </c>
      <c r="M138" s="709">
        <v>300000</v>
      </c>
      <c r="N138" s="711"/>
      <c r="O138" s="711">
        <f t="shared" si="4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45275</v>
      </c>
      <c r="B139" s="713"/>
      <c r="C139" s="713"/>
      <c r="D139" s="719" t="s">
        <v>7510</v>
      </c>
      <c r="E139" s="709">
        <v>300000</v>
      </c>
      <c r="F139" s="711"/>
      <c r="G139" s="711">
        <f t="shared" si="8"/>
        <v>313171</v>
      </c>
      <c r="H139" s="712"/>
      <c r="I139" s="707">
        <v>45343</v>
      </c>
      <c r="J139" s="713"/>
      <c r="K139" s="713"/>
      <c r="L139" s="719" t="s">
        <v>7689</v>
      </c>
      <c r="M139" s="709">
        <v>275000</v>
      </c>
      <c r="N139" s="711"/>
      <c r="O139" s="711">
        <f t="shared" si="4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45275</v>
      </c>
      <c r="B140" s="713"/>
      <c r="C140" s="713"/>
      <c r="D140" s="719" t="s">
        <v>7527</v>
      </c>
      <c r="E140" s="709">
        <v>143500</v>
      </c>
      <c r="F140" s="711"/>
      <c r="G140" s="711">
        <f t="shared" si="8"/>
        <v>169671</v>
      </c>
      <c r="I140" s="707">
        <v>45343</v>
      </c>
      <c r="J140" s="713"/>
      <c r="K140" s="713"/>
      <c r="L140" s="719" t="s">
        <v>7636</v>
      </c>
      <c r="M140" s="709">
        <v>1000000</v>
      </c>
      <c r="N140" s="711"/>
      <c r="O140" s="711">
        <f t="shared" si="4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45276</v>
      </c>
      <c r="B141" s="713"/>
      <c r="C141" s="713"/>
      <c r="D141" s="719" t="s">
        <v>7409</v>
      </c>
      <c r="E141" s="709">
        <v>160000</v>
      </c>
      <c r="F141" s="711"/>
      <c r="G141" s="711">
        <f t="shared" si="8"/>
        <v>9671</v>
      </c>
      <c r="H141" s="712"/>
      <c r="I141" s="707">
        <v>45345</v>
      </c>
      <c r="J141" s="713"/>
      <c r="K141" s="713"/>
      <c r="L141" s="719" t="s">
        <v>7691</v>
      </c>
      <c r="M141" s="709">
        <v>195500</v>
      </c>
      <c r="N141" s="711"/>
      <c r="O141" s="711">
        <f t="shared" si="4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45280</v>
      </c>
      <c r="B142" s="713"/>
      <c r="C142" s="713"/>
      <c r="D142" s="719" t="s">
        <v>7547</v>
      </c>
      <c r="E142" s="709"/>
      <c r="F142" s="711">
        <v>5000000</v>
      </c>
      <c r="G142" s="728">
        <f t="shared" si="8"/>
        <v>5009671</v>
      </c>
      <c r="I142" s="707">
        <v>45345</v>
      </c>
      <c r="J142" s="713"/>
      <c r="K142" s="713"/>
      <c r="L142" s="719" t="s">
        <v>7692</v>
      </c>
      <c r="M142" s="709">
        <v>21600</v>
      </c>
      <c r="N142" s="711"/>
      <c r="O142" s="711">
        <f t="shared" si="4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45287</v>
      </c>
      <c r="B143" s="713"/>
      <c r="C143" s="713"/>
      <c r="D143" s="717" t="s">
        <v>7564</v>
      </c>
      <c r="E143" s="709">
        <v>250000</v>
      </c>
      <c r="F143" s="711"/>
      <c r="G143" s="711">
        <f t="shared" si="8"/>
        <v>4759671</v>
      </c>
      <c r="H143" s="712"/>
      <c r="I143" s="707">
        <v>45345</v>
      </c>
      <c r="J143" s="713"/>
      <c r="K143" s="713"/>
      <c r="L143" s="719" t="s">
        <v>7690</v>
      </c>
      <c r="M143" s="709">
        <v>78500</v>
      </c>
      <c r="N143" s="711"/>
      <c r="O143" s="711">
        <f t="shared" si="4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45288</v>
      </c>
      <c r="B144" s="713"/>
      <c r="C144" s="713"/>
      <c r="D144" s="719" t="s">
        <v>7476</v>
      </c>
      <c r="E144" s="709">
        <v>765000</v>
      </c>
      <c r="F144" s="711"/>
      <c r="G144" s="711">
        <f t="shared" si="8"/>
        <v>3994671</v>
      </c>
      <c r="I144" s="707">
        <v>45345</v>
      </c>
      <c r="J144" s="713"/>
      <c r="K144" s="713"/>
      <c r="L144" s="719" t="s">
        <v>7693</v>
      </c>
      <c r="M144" s="709">
        <v>200000</v>
      </c>
      <c r="N144" s="711"/>
      <c r="O144" s="711">
        <f t="shared" si="4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45288</v>
      </c>
      <c r="B145" s="713"/>
      <c r="C145" s="713"/>
      <c r="D145" s="719" t="s">
        <v>7569</v>
      </c>
      <c r="E145" s="718">
        <v>1000000</v>
      </c>
      <c r="F145" s="711"/>
      <c r="G145" s="711">
        <f t="shared" si="8"/>
        <v>2994671</v>
      </c>
      <c r="I145" s="707">
        <v>45345</v>
      </c>
      <c r="J145" s="713"/>
      <c r="K145" s="713"/>
      <c r="L145" s="719" t="s">
        <v>7694</v>
      </c>
      <c r="M145" s="709">
        <v>200000</v>
      </c>
      <c r="N145" s="711"/>
      <c r="O145" s="711">
        <f t="shared" si="4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45295</v>
      </c>
      <c r="B146" s="713"/>
      <c r="C146" s="713"/>
      <c r="D146" s="719" t="s">
        <v>7584</v>
      </c>
      <c r="E146" s="718">
        <v>1000000</v>
      </c>
      <c r="F146" s="711"/>
      <c r="G146" s="711">
        <f t="shared" si="8"/>
        <v>1994671</v>
      </c>
      <c r="I146" s="707">
        <v>45347</v>
      </c>
      <c r="J146" s="713"/>
      <c r="K146" s="713"/>
      <c r="L146" s="719" t="s">
        <v>7696</v>
      </c>
      <c r="M146" s="709">
        <v>16000</v>
      </c>
      <c r="N146" s="711"/>
      <c r="O146" s="711">
        <f t="shared" si="4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45295</v>
      </c>
      <c r="B147" s="713"/>
      <c r="C147" s="713"/>
      <c r="D147" s="719" t="s">
        <v>7476</v>
      </c>
      <c r="E147" s="709">
        <v>750000</v>
      </c>
      <c r="F147" s="711"/>
      <c r="G147" s="711">
        <f t="shared" si="8"/>
        <v>1244671</v>
      </c>
      <c r="H147" s="722"/>
      <c r="I147" s="707">
        <v>45347</v>
      </c>
      <c r="J147" s="713"/>
      <c r="K147" s="713"/>
      <c r="L147" s="719" t="s">
        <v>7700</v>
      </c>
      <c r="M147" s="709">
        <v>100000</v>
      </c>
      <c r="N147" s="711"/>
      <c r="O147" s="711">
        <f t="shared" ref="O147:O301" si="9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45300</v>
      </c>
      <c r="B148" s="713"/>
      <c r="C148" s="713"/>
      <c r="D148" s="719" t="s">
        <v>7584</v>
      </c>
      <c r="E148" s="718">
        <v>900000</v>
      </c>
      <c r="F148" s="711"/>
      <c r="G148" s="711">
        <f t="shared" si="8"/>
        <v>344671</v>
      </c>
      <c r="I148" s="707">
        <v>45347</v>
      </c>
      <c r="J148" s="713"/>
      <c r="K148" s="713"/>
      <c r="L148" s="719" t="s">
        <v>7698</v>
      </c>
      <c r="M148" s="709">
        <v>33000</v>
      </c>
      <c r="N148" s="711"/>
      <c r="O148" s="711">
        <f t="shared" si="9"/>
        <v>3975326.67</v>
      </c>
      <c r="R148" s="570"/>
      <c r="S148" s="568"/>
      <c r="T148" s="339"/>
      <c r="U148" s="339"/>
      <c r="V148" s="507"/>
    </row>
    <row r="149" spans="1:22" s="14" customFormat="1" x14ac:dyDescent="0.25">
      <c r="A149" s="707">
        <v>45300</v>
      </c>
      <c r="B149" s="713"/>
      <c r="C149" s="713"/>
      <c r="D149" s="719" t="s">
        <v>7600</v>
      </c>
      <c r="E149" s="709">
        <v>40000</v>
      </c>
      <c r="F149" s="711"/>
      <c r="G149" s="711">
        <f t="shared" si="8"/>
        <v>304671</v>
      </c>
      <c r="H149" s="722"/>
      <c r="I149" s="707">
        <v>45348</v>
      </c>
      <c r="J149" s="713"/>
      <c r="K149" s="713"/>
      <c r="L149" s="719" t="s">
        <v>7550</v>
      </c>
      <c r="M149" s="709">
        <v>50000</v>
      </c>
      <c r="N149" s="711"/>
      <c r="O149" s="711">
        <f t="shared" si="9"/>
        <v>3925326.67</v>
      </c>
      <c r="R149" s="567"/>
      <c r="S149" s="568"/>
      <c r="T149" s="339"/>
      <c r="U149" s="339"/>
      <c r="V149" s="507"/>
    </row>
    <row r="150" spans="1:22" s="14" customFormat="1" x14ac:dyDescent="0.25">
      <c r="A150" s="707">
        <v>45313</v>
      </c>
      <c r="B150" s="713"/>
      <c r="C150" s="713"/>
      <c r="D150" s="721" t="s">
        <v>7630</v>
      </c>
      <c r="E150" s="716">
        <v>15850</v>
      </c>
      <c r="F150" s="711"/>
      <c r="G150" s="711">
        <f t="shared" si="8"/>
        <v>288821</v>
      </c>
      <c r="H150" s="722"/>
      <c r="I150" s="707">
        <v>45348</v>
      </c>
      <c r="J150" s="713"/>
      <c r="K150" s="713"/>
      <c r="L150" s="719" t="s">
        <v>7703</v>
      </c>
      <c r="M150" s="709">
        <v>146000</v>
      </c>
      <c r="N150" s="711"/>
      <c r="O150" s="711">
        <f t="shared" si="9"/>
        <v>3779326.67</v>
      </c>
      <c r="R150" s="567"/>
      <c r="S150" s="568"/>
      <c r="T150" s="339"/>
      <c r="U150" s="339"/>
      <c r="V150" s="507">
        <f t="shared" ref="V150:V153" si="10">V149+U150-T150</f>
        <v>0</v>
      </c>
    </row>
    <row r="151" spans="1:22" s="14" customFormat="1" x14ac:dyDescent="0.25">
      <c r="A151" s="707">
        <v>45313</v>
      </c>
      <c r="B151" s="713"/>
      <c r="C151" s="713"/>
      <c r="D151" s="719" t="s">
        <v>7632</v>
      </c>
      <c r="E151" s="709"/>
      <c r="F151" s="711">
        <v>10000000</v>
      </c>
      <c r="G151" s="711">
        <f t="shared" si="8"/>
        <v>10288821</v>
      </c>
      <c r="H151" s="722"/>
      <c r="I151" s="707">
        <v>45348</v>
      </c>
      <c r="J151" s="713"/>
      <c r="K151" s="713"/>
      <c r="L151" s="719" t="s">
        <v>7701</v>
      </c>
      <c r="M151" s="709">
        <v>135936</v>
      </c>
      <c r="N151" s="709"/>
      <c r="O151" s="711">
        <f t="shared" si="9"/>
        <v>3643390.67</v>
      </c>
      <c r="R151" s="567"/>
      <c r="S151" s="568"/>
      <c r="T151" s="339"/>
      <c r="U151" s="339"/>
      <c r="V151" s="507">
        <f t="shared" si="10"/>
        <v>0</v>
      </c>
    </row>
    <row r="152" spans="1:22" s="14" customFormat="1" x14ac:dyDescent="0.25">
      <c r="A152" s="707">
        <v>45315</v>
      </c>
      <c r="B152" s="713"/>
      <c r="C152" s="713"/>
      <c r="D152" s="719" t="s">
        <v>7637</v>
      </c>
      <c r="E152" s="709">
        <v>500000</v>
      </c>
      <c r="F152" s="711"/>
      <c r="G152" s="711">
        <f t="shared" si="8"/>
        <v>9788821</v>
      </c>
      <c r="H152" s="722"/>
      <c r="I152" s="707">
        <v>45349</v>
      </c>
      <c r="J152" s="713"/>
      <c r="K152" s="713"/>
      <c r="L152" s="719" t="s">
        <v>7704</v>
      </c>
      <c r="M152" s="709">
        <v>30000</v>
      </c>
      <c r="N152" s="709"/>
      <c r="O152" s="711">
        <f t="shared" si="9"/>
        <v>3613390.67</v>
      </c>
      <c r="R152" s="567"/>
      <c r="S152" s="568"/>
      <c r="T152" s="339"/>
      <c r="U152" s="339"/>
      <c r="V152" s="507">
        <f t="shared" si="10"/>
        <v>0</v>
      </c>
    </row>
    <row r="153" spans="1:22" s="14" customFormat="1" x14ac:dyDescent="0.25">
      <c r="A153" s="707">
        <v>45315</v>
      </c>
      <c r="B153" s="713"/>
      <c r="C153" s="713"/>
      <c r="D153" s="719" t="s">
        <v>7638</v>
      </c>
      <c r="E153" s="709">
        <v>150000</v>
      </c>
      <c r="F153" s="711"/>
      <c r="G153" s="711">
        <f t="shared" si="8"/>
        <v>9638821</v>
      </c>
      <c r="H153" s="722"/>
      <c r="I153" s="707">
        <v>45349</v>
      </c>
      <c r="J153" s="713"/>
      <c r="K153" s="713"/>
      <c r="L153" s="719" t="s">
        <v>7705</v>
      </c>
      <c r="M153" s="709">
        <v>1333000</v>
      </c>
      <c r="N153" s="709"/>
      <c r="O153" s="711">
        <f t="shared" si="9"/>
        <v>2280390.67</v>
      </c>
      <c r="R153" s="567"/>
      <c r="S153" s="568"/>
      <c r="T153" s="339"/>
      <c r="U153" s="339"/>
      <c r="V153" s="507">
        <f t="shared" si="10"/>
        <v>0</v>
      </c>
    </row>
    <row r="154" spans="1:22" s="14" customFormat="1" x14ac:dyDescent="0.2">
      <c r="A154" s="707">
        <v>45316</v>
      </c>
      <c r="B154" s="713"/>
      <c r="C154" s="713"/>
      <c r="D154" s="719" t="s">
        <v>7584</v>
      </c>
      <c r="E154" s="718">
        <v>1000000</v>
      </c>
      <c r="F154" s="711"/>
      <c r="G154" s="711">
        <f t="shared" si="8"/>
        <v>8638821</v>
      </c>
      <c r="H154" s="722"/>
      <c r="I154" s="707">
        <v>45350</v>
      </c>
      <c r="J154" s="713"/>
      <c r="K154" s="713"/>
      <c r="L154" s="719" t="s">
        <v>7708</v>
      </c>
      <c r="M154" s="709">
        <v>54400</v>
      </c>
      <c r="N154" s="709"/>
      <c r="O154" s="711">
        <f t="shared" si="9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45316</v>
      </c>
      <c r="B155" s="713"/>
      <c r="C155" s="713"/>
      <c r="D155" s="719" t="s">
        <v>7640</v>
      </c>
      <c r="E155" s="709">
        <v>200000</v>
      </c>
      <c r="F155" s="711"/>
      <c r="G155" s="711">
        <f t="shared" si="8"/>
        <v>8438821</v>
      </c>
      <c r="H155" s="722"/>
      <c r="I155" s="707">
        <v>45350</v>
      </c>
      <c r="J155" s="713"/>
      <c r="K155" s="713"/>
      <c r="L155" s="719" t="s">
        <v>7709</v>
      </c>
      <c r="M155" s="709">
        <v>100000</v>
      </c>
      <c r="N155" s="709"/>
      <c r="O155" s="711">
        <f t="shared" si="9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45317</v>
      </c>
      <c r="B156" s="713"/>
      <c r="C156" s="713"/>
      <c r="D156" s="719" t="s">
        <v>7645</v>
      </c>
      <c r="E156" s="709">
        <v>500000</v>
      </c>
      <c r="F156" s="711"/>
      <c r="G156" s="711">
        <f t="shared" si="8"/>
        <v>7938821</v>
      </c>
      <c r="H156" s="722"/>
      <c r="I156" s="707">
        <v>45351</v>
      </c>
      <c r="J156" s="713"/>
      <c r="K156" s="713"/>
      <c r="L156" s="719" t="s">
        <v>7656</v>
      </c>
      <c r="M156" s="709">
        <v>100000</v>
      </c>
      <c r="N156" s="709"/>
      <c r="O156" s="711">
        <f t="shared" si="9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45317</v>
      </c>
      <c r="B157" s="713"/>
      <c r="C157" s="713"/>
      <c r="D157" s="719" t="s">
        <v>7644</v>
      </c>
      <c r="E157" s="709">
        <v>500000</v>
      </c>
      <c r="F157" s="711"/>
      <c r="G157" s="711">
        <f t="shared" si="8"/>
        <v>7438821</v>
      </c>
      <c r="H157" s="722"/>
      <c r="I157" s="707">
        <v>45351</v>
      </c>
      <c r="J157" s="713"/>
      <c r="K157" s="713"/>
      <c r="L157" s="719" t="s">
        <v>7672</v>
      </c>
      <c r="M157" s="709">
        <v>70000</v>
      </c>
      <c r="N157" s="709"/>
      <c r="O157" s="711">
        <f t="shared" si="9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45322</v>
      </c>
      <c r="B158" s="713"/>
      <c r="C158" s="713"/>
      <c r="D158" s="717" t="s">
        <v>7650</v>
      </c>
      <c r="E158" s="729">
        <v>300000</v>
      </c>
      <c r="F158" s="730"/>
      <c r="G158" s="711">
        <f t="shared" si="8"/>
        <v>7138821</v>
      </c>
      <c r="I158" s="707">
        <v>45352</v>
      </c>
      <c r="J158" s="713"/>
      <c r="K158" s="713"/>
      <c r="L158" s="719" t="s">
        <v>7712</v>
      </c>
      <c r="M158" s="709">
        <v>50000</v>
      </c>
      <c r="N158" s="709"/>
      <c r="O158" s="711">
        <f t="shared" si="9"/>
        <v>1905990.67</v>
      </c>
      <c r="R158" s="12"/>
      <c r="S158" s="568"/>
      <c r="T158" s="339"/>
      <c r="U158" s="339"/>
      <c r="V158" s="507"/>
    </row>
    <row r="159" spans="1:22" ht="24.75" x14ac:dyDescent="0.25">
      <c r="A159" s="707">
        <v>45322</v>
      </c>
      <c r="B159" s="713"/>
      <c r="C159" s="713"/>
      <c r="D159" s="717" t="s">
        <v>7651</v>
      </c>
      <c r="E159" s="709">
        <v>90000</v>
      </c>
      <c r="F159" s="711"/>
      <c r="G159" s="711">
        <f t="shared" si="8"/>
        <v>7048821</v>
      </c>
      <c r="I159" s="707">
        <v>45355</v>
      </c>
      <c r="J159" s="713"/>
      <c r="K159" s="713"/>
      <c r="L159" s="719" t="s">
        <v>7715</v>
      </c>
      <c r="M159" s="709">
        <v>225000</v>
      </c>
      <c r="N159" s="709"/>
      <c r="O159" s="711">
        <f t="shared" si="9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45324</v>
      </c>
      <c r="B160" s="713"/>
      <c r="C160" s="713"/>
      <c r="D160" s="717" t="s">
        <v>7652</v>
      </c>
      <c r="E160" s="709">
        <v>2000000</v>
      </c>
      <c r="F160" s="711"/>
      <c r="G160" s="711">
        <f t="shared" si="8"/>
        <v>5048821</v>
      </c>
      <c r="I160" s="707">
        <v>45356</v>
      </c>
      <c r="J160" s="713"/>
      <c r="K160" s="713"/>
      <c r="L160" s="719" t="s">
        <v>7716</v>
      </c>
      <c r="M160" s="709">
        <v>21000</v>
      </c>
      <c r="N160" s="709"/>
      <c r="O160" s="711">
        <f t="shared" si="9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45328</v>
      </c>
      <c r="B161" s="713"/>
      <c r="C161" s="713"/>
      <c r="D161" s="719" t="s">
        <v>7652</v>
      </c>
      <c r="E161" s="709">
        <v>1500000</v>
      </c>
      <c r="F161" s="711"/>
      <c r="G161" s="711">
        <f t="shared" si="8"/>
        <v>3548821</v>
      </c>
      <c r="I161" s="707">
        <v>45357</v>
      </c>
      <c r="J161" s="713"/>
      <c r="K161" s="713"/>
      <c r="L161" s="719" t="s">
        <v>7716</v>
      </c>
      <c r="M161" s="709">
        <v>9000</v>
      </c>
      <c r="N161" s="709"/>
      <c r="O161" s="711">
        <f t="shared" si="9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45329</v>
      </c>
      <c r="B162" s="713"/>
      <c r="C162" s="713"/>
      <c r="D162" s="719" t="s">
        <v>7662</v>
      </c>
      <c r="E162" s="709">
        <v>208000</v>
      </c>
      <c r="F162" s="711"/>
      <c r="G162" s="711">
        <f t="shared" si="8"/>
        <v>3340821</v>
      </c>
      <c r="I162" s="707">
        <v>45359</v>
      </c>
      <c r="J162" s="713"/>
      <c r="K162" s="713"/>
      <c r="L162" s="719" t="s">
        <v>7719</v>
      </c>
      <c r="M162" s="709">
        <v>233500</v>
      </c>
      <c r="N162" s="709"/>
      <c r="O162" s="711">
        <f t="shared" si="9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45329</v>
      </c>
      <c r="B163" s="713"/>
      <c r="C163" s="713"/>
      <c r="D163" s="719" t="s">
        <v>7663</v>
      </c>
      <c r="E163" s="709">
        <v>23680</v>
      </c>
      <c r="F163" s="709"/>
      <c r="G163" s="711">
        <f t="shared" si="8"/>
        <v>3317141</v>
      </c>
      <c r="I163" s="707">
        <v>45359</v>
      </c>
      <c r="J163" s="713"/>
      <c r="K163" s="713"/>
      <c r="L163" s="719" t="s">
        <v>7718</v>
      </c>
      <c r="M163" s="709">
        <v>35600</v>
      </c>
      <c r="N163" s="709"/>
      <c r="O163" s="711">
        <f t="shared" si="9"/>
        <v>1381890.67</v>
      </c>
      <c r="R163" s="12"/>
      <c r="S163" s="568"/>
      <c r="T163" s="339"/>
      <c r="U163" s="339"/>
      <c r="V163" s="507"/>
    </row>
    <row r="164" spans="1:22" x14ac:dyDescent="0.25">
      <c r="A164" s="707">
        <v>45334</v>
      </c>
      <c r="B164" s="713"/>
      <c r="C164" s="713"/>
      <c r="D164" s="719" t="s">
        <v>7667</v>
      </c>
      <c r="E164" s="709">
        <v>500000</v>
      </c>
      <c r="F164" s="709"/>
      <c r="G164" s="711">
        <f t="shared" si="8"/>
        <v>2817141</v>
      </c>
      <c r="I164" s="707">
        <v>45359</v>
      </c>
      <c r="J164" s="713"/>
      <c r="K164" s="713"/>
      <c r="L164" s="719" t="s">
        <v>7720</v>
      </c>
      <c r="M164" s="709">
        <v>32000</v>
      </c>
      <c r="N164" s="709"/>
      <c r="O164" s="711">
        <f t="shared" si="9"/>
        <v>1349890.67</v>
      </c>
      <c r="R164" s="12"/>
      <c r="S164" s="568"/>
      <c r="T164" s="339"/>
      <c r="U164" s="339"/>
      <c r="V164" s="507"/>
    </row>
    <row r="165" spans="1:22" x14ac:dyDescent="0.25">
      <c r="A165" s="707">
        <v>45335</v>
      </c>
      <c r="B165" s="713"/>
      <c r="C165" s="713"/>
      <c r="D165" s="719" t="s">
        <v>7663</v>
      </c>
      <c r="E165" s="709">
        <v>10900</v>
      </c>
      <c r="F165" s="709"/>
      <c r="G165" s="711">
        <f t="shared" si="8"/>
        <v>2806241</v>
      </c>
      <c r="I165" s="707">
        <v>45359</v>
      </c>
      <c r="J165" s="713"/>
      <c r="K165" s="713"/>
      <c r="L165" s="719" t="s">
        <v>7721</v>
      </c>
      <c r="M165" s="709">
        <v>12000</v>
      </c>
      <c r="N165" s="709"/>
      <c r="O165" s="711">
        <f t="shared" si="9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45336</v>
      </c>
      <c r="B166" s="713"/>
      <c r="C166" s="713"/>
      <c r="D166" s="719" t="s">
        <v>7584</v>
      </c>
      <c r="E166" s="709">
        <v>1000000</v>
      </c>
      <c r="F166" s="709"/>
      <c r="G166" s="711">
        <f t="shared" si="8"/>
        <v>1806241</v>
      </c>
      <c r="I166" s="707">
        <v>45361</v>
      </c>
      <c r="J166" s="713"/>
      <c r="K166" s="713"/>
      <c r="L166" s="719" t="s">
        <v>7550</v>
      </c>
      <c r="M166" s="709">
        <v>40000</v>
      </c>
      <c r="N166" s="709"/>
      <c r="O166" s="711">
        <f t="shared" si="9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45336</v>
      </c>
      <c r="B167" s="713"/>
      <c r="C167" s="713"/>
      <c r="D167" s="719" t="s">
        <v>7540</v>
      </c>
      <c r="E167" s="709">
        <v>500000</v>
      </c>
      <c r="F167" s="709"/>
      <c r="G167" s="711">
        <f t="shared" si="8"/>
        <v>1306241</v>
      </c>
      <c r="I167" s="707">
        <v>45362</v>
      </c>
      <c r="J167" s="713"/>
      <c r="K167" s="713"/>
      <c r="L167" s="719" t="s">
        <v>7681</v>
      </c>
      <c r="M167" s="709">
        <v>250000</v>
      </c>
      <c r="N167" s="709"/>
      <c r="O167" s="711">
        <f t="shared" si="9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45337</v>
      </c>
      <c r="B168" s="713"/>
      <c r="C168" s="713"/>
      <c r="D168" s="719" t="s">
        <v>7671</v>
      </c>
      <c r="E168" s="709">
        <v>500000</v>
      </c>
      <c r="F168" s="709"/>
      <c r="G168" s="711">
        <f t="shared" si="8"/>
        <v>806241</v>
      </c>
      <c r="I168" s="707">
        <v>45362</v>
      </c>
      <c r="J168" s="713"/>
      <c r="K168" s="713"/>
      <c r="L168" s="719" t="s">
        <v>7723</v>
      </c>
      <c r="M168" s="709">
        <v>125000</v>
      </c>
      <c r="N168" s="709"/>
      <c r="O168" s="711">
        <f t="shared" si="9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45338</v>
      </c>
      <c r="B169" s="713"/>
      <c r="C169" s="713"/>
      <c r="D169" s="719" t="s">
        <v>7673</v>
      </c>
      <c r="E169" s="709">
        <v>50000</v>
      </c>
      <c r="F169" s="709"/>
      <c r="G169" s="711">
        <f t="shared" si="8"/>
        <v>756241</v>
      </c>
      <c r="I169" s="707">
        <v>45362</v>
      </c>
      <c r="J169" s="713"/>
      <c r="K169" s="713"/>
      <c r="L169" s="719" t="s">
        <v>7658</v>
      </c>
      <c r="M169" s="709">
        <v>47000</v>
      </c>
      <c r="N169" s="709"/>
      <c r="O169" s="711">
        <f t="shared" si="9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45339</v>
      </c>
      <c r="B170" s="713"/>
      <c r="C170" s="713"/>
      <c r="D170" s="719" t="s">
        <v>7679</v>
      </c>
      <c r="E170" s="709">
        <v>100000</v>
      </c>
      <c r="F170" s="709"/>
      <c r="G170" s="711">
        <f t="shared" si="8"/>
        <v>656241</v>
      </c>
      <c r="I170" s="707">
        <v>45363</v>
      </c>
      <c r="J170" s="713"/>
      <c r="K170" s="713"/>
      <c r="L170" s="719" t="s">
        <v>7659</v>
      </c>
      <c r="M170" s="709">
        <v>60600</v>
      </c>
      <c r="N170" s="709"/>
      <c r="O170" s="711">
        <f t="shared" si="9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45339</v>
      </c>
      <c r="B171" s="713"/>
      <c r="C171" s="713"/>
      <c r="D171" s="719" t="s">
        <v>7476</v>
      </c>
      <c r="E171" s="709">
        <v>400000</v>
      </c>
      <c r="F171" s="709"/>
      <c r="G171" s="711">
        <f t="shared" si="8"/>
        <v>256241</v>
      </c>
      <c r="I171" s="707">
        <v>45363</v>
      </c>
      <c r="J171" s="713"/>
      <c r="K171" s="713"/>
      <c r="L171" s="719" t="s">
        <v>7718</v>
      </c>
      <c r="M171" s="709">
        <v>9600</v>
      </c>
      <c r="N171" s="709"/>
      <c r="O171" s="711">
        <f t="shared" si="9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45339</v>
      </c>
      <c r="B172" s="713"/>
      <c r="C172" s="713"/>
      <c r="D172" s="719" t="s">
        <v>7510</v>
      </c>
      <c r="E172" s="709">
        <v>100000</v>
      </c>
      <c r="F172" s="709"/>
      <c r="G172" s="711">
        <f t="shared" si="8"/>
        <v>156241</v>
      </c>
      <c r="I172" s="707">
        <v>45363</v>
      </c>
      <c r="J172" s="713"/>
      <c r="K172" s="713"/>
      <c r="L172" s="719" t="s">
        <v>7603</v>
      </c>
      <c r="M172" s="709">
        <v>39950</v>
      </c>
      <c r="N172" s="709"/>
      <c r="O172" s="711">
        <f t="shared" si="9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45339</v>
      </c>
      <c r="B173" s="713"/>
      <c r="C173" s="713"/>
      <c r="D173" s="719" t="s">
        <v>7682</v>
      </c>
      <c r="E173" s="709">
        <v>17400</v>
      </c>
      <c r="F173" s="709"/>
      <c r="G173" s="711">
        <f t="shared" si="8"/>
        <v>138841</v>
      </c>
      <c r="I173" s="707">
        <v>45364</v>
      </c>
      <c r="J173" s="713"/>
      <c r="K173" s="713"/>
      <c r="L173" s="719" t="s">
        <v>7724</v>
      </c>
      <c r="M173" s="709"/>
      <c r="N173" s="709">
        <v>5060000</v>
      </c>
      <c r="O173" s="711">
        <f t="shared" si="9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45339</v>
      </c>
      <c r="B174" s="713"/>
      <c r="C174" s="713"/>
      <c r="D174" s="721" t="s">
        <v>7630</v>
      </c>
      <c r="E174" s="709">
        <v>76000</v>
      </c>
      <c r="F174" s="709"/>
      <c r="G174" s="711">
        <f t="shared" si="8"/>
        <v>62841</v>
      </c>
      <c r="I174" s="707">
        <v>45364</v>
      </c>
      <c r="J174" s="713"/>
      <c r="K174" s="713"/>
      <c r="L174" s="719" t="s">
        <v>7724</v>
      </c>
      <c r="M174" s="709"/>
      <c r="N174" s="709">
        <v>6010000</v>
      </c>
      <c r="O174" s="711">
        <f t="shared" si="9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45343</v>
      </c>
      <c r="B175" s="713"/>
      <c r="C175" s="713"/>
      <c r="D175" s="719" t="s">
        <v>7695</v>
      </c>
      <c r="E175" s="709"/>
      <c r="F175" s="709">
        <v>5000000</v>
      </c>
      <c r="G175" s="711">
        <f t="shared" si="8"/>
        <v>5062841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9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45346</v>
      </c>
      <c r="B176" s="713"/>
      <c r="C176" s="713"/>
      <c r="D176" s="719" t="s">
        <v>7584</v>
      </c>
      <c r="E176" s="718">
        <v>500000</v>
      </c>
      <c r="F176" s="709"/>
      <c r="G176" s="711">
        <f t="shared" si="8"/>
        <v>4562841</v>
      </c>
      <c r="I176" s="707">
        <v>45364</v>
      </c>
      <c r="J176" s="713"/>
      <c r="K176" s="713"/>
      <c r="L176" s="719" t="s">
        <v>7725</v>
      </c>
      <c r="M176" s="709">
        <v>5060000</v>
      </c>
      <c r="N176" s="709"/>
      <c r="O176" s="711">
        <f t="shared" si="9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45346</v>
      </c>
      <c r="B177" s="713"/>
      <c r="C177" s="713"/>
      <c r="D177" s="719" t="s">
        <v>7699</v>
      </c>
      <c r="E177" s="718">
        <v>500000</v>
      </c>
      <c r="F177" s="709"/>
      <c r="G177" s="711">
        <f t="shared" si="8"/>
        <v>4062841</v>
      </c>
      <c r="I177" s="707">
        <v>45364</v>
      </c>
      <c r="J177" s="713"/>
      <c r="K177" s="713"/>
      <c r="L177" s="719" t="s">
        <v>7726</v>
      </c>
      <c r="M177" s="709">
        <v>250000</v>
      </c>
      <c r="N177" s="709"/>
      <c r="O177" s="711">
        <f t="shared" si="9"/>
        <v>6415740.6699999999</v>
      </c>
      <c r="R177" s="12"/>
      <c r="S177" s="568"/>
      <c r="T177" s="339"/>
      <c r="U177" s="339"/>
      <c r="V177" s="507"/>
    </row>
    <row r="178" spans="1:22" x14ac:dyDescent="0.25">
      <c r="A178" s="707">
        <v>45349</v>
      </c>
      <c r="B178" s="713"/>
      <c r="C178" s="713"/>
      <c r="D178" s="719" t="s">
        <v>7441</v>
      </c>
      <c r="E178" s="709">
        <v>1000000</v>
      </c>
      <c r="F178" s="709"/>
      <c r="G178" s="711">
        <f t="shared" si="8"/>
        <v>3062841</v>
      </c>
      <c r="I178" s="707">
        <v>45364</v>
      </c>
      <c r="J178" s="713"/>
      <c r="K178" s="713"/>
      <c r="L178" s="719" t="s">
        <v>7727</v>
      </c>
      <c r="M178" s="709">
        <v>50000</v>
      </c>
      <c r="N178" s="709"/>
      <c r="O178" s="711">
        <f t="shared" si="9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45350</v>
      </c>
      <c r="B179" s="713"/>
      <c r="C179" s="713"/>
      <c r="D179" s="719" t="s">
        <v>7510</v>
      </c>
      <c r="E179" s="709">
        <v>300000</v>
      </c>
      <c r="F179" s="709"/>
      <c r="G179" s="711">
        <f t="shared" si="8"/>
        <v>2762841</v>
      </c>
      <c r="I179" s="707">
        <v>45364</v>
      </c>
      <c r="J179" s="713"/>
      <c r="K179" s="713"/>
      <c r="L179" s="719" t="s">
        <v>7728</v>
      </c>
      <c r="M179" s="709">
        <v>25500</v>
      </c>
      <c r="N179" s="709"/>
      <c r="O179" s="711">
        <f t="shared" si="9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45353</v>
      </c>
      <c r="B180" s="713"/>
      <c r="C180" s="713"/>
      <c r="D180" s="719" t="s">
        <v>7510</v>
      </c>
      <c r="E180" s="709">
        <v>100000</v>
      </c>
      <c r="F180" s="709"/>
      <c r="G180" s="711">
        <f t="shared" si="8"/>
        <v>2662841</v>
      </c>
      <c r="I180" s="707">
        <v>45365</v>
      </c>
      <c r="J180" s="713"/>
      <c r="K180" s="713"/>
      <c r="L180" s="719" t="s">
        <v>7709</v>
      </c>
      <c r="M180" s="709">
        <v>100000</v>
      </c>
      <c r="N180" s="709"/>
      <c r="O180" s="711">
        <f t="shared" si="9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45355</v>
      </c>
      <c r="B181" s="713"/>
      <c r="C181" s="713"/>
      <c r="D181" s="719" t="s">
        <v>7713</v>
      </c>
      <c r="E181" s="709">
        <v>1000000</v>
      </c>
      <c r="F181" s="709"/>
      <c r="G181" s="711">
        <f t="shared" si="8"/>
        <v>1662841</v>
      </c>
      <c r="I181" s="707">
        <v>45366</v>
      </c>
      <c r="J181" s="713"/>
      <c r="K181" s="713"/>
      <c r="L181" s="719" t="s">
        <v>7731</v>
      </c>
      <c r="M181" s="709">
        <v>250000</v>
      </c>
      <c r="N181" s="709"/>
      <c r="O181" s="711">
        <f t="shared" si="9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45355</v>
      </c>
      <c r="B182" s="713"/>
      <c r="C182" s="713"/>
      <c r="D182" s="719" t="s">
        <v>7713</v>
      </c>
      <c r="E182" s="709">
        <v>500000</v>
      </c>
      <c r="F182" s="709"/>
      <c r="G182" s="711">
        <f t="shared" si="8"/>
        <v>1162841</v>
      </c>
      <c r="I182" s="707">
        <v>45367</v>
      </c>
      <c r="J182" s="713"/>
      <c r="K182" s="713"/>
      <c r="L182" s="719" t="s">
        <v>7730</v>
      </c>
      <c r="M182" s="709">
        <v>58470</v>
      </c>
      <c r="N182" s="709"/>
      <c r="O182" s="711">
        <f t="shared" si="9"/>
        <v>5931770.6699999999</v>
      </c>
      <c r="R182" s="12"/>
      <c r="S182" s="568"/>
      <c r="T182" s="339"/>
      <c r="U182" s="339"/>
      <c r="V182" s="507"/>
    </row>
    <row r="183" spans="1:22" x14ac:dyDescent="0.25">
      <c r="A183" s="707">
        <v>45358</v>
      </c>
      <c r="B183" s="713"/>
      <c r="C183" s="713"/>
      <c r="D183" s="721" t="s">
        <v>7197</v>
      </c>
      <c r="E183" s="709">
        <v>45000</v>
      </c>
      <c r="F183" s="709"/>
      <c r="G183" s="711">
        <f t="shared" si="8"/>
        <v>1117841</v>
      </c>
      <c r="I183" s="707">
        <v>45369</v>
      </c>
      <c r="J183" s="713"/>
      <c r="K183" s="713"/>
      <c r="L183" s="719" t="s">
        <v>7378</v>
      </c>
      <c r="M183" s="709">
        <v>791000</v>
      </c>
      <c r="N183" s="709"/>
      <c r="O183" s="711">
        <f t="shared" si="9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45358</v>
      </c>
      <c r="B184" s="713"/>
      <c r="C184" s="713"/>
      <c r="D184" s="719" t="s">
        <v>7510</v>
      </c>
      <c r="E184" s="709">
        <v>1000000</v>
      </c>
      <c r="F184" s="709"/>
      <c r="G184" s="711">
        <f t="shared" si="8"/>
        <v>117841</v>
      </c>
      <c r="I184" s="707">
        <v>45369</v>
      </c>
      <c r="J184" s="713"/>
      <c r="K184" s="713"/>
      <c r="L184" s="719" t="s">
        <v>7733</v>
      </c>
      <c r="M184" s="709">
        <v>10000</v>
      </c>
      <c r="N184" s="709"/>
      <c r="O184" s="711">
        <f t="shared" si="9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45359</v>
      </c>
      <c r="B185" s="713"/>
      <c r="C185" s="713"/>
      <c r="D185" s="719" t="s">
        <v>7717</v>
      </c>
      <c r="E185" s="709">
        <v>117850</v>
      </c>
      <c r="F185" s="709"/>
      <c r="G185" s="711">
        <v>0</v>
      </c>
      <c r="I185" s="707">
        <v>45369</v>
      </c>
      <c r="J185" s="713"/>
      <c r="K185" s="713"/>
      <c r="L185" s="719" t="s">
        <v>7718</v>
      </c>
      <c r="M185" s="709">
        <v>38000</v>
      </c>
      <c r="N185" s="709"/>
      <c r="O185" s="711">
        <f t="shared" si="9"/>
        <v>5092770.67</v>
      </c>
      <c r="R185" s="12"/>
      <c r="S185" s="568"/>
      <c r="T185" s="339"/>
      <c r="U185" s="339"/>
      <c r="V185" s="507"/>
    </row>
    <row r="186" spans="1:22" x14ac:dyDescent="0.25">
      <c r="A186" s="707">
        <v>45364</v>
      </c>
      <c r="B186" s="713"/>
      <c r="C186" s="713"/>
      <c r="D186" s="717" t="s">
        <v>7724</v>
      </c>
      <c r="E186" s="709"/>
      <c r="F186" s="709">
        <v>10000000</v>
      </c>
      <c r="G186" s="711">
        <f>F186</f>
        <v>10000000</v>
      </c>
      <c r="I186" s="707">
        <v>45370</v>
      </c>
      <c r="J186" s="713"/>
      <c r="K186" s="713"/>
      <c r="L186" s="719" t="s">
        <v>7698</v>
      </c>
      <c r="M186" s="709">
        <v>30000</v>
      </c>
      <c r="N186" s="709"/>
      <c r="O186" s="711">
        <f t="shared" si="9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45364</v>
      </c>
      <c r="B187" s="713"/>
      <c r="C187" s="713"/>
      <c r="D187" s="721" t="s">
        <v>7197</v>
      </c>
      <c r="E187" s="709">
        <v>100000</v>
      </c>
      <c r="F187" s="709"/>
      <c r="G187" s="711">
        <f>G186-E187+F187</f>
        <v>9900000</v>
      </c>
      <c r="I187" s="707">
        <v>45370</v>
      </c>
      <c r="J187" s="713"/>
      <c r="K187" s="713"/>
      <c r="L187" s="719" t="s">
        <v>7734</v>
      </c>
      <c r="M187" s="709">
        <v>43500</v>
      </c>
      <c r="N187" s="709"/>
      <c r="O187" s="711">
        <f t="shared" si="9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45367</v>
      </c>
      <c r="B188" s="713"/>
      <c r="C188" s="713"/>
      <c r="D188" s="719" t="s">
        <v>7717</v>
      </c>
      <c r="E188" s="709">
        <v>100000</v>
      </c>
      <c r="F188" s="709"/>
      <c r="G188" s="711">
        <f t="shared" ref="G188:G357" si="11">G187-E188+F188</f>
        <v>9800000</v>
      </c>
      <c r="I188" s="707">
        <v>45371</v>
      </c>
      <c r="J188" s="713"/>
      <c r="K188" s="713"/>
      <c r="L188" s="719" t="s">
        <v>7737</v>
      </c>
      <c r="M188" s="709">
        <v>288000</v>
      </c>
      <c r="N188" s="709"/>
      <c r="O188" s="711">
        <f t="shared" si="9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45367</v>
      </c>
      <c r="B189" s="713"/>
      <c r="C189" s="713"/>
      <c r="D189" s="717" t="s">
        <v>7732</v>
      </c>
      <c r="E189" s="709">
        <v>1000000</v>
      </c>
      <c r="F189" s="709"/>
      <c r="G189" s="711">
        <f t="shared" si="11"/>
        <v>8800000</v>
      </c>
      <c r="I189" s="707">
        <v>45371</v>
      </c>
      <c r="J189" s="713"/>
      <c r="K189" s="713"/>
      <c r="L189" s="721" t="s">
        <v>7738</v>
      </c>
      <c r="M189" s="716">
        <v>150000</v>
      </c>
      <c r="N189" s="709"/>
      <c r="O189" s="711">
        <f t="shared" si="9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45369</v>
      </c>
      <c r="B190" s="713"/>
      <c r="C190" s="713"/>
      <c r="D190" s="717" t="s">
        <v>7732</v>
      </c>
      <c r="E190" s="709">
        <v>1000000</v>
      </c>
      <c r="F190" s="709"/>
      <c r="G190" s="711">
        <f t="shared" si="11"/>
        <v>7800000</v>
      </c>
      <c r="I190" s="707">
        <v>45373</v>
      </c>
      <c r="J190" s="713"/>
      <c r="K190" s="713"/>
      <c r="L190" s="719" t="s">
        <v>7739</v>
      </c>
      <c r="M190" s="709">
        <v>60000</v>
      </c>
      <c r="N190" s="709"/>
      <c r="O190" s="711">
        <f t="shared" si="9"/>
        <v>4521270.67</v>
      </c>
      <c r="R190" s="12"/>
      <c r="S190" s="568"/>
      <c r="T190" s="339"/>
      <c r="U190" s="339"/>
      <c r="V190" s="507"/>
    </row>
    <row r="191" spans="1:22" x14ac:dyDescent="0.25">
      <c r="A191" s="707">
        <v>45369</v>
      </c>
      <c r="B191" s="713"/>
      <c r="C191" s="713"/>
      <c r="D191" s="719" t="s">
        <v>7584</v>
      </c>
      <c r="E191" s="709">
        <v>1000000</v>
      </c>
      <c r="F191" s="709"/>
      <c r="G191" s="711">
        <f t="shared" si="11"/>
        <v>6800000</v>
      </c>
      <c r="I191" s="707">
        <v>45373</v>
      </c>
      <c r="J191" s="713"/>
      <c r="K191" s="713"/>
      <c r="L191" s="719" t="s">
        <v>7743</v>
      </c>
      <c r="M191" s="709">
        <v>20000</v>
      </c>
      <c r="N191" s="709"/>
      <c r="O191" s="711">
        <f t="shared" si="9"/>
        <v>4501270.67</v>
      </c>
      <c r="R191" s="12"/>
      <c r="S191" s="568"/>
      <c r="T191" s="339"/>
      <c r="U191" s="339"/>
      <c r="V191" s="507"/>
    </row>
    <row r="192" spans="1:22" x14ac:dyDescent="0.25">
      <c r="A192" s="707">
        <v>45370</v>
      </c>
      <c r="B192" s="713"/>
      <c r="C192" s="713"/>
      <c r="D192" s="717" t="s">
        <v>7735</v>
      </c>
      <c r="E192" s="709">
        <v>300000</v>
      </c>
      <c r="F192" s="709"/>
      <c r="G192" s="711">
        <f t="shared" si="11"/>
        <v>6500000</v>
      </c>
      <c r="I192" s="707">
        <v>45376</v>
      </c>
      <c r="J192" s="713"/>
      <c r="K192" s="713"/>
      <c r="L192" s="719" t="s">
        <v>7749</v>
      </c>
      <c r="M192" s="709">
        <v>151240</v>
      </c>
      <c r="N192" s="709"/>
      <c r="O192" s="711">
        <f t="shared" si="9"/>
        <v>4350030.67</v>
      </c>
      <c r="R192" s="12"/>
      <c r="S192" s="568"/>
      <c r="T192" s="339"/>
      <c r="U192" s="339"/>
      <c r="V192" s="507"/>
    </row>
    <row r="193" spans="1:22" x14ac:dyDescent="0.25">
      <c r="A193" s="707">
        <v>45371</v>
      </c>
      <c r="B193" s="713"/>
      <c r="C193" s="713"/>
      <c r="D193" s="717" t="s">
        <v>7736</v>
      </c>
      <c r="E193" s="709">
        <v>50000</v>
      </c>
      <c r="F193" s="709"/>
      <c r="G193" s="711">
        <f t="shared" si="11"/>
        <v>6450000</v>
      </c>
      <c r="I193" s="707">
        <v>45376</v>
      </c>
      <c r="J193" s="713"/>
      <c r="K193" s="713"/>
      <c r="L193" s="719" t="s">
        <v>7748</v>
      </c>
      <c r="M193" s="709">
        <v>46370</v>
      </c>
      <c r="N193" s="709"/>
      <c r="O193" s="711">
        <f t="shared" si="9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45373</v>
      </c>
      <c r="B194" s="713"/>
      <c r="C194" s="713"/>
      <c r="D194" s="717" t="s">
        <v>7740</v>
      </c>
      <c r="E194" s="709">
        <v>500000</v>
      </c>
      <c r="F194" s="709"/>
      <c r="G194" s="711">
        <f t="shared" si="11"/>
        <v>5950000</v>
      </c>
      <c r="I194" s="707">
        <v>45376</v>
      </c>
      <c r="J194" s="713"/>
      <c r="K194" s="713"/>
      <c r="L194" s="719" t="s">
        <v>7747</v>
      </c>
      <c r="M194" s="709">
        <v>368853</v>
      </c>
      <c r="N194" s="709"/>
      <c r="O194" s="711">
        <f t="shared" si="9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45377</v>
      </c>
      <c r="B195" s="713"/>
      <c r="C195" s="713"/>
      <c r="D195" s="717" t="s">
        <v>7741</v>
      </c>
      <c r="E195" s="709">
        <v>500000</v>
      </c>
      <c r="F195" s="709"/>
      <c r="G195" s="711">
        <f t="shared" si="11"/>
        <v>5450000</v>
      </c>
      <c r="I195" s="707">
        <v>45376</v>
      </c>
      <c r="J195" s="713"/>
      <c r="K195" s="713"/>
      <c r="L195" s="719" t="s">
        <v>7746</v>
      </c>
      <c r="M195" s="709">
        <v>100000</v>
      </c>
      <c r="N195" s="709"/>
      <c r="O195" s="711">
        <f t="shared" si="9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45380</v>
      </c>
      <c r="B196" s="713"/>
      <c r="C196" s="713"/>
      <c r="D196" s="717" t="s">
        <v>7742</v>
      </c>
      <c r="E196" s="709">
        <v>500000</v>
      </c>
      <c r="F196" s="709"/>
      <c r="G196" s="711">
        <f t="shared" si="11"/>
        <v>4950000</v>
      </c>
      <c r="I196" s="707">
        <v>45377</v>
      </c>
      <c r="J196" s="713"/>
      <c r="K196" s="713"/>
      <c r="L196" s="719" t="s">
        <v>7745</v>
      </c>
      <c r="M196" s="731">
        <v>300000</v>
      </c>
      <c r="N196" s="709"/>
      <c r="O196" s="711">
        <f t="shared" si="9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45384</v>
      </c>
      <c r="B197" s="713"/>
      <c r="C197" s="713"/>
      <c r="D197" s="717" t="s">
        <v>7741</v>
      </c>
      <c r="E197" s="709">
        <v>950000</v>
      </c>
      <c r="F197" s="709"/>
      <c r="G197" s="711">
        <f t="shared" si="11"/>
        <v>4000000</v>
      </c>
      <c r="I197" s="707">
        <v>45377</v>
      </c>
      <c r="J197" s="713"/>
      <c r="K197" s="713"/>
      <c r="L197" s="719" t="s">
        <v>7744</v>
      </c>
      <c r="M197" s="709">
        <v>150000</v>
      </c>
      <c r="N197" s="709"/>
      <c r="O197" s="711">
        <f t="shared" si="9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45385</v>
      </c>
      <c r="B198" s="713"/>
      <c r="C198" s="713"/>
      <c r="D198" s="717" t="s">
        <v>7741</v>
      </c>
      <c r="E198" s="709">
        <v>800000</v>
      </c>
      <c r="F198" s="709"/>
      <c r="G198" s="711">
        <f t="shared" si="11"/>
        <v>3200000</v>
      </c>
      <c r="I198" s="707">
        <v>45380</v>
      </c>
      <c r="J198" s="713"/>
      <c r="K198" s="713"/>
      <c r="L198" s="719" t="s">
        <v>7743</v>
      </c>
      <c r="M198" s="709">
        <v>18000</v>
      </c>
      <c r="N198" s="709"/>
      <c r="O198" s="711">
        <f t="shared" si="9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45386</v>
      </c>
      <c r="B199" s="713"/>
      <c r="C199" s="713"/>
      <c r="D199" s="717" t="s">
        <v>7767</v>
      </c>
      <c r="E199" s="709"/>
      <c r="F199" s="709">
        <v>500000</v>
      </c>
      <c r="G199" s="711">
        <f t="shared" si="11"/>
        <v>3700000</v>
      </c>
      <c r="I199" s="707">
        <v>45380</v>
      </c>
      <c r="J199" s="713"/>
      <c r="K199" s="713"/>
      <c r="L199" s="719" t="s">
        <v>7743</v>
      </c>
      <c r="M199" s="709">
        <v>18000</v>
      </c>
      <c r="N199" s="709"/>
      <c r="O199" s="711">
        <f t="shared" si="9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45386</v>
      </c>
      <c r="B200" s="713"/>
      <c r="C200" s="713"/>
      <c r="D200" s="717" t="s">
        <v>7632</v>
      </c>
      <c r="E200" s="709"/>
      <c r="F200" s="709">
        <v>1310000</v>
      </c>
      <c r="G200" s="711">
        <f t="shared" si="11"/>
        <v>5010000</v>
      </c>
      <c r="I200" s="707">
        <v>45380</v>
      </c>
      <c r="J200" s="713"/>
      <c r="K200" s="713"/>
      <c r="L200" s="719" t="s">
        <v>7752</v>
      </c>
      <c r="M200" s="709">
        <v>1000000</v>
      </c>
      <c r="N200" s="709"/>
      <c r="O200" s="711">
        <f t="shared" si="9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45386</v>
      </c>
      <c r="B201" s="713"/>
      <c r="C201" s="713"/>
      <c r="D201" s="721" t="s">
        <v>7197</v>
      </c>
      <c r="E201" s="709">
        <v>5000</v>
      </c>
      <c r="F201" s="709"/>
      <c r="G201" s="711">
        <f t="shared" si="11"/>
        <v>5005000</v>
      </c>
      <c r="I201" s="707">
        <v>45381</v>
      </c>
      <c r="J201" s="713"/>
      <c r="K201" s="713"/>
      <c r="L201" s="719" t="s">
        <v>7753</v>
      </c>
      <c r="M201" s="709">
        <v>15886</v>
      </c>
      <c r="N201" s="709"/>
      <c r="O201" s="711">
        <f t="shared" si="9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45386</v>
      </c>
      <c r="B202" s="713"/>
      <c r="C202" s="713"/>
      <c r="D202" s="721" t="s">
        <v>7197</v>
      </c>
      <c r="E202" s="709">
        <v>13100</v>
      </c>
      <c r="F202" s="709"/>
      <c r="G202" s="711">
        <f t="shared" si="11"/>
        <v>4991900</v>
      </c>
      <c r="I202" s="707">
        <v>45383</v>
      </c>
      <c r="J202" s="713"/>
      <c r="K202" s="713"/>
      <c r="L202" s="719" t="s">
        <v>7754</v>
      </c>
      <c r="M202" s="709">
        <v>223000</v>
      </c>
      <c r="N202" s="709"/>
      <c r="O202" s="711">
        <f t="shared" si="9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45386</v>
      </c>
      <c r="B203" s="713"/>
      <c r="C203" s="713"/>
      <c r="D203" s="719" t="s">
        <v>7476</v>
      </c>
      <c r="E203" s="709">
        <v>700000</v>
      </c>
      <c r="F203" s="709"/>
      <c r="G203" s="711">
        <f t="shared" si="11"/>
        <v>4291900</v>
      </c>
      <c r="I203" s="707">
        <v>45383</v>
      </c>
      <c r="J203" s="713"/>
      <c r="K203" s="713"/>
      <c r="L203" s="719" t="s">
        <v>7755</v>
      </c>
      <c r="M203" s="709">
        <v>100000</v>
      </c>
      <c r="N203" s="709"/>
      <c r="O203" s="711">
        <f t="shared" si="9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45388</v>
      </c>
      <c r="B204" s="713"/>
      <c r="C204" s="713"/>
      <c r="D204" s="719" t="s">
        <v>7769</v>
      </c>
      <c r="E204" s="709">
        <v>200000</v>
      </c>
      <c r="F204" s="709"/>
      <c r="G204" s="711">
        <f t="shared" si="11"/>
        <v>4091900</v>
      </c>
      <c r="I204" s="707">
        <v>45384</v>
      </c>
      <c r="J204" s="713"/>
      <c r="K204" s="713"/>
      <c r="L204" s="719" t="s">
        <v>7756</v>
      </c>
      <c r="M204" s="709">
        <v>50000</v>
      </c>
      <c r="N204" s="709"/>
      <c r="O204" s="711">
        <f t="shared" si="9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45402</v>
      </c>
      <c r="B205" s="713"/>
      <c r="C205" s="713"/>
      <c r="D205" s="717" t="s">
        <v>7777</v>
      </c>
      <c r="E205" s="709"/>
      <c r="F205" s="709">
        <v>2700000</v>
      </c>
      <c r="G205" s="711">
        <f t="shared" si="11"/>
        <v>6791900</v>
      </c>
      <c r="I205" s="707">
        <v>45384</v>
      </c>
      <c r="J205" s="713"/>
      <c r="K205" s="713"/>
      <c r="L205" s="719" t="s">
        <v>7757</v>
      </c>
      <c r="M205" s="709">
        <v>50000</v>
      </c>
      <c r="N205" s="709"/>
      <c r="O205" s="711">
        <f t="shared" si="9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45402</v>
      </c>
      <c r="B206" s="713"/>
      <c r="C206" s="713"/>
      <c r="D206" s="721" t="s">
        <v>7197</v>
      </c>
      <c r="E206" s="709">
        <v>27000</v>
      </c>
      <c r="F206" s="709"/>
      <c r="G206" s="711">
        <f t="shared" si="11"/>
        <v>6764900</v>
      </c>
      <c r="I206" s="707">
        <v>45385</v>
      </c>
      <c r="J206" s="713"/>
      <c r="K206" s="713"/>
      <c r="L206" s="719" t="s">
        <v>7760</v>
      </c>
      <c r="M206" s="709">
        <v>250000</v>
      </c>
      <c r="N206" s="709"/>
      <c r="O206" s="711">
        <f t="shared" si="9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45404</v>
      </c>
      <c r="B207" s="713"/>
      <c r="C207" s="713"/>
      <c r="D207" s="719" t="s">
        <v>7717</v>
      </c>
      <c r="E207" s="709">
        <v>300000</v>
      </c>
      <c r="F207" s="709"/>
      <c r="G207" s="711">
        <f t="shared" si="11"/>
        <v>6464900</v>
      </c>
      <c r="I207" s="707">
        <v>45386</v>
      </c>
      <c r="J207" s="713"/>
      <c r="K207" s="713"/>
      <c r="L207" s="719" t="s">
        <v>7761</v>
      </c>
      <c r="M207" s="709">
        <v>300000</v>
      </c>
      <c r="N207" s="709"/>
      <c r="O207" s="711">
        <f t="shared" si="9"/>
        <v>1359921.67</v>
      </c>
      <c r="R207" s="12"/>
      <c r="S207" s="568"/>
      <c r="T207" s="339"/>
      <c r="U207" s="339"/>
      <c r="V207" s="507"/>
    </row>
    <row r="208" spans="1:22" ht="24" x14ac:dyDescent="0.25">
      <c r="A208" s="707">
        <v>45404</v>
      </c>
      <c r="B208" s="713"/>
      <c r="C208" s="713"/>
      <c r="D208" s="719" t="s">
        <v>7781</v>
      </c>
      <c r="E208" s="709">
        <v>300000</v>
      </c>
      <c r="F208" s="709"/>
      <c r="G208" s="711">
        <f t="shared" si="11"/>
        <v>6164900</v>
      </c>
      <c r="I208" s="707">
        <v>45386</v>
      </c>
      <c r="J208" s="713"/>
      <c r="K208" s="713"/>
      <c r="L208" s="719" t="s">
        <v>7763</v>
      </c>
      <c r="M208" s="709">
        <v>75000</v>
      </c>
      <c r="N208" s="709"/>
      <c r="O208" s="711">
        <f t="shared" si="9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45404</v>
      </c>
      <c r="B209" s="713"/>
      <c r="C209" s="713"/>
      <c r="D209" s="719" t="s">
        <v>7792</v>
      </c>
      <c r="E209" s="709">
        <v>13600</v>
      </c>
      <c r="F209" s="709"/>
      <c r="G209" s="711">
        <f t="shared" si="11"/>
        <v>6151300</v>
      </c>
      <c r="I209" s="707">
        <v>45386</v>
      </c>
      <c r="J209" s="713"/>
      <c r="K209" s="713"/>
      <c r="L209" s="719" t="s">
        <v>7727</v>
      </c>
      <c r="M209" s="709">
        <v>11000</v>
      </c>
      <c r="N209" s="709"/>
      <c r="O209" s="711">
        <f t="shared" si="9"/>
        <v>1273921.67</v>
      </c>
      <c r="R209" s="12"/>
      <c r="S209" s="568"/>
      <c r="T209" s="339"/>
      <c r="U209" s="339"/>
      <c r="V209" s="507"/>
    </row>
    <row r="210" spans="1:22" x14ac:dyDescent="0.25">
      <c r="A210" s="707">
        <v>45404</v>
      </c>
      <c r="B210" s="713"/>
      <c r="C210" s="713"/>
      <c r="D210" s="719" t="s">
        <v>7792</v>
      </c>
      <c r="E210" s="709">
        <v>3600</v>
      </c>
      <c r="F210" s="709"/>
      <c r="G210" s="711">
        <f t="shared" si="11"/>
        <v>6147700</v>
      </c>
      <c r="I210" s="707">
        <v>45386</v>
      </c>
      <c r="J210" s="713"/>
      <c r="K210" s="713"/>
      <c r="L210" s="719" t="s">
        <v>7762</v>
      </c>
      <c r="M210" s="709">
        <v>75970</v>
      </c>
      <c r="N210" s="709"/>
      <c r="O210" s="711">
        <f t="shared" si="9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45409</v>
      </c>
      <c r="B211" s="713"/>
      <c r="C211" s="713"/>
      <c r="D211" s="719" t="s">
        <v>7741</v>
      </c>
      <c r="E211" s="709">
        <v>500000</v>
      </c>
      <c r="F211" s="709"/>
      <c r="G211" s="711">
        <f t="shared" si="11"/>
        <v>5647700</v>
      </c>
      <c r="I211" s="707">
        <v>45386</v>
      </c>
      <c r="J211" s="713"/>
      <c r="K211" s="713"/>
      <c r="L211" s="719" t="s">
        <v>7764</v>
      </c>
      <c r="M211" s="709">
        <v>220000</v>
      </c>
      <c r="N211" s="709"/>
      <c r="O211" s="711">
        <f t="shared" si="9"/>
        <v>977951.66999999993</v>
      </c>
      <c r="R211" s="12"/>
      <c r="S211" s="568"/>
      <c r="T211" s="339"/>
      <c r="U211" s="339"/>
      <c r="V211" s="507"/>
    </row>
    <row r="212" spans="1:22" x14ac:dyDescent="0.25">
      <c r="A212" s="707">
        <v>45416</v>
      </c>
      <c r="B212" s="713"/>
      <c r="C212" s="713"/>
      <c r="D212" s="719" t="s">
        <v>7812</v>
      </c>
      <c r="E212" s="709">
        <v>500000</v>
      </c>
      <c r="F212" s="709"/>
      <c r="G212" s="711">
        <f t="shared" si="11"/>
        <v>5147700</v>
      </c>
      <c r="I212" s="707">
        <v>45386</v>
      </c>
      <c r="J212" s="713"/>
      <c r="K212" s="713"/>
      <c r="L212" s="719" t="s">
        <v>7765</v>
      </c>
      <c r="M212" s="709">
        <v>75000</v>
      </c>
      <c r="N212" s="709"/>
      <c r="O212" s="711">
        <f t="shared" si="9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45418</v>
      </c>
      <c r="B213" s="713"/>
      <c r="C213" s="713"/>
      <c r="D213" s="719" t="s">
        <v>7650</v>
      </c>
      <c r="E213" s="709">
        <v>300000</v>
      </c>
      <c r="F213" s="709"/>
      <c r="G213" s="711">
        <f t="shared" si="11"/>
        <v>4847700</v>
      </c>
      <c r="I213" s="707">
        <v>45386</v>
      </c>
      <c r="J213" s="713"/>
      <c r="K213" s="713"/>
      <c r="L213" s="719" t="s">
        <v>7766</v>
      </c>
      <c r="M213" s="709">
        <v>57260</v>
      </c>
      <c r="N213" s="709"/>
      <c r="O213" s="711">
        <f t="shared" si="9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45418</v>
      </c>
      <c r="B214" s="713"/>
      <c r="C214" s="713"/>
      <c r="D214" s="719" t="s">
        <v>7800</v>
      </c>
      <c r="E214" s="709">
        <v>50000</v>
      </c>
      <c r="F214" s="709"/>
      <c r="G214" s="711">
        <f t="shared" si="11"/>
        <v>4797700</v>
      </c>
      <c r="I214" s="707">
        <v>45386</v>
      </c>
      <c r="J214" s="713"/>
      <c r="K214" s="713"/>
      <c r="L214" s="719" t="s">
        <v>7768</v>
      </c>
      <c r="M214" s="709"/>
      <c r="N214" s="709">
        <v>2778135</v>
      </c>
      <c r="O214" s="711">
        <f t="shared" si="9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45420</v>
      </c>
      <c r="B215" s="713"/>
      <c r="C215" s="713"/>
      <c r="D215" s="719" t="s">
        <v>7810</v>
      </c>
      <c r="E215" s="709"/>
      <c r="F215" s="709">
        <v>8254400</v>
      </c>
      <c r="G215" s="711">
        <f t="shared" si="11"/>
        <v>13052100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9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45422</v>
      </c>
      <c r="B216" s="713"/>
      <c r="C216" s="713"/>
      <c r="D216" s="719" t="s">
        <v>7814</v>
      </c>
      <c r="E216" s="709">
        <v>170000</v>
      </c>
      <c r="F216" s="709"/>
      <c r="G216" s="711">
        <f>G215-E216+F216</f>
        <v>12882100</v>
      </c>
      <c r="I216" s="707">
        <v>45388</v>
      </c>
      <c r="J216" s="713"/>
      <c r="K216" s="713"/>
      <c r="L216" s="719" t="s">
        <v>7770</v>
      </c>
      <c r="M216" s="709">
        <v>45000</v>
      </c>
      <c r="N216" s="709"/>
      <c r="O216" s="711">
        <f t="shared" si="9"/>
        <v>3550826.67</v>
      </c>
      <c r="R216" s="12"/>
      <c r="S216" s="568"/>
      <c r="T216" s="339"/>
      <c r="U216" s="339"/>
      <c r="V216" s="507"/>
    </row>
    <row r="217" spans="1:22" x14ac:dyDescent="0.25">
      <c r="A217" s="707">
        <v>45422</v>
      </c>
      <c r="B217" s="713"/>
      <c r="C217" s="713"/>
      <c r="D217" s="719" t="s">
        <v>7813</v>
      </c>
      <c r="E217" s="709">
        <v>100000</v>
      </c>
      <c r="F217" s="709"/>
      <c r="G217" s="711">
        <f t="shared" si="11"/>
        <v>12782100</v>
      </c>
      <c r="I217" s="707">
        <v>45388</v>
      </c>
      <c r="J217" s="713"/>
      <c r="K217" s="713"/>
      <c r="L217" s="719" t="s">
        <v>7771</v>
      </c>
      <c r="M217" s="709">
        <v>250000</v>
      </c>
      <c r="N217" s="709"/>
      <c r="O217" s="711">
        <f t="shared" si="9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45423</v>
      </c>
      <c r="B218" s="713"/>
      <c r="C218" s="713"/>
      <c r="D218" s="719" t="s">
        <v>7832</v>
      </c>
      <c r="E218" s="709">
        <v>100000</v>
      </c>
      <c r="F218" s="709"/>
      <c r="G218" s="711">
        <f t="shared" si="11"/>
        <v>12682100</v>
      </c>
      <c r="I218" s="707">
        <v>45389</v>
      </c>
      <c r="J218" s="713"/>
      <c r="K218" s="713"/>
      <c r="L218" s="719" t="s">
        <v>7771</v>
      </c>
      <c r="M218" s="709">
        <v>250000</v>
      </c>
      <c r="N218" s="709"/>
      <c r="O218" s="711">
        <f t="shared" si="9"/>
        <v>3050826.67</v>
      </c>
      <c r="R218" s="12"/>
      <c r="S218" s="568"/>
      <c r="T218" s="339"/>
      <c r="U218" s="339"/>
      <c r="V218" s="507"/>
    </row>
    <row r="219" spans="1:22" x14ac:dyDescent="0.25">
      <c r="A219" s="707">
        <v>45425</v>
      </c>
      <c r="B219" s="713"/>
      <c r="C219" s="713"/>
      <c r="D219" s="719" t="s">
        <v>7817</v>
      </c>
      <c r="E219" s="709">
        <v>51350</v>
      </c>
      <c r="F219" s="709"/>
      <c r="G219" s="711">
        <f t="shared" si="11"/>
        <v>12630750</v>
      </c>
      <c r="I219" s="707">
        <v>45390</v>
      </c>
      <c r="J219" s="713"/>
      <c r="K219" s="713"/>
      <c r="L219" s="719" t="s">
        <v>7772</v>
      </c>
      <c r="M219" s="709">
        <v>500000</v>
      </c>
      <c r="N219" s="709"/>
      <c r="O219" s="711">
        <f t="shared" si="9"/>
        <v>2550826.67</v>
      </c>
      <c r="R219" s="12"/>
      <c r="S219" s="568"/>
      <c r="T219" s="339"/>
      <c r="U219" s="339"/>
      <c r="V219" s="507"/>
    </row>
    <row r="220" spans="1:22" x14ac:dyDescent="0.25">
      <c r="A220" s="707">
        <v>45426</v>
      </c>
      <c r="B220" s="713"/>
      <c r="C220" s="713"/>
      <c r="D220" s="719" t="s">
        <v>7800</v>
      </c>
      <c r="E220" s="709">
        <v>50000</v>
      </c>
      <c r="F220" s="709"/>
      <c r="G220" s="711">
        <f t="shared" si="11"/>
        <v>12580750</v>
      </c>
      <c r="I220" s="707">
        <v>45391</v>
      </c>
      <c r="J220" s="713"/>
      <c r="K220" s="713"/>
      <c r="L220" s="719" t="s">
        <v>7773</v>
      </c>
      <c r="M220" s="709">
        <v>50000</v>
      </c>
      <c r="N220" s="709"/>
      <c r="O220" s="711">
        <f t="shared" si="9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45427</v>
      </c>
      <c r="B221" s="713"/>
      <c r="C221" s="713"/>
      <c r="D221" s="719" t="s">
        <v>7818</v>
      </c>
      <c r="E221" s="709">
        <v>26300</v>
      </c>
      <c r="F221" s="709"/>
      <c r="G221" s="711">
        <f t="shared" si="11"/>
        <v>12554450</v>
      </c>
      <c r="I221" s="707">
        <v>45398</v>
      </c>
      <c r="J221" s="713"/>
      <c r="K221" s="713"/>
      <c r="L221" s="719" t="s">
        <v>7774</v>
      </c>
      <c r="M221" s="709">
        <v>400000</v>
      </c>
      <c r="N221" s="709"/>
      <c r="O221" s="711">
        <f t="shared" si="9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45427</v>
      </c>
      <c r="B222" s="713"/>
      <c r="C222" s="713"/>
      <c r="D222" s="719" t="s">
        <v>7819</v>
      </c>
      <c r="E222" s="709">
        <v>60000</v>
      </c>
      <c r="F222" s="709"/>
      <c r="G222" s="711">
        <f t="shared" si="11"/>
        <v>12494450</v>
      </c>
      <c r="I222" s="707">
        <v>45400</v>
      </c>
      <c r="J222" s="713"/>
      <c r="K222" s="713"/>
      <c r="L222" s="719" t="s">
        <v>7680</v>
      </c>
      <c r="M222" s="709">
        <v>40000</v>
      </c>
      <c r="N222" s="709"/>
      <c r="O222" s="711">
        <f t="shared" si="9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45427</v>
      </c>
      <c r="B223" s="713"/>
      <c r="C223" s="713"/>
      <c r="D223" s="719" t="s">
        <v>7741</v>
      </c>
      <c r="E223" s="709">
        <v>500000</v>
      </c>
      <c r="F223" s="709"/>
      <c r="G223" s="711">
        <f t="shared" si="11"/>
        <v>11994450</v>
      </c>
      <c r="I223" s="707">
        <v>45400</v>
      </c>
      <c r="J223" s="713"/>
      <c r="K223" s="713"/>
      <c r="L223" s="719" t="s">
        <v>7775</v>
      </c>
      <c r="M223" s="709">
        <v>40000</v>
      </c>
      <c r="N223" s="709"/>
      <c r="O223" s="711">
        <f t="shared" si="9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45427</v>
      </c>
      <c r="B224" s="713"/>
      <c r="C224" s="713"/>
      <c r="D224" s="719" t="s">
        <v>7820</v>
      </c>
      <c r="E224" s="709">
        <v>600000</v>
      </c>
      <c r="F224" s="709"/>
      <c r="G224" s="711">
        <f t="shared" si="11"/>
        <v>11394450</v>
      </c>
      <c r="H224" s="722"/>
      <c r="I224" s="707">
        <v>45402</v>
      </c>
      <c r="J224" s="713"/>
      <c r="K224" s="713"/>
      <c r="L224" s="719" t="s">
        <v>7776</v>
      </c>
      <c r="M224" s="709">
        <v>500000</v>
      </c>
      <c r="N224" s="709"/>
      <c r="O224" s="711">
        <f t="shared" si="9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45429</v>
      </c>
      <c r="B225" s="713"/>
      <c r="C225" s="713"/>
      <c r="D225" s="719" t="s">
        <v>7821</v>
      </c>
      <c r="E225" s="709">
        <v>15000</v>
      </c>
      <c r="F225" s="709"/>
      <c r="G225" s="711">
        <f t="shared" si="11"/>
        <v>11379450</v>
      </c>
      <c r="H225" s="722"/>
      <c r="I225" s="707">
        <v>45403</v>
      </c>
      <c r="J225" s="713"/>
      <c r="K225" s="713"/>
      <c r="L225" s="719" t="s">
        <v>7776</v>
      </c>
      <c r="M225" s="709">
        <v>289650</v>
      </c>
      <c r="N225" s="709"/>
      <c r="O225" s="711">
        <f t="shared" si="9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45429</v>
      </c>
      <c r="B226" s="713"/>
      <c r="C226" s="713"/>
      <c r="D226" s="719" t="s">
        <v>7822</v>
      </c>
      <c r="E226" s="709">
        <v>120000</v>
      </c>
      <c r="F226" s="709"/>
      <c r="G226" s="711">
        <f t="shared" si="11"/>
        <v>11259450</v>
      </c>
      <c r="H226" s="722"/>
      <c r="I226" s="707">
        <v>45403</v>
      </c>
      <c r="J226" s="713"/>
      <c r="K226" s="713"/>
      <c r="L226" s="719" t="s">
        <v>7779</v>
      </c>
      <c r="M226" s="709">
        <v>55000</v>
      </c>
      <c r="N226" s="709"/>
      <c r="O226" s="711">
        <f t="shared" si="9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45430</v>
      </c>
      <c r="B227" s="713"/>
      <c r="C227" s="713"/>
      <c r="D227" s="719" t="s">
        <v>7800</v>
      </c>
      <c r="E227" s="709">
        <v>100000</v>
      </c>
      <c r="F227" s="709"/>
      <c r="G227" s="711">
        <f t="shared" si="11"/>
        <v>11159450</v>
      </c>
      <c r="H227" s="722"/>
      <c r="I227" s="707">
        <v>45404</v>
      </c>
      <c r="J227" s="713"/>
      <c r="K227" s="713"/>
      <c r="L227" s="719" t="s">
        <v>7761</v>
      </c>
      <c r="M227" s="709">
        <v>300000</v>
      </c>
      <c r="N227" s="709"/>
      <c r="O227" s="711">
        <f t="shared" si="9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45432</v>
      </c>
      <c r="B228" s="713"/>
      <c r="C228" s="713"/>
      <c r="D228" s="719" t="s">
        <v>7826</v>
      </c>
      <c r="E228" s="709">
        <v>275000</v>
      </c>
      <c r="F228" s="709"/>
      <c r="G228" s="711">
        <f t="shared" si="11"/>
        <v>10884450</v>
      </c>
      <c r="H228" s="722"/>
      <c r="I228" s="707">
        <v>45404</v>
      </c>
      <c r="J228" s="713"/>
      <c r="K228" s="713"/>
      <c r="L228" s="719" t="s">
        <v>7778</v>
      </c>
      <c r="M228" s="709">
        <v>48970</v>
      </c>
      <c r="N228" s="709"/>
      <c r="O228" s="711">
        <f t="shared" si="9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45432</v>
      </c>
      <c r="B229" s="713"/>
      <c r="C229" s="713"/>
      <c r="D229" s="719" t="s">
        <v>7827</v>
      </c>
      <c r="E229" s="709">
        <v>96000</v>
      </c>
      <c r="F229" s="709"/>
      <c r="G229" s="711">
        <f t="shared" si="11"/>
        <v>10788450</v>
      </c>
      <c r="H229" s="722"/>
      <c r="I229" s="707">
        <v>45404</v>
      </c>
      <c r="J229" s="713"/>
      <c r="K229" s="713"/>
      <c r="L229" s="719" t="s">
        <v>7780</v>
      </c>
      <c r="M229" s="709">
        <v>222500</v>
      </c>
      <c r="N229" s="709"/>
      <c r="O229" s="711">
        <f t="shared" si="9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45434</v>
      </c>
      <c r="B230" s="713"/>
      <c r="C230" s="713"/>
      <c r="D230" s="719" t="s">
        <v>7818</v>
      </c>
      <c r="E230" s="711">
        <v>39450</v>
      </c>
      <c r="F230" s="709"/>
      <c r="G230" s="711">
        <f t="shared" si="11"/>
        <v>10749000</v>
      </c>
      <c r="H230" s="722"/>
      <c r="I230" s="707">
        <v>45405</v>
      </c>
      <c r="J230" s="713"/>
      <c r="K230" s="713"/>
      <c r="L230" s="719" t="s">
        <v>7782</v>
      </c>
      <c r="M230" s="709">
        <v>2000</v>
      </c>
      <c r="N230" s="709"/>
      <c r="O230" s="711">
        <f t="shared" si="9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45434</v>
      </c>
      <c r="B231" s="713"/>
      <c r="C231" s="713"/>
      <c r="D231" s="719" t="s">
        <v>7830</v>
      </c>
      <c r="E231" s="711">
        <v>50000</v>
      </c>
      <c r="F231" s="709"/>
      <c r="G231" s="711">
        <f t="shared" si="11"/>
        <v>10699000</v>
      </c>
      <c r="H231" s="722"/>
      <c r="I231" s="707">
        <v>45405</v>
      </c>
      <c r="J231" s="713"/>
      <c r="K231" s="713"/>
      <c r="L231" s="719" t="s">
        <v>7783</v>
      </c>
      <c r="M231" s="709">
        <v>40000</v>
      </c>
      <c r="N231" s="709"/>
      <c r="O231" s="711">
        <f t="shared" si="9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45434</v>
      </c>
      <c r="B232" s="713"/>
      <c r="C232" s="713"/>
      <c r="D232" s="719" t="s">
        <v>7831</v>
      </c>
      <c r="E232" s="711">
        <v>1000000</v>
      </c>
      <c r="F232" s="709"/>
      <c r="G232" s="711">
        <f t="shared" si="11"/>
        <v>9699000</v>
      </c>
      <c r="H232" s="722"/>
      <c r="I232" s="707">
        <v>45405</v>
      </c>
      <c r="J232" s="713"/>
      <c r="K232" s="713"/>
      <c r="L232" s="719" t="s">
        <v>7784</v>
      </c>
      <c r="M232" s="709">
        <v>15000</v>
      </c>
      <c r="N232" s="709"/>
      <c r="O232" s="711">
        <f t="shared" si="9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45434</v>
      </c>
      <c r="B233" s="713"/>
      <c r="C233" s="713"/>
      <c r="D233" s="719" t="s">
        <v>7833</v>
      </c>
      <c r="E233" s="711">
        <v>15200</v>
      </c>
      <c r="F233" s="709"/>
      <c r="G233" s="711">
        <f t="shared" si="11"/>
        <v>9683800</v>
      </c>
      <c r="H233" s="722"/>
      <c r="I233" s="707">
        <v>45406</v>
      </c>
      <c r="J233" s="713"/>
      <c r="K233" s="713"/>
      <c r="L233" s="719" t="s">
        <v>7522</v>
      </c>
      <c r="M233" s="709"/>
      <c r="N233" s="709">
        <v>10000000</v>
      </c>
      <c r="O233" s="711">
        <f t="shared" si="9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45434</v>
      </c>
      <c r="B234" s="713"/>
      <c r="C234" s="713"/>
      <c r="D234" s="719" t="s">
        <v>7831</v>
      </c>
      <c r="E234" s="711">
        <v>400000</v>
      </c>
      <c r="F234" s="709"/>
      <c r="G234" s="711">
        <f t="shared" si="11"/>
        <v>9283800</v>
      </c>
      <c r="H234" s="722"/>
      <c r="I234" s="707">
        <v>45407</v>
      </c>
      <c r="J234" s="713"/>
      <c r="K234" s="713"/>
      <c r="L234" s="719" t="s">
        <v>7785</v>
      </c>
      <c r="M234" s="709">
        <v>156000</v>
      </c>
      <c r="N234" s="709"/>
      <c r="O234" s="711">
        <f t="shared" si="9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45434</v>
      </c>
      <c r="B235" s="713"/>
      <c r="C235" s="713"/>
      <c r="D235" s="721" t="s">
        <v>7197</v>
      </c>
      <c r="E235" s="709">
        <v>82544</v>
      </c>
      <c r="F235" s="709"/>
      <c r="G235" s="711">
        <f t="shared" si="11"/>
        <v>9201256</v>
      </c>
      <c r="H235" s="722"/>
      <c r="I235" s="707">
        <v>45408</v>
      </c>
      <c r="J235" s="713"/>
      <c r="K235" s="713"/>
      <c r="L235" s="719" t="s">
        <v>7786</v>
      </c>
      <c r="M235" s="709">
        <v>80000</v>
      </c>
      <c r="N235" s="709"/>
      <c r="O235" s="711">
        <f t="shared" si="9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45437</v>
      </c>
      <c r="B236" s="713"/>
      <c r="C236" s="713"/>
      <c r="D236" s="719" t="s">
        <v>7800</v>
      </c>
      <c r="E236" s="727">
        <v>50000</v>
      </c>
      <c r="F236" s="709"/>
      <c r="G236" s="711">
        <f t="shared" si="11"/>
        <v>9151256</v>
      </c>
      <c r="H236" s="722"/>
      <c r="I236" s="707">
        <v>45408</v>
      </c>
      <c r="J236" s="713"/>
      <c r="K236" s="713"/>
      <c r="L236" s="719" t="s">
        <v>7787</v>
      </c>
      <c r="M236" s="709">
        <v>51000</v>
      </c>
      <c r="N236" s="709"/>
      <c r="O236" s="711">
        <f t="shared" si="9"/>
        <v>10260706.67</v>
      </c>
      <c r="R236" s="569"/>
      <c r="S236" s="568"/>
      <c r="T236" s="339"/>
      <c r="U236" s="339"/>
      <c r="V236" s="507"/>
    </row>
    <row r="237" spans="1:22" s="14" customFormat="1" x14ac:dyDescent="0.25">
      <c r="A237" s="707">
        <v>45441</v>
      </c>
      <c r="B237" s="713"/>
      <c r="C237" s="713"/>
      <c r="D237" s="719" t="s">
        <v>7812</v>
      </c>
      <c r="E237" s="727">
        <v>500000</v>
      </c>
      <c r="F237" s="709"/>
      <c r="G237" s="711">
        <f t="shared" si="11"/>
        <v>8651256</v>
      </c>
      <c r="H237" s="722"/>
      <c r="I237" s="732">
        <v>45409</v>
      </c>
      <c r="J237" s="733"/>
      <c r="K237" s="733"/>
      <c r="L237" s="734" t="s">
        <v>7725</v>
      </c>
      <c r="M237" s="735">
        <v>5000000</v>
      </c>
      <c r="N237" s="709"/>
      <c r="O237" s="711">
        <f t="shared" si="9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45441</v>
      </c>
      <c r="B238" s="713"/>
      <c r="C238" s="713"/>
      <c r="D238" s="719" t="s">
        <v>7844</v>
      </c>
      <c r="E238" s="727">
        <v>370000</v>
      </c>
      <c r="F238" s="709"/>
      <c r="G238" s="711">
        <f t="shared" si="11"/>
        <v>8281256</v>
      </c>
      <c r="H238" s="722"/>
      <c r="I238" s="707">
        <v>45409</v>
      </c>
      <c r="J238" s="713"/>
      <c r="K238" s="713"/>
      <c r="L238" s="719" t="s">
        <v>7788</v>
      </c>
      <c r="M238" s="709">
        <v>1000000</v>
      </c>
      <c r="N238" s="709"/>
      <c r="O238" s="711">
        <f t="shared" si="9"/>
        <v>4260706.67</v>
      </c>
      <c r="R238" s="569"/>
      <c r="S238" s="568"/>
      <c r="T238" s="339"/>
      <c r="U238" s="339"/>
      <c r="V238" s="507"/>
    </row>
    <row r="239" spans="1:22" s="14" customFormat="1" x14ac:dyDescent="0.25">
      <c r="A239" s="707">
        <v>45442</v>
      </c>
      <c r="B239" s="713"/>
      <c r="C239" s="713"/>
      <c r="D239" s="719" t="s">
        <v>7845</v>
      </c>
      <c r="E239" s="727">
        <v>100000</v>
      </c>
      <c r="F239" s="709"/>
      <c r="G239" s="711">
        <f t="shared" si="11"/>
        <v>8181256</v>
      </c>
      <c r="H239" s="722"/>
      <c r="I239" s="707">
        <v>45412</v>
      </c>
      <c r="J239" s="713"/>
      <c r="K239" s="713"/>
      <c r="L239" s="719" t="s">
        <v>7790</v>
      </c>
      <c r="M239" s="709">
        <v>300000</v>
      </c>
      <c r="N239" s="709"/>
      <c r="O239" s="711">
        <f t="shared" si="9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45442</v>
      </c>
      <c r="B240" s="713"/>
      <c r="C240" s="713"/>
      <c r="D240" s="719" t="s">
        <v>7847</v>
      </c>
      <c r="E240" s="727">
        <v>309000</v>
      </c>
      <c r="F240" s="709"/>
      <c r="G240" s="711">
        <f t="shared" si="11"/>
        <v>7872256</v>
      </c>
      <c r="H240" s="722"/>
      <c r="I240" s="707">
        <v>45412</v>
      </c>
      <c r="J240" s="713"/>
      <c r="K240" s="713"/>
      <c r="L240" s="719" t="s">
        <v>7791</v>
      </c>
      <c r="M240" s="709">
        <v>26000</v>
      </c>
      <c r="N240" s="709"/>
      <c r="O240" s="711">
        <f t="shared" si="9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45442</v>
      </c>
      <c r="B241" s="713"/>
      <c r="C241" s="713"/>
      <c r="D241" s="719" t="s">
        <v>7848</v>
      </c>
      <c r="E241" s="709"/>
      <c r="F241" s="709">
        <v>7214580</v>
      </c>
      <c r="G241" s="711">
        <f t="shared" si="11"/>
        <v>15086836</v>
      </c>
      <c r="H241" s="722"/>
      <c r="I241" s="707">
        <v>45414</v>
      </c>
      <c r="J241" s="713"/>
      <c r="K241" s="713"/>
      <c r="L241" s="719" t="s">
        <v>7771</v>
      </c>
      <c r="M241" s="709">
        <v>250000</v>
      </c>
      <c r="N241" s="709"/>
      <c r="O241" s="711">
        <f t="shared" si="9"/>
        <v>3684706.67</v>
      </c>
      <c r="R241" s="569"/>
      <c r="S241" s="568"/>
      <c r="T241" s="339"/>
      <c r="U241" s="339"/>
      <c r="V241" s="507"/>
    </row>
    <row r="242" spans="1:22" s="14" customFormat="1" ht="24" x14ac:dyDescent="0.25">
      <c r="A242" s="707">
        <v>45442</v>
      </c>
      <c r="B242" s="713"/>
      <c r="C242" s="713"/>
      <c r="D242" s="721" t="s">
        <v>7197</v>
      </c>
      <c r="E242" s="727">
        <v>72145</v>
      </c>
      <c r="F242" s="709"/>
      <c r="G242" s="711">
        <f t="shared" si="11"/>
        <v>15014691</v>
      </c>
      <c r="H242" s="722"/>
      <c r="I242" s="707">
        <v>45414</v>
      </c>
      <c r="J242" s="713"/>
      <c r="K242" s="713"/>
      <c r="L242" s="719" t="s">
        <v>7793</v>
      </c>
      <c r="M242" s="709">
        <v>500000</v>
      </c>
      <c r="N242" s="709"/>
      <c r="O242" s="711">
        <f t="shared" si="9"/>
        <v>3184706.67</v>
      </c>
      <c r="R242" s="569"/>
      <c r="S242" s="568"/>
      <c r="T242" s="339"/>
      <c r="U242" s="339"/>
      <c r="V242" s="507"/>
    </row>
    <row r="243" spans="1:22" s="14" customFormat="1" ht="24" x14ac:dyDescent="0.25">
      <c r="A243" s="707">
        <v>45443</v>
      </c>
      <c r="B243" s="713"/>
      <c r="C243" s="713"/>
      <c r="D243" s="719" t="s">
        <v>7850</v>
      </c>
      <c r="E243" s="727">
        <v>150000</v>
      </c>
      <c r="F243" s="709"/>
      <c r="G243" s="711">
        <f t="shared" si="11"/>
        <v>14864691</v>
      </c>
      <c r="H243" s="722"/>
      <c r="I243" s="707">
        <v>45414</v>
      </c>
      <c r="J243" s="713"/>
      <c r="K243" s="713"/>
      <c r="L243" s="719" t="s">
        <v>7794</v>
      </c>
      <c r="M243" s="709">
        <v>76000</v>
      </c>
      <c r="N243" s="709"/>
      <c r="O243" s="711">
        <f t="shared" si="9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45443</v>
      </c>
      <c r="B244" s="713"/>
      <c r="C244" s="713"/>
      <c r="D244" s="719" t="s">
        <v>8017</v>
      </c>
      <c r="E244" s="727">
        <v>164500</v>
      </c>
      <c r="F244" s="709"/>
      <c r="G244" s="711">
        <f t="shared" si="11"/>
        <v>14700191</v>
      </c>
      <c r="H244" s="722"/>
      <c r="I244" s="707">
        <v>45415</v>
      </c>
      <c r="J244" s="713"/>
      <c r="K244" s="713"/>
      <c r="L244" s="719" t="s">
        <v>7795</v>
      </c>
      <c r="M244" s="709">
        <v>20400</v>
      </c>
      <c r="N244" s="709"/>
      <c r="O244" s="711">
        <f t="shared" si="9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45444</v>
      </c>
      <c r="B245" s="713"/>
      <c r="C245" s="713"/>
      <c r="D245" s="719" t="s">
        <v>7800</v>
      </c>
      <c r="E245" s="727">
        <v>100000</v>
      </c>
      <c r="F245" s="709"/>
      <c r="G245" s="711">
        <f t="shared" si="11"/>
        <v>14600191</v>
      </c>
      <c r="H245" s="722"/>
      <c r="I245" s="707">
        <v>45415</v>
      </c>
      <c r="J245" s="713"/>
      <c r="K245" s="713"/>
      <c r="L245" s="719" t="s">
        <v>7694</v>
      </c>
      <c r="M245" s="709">
        <v>200000</v>
      </c>
      <c r="N245" s="709"/>
      <c r="O245" s="711">
        <f t="shared" si="9"/>
        <v>2888306.67</v>
      </c>
      <c r="R245" s="569"/>
      <c r="S245" s="568"/>
      <c r="T245" s="339"/>
      <c r="U245" s="339"/>
      <c r="V245" s="507"/>
    </row>
    <row r="246" spans="1:22" s="14" customFormat="1" ht="24" x14ac:dyDescent="0.25">
      <c r="A246" s="707">
        <v>45444</v>
      </c>
      <c r="B246" s="713"/>
      <c r="C246" s="713"/>
      <c r="D246" s="719" t="s">
        <v>7830</v>
      </c>
      <c r="E246" s="727">
        <v>50000</v>
      </c>
      <c r="F246" s="709"/>
      <c r="G246" s="711">
        <f t="shared" si="11"/>
        <v>14550191</v>
      </c>
      <c r="H246" s="722"/>
      <c r="I246" s="707">
        <v>45418</v>
      </c>
      <c r="J246" s="713"/>
      <c r="K246" s="713"/>
      <c r="L246" s="719" t="s">
        <v>7798</v>
      </c>
      <c r="M246" s="709">
        <v>200000</v>
      </c>
      <c r="N246" s="709"/>
      <c r="O246" s="711">
        <f t="shared" si="9"/>
        <v>2688306.67</v>
      </c>
      <c r="R246" s="569"/>
      <c r="S246" s="568"/>
      <c r="T246" s="339"/>
      <c r="U246" s="339"/>
      <c r="V246" s="507"/>
    </row>
    <row r="247" spans="1:22" s="14" customFormat="1" x14ac:dyDescent="0.25">
      <c r="A247" s="707">
        <v>45444</v>
      </c>
      <c r="B247" s="713"/>
      <c r="C247" s="713"/>
      <c r="D247" s="719" t="s">
        <v>7741</v>
      </c>
      <c r="E247" s="727">
        <v>900000</v>
      </c>
      <c r="F247" s="709"/>
      <c r="G247" s="711">
        <f t="shared" si="11"/>
        <v>13650191</v>
      </c>
      <c r="H247" s="722"/>
      <c r="I247" s="707">
        <v>45418</v>
      </c>
      <c r="J247" s="713"/>
      <c r="K247" s="713"/>
      <c r="L247" s="719" t="s">
        <v>7799</v>
      </c>
      <c r="M247" s="709">
        <v>27500</v>
      </c>
      <c r="N247" s="709"/>
      <c r="O247" s="711">
        <f t="shared" si="9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45447</v>
      </c>
      <c r="B248" s="713"/>
      <c r="C248" s="713"/>
      <c r="D248" s="719" t="s">
        <v>7852</v>
      </c>
      <c r="E248" s="727">
        <v>500000</v>
      </c>
      <c r="F248" s="709"/>
      <c r="G248" s="711">
        <f t="shared" si="11"/>
        <v>13150191</v>
      </c>
      <c r="H248" s="722"/>
      <c r="I248" s="707">
        <v>45418</v>
      </c>
      <c r="J248" s="713"/>
      <c r="K248" s="713"/>
      <c r="L248" s="719" t="s">
        <v>7799</v>
      </c>
      <c r="M248" s="709">
        <v>7000</v>
      </c>
      <c r="N248" s="709"/>
      <c r="O248" s="711">
        <f t="shared" si="9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45447</v>
      </c>
      <c r="B249" s="713"/>
      <c r="C249" s="713"/>
      <c r="D249" s="719" t="s">
        <v>7741</v>
      </c>
      <c r="E249" s="727">
        <v>700000</v>
      </c>
      <c r="F249" s="709"/>
      <c r="G249" s="711">
        <f t="shared" si="11"/>
        <v>12450191</v>
      </c>
      <c r="H249" s="722"/>
      <c r="I249" s="707">
        <v>45418</v>
      </c>
      <c r="J249" s="713"/>
      <c r="K249" s="713"/>
      <c r="L249" s="719" t="s">
        <v>7723</v>
      </c>
      <c r="M249" s="709">
        <v>100000</v>
      </c>
      <c r="N249" s="709"/>
      <c r="O249" s="711">
        <f t="shared" si="9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45449</v>
      </c>
      <c r="B250" s="713"/>
      <c r="C250" s="713"/>
      <c r="D250" s="719" t="s">
        <v>7741</v>
      </c>
      <c r="E250" s="727">
        <v>500000</v>
      </c>
      <c r="F250" s="709"/>
      <c r="G250" s="711">
        <f t="shared" si="11"/>
        <v>11950191</v>
      </c>
      <c r="H250" s="722"/>
      <c r="I250" s="707">
        <v>45419</v>
      </c>
      <c r="J250" s="713"/>
      <c r="K250" s="713"/>
      <c r="L250" s="719" t="s">
        <v>7801</v>
      </c>
      <c r="M250" s="709">
        <v>130000</v>
      </c>
      <c r="N250" s="709"/>
      <c r="O250" s="711">
        <f t="shared" si="9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45449</v>
      </c>
      <c r="B251" s="713"/>
      <c r="C251" s="713"/>
      <c r="D251" s="719" t="s">
        <v>7741</v>
      </c>
      <c r="E251" s="727">
        <v>400000</v>
      </c>
      <c r="F251" s="709"/>
      <c r="G251" s="711">
        <f t="shared" si="11"/>
        <v>11550191</v>
      </c>
      <c r="H251" s="722"/>
      <c r="I251" s="707">
        <v>45419</v>
      </c>
      <c r="J251" s="713"/>
      <c r="K251" s="713"/>
      <c r="L251" s="719" t="s">
        <v>7802</v>
      </c>
      <c r="M251" s="709">
        <v>250000</v>
      </c>
      <c r="N251" s="709"/>
      <c r="O251" s="711">
        <f t="shared" si="9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45453</v>
      </c>
      <c r="B252" s="713"/>
      <c r="C252" s="713"/>
      <c r="D252" s="719" t="s">
        <v>7857</v>
      </c>
      <c r="E252" s="727">
        <v>500000</v>
      </c>
      <c r="F252" s="709"/>
      <c r="G252" s="711">
        <f t="shared" si="11"/>
        <v>11050191</v>
      </c>
      <c r="H252" s="722"/>
      <c r="I252" s="707">
        <v>45419</v>
      </c>
      <c r="J252" s="713"/>
      <c r="K252" s="713"/>
      <c r="L252" s="719" t="s">
        <v>7803</v>
      </c>
      <c r="M252" s="709">
        <v>65000</v>
      </c>
      <c r="N252" s="709"/>
      <c r="O252" s="711">
        <f t="shared" si="9"/>
        <v>2108806.67</v>
      </c>
      <c r="R252" s="569"/>
      <c r="S252" s="568"/>
      <c r="T252" s="339"/>
      <c r="U252" s="339"/>
      <c r="V252" s="507"/>
    </row>
    <row r="253" spans="1:22" s="14" customFormat="1" ht="24" x14ac:dyDescent="0.25">
      <c r="A253" s="707">
        <v>45454</v>
      </c>
      <c r="B253" s="713"/>
      <c r="C253" s="713"/>
      <c r="D253" s="719" t="s">
        <v>7858</v>
      </c>
      <c r="E253" s="727">
        <v>200000</v>
      </c>
      <c r="F253" s="709"/>
      <c r="G253" s="711">
        <f t="shared" si="11"/>
        <v>10850191</v>
      </c>
      <c r="H253" s="722"/>
      <c r="I253" s="707">
        <v>45419</v>
      </c>
      <c r="J253" s="713"/>
      <c r="K253" s="713"/>
      <c r="L253" s="719" t="s">
        <v>7804</v>
      </c>
      <c r="M253" s="709">
        <v>45000</v>
      </c>
      <c r="N253" s="709"/>
      <c r="O253" s="711">
        <f t="shared" si="9"/>
        <v>2063806.67</v>
      </c>
      <c r="R253" s="569"/>
      <c r="S253" s="568"/>
      <c r="T253" s="339"/>
      <c r="U253" s="339"/>
      <c r="V253" s="507"/>
    </row>
    <row r="254" spans="1:22" s="14" customFormat="1" ht="24" x14ac:dyDescent="0.25">
      <c r="A254" s="707">
        <v>45454</v>
      </c>
      <c r="B254" s="713"/>
      <c r="C254" s="713"/>
      <c r="D254" s="719" t="s">
        <v>7858</v>
      </c>
      <c r="E254" s="727">
        <v>200000</v>
      </c>
      <c r="F254" s="709"/>
      <c r="G254" s="711">
        <f t="shared" si="11"/>
        <v>10650191</v>
      </c>
      <c r="H254" s="722"/>
      <c r="I254" s="707">
        <v>45419</v>
      </c>
      <c r="J254" s="713"/>
      <c r="K254" s="713"/>
      <c r="L254" s="719" t="s">
        <v>7805</v>
      </c>
      <c r="M254" s="709">
        <v>50000</v>
      </c>
      <c r="N254" s="709"/>
      <c r="O254" s="711">
        <f t="shared" si="9"/>
        <v>2013806.67</v>
      </c>
      <c r="R254" s="569"/>
      <c r="S254" s="568"/>
      <c r="T254" s="339"/>
      <c r="U254" s="339"/>
      <c r="V254" s="507"/>
    </row>
    <row r="255" spans="1:22" s="14" customFormat="1" x14ac:dyDescent="0.25">
      <c r="A255" s="707">
        <v>45454</v>
      </c>
      <c r="B255" s="713"/>
      <c r="C255" s="713"/>
      <c r="D255" s="719" t="s">
        <v>7859</v>
      </c>
      <c r="E255" s="727">
        <v>200000</v>
      </c>
      <c r="F255" s="709"/>
      <c r="G255" s="711">
        <f t="shared" si="11"/>
        <v>10450191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9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45454</v>
      </c>
      <c r="B256" s="713"/>
      <c r="C256" s="713"/>
      <c r="D256" s="719" t="s">
        <v>7860</v>
      </c>
      <c r="E256" s="727">
        <v>100000</v>
      </c>
      <c r="F256" s="709"/>
      <c r="G256" s="711">
        <f t="shared" si="11"/>
        <v>10350191</v>
      </c>
      <c r="H256" s="722"/>
      <c r="I256" s="707">
        <v>45420</v>
      </c>
      <c r="J256" s="713"/>
      <c r="K256" s="713"/>
      <c r="L256" s="719" t="s">
        <v>7783</v>
      </c>
      <c r="M256" s="709">
        <v>40000</v>
      </c>
      <c r="N256" s="709"/>
      <c r="O256" s="711">
        <f t="shared" si="9"/>
        <v>1873806.67</v>
      </c>
      <c r="R256" s="569"/>
      <c r="S256" s="568"/>
      <c r="T256" s="339"/>
      <c r="U256" s="339"/>
      <c r="V256" s="507"/>
    </row>
    <row r="257" spans="1:22" s="14" customFormat="1" x14ac:dyDescent="0.25">
      <c r="A257" s="707">
        <v>45454</v>
      </c>
      <c r="B257" s="713"/>
      <c r="C257" s="713"/>
      <c r="D257" s="719" t="s">
        <v>7861</v>
      </c>
      <c r="E257" s="727">
        <v>193760</v>
      </c>
      <c r="F257" s="709"/>
      <c r="G257" s="711">
        <f t="shared" si="11"/>
        <v>10156431</v>
      </c>
      <c r="H257" s="722"/>
      <c r="I257" s="707">
        <v>45420</v>
      </c>
      <c r="J257" s="713"/>
      <c r="K257" s="713"/>
      <c r="L257" s="719" t="s">
        <v>7808</v>
      </c>
      <c r="M257" s="709">
        <v>50000</v>
      </c>
      <c r="N257" s="709"/>
      <c r="O257" s="711">
        <f t="shared" si="9"/>
        <v>1823806.67</v>
      </c>
      <c r="R257" s="569"/>
      <c r="S257" s="568"/>
      <c r="T257" s="339"/>
      <c r="U257" s="339"/>
      <c r="V257" s="507"/>
    </row>
    <row r="258" spans="1:22" s="14" customFormat="1" x14ac:dyDescent="0.25">
      <c r="A258" s="707">
        <v>45454</v>
      </c>
      <c r="B258" s="713"/>
      <c r="C258" s="713"/>
      <c r="D258" s="719" t="s">
        <v>7862</v>
      </c>
      <c r="E258" s="727">
        <v>300000</v>
      </c>
      <c r="F258" s="709"/>
      <c r="G258" s="711">
        <f t="shared" si="11"/>
        <v>9856431</v>
      </c>
      <c r="H258" s="722"/>
      <c r="I258" s="707">
        <v>45420</v>
      </c>
      <c r="J258" s="713"/>
      <c r="K258" s="713"/>
      <c r="L258" s="719" t="s">
        <v>7809</v>
      </c>
      <c r="M258" s="709">
        <v>400000</v>
      </c>
      <c r="N258" s="709"/>
      <c r="O258" s="711">
        <f t="shared" si="9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45455</v>
      </c>
      <c r="B259" s="713"/>
      <c r="C259" s="713"/>
      <c r="D259" s="719" t="s">
        <v>7862</v>
      </c>
      <c r="E259" s="727">
        <v>200000</v>
      </c>
      <c r="F259" s="709"/>
      <c r="G259" s="711">
        <f t="shared" si="11"/>
        <v>9656431</v>
      </c>
      <c r="H259" s="722"/>
      <c r="I259" s="707">
        <v>45420</v>
      </c>
      <c r="J259" s="713"/>
      <c r="K259" s="713"/>
      <c r="L259" s="719" t="s">
        <v>7793</v>
      </c>
      <c r="M259" s="709">
        <v>750000</v>
      </c>
      <c r="N259" s="709"/>
      <c r="O259" s="711">
        <f t="shared" si="9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45456</v>
      </c>
      <c r="B260" s="713"/>
      <c r="C260" s="713"/>
      <c r="D260" s="719" t="s">
        <v>7436</v>
      </c>
      <c r="E260" s="727">
        <v>54400</v>
      </c>
      <c r="F260" s="709"/>
      <c r="G260" s="711">
        <f t="shared" si="11"/>
        <v>9602031</v>
      </c>
      <c r="H260" s="722"/>
      <c r="I260" s="707">
        <v>45421</v>
      </c>
      <c r="J260" s="713"/>
      <c r="K260" s="713"/>
      <c r="L260" s="719" t="s">
        <v>7811</v>
      </c>
      <c r="M260" s="709">
        <v>530000</v>
      </c>
      <c r="N260" s="709"/>
      <c r="O260" s="711">
        <f t="shared" si="9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45456</v>
      </c>
      <c r="B261" s="713"/>
      <c r="C261" s="713"/>
      <c r="D261" s="719" t="s">
        <v>7864</v>
      </c>
      <c r="E261" s="727">
        <v>500000</v>
      </c>
      <c r="F261" s="709"/>
      <c r="G261" s="711">
        <f t="shared" si="11"/>
        <v>9102031</v>
      </c>
      <c r="H261" s="722"/>
      <c r="I261" s="707">
        <v>45423</v>
      </c>
      <c r="J261" s="713"/>
      <c r="K261" s="713"/>
      <c r="L261" s="719" t="s">
        <v>7816</v>
      </c>
      <c r="M261" s="709">
        <v>57000</v>
      </c>
      <c r="N261" s="709"/>
      <c r="O261" s="711">
        <f t="shared" si="9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45456</v>
      </c>
      <c r="B262" s="713"/>
      <c r="C262" s="713"/>
      <c r="D262" s="719" t="s">
        <v>7409</v>
      </c>
      <c r="E262" s="727">
        <v>185000</v>
      </c>
      <c r="F262" s="709"/>
      <c r="G262" s="711">
        <f t="shared" si="11"/>
        <v>8917031</v>
      </c>
      <c r="H262" s="722"/>
      <c r="I262" s="707">
        <v>45423</v>
      </c>
      <c r="J262" s="713"/>
      <c r="K262" s="713"/>
      <c r="L262" s="719" t="s">
        <v>7815</v>
      </c>
      <c r="M262" s="709">
        <v>84800</v>
      </c>
      <c r="N262" s="709"/>
      <c r="O262" s="711">
        <f t="shared" si="9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45457</v>
      </c>
      <c r="B263" s="713"/>
      <c r="C263" s="713"/>
      <c r="D263" s="719" t="s">
        <v>7865</v>
      </c>
      <c r="E263" s="727">
        <v>40000</v>
      </c>
      <c r="F263" s="709"/>
      <c r="G263" s="711">
        <f t="shared" si="11"/>
        <v>8877031</v>
      </c>
      <c r="H263" s="722"/>
      <c r="I263" s="707">
        <v>45432</v>
      </c>
      <c r="J263" s="713"/>
      <c r="K263" s="713"/>
      <c r="L263" s="719" t="s">
        <v>7823</v>
      </c>
      <c r="M263" s="709"/>
      <c r="N263" s="709">
        <v>750000</v>
      </c>
      <c r="O263" s="711">
        <f t="shared" si="9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45457</v>
      </c>
      <c r="B264" s="713"/>
      <c r="C264" s="713"/>
      <c r="D264" s="719" t="s">
        <v>7866</v>
      </c>
      <c r="E264" s="727">
        <v>215140</v>
      </c>
      <c r="F264" s="709"/>
      <c r="G264" s="711">
        <f t="shared" si="11"/>
        <v>8661891</v>
      </c>
      <c r="H264" s="722"/>
      <c r="I264" s="707">
        <v>45432</v>
      </c>
      <c r="J264" s="713"/>
      <c r="K264" s="713"/>
      <c r="L264" s="719" t="s">
        <v>7824</v>
      </c>
      <c r="M264" s="709">
        <v>174000</v>
      </c>
      <c r="N264" s="709"/>
      <c r="O264" s="711">
        <f t="shared" si="9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45457</v>
      </c>
      <c r="B265" s="713"/>
      <c r="C265" s="713"/>
      <c r="D265" s="719" t="s">
        <v>7867</v>
      </c>
      <c r="E265" s="727">
        <v>30000</v>
      </c>
      <c r="F265" s="709"/>
      <c r="G265" s="711">
        <f t="shared" si="11"/>
        <v>8631891</v>
      </c>
      <c r="H265" s="722"/>
      <c r="I265" s="707">
        <v>45432</v>
      </c>
      <c r="J265" s="713"/>
      <c r="K265" s="713"/>
      <c r="L265" s="719" t="s">
        <v>7554</v>
      </c>
      <c r="M265" s="709">
        <v>30960</v>
      </c>
      <c r="N265" s="709"/>
      <c r="O265" s="711">
        <f t="shared" si="9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45464</v>
      </c>
      <c r="B266" s="713"/>
      <c r="C266" s="713"/>
      <c r="D266" s="719" t="s">
        <v>7869</v>
      </c>
      <c r="E266" s="727">
        <v>200000</v>
      </c>
      <c r="F266" s="709"/>
      <c r="G266" s="711">
        <f t="shared" si="11"/>
        <v>8431891</v>
      </c>
      <c r="H266" s="722"/>
      <c r="I266" s="707">
        <v>45433</v>
      </c>
      <c r="J266" s="713"/>
      <c r="K266" s="713"/>
      <c r="L266" s="719" t="s">
        <v>7825</v>
      </c>
      <c r="M266" s="709">
        <v>151275</v>
      </c>
      <c r="N266" s="709"/>
      <c r="O266" s="711">
        <f t="shared" si="9"/>
        <v>395771.66999999993</v>
      </c>
      <c r="R266" s="569"/>
      <c r="S266" s="568"/>
      <c r="T266" s="339"/>
      <c r="U266" s="339"/>
      <c r="V266" s="507"/>
    </row>
    <row r="267" spans="1:22" s="14" customFormat="1" x14ac:dyDescent="0.25">
      <c r="A267" s="707">
        <v>45465</v>
      </c>
      <c r="B267" s="713"/>
      <c r="C267" s="713"/>
      <c r="D267" s="719" t="s">
        <v>7869</v>
      </c>
      <c r="E267" s="727">
        <v>100000</v>
      </c>
      <c r="F267" s="709"/>
      <c r="G267" s="711">
        <f t="shared" si="11"/>
        <v>8331891</v>
      </c>
      <c r="H267" s="722"/>
      <c r="I267" s="707">
        <v>45434</v>
      </c>
      <c r="J267" s="713"/>
      <c r="K267" s="713"/>
      <c r="L267" s="719" t="s">
        <v>7761</v>
      </c>
      <c r="M267" s="711">
        <v>350000</v>
      </c>
      <c r="N267" s="709"/>
      <c r="O267" s="711">
        <f t="shared" si="9"/>
        <v>45771.669999999925</v>
      </c>
      <c r="R267" s="569"/>
      <c r="S267" s="568"/>
      <c r="T267" s="339"/>
      <c r="U267" s="339"/>
      <c r="V267" s="507"/>
    </row>
    <row r="268" spans="1:22" s="14" customFormat="1" x14ac:dyDescent="0.25">
      <c r="A268" s="707">
        <v>45467</v>
      </c>
      <c r="B268" s="713"/>
      <c r="C268" s="713"/>
      <c r="D268" s="719" t="s">
        <v>7870</v>
      </c>
      <c r="E268" s="727">
        <v>210000</v>
      </c>
      <c r="F268" s="709"/>
      <c r="G268" s="711">
        <f t="shared" si="11"/>
        <v>8121891</v>
      </c>
      <c r="H268" s="722"/>
      <c r="I268" s="707">
        <v>45435</v>
      </c>
      <c r="J268" s="713"/>
      <c r="K268" s="713"/>
      <c r="L268" s="719" t="s">
        <v>7761</v>
      </c>
      <c r="M268" s="711">
        <v>100000</v>
      </c>
      <c r="N268" s="709"/>
      <c r="O268" s="711">
        <f t="shared" si="9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45467</v>
      </c>
      <c r="B269" s="713"/>
      <c r="C269" s="713"/>
      <c r="D269" s="719" t="s">
        <v>7871</v>
      </c>
      <c r="E269" s="727">
        <v>474000</v>
      </c>
      <c r="F269" s="709"/>
      <c r="G269" s="711">
        <f t="shared" si="11"/>
        <v>7647891</v>
      </c>
      <c r="H269" s="722"/>
      <c r="I269" s="707">
        <v>45435</v>
      </c>
      <c r="J269" s="713"/>
      <c r="K269" s="713"/>
      <c r="L269" s="719" t="s">
        <v>7793</v>
      </c>
      <c r="M269" s="711">
        <v>20000</v>
      </c>
      <c r="N269" s="709"/>
      <c r="O269" s="711">
        <f t="shared" si="9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45467</v>
      </c>
      <c r="B270" s="713"/>
      <c r="C270" s="713"/>
      <c r="D270" s="719" t="s">
        <v>7872</v>
      </c>
      <c r="E270" s="727">
        <v>100000</v>
      </c>
      <c r="F270" s="709"/>
      <c r="G270" s="711">
        <f t="shared" si="11"/>
        <v>7547891</v>
      </c>
      <c r="H270" s="722"/>
      <c r="I270" s="707">
        <v>45435</v>
      </c>
      <c r="J270" s="713"/>
      <c r="K270" s="713"/>
      <c r="L270" s="719" t="s">
        <v>7839</v>
      </c>
      <c r="M270" s="709"/>
      <c r="N270" s="709">
        <v>670318</v>
      </c>
      <c r="O270" s="711">
        <f t="shared" si="9"/>
        <v>596089.66999999993</v>
      </c>
      <c r="R270" s="569"/>
      <c r="S270" s="568"/>
      <c r="T270" s="339"/>
      <c r="U270" s="339"/>
      <c r="V270" s="507"/>
    </row>
    <row r="271" spans="1:22" s="14" customFormat="1" ht="24" x14ac:dyDescent="0.25">
      <c r="A271" s="707">
        <v>45468</v>
      </c>
      <c r="B271" s="713"/>
      <c r="C271" s="713"/>
      <c r="D271" s="719" t="s">
        <v>7873</v>
      </c>
      <c r="E271" s="727">
        <v>70000</v>
      </c>
      <c r="F271" s="709"/>
      <c r="G271" s="711">
        <f t="shared" si="11"/>
        <v>7477891</v>
      </c>
      <c r="H271" s="722"/>
      <c r="I271" s="707">
        <v>45435</v>
      </c>
      <c r="J271" s="713"/>
      <c r="K271" s="713"/>
      <c r="L271" s="719" t="s">
        <v>7638</v>
      </c>
      <c r="M271" s="709">
        <v>23000</v>
      </c>
      <c r="N271" s="709"/>
      <c r="O271" s="711">
        <f t="shared" si="9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45468</v>
      </c>
      <c r="B272" s="713"/>
      <c r="C272" s="713"/>
      <c r="D272" s="719" t="s">
        <v>7872</v>
      </c>
      <c r="E272" s="727">
        <v>30000</v>
      </c>
      <c r="F272" s="709"/>
      <c r="G272" s="711">
        <f t="shared" si="11"/>
        <v>7447891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9"/>
        <v>566389.66999999993</v>
      </c>
      <c r="R272" s="569"/>
      <c r="S272" s="568"/>
      <c r="T272" s="339"/>
      <c r="U272" s="339"/>
      <c r="V272" s="507"/>
    </row>
    <row r="273" spans="1:22" s="14" customFormat="1" ht="24" x14ac:dyDescent="0.25">
      <c r="A273" s="707">
        <v>45468</v>
      </c>
      <c r="B273" s="713"/>
      <c r="C273" s="713"/>
      <c r="D273" s="719" t="s">
        <v>7874</v>
      </c>
      <c r="E273" s="727">
        <v>187340</v>
      </c>
      <c r="F273" s="709"/>
      <c r="G273" s="711">
        <f t="shared" si="11"/>
        <v>7260551</v>
      </c>
      <c r="H273" s="722"/>
      <c r="I273" s="707">
        <v>45437</v>
      </c>
      <c r="J273" s="713"/>
      <c r="K273" s="713"/>
      <c r="L273" s="719" t="s">
        <v>7838</v>
      </c>
      <c r="M273" s="709">
        <v>57000</v>
      </c>
      <c r="N273" s="709"/>
      <c r="O273" s="711">
        <f t="shared" si="9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45469</v>
      </c>
      <c r="B274" s="713"/>
      <c r="C274" s="713"/>
      <c r="D274" s="719" t="s">
        <v>7877</v>
      </c>
      <c r="E274" s="727">
        <v>60000</v>
      </c>
      <c r="F274" s="709"/>
      <c r="G274" s="711">
        <f t="shared" si="11"/>
        <v>7200551</v>
      </c>
      <c r="H274" s="722"/>
      <c r="I274" s="707">
        <v>45441</v>
      </c>
      <c r="J274" s="713"/>
      <c r="K274" s="713"/>
      <c r="L274" s="719" t="s">
        <v>7843</v>
      </c>
      <c r="M274" s="711">
        <v>50000</v>
      </c>
      <c r="N274" s="709"/>
      <c r="O274" s="711">
        <f t="shared" si="9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45469</v>
      </c>
      <c r="B275" s="713"/>
      <c r="C275" s="713"/>
      <c r="D275" s="719" t="s">
        <v>7878</v>
      </c>
      <c r="E275" s="727">
        <v>44000</v>
      </c>
      <c r="F275" s="709"/>
      <c r="G275" s="711">
        <f t="shared" si="11"/>
        <v>7156551</v>
      </c>
      <c r="H275" s="722"/>
      <c r="I275" s="707">
        <v>45442</v>
      </c>
      <c r="J275" s="713"/>
      <c r="K275" s="713"/>
      <c r="L275" s="719" t="s">
        <v>7718</v>
      </c>
      <c r="M275" s="711">
        <v>18960</v>
      </c>
      <c r="N275" s="709"/>
      <c r="O275" s="711">
        <f t="shared" si="9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45469</v>
      </c>
      <c r="B276" s="713"/>
      <c r="C276" s="713"/>
      <c r="D276" s="719" t="s">
        <v>7476</v>
      </c>
      <c r="E276" s="727">
        <v>500000</v>
      </c>
      <c r="F276" s="709"/>
      <c r="G276" s="711">
        <f t="shared" si="11"/>
        <v>6656551</v>
      </c>
      <c r="H276" s="722"/>
      <c r="I276" s="707">
        <v>45442</v>
      </c>
      <c r="J276" s="713"/>
      <c r="K276" s="713"/>
      <c r="L276" s="719" t="s">
        <v>7846</v>
      </c>
      <c r="M276" s="711">
        <v>10000</v>
      </c>
      <c r="N276" s="709"/>
      <c r="O276" s="711">
        <f t="shared" si="9"/>
        <v>430429.66999999993</v>
      </c>
      <c r="R276" s="569"/>
      <c r="S276" s="568"/>
      <c r="T276" s="339"/>
      <c r="U276" s="339"/>
      <c r="V276" s="507"/>
    </row>
    <row r="277" spans="1:22" s="14" customFormat="1" x14ac:dyDescent="0.25">
      <c r="A277" s="707">
        <v>45469</v>
      </c>
      <c r="B277" s="713"/>
      <c r="C277" s="713"/>
      <c r="D277" s="719" t="s">
        <v>7879</v>
      </c>
      <c r="E277" s="709"/>
      <c r="F277" s="709">
        <v>2497821</v>
      </c>
      <c r="G277" s="711">
        <f t="shared" si="11"/>
        <v>9154372</v>
      </c>
      <c r="H277" s="722"/>
      <c r="I277" s="707">
        <v>45445</v>
      </c>
      <c r="J277" s="713"/>
      <c r="K277" s="713"/>
      <c r="L277" s="719" t="s">
        <v>7851</v>
      </c>
      <c r="M277" s="711">
        <v>40000</v>
      </c>
      <c r="N277" s="709"/>
      <c r="O277" s="711">
        <f t="shared" si="9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45470</v>
      </c>
      <c r="B278" s="713"/>
      <c r="C278" s="713"/>
      <c r="D278" s="719" t="s">
        <v>7872</v>
      </c>
      <c r="E278" s="727">
        <v>30000</v>
      </c>
      <c r="F278" s="709"/>
      <c r="G278" s="711">
        <f t="shared" si="11"/>
        <v>9124372</v>
      </c>
      <c r="H278" s="722"/>
      <c r="I278" s="707">
        <v>45447</v>
      </c>
      <c r="J278" s="713"/>
      <c r="K278" s="713"/>
      <c r="L278" s="719" t="s">
        <v>7853</v>
      </c>
      <c r="M278" s="711">
        <v>132500</v>
      </c>
      <c r="N278" s="709"/>
      <c r="O278" s="711">
        <f t="shared" si="9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5">
      <c r="A279" s="707">
        <v>45470</v>
      </c>
      <c r="B279" s="713"/>
      <c r="C279" s="713"/>
      <c r="D279" s="721" t="s">
        <v>7197</v>
      </c>
      <c r="E279" s="727">
        <v>24978</v>
      </c>
      <c r="F279" s="709"/>
      <c r="G279" s="711">
        <f t="shared" si="11"/>
        <v>9099394</v>
      </c>
      <c r="H279" s="722"/>
      <c r="I279" s="707">
        <v>45451</v>
      </c>
      <c r="J279" s="713"/>
      <c r="K279" s="713"/>
      <c r="L279" s="719" t="s">
        <v>7855</v>
      </c>
      <c r="M279" s="711">
        <v>83000</v>
      </c>
      <c r="N279" s="709"/>
      <c r="O279" s="711">
        <f t="shared" si="9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5">
      <c r="A280" s="707">
        <v>45471</v>
      </c>
      <c r="B280" s="713"/>
      <c r="C280" s="713"/>
      <c r="D280" s="719" t="s">
        <v>7857</v>
      </c>
      <c r="E280" s="727">
        <v>500000</v>
      </c>
      <c r="F280" s="709"/>
      <c r="G280" s="711">
        <f t="shared" si="11"/>
        <v>8599394</v>
      </c>
      <c r="H280" s="722"/>
      <c r="I280" s="707">
        <v>45453</v>
      </c>
      <c r="J280" s="713"/>
      <c r="K280" s="713"/>
      <c r="L280" s="719" t="s">
        <v>7718</v>
      </c>
      <c r="M280" s="711">
        <v>10200</v>
      </c>
      <c r="N280" s="709"/>
      <c r="O280" s="711">
        <f t="shared" si="9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45471</v>
      </c>
      <c r="B281" s="713"/>
      <c r="C281" s="713"/>
      <c r="D281" s="719" t="s">
        <v>7881</v>
      </c>
      <c r="E281" s="727">
        <v>175760</v>
      </c>
      <c r="F281" s="709"/>
      <c r="G281" s="711">
        <f t="shared" si="11"/>
        <v>8423634</v>
      </c>
      <c r="H281" s="722"/>
      <c r="I281" s="707">
        <v>45453</v>
      </c>
      <c r="J281" s="713"/>
      <c r="K281" s="713"/>
      <c r="L281" s="719" t="s">
        <v>7856</v>
      </c>
      <c r="M281" s="711">
        <v>40000</v>
      </c>
      <c r="N281" s="709"/>
      <c r="O281" s="711">
        <f t="shared" si="9"/>
        <v>124729.66999999993</v>
      </c>
      <c r="R281" s="569"/>
      <c r="S281" s="568"/>
      <c r="T281" s="339"/>
      <c r="U281" s="339"/>
      <c r="V281" s="507"/>
    </row>
    <row r="282" spans="1:22" s="14" customFormat="1" ht="24" x14ac:dyDescent="0.25">
      <c r="A282" s="707">
        <v>45471</v>
      </c>
      <c r="B282" s="713"/>
      <c r="C282" s="713"/>
      <c r="D282" s="719" t="s">
        <v>7883</v>
      </c>
      <c r="E282" s="727">
        <v>22500</v>
      </c>
      <c r="F282" s="709"/>
      <c r="G282" s="711">
        <f t="shared" si="11"/>
        <v>8401134</v>
      </c>
      <c r="H282" s="722"/>
      <c r="I282" s="707">
        <v>45455</v>
      </c>
      <c r="J282" s="713"/>
      <c r="K282" s="713"/>
      <c r="L282" s="719" t="s">
        <v>7863</v>
      </c>
      <c r="M282" s="711">
        <v>80000</v>
      </c>
      <c r="N282" s="709"/>
      <c r="O282" s="711">
        <f t="shared" si="9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45471</v>
      </c>
      <c r="B283" s="713"/>
      <c r="C283" s="713"/>
      <c r="D283" s="719" t="s">
        <v>7866</v>
      </c>
      <c r="E283" s="727">
        <v>83500</v>
      </c>
      <c r="F283" s="709"/>
      <c r="G283" s="711">
        <f t="shared" si="11"/>
        <v>8317634</v>
      </c>
      <c r="H283" s="722"/>
      <c r="I283" s="707">
        <v>45469</v>
      </c>
      <c r="J283" s="713"/>
      <c r="K283" s="713"/>
      <c r="L283" s="719" t="s">
        <v>7880</v>
      </c>
      <c r="M283" s="711"/>
      <c r="N283" s="736">
        <v>6619389</v>
      </c>
      <c r="O283" s="711">
        <f t="shared" si="9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45471</v>
      </c>
      <c r="B284" s="713"/>
      <c r="C284" s="713"/>
      <c r="D284" s="719" t="s">
        <v>7732</v>
      </c>
      <c r="E284" s="727">
        <v>500000</v>
      </c>
      <c r="F284" s="709"/>
      <c r="G284" s="711">
        <f t="shared" si="11"/>
        <v>7817634</v>
      </c>
      <c r="H284" s="722"/>
      <c r="I284" s="707">
        <v>45471</v>
      </c>
      <c r="J284" s="713"/>
      <c r="K284" s="713"/>
      <c r="L284" s="719" t="s">
        <v>7882</v>
      </c>
      <c r="M284" s="711">
        <v>100000</v>
      </c>
      <c r="N284" s="709"/>
      <c r="O284" s="711">
        <f t="shared" si="9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45472</v>
      </c>
      <c r="B285" s="713"/>
      <c r="C285" s="713"/>
      <c r="D285" s="719" t="s">
        <v>7872</v>
      </c>
      <c r="E285" s="727">
        <v>25000</v>
      </c>
      <c r="F285" s="709"/>
      <c r="G285" s="711">
        <f t="shared" si="11"/>
        <v>7792634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9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45472</v>
      </c>
      <c r="B286" s="713"/>
      <c r="C286" s="713"/>
      <c r="D286" s="719" t="s">
        <v>7884</v>
      </c>
      <c r="E286" s="727">
        <v>300000</v>
      </c>
      <c r="F286" s="709"/>
      <c r="G286" s="711">
        <f t="shared" si="11"/>
        <v>7492634</v>
      </c>
      <c r="H286" s="722"/>
      <c r="I286" s="707">
        <v>45472</v>
      </c>
      <c r="J286" s="713"/>
      <c r="K286" s="713"/>
      <c r="L286" s="719" t="s">
        <v>7888</v>
      </c>
      <c r="M286" s="711">
        <v>50000</v>
      </c>
      <c r="N286" s="709"/>
      <c r="O286" s="711">
        <f t="shared" si="9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45472</v>
      </c>
      <c r="B287" s="713"/>
      <c r="C287" s="713"/>
      <c r="D287" s="719" t="s">
        <v>7472</v>
      </c>
      <c r="E287" s="709"/>
      <c r="F287" s="709">
        <v>10400000</v>
      </c>
      <c r="G287" s="711">
        <f t="shared" si="11"/>
        <v>17892634</v>
      </c>
      <c r="H287" s="722"/>
      <c r="I287" s="707">
        <v>45472</v>
      </c>
      <c r="J287" s="713"/>
      <c r="K287" s="713"/>
      <c r="L287" s="719" t="s">
        <v>7522</v>
      </c>
      <c r="M287" s="711"/>
      <c r="N287" s="709">
        <v>1421846</v>
      </c>
      <c r="O287" s="711">
        <f t="shared" si="9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5">
      <c r="A288" s="707">
        <v>45472</v>
      </c>
      <c r="B288" s="713"/>
      <c r="C288" s="713"/>
      <c r="D288" s="721" t="s">
        <v>7197</v>
      </c>
      <c r="E288" s="727">
        <v>104000</v>
      </c>
      <c r="F288" s="709"/>
      <c r="G288" s="711">
        <f t="shared" si="11"/>
        <v>17788634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9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45474</v>
      </c>
      <c r="B289" s="713"/>
      <c r="C289" s="713"/>
      <c r="D289" s="719" t="s">
        <v>7858</v>
      </c>
      <c r="E289" s="727">
        <v>443500</v>
      </c>
      <c r="F289" s="709"/>
      <c r="G289" s="711">
        <f t="shared" si="11"/>
        <v>17345134</v>
      </c>
      <c r="H289" s="722"/>
      <c r="I289" s="707">
        <v>45472</v>
      </c>
      <c r="J289" s="713"/>
      <c r="K289" s="713"/>
      <c r="L289" s="719" t="s">
        <v>7889</v>
      </c>
      <c r="M289" s="711">
        <v>40000</v>
      </c>
      <c r="N289" s="709"/>
      <c r="O289" s="711">
        <f t="shared" si="9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45474</v>
      </c>
      <c r="B290" s="713"/>
      <c r="C290" s="713"/>
      <c r="D290" s="719" t="s">
        <v>7891</v>
      </c>
      <c r="E290" s="727">
        <v>400000</v>
      </c>
      <c r="F290" s="709"/>
      <c r="G290" s="711">
        <f t="shared" si="11"/>
        <v>16945134</v>
      </c>
      <c r="H290" s="722"/>
      <c r="I290" s="707">
        <v>45472</v>
      </c>
      <c r="J290" s="713"/>
      <c r="K290" s="713"/>
      <c r="L290" s="719" t="s">
        <v>7890</v>
      </c>
      <c r="M290" s="711">
        <v>10000</v>
      </c>
      <c r="N290" s="709"/>
      <c r="O290" s="711">
        <f t="shared" si="9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45474</v>
      </c>
      <c r="B291" s="713"/>
      <c r="C291" s="713"/>
      <c r="D291" s="719" t="s">
        <v>7892</v>
      </c>
      <c r="E291" s="727">
        <v>450000</v>
      </c>
      <c r="F291" s="709"/>
      <c r="G291" s="711">
        <f t="shared" si="11"/>
        <v>16495134</v>
      </c>
      <c r="H291" s="722"/>
      <c r="I291" s="707">
        <v>45474</v>
      </c>
      <c r="J291" s="713"/>
      <c r="K291" s="713"/>
      <c r="L291" s="719" t="s">
        <v>7911</v>
      </c>
      <c r="M291" s="711">
        <v>100000</v>
      </c>
      <c r="N291" s="709"/>
      <c r="O291" s="711">
        <f t="shared" si="9"/>
        <v>7705964.6699999999</v>
      </c>
      <c r="R291" s="569"/>
      <c r="S291" s="568"/>
      <c r="T291" s="339"/>
      <c r="U291" s="339"/>
      <c r="V291" s="507"/>
    </row>
    <row r="292" spans="1:22" s="14" customFormat="1" x14ac:dyDescent="0.25">
      <c r="A292" s="707">
        <v>45475</v>
      </c>
      <c r="B292" s="713"/>
      <c r="C292" s="713"/>
      <c r="D292" s="719" t="s">
        <v>7896</v>
      </c>
      <c r="E292" s="727">
        <v>500000</v>
      </c>
      <c r="F292" s="709"/>
      <c r="G292" s="711">
        <f t="shared" si="11"/>
        <v>15995134</v>
      </c>
      <c r="H292" s="722"/>
      <c r="I292" s="707">
        <v>45474</v>
      </c>
      <c r="J292" s="713"/>
      <c r="K292" s="713"/>
      <c r="L292" s="719" t="s">
        <v>7725</v>
      </c>
      <c r="M292" s="711">
        <v>1300000</v>
      </c>
      <c r="N292" s="709"/>
      <c r="O292" s="711">
        <f t="shared" si="9"/>
        <v>6405964.6699999999</v>
      </c>
      <c r="R292" s="569"/>
      <c r="S292" s="568"/>
      <c r="T292" s="339"/>
      <c r="U292" s="339"/>
      <c r="V292" s="507"/>
    </row>
    <row r="293" spans="1:22" s="14" customFormat="1" x14ac:dyDescent="0.25">
      <c r="A293" s="707">
        <v>45475</v>
      </c>
      <c r="B293" s="713"/>
      <c r="C293" s="713"/>
      <c r="D293" s="719" t="s">
        <v>7897</v>
      </c>
      <c r="E293" s="727">
        <v>350000</v>
      </c>
      <c r="F293" s="709"/>
      <c r="G293" s="711">
        <f t="shared" si="11"/>
        <v>15645134</v>
      </c>
      <c r="H293" s="722"/>
      <c r="I293" s="707">
        <v>45474</v>
      </c>
      <c r="J293" s="713"/>
      <c r="K293" s="713"/>
      <c r="L293" s="719" t="s">
        <v>7910</v>
      </c>
      <c r="M293" s="711">
        <v>1500000</v>
      </c>
      <c r="N293" s="709"/>
      <c r="O293" s="711">
        <f t="shared" si="9"/>
        <v>4905964.67</v>
      </c>
      <c r="R293" s="569"/>
      <c r="S293" s="568"/>
      <c r="T293" s="339"/>
      <c r="U293" s="339"/>
      <c r="V293" s="507"/>
    </row>
    <row r="294" spans="1:22" s="14" customFormat="1" x14ac:dyDescent="0.25">
      <c r="A294" s="707">
        <v>45475</v>
      </c>
      <c r="B294" s="713"/>
      <c r="C294" s="713"/>
      <c r="D294" s="719" t="s">
        <v>7510</v>
      </c>
      <c r="E294" s="727">
        <v>800000</v>
      </c>
      <c r="F294" s="709"/>
      <c r="G294" s="711">
        <f t="shared" si="11"/>
        <v>14845134</v>
      </c>
      <c r="H294" s="722"/>
      <c r="I294" s="707">
        <v>45475</v>
      </c>
      <c r="J294" s="713"/>
      <c r="K294" s="713"/>
      <c r="L294" s="719" t="s">
        <v>7898</v>
      </c>
      <c r="M294" s="711">
        <v>25000</v>
      </c>
      <c r="N294" s="709"/>
      <c r="O294" s="711">
        <f t="shared" si="9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45475</v>
      </c>
      <c r="B295" s="713"/>
      <c r="C295" s="713"/>
      <c r="D295" s="719" t="s">
        <v>7901</v>
      </c>
      <c r="E295" s="727">
        <v>4500</v>
      </c>
      <c r="F295" s="709"/>
      <c r="G295" s="711">
        <f t="shared" si="11"/>
        <v>14840634</v>
      </c>
      <c r="H295" s="722"/>
      <c r="I295" s="707">
        <v>45475</v>
      </c>
      <c r="J295" s="713"/>
      <c r="K295" s="713"/>
      <c r="L295" s="719" t="s">
        <v>7899</v>
      </c>
      <c r="M295" s="711">
        <v>30000</v>
      </c>
      <c r="N295" s="709"/>
      <c r="O295" s="711">
        <f t="shared" si="9"/>
        <v>4850964.67</v>
      </c>
      <c r="R295" s="569"/>
      <c r="S295" s="568"/>
      <c r="T295" s="339"/>
      <c r="U295" s="339"/>
      <c r="V295" s="507"/>
    </row>
    <row r="296" spans="1:22" s="14" customFormat="1" ht="24" x14ac:dyDescent="0.25">
      <c r="A296" s="707">
        <v>45477</v>
      </c>
      <c r="B296" s="713"/>
      <c r="C296" s="713"/>
      <c r="D296" s="719" t="s">
        <v>7873</v>
      </c>
      <c r="E296" s="727">
        <v>75750</v>
      </c>
      <c r="F296" s="709"/>
      <c r="G296" s="711">
        <f t="shared" si="11"/>
        <v>14764884</v>
      </c>
      <c r="H296" s="722"/>
      <c r="I296" s="707">
        <v>45476</v>
      </c>
      <c r="J296" s="713"/>
      <c r="K296" s="713"/>
      <c r="L296" s="719" t="s">
        <v>7900</v>
      </c>
      <c r="M296" s="711">
        <v>150000</v>
      </c>
      <c r="N296" s="709"/>
      <c r="O296" s="711">
        <f t="shared" si="9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45477</v>
      </c>
      <c r="B297" s="713"/>
      <c r="C297" s="713"/>
      <c r="D297" s="719" t="s">
        <v>7510</v>
      </c>
      <c r="E297" s="727">
        <v>1000000</v>
      </c>
      <c r="F297" s="709"/>
      <c r="G297" s="711">
        <f t="shared" si="11"/>
        <v>13764884</v>
      </c>
      <c r="H297" s="722"/>
      <c r="I297" s="707">
        <v>45476</v>
      </c>
      <c r="J297" s="713"/>
      <c r="K297" s="713"/>
      <c r="L297" s="719" t="s">
        <v>7902</v>
      </c>
      <c r="M297" s="711">
        <v>98000</v>
      </c>
      <c r="N297" s="709"/>
      <c r="O297" s="711">
        <f t="shared" si="9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45478</v>
      </c>
      <c r="B298" s="713"/>
      <c r="C298" s="713"/>
      <c r="D298" s="719" t="s">
        <v>7872</v>
      </c>
      <c r="E298" s="727">
        <v>50000</v>
      </c>
      <c r="F298" s="709"/>
      <c r="G298" s="711">
        <f t="shared" si="11"/>
        <v>13714884</v>
      </c>
      <c r="H298" s="722"/>
      <c r="I298" s="707">
        <v>45476</v>
      </c>
      <c r="J298" s="713"/>
      <c r="K298" s="713"/>
      <c r="L298" s="719" t="s">
        <v>7903</v>
      </c>
      <c r="M298" s="711">
        <v>105000</v>
      </c>
      <c r="N298" s="709"/>
      <c r="O298" s="711">
        <f t="shared" si="9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45478</v>
      </c>
      <c r="B299" s="713"/>
      <c r="C299" s="713"/>
      <c r="D299" s="719" t="s">
        <v>7379</v>
      </c>
      <c r="E299" s="727">
        <v>1175000</v>
      </c>
      <c r="F299" s="709"/>
      <c r="G299" s="711">
        <f t="shared" si="11"/>
        <v>12539884</v>
      </c>
      <c r="H299" s="722"/>
      <c r="I299" s="707">
        <v>45477</v>
      </c>
      <c r="J299" s="713"/>
      <c r="K299" s="713"/>
      <c r="L299" s="719" t="s">
        <v>7904</v>
      </c>
      <c r="M299" s="711">
        <v>500000</v>
      </c>
      <c r="N299" s="709"/>
      <c r="O299" s="711">
        <f t="shared" si="9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45481</v>
      </c>
      <c r="B300" s="713"/>
      <c r="C300" s="713"/>
      <c r="D300" s="719" t="s">
        <v>7872</v>
      </c>
      <c r="E300" s="727">
        <v>45000</v>
      </c>
      <c r="F300" s="709"/>
      <c r="G300" s="711">
        <f t="shared" si="11"/>
        <v>12494884</v>
      </c>
      <c r="H300" s="722"/>
      <c r="I300" s="707">
        <v>45477</v>
      </c>
      <c r="J300" s="713"/>
      <c r="K300" s="713"/>
      <c r="L300" s="719" t="s">
        <v>7905</v>
      </c>
      <c r="M300" s="711">
        <v>200000</v>
      </c>
      <c r="N300" s="709"/>
      <c r="O300" s="711">
        <f t="shared" si="9"/>
        <v>3797964.67</v>
      </c>
      <c r="R300" s="569"/>
      <c r="S300" s="568"/>
      <c r="T300" s="339"/>
      <c r="U300" s="339"/>
      <c r="V300" s="507"/>
    </row>
    <row r="301" spans="1:22" s="14" customFormat="1" ht="24" x14ac:dyDescent="0.25">
      <c r="A301" s="707">
        <v>45481</v>
      </c>
      <c r="B301" s="713"/>
      <c r="C301" s="713"/>
      <c r="D301" s="719" t="s">
        <v>7915</v>
      </c>
      <c r="E301" s="727">
        <v>105000</v>
      </c>
      <c r="F301" s="709"/>
      <c r="G301" s="711">
        <f t="shared" si="11"/>
        <v>12389884</v>
      </c>
      <c r="H301" s="722"/>
      <c r="I301" s="707">
        <v>45478</v>
      </c>
      <c r="J301" s="713"/>
      <c r="K301" s="713"/>
      <c r="L301" s="719" t="s">
        <v>7904</v>
      </c>
      <c r="M301" s="711">
        <v>300000</v>
      </c>
      <c r="N301" s="709"/>
      <c r="O301" s="711">
        <f t="shared" si="9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45482</v>
      </c>
      <c r="B302" s="713"/>
      <c r="C302" s="713"/>
      <c r="D302" s="719" t="s">
        <v>7917</v>
      </c>
      <c r="E302" s="727">
        <v>98400</v>
      </c>
      <c r="F302" s="709"/>
      <c r="G302" s="711">
        <f t="shared" si="11"/>
        <v>12291484</v>
      </c>
      <c r="H302" s="722"/>
      <c r="I302" s="707">
        <v>45478</v>
      </c>
      <c r="J302" s="713"/>
      <c r="K302" s="713"/>
      <c r="L302" s="719" t="s">
        <v>7904</v>
      </c>
      <c r="M302" s="711">
        <v>100000</v>
      </c>
      <c r="N302" s="709"/>
      <c r="O302" s="711">
        <f t="shared" ref="O302:O391" si="12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45483</v>
      </c>
      <c r="B303" s="713"/>
      <c r="C303" s="713"/>
      <c r="D303" s="719" t="s">
        <v>7872</v>
      </c>
      <c r="E303" s="727">
        <v>100000</v>
      </c>
      <c r="F303" s="709"/>
      <c r="G303" s="711">
        <f t="shared" si="11"/>
        <v>12191484</v>
      </c>
      <c r="H303" s="722"/>
      <c r="I303" s="707">
        <v>45478</v>
      </c>
      <c r="J303" s="713"/>
      <c r="K303" s="713"/>
      <c r="L303" s="719" t="s">
        <v>7906</v>
      </c>
      <c r="M303" s="711">
        <v>200000</v>
      </c>
      <c r="N303" s="709"/>
      <c r="O303" s="711">
        <f t="shared" si="12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45483</v>
      </c>
      <c r="B304" s="713"/>
      <c r="C304" s="713"/>
      <c r="D304" s="719" t="s">
        <v>7918</v>
      </c>
      <c r="E304" s="727">
        <v>34140</v>
      </c>
      <c r="F304" s="709"/>
      <c r="G304" s="711">
        <f t="shared" si="11"/>
        <v>12157344</v>
      </c>
      <c r="H304" s="722"/>
      <c r="I304" s="707">
        <v>45478</v>
      </c>
      <c r="J304" s="713"/>
      <c r="K304" s="713"/>
      <c r="L304" s="719" t="s">
        <v>7907</v>
      </c>
      <c r="M304" s="711">
        <v>115000</v>
      </c>
      <c r="N304" s="709"/>
      <c r="O304" s="711">
        <f t="shared" si="12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45485</v>
      </c>
      <c r="B305" s="713"/>
      <c r="C305" s="713"/>
      <c r="D305" s="719" t="s">
        <v>7870</v>
      </c>
      <c r="E305" s="727">
        <v>105000</v>
      </c>
      <c r="F305" s="709"/>
      <c r="G305" s="711">
        <f t="shared" si="11"/>
        <v>12052344</v>
      </c>
      <c r="H305" s="722"/>
      <c r="I305" s="707">
        <v>45480</v>
      </c>
      <c r="J305" s="713"/>
      <c r="K305" s="713"/>
      <c r="L305" s="719" t="s">
        <v>7908</v>
      </c>
      <c r="M305" s="711">
        <v>949640</v>
      </c>
      <c r="N305" s="709"/>
      <c r="O305" s="711">
        <f t="shared" si="12"/>
        <v>2133324.67</v>
      </c>
      <c r="R305" s="569"/>
      <c r="S305" s="568"/>
      <c r="T305" s="339"/>
      <c r="U305" s="339"/>
      <c r="V305" s="507"/>
    </row>
    <row r="306" spans="1:22" s="14" customFormat="1" ht="24" x14ac:dyDescent="0.25">
      <c r="A306" s="707">
        <v>45485</v>
      </c>
      <c r="B306" s="713"/>
      <c r="C306" s="713"/>
      <c r="D306" s="719" t="s">
        <v>7873</v>
      </c>
      <c r="E306" s="727">
        <v>100000</v>
      </c>
      <c r="F306" s="709"/>
      <c r="G306" s="711">
        <f t="shared" si="11"/>
        <v>11952344</v>
      </c>
      <c r="H306" s="722"/>
      <c r="I306" s="707">
        <v>45481</v>
      </c>
      <c r="J306" s="713"/>
      <c r="K306" s="713"/>
      <c r="L306" s="719" t="s">
        <v>7914</v>
      </c>
      <c r="M306" s="711">
        <v>14500</v>
      </c>
      <c r="N306" s="709"/>
      <c r="O306" s="711">
        <f t="shared" si="12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45485</v>
      </c>
      <c r="B307" s="713"/>
      <c r="C307" s="713"/>
      <c r="D307" s="719" t="s">
        <v>7921</v>
      </c>
      <c r="E307" s="727">
        <v>1000000</v>
      </c>
      <c r="F307" s="709"/>
      <c r="G307" s="711">
        <f t="shared" si="11"/>
        <v>10952344</v>
      </c>
      <c r="H307" s="722"/>
      <c r="I307" s="707">
        <v>45481</v>
      </c>
      <c r="J307" s="713"/>
      <c r="K307" s="713"/>
      <c r="L307" s="719" t="s">
        <v>7768</v>
      </c>
      <c r="M307" s="711"/>
      <c r="N307" s="709">
        <v>1793332</v>
      </c>
      <c r="O307" s="711">
        <f t="shared" si="12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45486</v>
      </c>
      <c r="B308" s="713"/>
      <c r="C308" s="713"/>
      <c r="D308" s="719" t="s">
        <v>7923</v>
      </c>
      <c r="E308" s="727">
        <v>252500</v>
      </c>
      <c r="F308" s="709"/>
      <c r="G308" s="711">
        <f t="shared" si="11"/>
        <v>10699844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2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45486</v>
      </c>
      <c r="B309" s="713"/>
      <c r="C309" s="713"/>
      <c r="D309" s="719" t="s">
        <v>7872</v>
      </c>
      <c r="E309" s="727">
        <v>50000</v>
      </c>
      <c r="F309" s="709"/>
      <c r="G309" s="711">
        <f t="shared" si="11"/>
        <v>10649844</v>
      </c>
      <c r="H309" s="722"/>
      <c r="I309" s="707">
        <v>45482</v>
      </c>
      <c r="J309" s="713"/>
      <c r="K309" s="713"/>
      <c r="L309" s="719" t="s">
        <v>7916</v>
      </c>
      <c r="M309" s="711">
        <v>25000</v>
      </c>
      <c r="N309" s="709"/>
      <c r="O309" s="711">
        <f t="shared" si="12"/>
        <v>3870156.67</v>
      </c>
      <c r="R309" s="569"/>
      <c r="S309" s="568"/>
      <c r="T309" s="339"/>
      <c r="U309" s="339"/>
      <c r="V309" s="507"/>
    </row>
    <row r="310" spans="1:22" s="14" customFormat="1" x14ac:dyDescent="0.25">
      <c r="A310" s="707">
        <v>45486</v>
      </c>
      <c r="B310" s="713"/>
      <c r="C310" s="713"/>
      <c r="D310" s="719" t="s">
        <v>7924</v>
      </c>
      <c r="E310" s="727">
        <v>50000</v>
      </c>
      <c r="F310" s="709"/>
      <c r="G310" s="711">
        <f t="shared" si="11"/>
        <v>10599844</v>
      </c>
      <c r="H310" s="722"/>
      <c r="I310" s="707">
        <v>45483</v>
      </c>
      <c r="J310" s="713"/>
      <c r="K310" s="713"/>
      <c r="L310" s="719" t="s">
        <v>7919</v>
      </c>
      <c r="M310" s="711">
        <v>145000</v>
      </c>
      <c r="N310" s="709"/>
      <c r="O310" s="711">
        <f t="shared" si="12"/>
        <v>3725156.67</v>
      </c>
      <c r="R310" s="569"/>
      <c r="S310" s="568"/>
      <c r="T310" s="339"/>
      <c r="U310" s="339"/>
      <c r="V310" s="507"/>
    </row>
    <row r="311" spans="1:22" s="14" customFormat="1" x14ac:dyDescent="0.25">
      <c r="A311" s="707">
        <v>45495</v>
      </c>
      <c r="B311" s="713"/>
      <c r="C311" s="713"/>
      <c r="D311" s="719" t="s">
        <v>7510</v>
      </c>
      <c r="E311" s="727">
        <v>1000000</v>
      </c>
      <c r="F311" s="709"/>
      <c r="G311" s="711">
        <f t="shared" si="11"/>
        <v>9599844</v>
      </c>
      <c r="H311" s="722"/>
      <c r="I311" s="707">
        <v>45484</v>
      </c>
      <c r="J311" s="713"/>
      <c r="K311" s="713"/>
      <c r="L311" s="719" t="s">
        <v>7920</v>
      </c>
      <c r="M311" s="711">
        <v>214000</v>
      </c>
      <c r="N311" s="709"/>
      <c r="O311" s="711">
        <f t="shared" si="12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45497</v>
      </c>
      <c r="B312" s="713"/>
      <c r="C312" s="713"/>
      <c r="D312" s="719" t="s">
        <v>7379</v>
      </c>
      <c r="E312" s="727">
        <v>1147000</v>
      </c>
      <c r="F312" s="709"/>
      <c r="G312" s="711">
        <f t="shared" si="11"/>
        <v>8452844</v>
      </c>
      <c r="H312" s="722"/>
      <c r="I312" s="707">
        <v>45485</v>
      </c>
      <c r="J312" s="713"/>
      <c r="K312" s="713"/>
      <c r="L312" s="719" t="s">
        <v>7903</v>
      </c>
      <c r="M312" s="711">
        <v>100000</v>
      </c>
      <c r="N312" s="709"/>
      <c r="O312" s="711">
        <f t="shared" si="12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45497</v>
      </c>
      <c r="B313" s="713"/>
      <c r="C313" s="713"/>
      <c r="D313" s="719" t="s">
        <v>7870</v>
      </c>
      <c r="E313" s="709">
        <v>105000</v>
      </c>
      <c r="F313" s="709"/>
      <c r="G313" s="711">
        <f t="shared" si="11"/>
        <v>8347844</v>
      </c>
      <c r="H313" s="722"/>
      <c r="I313" s="707">
        <v>45486</v>
      </c>
      <c r="J313" s="713"/>
      <c r="K313" s="713"/>
      <c r="L313" s="719" t="s">
        <v>7616</v>
      </c>
      <c r="M313" s="711">
        <v>85000</v>
      </c>
      <c r="N313" s="709"/>
      <c r="O313" s="711">
        <f t="shared" si="12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45500</v>
      </c>
      <c r="B314" s="713"/>
      <c r="C314" s="713"/>
      <c r="D314" s="719" t="s">
        <v>7956</v>
      </c>
      <c r="E314" s="709">
        <v>600000</v>
      </c>
      <c r="F314" s="709"/>
      <c r="G314" s="711">
        <f t="shared" si="11"/>
        <v>7747844</v>
      </c>
      <c r="H314" s="722"/>
      <c r="I314" s="707">
        <v>45486</v>
      </c>
      <c r="J314" s="713"/>
      <c r="K314" s="713"/>
      <c r="L314" s="719" t="s">
        <v>7922</v>
      </c>
      <c r="M314" s="711">
        <v>75000</v>
      </c>
      <c r="N314" s="709"/>
      <c r="O314" s="711">
        <f t="shared" si="12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45502</v>
      </c>
      <c r="B315" s="713"/>
      <c r="C315" s="713"/>
      <c r="D315" s="719" t="s">
        <v>7872</v>
      </c>
      <c r="E315" s="709">
        <v>50000</v>
      </c>
      <c r="F315" s="709"/>
      <c r="G315" s="711">
        <f t="shared" si="11"/>
        <v>7697844</v>
      </c>
      <c r="H315" s="722"/>
      <c r="I315" s="707">
        <v>45486</v>
      </c>
      <c r="J315" s="713"/>
      <c r="K315" s="713"/>
      <c r="L315" s="719" t="s">
        <v>7927</v>
      </c>
      <c r="M315" s="711">
        <v>90000</v>
      </c>
      <c r="N315" s="709"/>
      <c r="O315" s="711">
        <f t="shared" si="12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45503</v>
      </c>
      <c r="B316" s="713"/>
      <c r="C316" s="713"/>
      <c r="D316" s="719" t="s">
        <v>7957</v>
      </c>
      <c r="E316" s="709">
        <v>1000000</v>
      </c>
      <c r="F316" s="709"/>
      <c r="G316" s="711">
        <f t="shared" si="11"/>
        <v>6697844</v>
      </c>
      <c r="H316" s="722"/>
      <c r="I316" s="707">
        <v>45486</v>
      </c>
      <c r="J316" s="713"/>
      <c r="K316" s="713"/>
      <c r="L316" s="719" t="s">
        <v>7928</v>
      </c>
      <c r="M316" s="711">
        <v>80000</v>
      </c>
      <c r="N316" s="709"/>
      <c r="O316" s="711">
        <f t="shared" si="12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45504</v>
      </c>
      <c r="B317" s="713"/>
      <c r="C317" s="713"/>
      <c r="D317" s="719" t="s">
        <v>7510</v>
      </c>
      <c r="E317" s="709">
        <v>800000</v>
      </c>
      <c r="F317" s="709"/>
      <c r="G317" s="711">
        <f t="shared" si="11"/>
        <v>5897844</v>
      </c>
      <c r="H317" s="722"/>
      <c r="I317" s="707">
        <v>45487</v>
      </c>
      <c r="J317" s="713"/>
      <c r="K317" s="713"/>
      <c r="L317" s="719" t="s">
        <v>7929</v>
      </c>
      <c r="M317" s="711">
        <v>235000</v>
      </c>
      <c r="N317" s="709"/>
      <c r="O317" s="711">
        <f t="shared" si="12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45504</v>
      </c>
      <c r="B318" s="713"/>
      <c r="C318" s="713"/>
      <c r="D318" s="719" t="s">
        <v>7961</v>
      </c>
      <c r="E318" s="709">
        <v>500000</v>
      </c>
      <c r="F318" s="709"/>
      <c r="G318" s="711">
        <f t="shared" si="11"/>
        <v>5397844</v>
      </c>
      <c r="H318" s="722"/>
      <c r="I318" s="707">
        <v>45488</v>
      </c>
      <c r="J318" s="713"/>
      <c r="K318" s="713"/>
      <c r="L318" s="719" t="s">
        <v>7911</v>
      </c>
      <c r="M318" s="711">
        <v>50000</v>
      </c>
      <c r="N318" s="709"/>
      <c r="O318" s="711">
        <f t="shared" si="12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45504</v>
      </c>
      <c r="B319" s="713"/>
      <c r="C319" s="713"/>
      <c r="D319" s="719" t="s">
        <v>8004</v>
      </c>
      <c r="E319" s="709">
        <v>730000</v>
      </c>
      <c r="F319" s="709"/>
      <c r="G319" s="711">
        <f t="shared" si="11"/>
        <v>4667844</v>
      </c>
      <c r="H319" s="722"/>
      <c r="I319" s="707">
        <v>45488</v>
      </c>
      <c r="J319" s="713"/>
      <c r="K319" s="713"/>
      <c r="L319" s="719" t="s">
        <v>7930</v>
      </c>
      <c r="M319" s="711">
        <v>54750</v>
      </c>
      <c r="N319" s="709"/>
      <c r="O319" s="711">
        <f t="shared" si="12"/>
        <v>2741406.67</v>
      </c>
      <c r="R319" s="569"/>
      <c r="S319" s="568"/>
      <c r="T319" s="339"/>
      <c r="U319" s="339"/>
      <c r="V319" s="507"/>
    </row>
    <row r="320" spans="1:22" s="14" customFormat="1" ht="24" x14ac:dyDescent="0.25">
      <c r="A320" s="707">
        <v>45504</v>
      </c>
      <c r="B320" s="713"/>
      <c r="C320" s="713"/>
      <c r="D320" s="719" t="s">
        <v>8004</v>
      </c>
      <c r="E320" s="709">
        <v>690000</v>
      </c>
      <c r="F320" s="709"/>
      <c r="G320" s="711">
        <f t="shared" si="11"/>
        <v>3977844</v>
      </c>
      <c r="H320" s="722"/>
      <c r="I320" s="707">
        <v>45488</v>
      </c>
      <c r="J320" s="713"/>
      <c r="K320" s="713"/>
      <c r="L320" s="719" t="s">
        <v>7931</v>
      </c>
      <c r="M320" s="711">
        <v>20000</v>
      </c>
      <c r="N320" s="709"/>
      <c r="O320" s="711">
        <f t="shared" si="12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45504</v>
      </c>
      <c r="B321" s="713"/>
      <c r="C321" s="713"/>
      <c r="D321" s="719" t="s">
        <v>8004</v>
      </c>
      <c r="E321" s="709">
        <v>400000</v>
      </c>
      <c r="F321" s="709"/>
      <c r="G321" s="711">
        <f t="shared" si="11"/>
        <v>3577844</v>
      </c>
      <c r="H321" s="722"/>
      <c r="I321" s="707">
        <v>45488</v>
      </c>
      <c r="J321" s="713"/>
      <c r="K321" s="713"/>
      <c r="L321" s="719" t="s">
        <v>7932</v>
      </c>
      <c r="M321" s="711">
        <v>25000</v>
      </c>
      <c r="N321" s="709"/>
      <c r="O321" s="711">
        <f t="shared" si="12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45504</v>
      </c>
      <c r="B322" s="713"/>
      <c r="C322" s="713"/>
      <c r="D322" s="719" t="s">
        <v>8004</v>
      </c>
      <c r="E322" s="709">
        <v>680000</v>
      </c>
      <c r="F322" s="709"/>
      <c r="G322" s="711">
        <f t="shared" si="11"/>
        <v>2897844</v>
      </c>
      <c r="H322" s="722"/>
      <c r="I322" s="707">
        <v>45488</v>
      </c>
      <c r="J322" s="713"/>
      <c r="K322" s="713"/>
      <c r="L322" s="719" t="s">
        <v>7933</v>
      </c>
      <c r="M322" s="711">
        <v>100000</v>
      </c>
      <c r="N322" s="709"/>
      <c r="O322" s="711">
        <f t="shared" si="12"/>
        <v>2596406.67</v>
      </c>
      <c r="R322" s="569"/>
      <c r="S322" s="568"/>
      <c r="T322" s="339"/>
      <c r="U322" s="339"/>
      <c r="V322" s="507"/>
    </row>
    <row r="323" spans="1:22" s="14" customFormat="1" x14ac:dyDescent="0.25">
      <c r="A323" s="707">
        <v>45509</v>
      </c>
      <c r="B323" s="713"/>
      <c r="C323" s="713"/>
      <c r="D323" s="719" t="s">
        <v>7379</v>
      </c>
      <c r="E323" s="709">
        <v>500000</v>
      </c>
      <c r="F323" s="709"/>
      <c r="G323" s="711">
        <f t="shared" si="11"/>
        <v>2397844</v>
      </c>
      <c r="H323" s="722"/>
      <c r="I323" s="707">
        <v>45492</v>
      </c>
      <c r="J323" s="713"/>
      <c r="K323" s="713"/>
      <c r="L323" s="719" t="s">
        <v>7934</v>
      </c>
      <c r="M323" s="711">
        <v>760000</v>
      </c>
      <c r="N323" s="709"/>
      <c r="O323" s="711">
        <f t="shared" si="12"/>
        <v>1836406.67</v>
      </c>
      <c r="R323" s="569"/>
      <c r="S323" s="568"/>
      <c r="T323" s="339"/>
      <c r="U323" s="339"/>
      <c r="V323" s="507"/>
    </row>
    <row r="324" spans="1:22" s="14" customFormat="1" ht="24" x14ac:dyDescent="0.25">
      <c r="A324" s="707">
        <v>45509</v>
      </c>
      <c r="B324" s="713"/>
      <c r="C324" s="713"/>
      <c r="D324" s="719" t="s">
        <v>7510</v>
      </c>
      <c r="E324" s="709">
        <v>1350000</v>
      </c>
      <c r="F324" s="709"/>
      <c r="G324" s="711">
        <f t="shared" si="11"/>
        <v>1047844</v>
      </c>
      <c r="H324" s="722"/>
      <c r="I324" s="707">
        <v>45492</v>
      </c>
      <c r="J324" s="713"/>
      <c r="K324" s="713"/>
      <c r="L324" s="719" t="s">
        <v>7911</v>
      </c>
      <c r="M324" s="711">
        <v>25000</v>
      </c>
      <c r="N324" s="709"/>
      <c r="O324" s="711">
        <f t="shared" si="12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45509</v>
      </c>
      <c r="B325" s="713"/>
      <c r="C325" s="713" t="s">
        <v>1935</v>
      </c>
      <c r="D325" s="719" t="s">
        <v>7977</v>
      </c>
      <c r="E325" s="709">
        <v>85600</v>
      </c>
      <c r="F325" s="709"/>
      <c r="G325" s="711">
        <f t="shared" si="11"/>
        <v>962244</v>
      </c>
      <c r="H325" s="722"/>
      <c r="I325" s="707">
        <v>45495</v>
      </c>
      <c r="J325" s="713"/>
      <c r="K325" s="713"/>
      <c r="L325" s="719" t="s">
        <v>7935</v>
      </c>
      <c r="M325" s="711">
        <v>400000</v>
      </c>
      <c r="N325" s="709"/>
      <c r="O325" s="711">
        <f t="shared" si="12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5">
      <c r="A326" s="707">
        <v>45510</v>
      </c>
      <c r="B326" s="713"/>
      <c r="C326" s="713" t="s">
        <v>8005</v>
      </c>
      <c r="D326" s="719" t="s">
        <v>7510</v>
      </c>
      <c r="E326" s="709">
        <v>200000</v>
      </c>
      <c r="F326" s="709"/>
      <c r="G326" s="711">
        <f t="shared" si="11"/>
        <v>762244</v>
      </c>
      <c r="H326" s="722"/>
      <c r="I326" s="707">
        <v>45495</v>
      </c>
      <c r="J326" s="713"/>
      <c r="K326" s="713"/>
      <c r="L326" s="719" t="s">
        <v>7936</v>
      </c>
      <c r="M326" s="711">
        <v>10000</v>
      </c>
      <c r="N326" s="709"/>
      <c r="O326" s="711">
        <f t="shared" si="12"/>
        <v>1401406.67</v>
      </c>
      <c r="R326" s="569"/>
      <c r="S326" s="568"/>
      <c r="T326" s="339"/>
      <c r="U326" s="339"/>
      <c r="V326" s="507"/>
    </row>
    <row r="327" spans="1:22" s="14" customFormat="1" x14ac:dyDescent="0.25">
      <c r="A327" s="707">
        <v>45510</v>
      </c>
      <c r="B327" s="739"/>
      <c r="C327" s="713" t="s">
        <v>8005</v>
      </c>
      <c r="D327" s="719" t="s">
        <v>7510</v>
      </c>
      <c r="E327" s="709">
        <v>762250</v>
      </c>
      <c r="F327" s="709"/>
      <c r="G327" s="711">
        <v>0</v>
      </c>
      <c r="H327" s="722"/>
      <c r="I327" s="707">
        <v>45495</v>
      </c>
      <c r="J327" s="713"/>
      <c r="K327" s="713"/>
      <c r="L327" s="719" t="s">
        <v>7937</v>
      </c>
      <c r="M327" s="711">
        <v>50000</v>
      </c>
      <c r="N327" s="709"/>
      <c r="O327" s="711">
        <f t="shared" si="12"/>
        <v>1351406.67</v>
      </c>
      <c r="P327" s="371">
        <f>O323+G310</f>
        <v>12436250.67</v>
      </c>
      <c r="R327" s="569"/>
      <c r="S327" s="568"/>
      <c r="T327" s="339"/>
      <c r="U327" s="339"/>
      <c r="V327" s="507"/>
    </row>
    <row r="328" spans="1:22" s="14" customFormat="1" ht="24" x14ac:dyDescent="0.25">
      <c r="A328" s="707">
        <v>45513</v>
      </c>
      <c r="B328" s="713"/>
      <c r="C328" s="713"/>
      <c r="D328" s="719" t="s">
        <v>7972</v>
      </c>
      <c r="E328" s="709"/>
      <c r="F328" s="709">
        <v>926500</v>
      </c>
      <c r="G328" s="711">
        <f t="shared" si="11"/>
        <v>926500</v>
      </c>
      <c r="H328" s="722"/>
      <c r="I328" s="707">
        <v>45496</v>
      </c>
      <c r="J328" s="713"/>
      <c r="K328" s="713"/>
      <c r="L328" s="719" t="s">
        <v>7932</v>
      </c>
      <c r="M328" s="711">
        <v>25000</v>
      </c>
      <c r="N328" s="709"/>
      <c r="O328" s="711">
        <f t="shared" si="12"/>
        <v>1326406.67</v>
      </c>
      <c r="R328" s="569"/>
      <c r="S328" s="568"/>
      <c r="T328" s="339"/>
      <c r="U328" s="339"/>
      <c r="V328" s="507"/>
    </row>
    <row r="329" spans="1:22" s="14" customFormat="1" x14ac:dyDescent="0.25">
      <c r="A329" s="707">
        <v>45513</v>
      </c>
      <c r="B329" s="713"/>
      <c r="C329" s="713"/>
      <c r="D329" s="719" t="s">
        <v>7973</v>
      </c>
      <c r="E329" s="709"/>
      <c r="F329" s="709">
        <v>2000000</v>
      </c>
      <c r="G329" s="711">
        <f t="shared" si="11"/>
        <v>2926500</v>
      </c>
      <c r="H329" s="722"/>
      <c r="I329" s="707">
        <v>45496</v>
      </c>
      <c r="J329" s="713"/>
      <c r="K329" s="713"/>
      <c r="L329" s="719" t="s">
        <v>7939</v>
      </c>
      <c r="M329" s="711">
        <v>17000</v>
      </c>
      <c r="N329" s="709"/>
      <c r="O329" s="711">
        <f t="shared" si="12"/>
        <v>1309406.67</v>
      </c>
      <c r="R329" s="569"/>
      <c r="S329" s="568"/>
      <c r="T329" s="339"/>
      <c r="U329" s="339"/>
      <c r="V329" s="507"/>
    </row>
    <row r="330" spans="1:22" s="14" customFormat="1" ht="24" x14ac:dyDescent="0.25">
      <c r="A330" s="707">
        <v>45513</v>
      </c>
      <c r="B330" s="739"/>
      <c r="C330" s="739"/>
      <c r="D330" s="721" t="s">
        <v>7197</v>
      </c>
      <c r="E330" s="709">
        <v>29265</v>
      </c>
      <c r="F330" s="709"/>
      <c r="G330" s="711">
        <f t="shared" si="11"/>
        <v>2897235</v>
      </c>
      <c r="H330" s="722"/>
      <c r="I330" s="707">
        <v>45497</v>
      </c>
      <c r="J330" s="713"/>
      <c r="K330" s="713"/>
      <c r="L330" s="719" t="s">
        <v>7940</v>
      </c>
      <c r="M330" s="711">
        <v>300000</v>
      </c>
      <c r="N330" s="709"/>
      <c r="O330" s="711">
        <f t="shared" si="12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5">
      <c r="A331" s="707">
        <v>45513</v>
      </c>
      <c r="B331" s="739"/>
      <c r="C331" s="739"/>
      <c r="D331" s="719" t="s">
        <v>7872</v>
      </c>
      <c r="E331" s="709">
        <v>70000</v>
      </c>
      <c r="F331" s="709"/>
      <c r="G331" s="711">
        <f t="shared" si="11"/>
        <v>2827235</v>
      </c>
      <c r="H331" s="722"/>
      <c r="I331" s="707">
        <v>45497</v>
      </c>
      <c r="J331" s="713"/>
      <c r="K331" s="713"/>
      <c r="L331" s="719" t="s">
        <v>7911</v>
      </c>
      <c r="M331" s="711">
        <v>25000</v>
      </c>
      <c r="N331" s="709"/>
      <c r="O331" s="711">
        <f t="shared" si="12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5">
      <c r="A332" s="707">
        <v>45513</v>
      </c>
      <c r="B332" s="739" t="s">
        <v>8006</v>
      </c>
      <c r="C332" s="739" t="s">
        <v>8029</v>
      </c>
      <c r="D332" s="719" t="s">
        <v>8028</v>
      </c>
      <c r="E332" s="709">
        <v>32000</v>
      </c>
      <c r="F332" s="709"/>
      <c r="G332" s="711">
        <f t="shared" si="11"/>
        <v>2795235</v>
      </c>
      <c r="H332" s="722"/>
      <c r="I332" s="707">
        <v>45498</v>
      </c>
      <c r="J332" s="713"/>
      <c r="K332" s="713"/>
      <c r="L332" s="719" t="s">
        <v>7941</v>
      </c>
      <c r="M332" s="711">
        <v>375000</v>
      </c>
      <c r="N332" s="709"/>
      <c r="O332" s="711">
        <f t="shared" si="12"/>
        <v>609406.66999999993</v>
      </c>
      <c r="R332" s="569"/>
      <c r="S332" s="568"/>
      <c r="T332" s="339"/>
      <c r="U332" s="339"/>
      <c r="V332" s="507"/>
    </row>
    <row r="333" spans="1:22" s="14" customFormat="1" ht="24" x14ac:dyDescent="0.25">
      <c r="A333" s="707">
        <v>45514</v>
      </c>
      <c r="B333" s="739" t="s">
        <v>8036</v>
      </c>
      <c r="C333" s="739"/>
      <c r="D333" s="719" t="s">
        <v>8030</v>
      </c>
      <c r="E333" s="709">
        <v>20000</v>
      </c>
      <c r="F333" s="709"/>
      <c r="G333" s="711">
        <f t="shared" si="11"/>
        <v>2775235</v>
      </c>
      <c r="H333" s="722"/>
      <c r="I333" s="707">
        <v>45499</v>
      </c>
      <c r="J333" s="713"/>
      <c r="K333" s="713"/>
      <c r="L333" s="719" t="s">
        <v>7942</v>
      </c>
      <c r="M333" s="711">
        <v>400000</v>
      </c>
      <c r="N333" s="709"/>
      <c r="O333" s="711">
        <f t="shared" si="12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5">
      <c r="A334" s="707">
        <v>45514</v>
      </c>
      <c r="B334" s="739" t="s">
        <v>8031</v>
      </c>
      <c r="C334" s="739" t="s">
        <v>8031</v>
      </c>
      <c r="D334" s="719" t="s">
        <v>7510</v>
      </c>
      <c r="E334" s="709">
        <v>500000</v>
      </c>
      <c r="F334" s="709"/>
      <c r="G334" s="711">
        <f t="shared" si="11"/>
        <v>2275235</v>
      </c>
      <c r="H334" s="722"/>
      <c r="I334" s="707">
        <v>45502</v>
      </c>
      <c r="J334" s="713"/>
      <c r="K334" s="713"/>
      <c r="L334" s="719" t="s">
        <v>7911</v>
      </c>
      <c r="M334" s="711">
        <v>25000</v>
      </c>
      <c r="N334" s="709"/>
      <c r="O334" s="711">
        <f t="shared" si="12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45514</v>
      </c>
      <c r="B335" s="739" t="s">
        <v>8036</v>
      </c>
      <c r="C335" s="739" t="s">
        <v>8032</v>
      </c>
      <c r="D335" s="719" t="s">
        <v>8033</v>
      </c>
      <c r="E335" s="709">
        <v>30000</v>
      </c>
      <c r="F335" s="709"/>
      <c r="G335" s="711">
        <f t="shared" si="11"/>
        <v>2245235</v>
      </c>
      <c r="H335" s="722"/>
      <c r="I335" s="707">
        <v>45502</v>
      </c>
      <c r="J335" s="713"/>
      <c r="K335" s="713"/>
      <c r="L335" s="719" t="s">
        <v>7954</v>
      </c>
      <c r="M335" s="711">
        <v>16000</v>
      </c>
      <c r="N335" s="709"/>
      <c r="O335" s="711">
        <f t="shared" si="12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45517</v>
      </c>
      <c r="B336" s="739" t="s">
        <v>8006</v>
      </c>
      <c r="C336" s="739" t="s">
        <v>8029</v>
      </c>
      <c r="D336" s="719" t="s">
        <v>8028</v>
      </c>
      <c r="E336" s="709">
        <v>45000</v>
      </c>
      <c r="F336" s="709"/>
      <c r="G336" s="711">
        <f t="shared" si="11"/>
        <v>2200235</v>
      </c>
      <c r="I336" s="707">
        <v>45502</v>
      </c>
      <c r="J336" s="713"/>
      <c r="K336" s="713"/>
      <c r="L336" s="719" t="s">
        <v>7953</v>
      </c>
      <c r="M336" s="711">
        <v>10750</v>
      </c>
      <c r="N336" s="709"/>
      <c r="O336" s="711">
        <f t="shared" si="12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45519</v>
      </c>
      <c r="B337" s="739" t="s">
        <v>8031</v>
      </c>
      <c r="C337" s="739" t="s">
        <v>8031</v>
      </c>
      <c r="D337" s="719" t="s">
        <v>7510</v>
      </c>
      <c r="E337" s="709">
        <v>850000</v>
      </c>
      <c r="F337" s="709"/>
      <c r="G337" s="711">
        <f t="shared" si="11"/>
        <v>1350235</v>
      </c>
      <c r="I337" s="707">
        <v>45503</v>
      </c>
      <c r="J337" s="713"/>
      <c r="K337" s="713"/>
      <c r="L337" s="719" t="s">
        <v>7955</v>
      </c>
      <c r="M337" s="711">
        <v>20250</v>
      </c>
      <c r="N337" s="709"/>
      <c r="O337" s="711">
        <f t="shared" si="12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45519</v>
      </c>
      <c r="B338" s="739" t="s">
        <v>8148</v>
      </c>
      <c r="C338" s="739" t="s">
        <v>8080</v>
      </c>
      <c r="D338" s="719" t="s">
        <v>8081</v>
      </c>
      <c r="E338" s="709">
        <v>159040</v>
      </c>
      <c r="F338" s="709"/>
      <c r="G338" s="711">
        <f t="shared" si="11"/>
        <v>1191195</v>
      </c>
      <c r="I338" s="707">
        <v>45503</v>
      </c>
      <c r="J338" s="713"/>
      <c r="K338" s="713"/>
      <c r="L338" s="719" t="s">
        <v>7941</v>
      </c>
      <c r="M338" s="711">
        <v>100000</v>
      </c>
      <c r="N338" s="709"/>
      <c r="O338" s="711">
        <f t="shared" si="12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45521</v>
      </c>
      <c r="B339" s="739" t="s">
        <v>8031</v>
      </c>
      <c r="C339" s="739"/>
      <c r="D339" s="719" t="s">
        <v>7510</v>
      </c>
      <c r="E339" s="709">
        <v>650000</v>
      </c>
      <c r="F339" s="709"/>
      <c r="G339" s="711">
        <f t="shared" si="11"/>
        <v>541195</v>
      </c>
      <c r="I339" s="707">
        <v>45503</v>
      </c>
      <c r="J339" s="713"/>
      <c r="K339" s="713"/>
      <c r="L339" s="719" t="s">
        <v>7968</v>
      </c>
      <c r="M339" s="711">
        <v>45000</v>
      </c>
      <c r="N339" s="709"/>
      <c r="O339" s="711">
        <f t="shared" si="12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45523</v>
      </c>
      <c r="B340" s="739" t="s">
        <v>8031</v>
      </c>
      <c r="C340" s="739"/>
      <c r="D340" s="719" t="s">
        <v>7510</v>
      </c>
      <c r="E340" s="709">
        <v>541200</v>
      </c>
      <c r="F340" s="709"/>
      <c r="G340" s="711">
        <f t="shared" si="11"/>
        <v>-5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45526</v>
      </c>
      <c r="B341" s="739"/>
      <c r="C341" s="739"/>
      <c r="D341" s="719" t="s">
        <v>8076</v>
      </c>
      <c r="E341" s="709"/>
      <c r="F341" s="709">
        <v>6709743</v>
      </c>
      <c r="G341" s="711">
        <f>F341</f>
        <v>6709743</v>
      </c>
      <c r="I341" s="707">
        <v>45503</v>
      </c>
      <c r="J341" s="713"/>
      <c r="K341" s="713"/>
      <c r="L341" s="719" t="s">
        <v>7969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x14ac:dyDescent="0.25">
      <c r="A342" s="707">
        <v>45526</v>
      </c>
      <c r="B342" s="739"/>
      <c r="C342" s="739"/>
      <c r="D342" s="721" t="s">
        <v>7197</v>
      </c>
      <c r="E342" s="709">
        <v>67097</v>
      </c>
      <c r="F342" s="709"/>
      <c r="G342" s="711">
        <f t="shared" si="11"/>
        <v>6642646</v>
      </c>
      <c r="I342" s="707">
        <v>45503</v>
      </c>
      <c r="J342" s="713"/>
      <c r="K342" s="713"/>
      <c r="L342" s="719" t="s">
        <v>7970</v>
      </c>
      <c r="M342" s="711">
        <v>20000</v>
      </c>
      <c r="N342" s="709"/>
      <c r="O342" s="711">
        <f t="shared" si="12"/>
        <v>-36393.330000000075</v>
      </c>
      <c r="R342" s="12"/>
      <c r="S342" s="568"/>
      <c r="T342" s="339"/>
      <c r="U342" s="339"/>
      <c r="V342" s="507"/>
    </row>
    <row r="343" spans="1:22" ht="36" x14ac:dyDescent="0.25">
      <c r="A343" s="707">
        <v>45526</v>
      </c>
      <c r="B343" s="740" t="s">
        <v>8103</v>
      </c>
      <c r="C343" s="739" t="s">
        <v>8021</v>
      </c>
      <c r="D343" s="719" t="s">
        <v>8106</v>
      </c>
      <c r="E343" s="709">
        <v>97400</v>
      </c>
      <c r="F343" s="709"/>
      <c r="G343" s="711">
        <f t="shared" si="11"/>
        <v>6545246</v>
      </c>
      <c r="I343" s="707">
        <v>45503</v>
      </c>
      <c r="J343" s="713"/>
      <c r="K343" s="713"/>
      <c r="L343" s="719" t="s">
        <v>7971</v>
      </c>
      <c r="M343" s="711">
        <v>142000</v>
      </c>
      <c r="N343" s="709"/>
      <c r="O343" s="711">
        <f t="shared" si="12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45527</v>
      </c>
      <c r="B344" s="739"/>
      <c r="C344" s="739"/>
      <c r="D344" s="719" t="s">
        <v>7379</v>
      </c>
      <c r="E344" s="709">
        <v>1000000</v>
      </c>
      <c r="F344" s="709"/>
      <c r="G344" s="711">
        <f t="shared" si="11"/>
        <v>5545246</v>
      </c>
      <c r="H344" s="722"/>
      <c r="I344" s="707">
        <v>45503</v>
      </c>
      <c r="J344" s="713"/>
      <c r="K344" s="713"/>
      <c r="L344" s="719" t="s">
        <v>7522</v>
      </c>
      <c r="M344" s="711"/>
      <c r="N344" s="709">
        <v>2500000</v>
      </c>
      <c r="O344" s="711">
        <f t="shared" si="12"/>
        <v>2321606.67</v>
      </c>
      <c r="R344" s="569"/>
      <c r="S344" s="568"/>
      <c r="T344" s="339"/>
      <c r="U344" s="339"/>
      <c r="V344" s="507"/>
    </row>
    <row r="345" spans="1:22" s="14" customFormat="1" ht="24" x14ac:dyDescent="0.25">
      <c r="A345" s="707">
        <v>45527</v>
      </c>
      <c r="B345" s="739"/>
      <c r="C345" s="739"/>
      <c r="D345" s="719" t="s">
        <v>8108</v>
      </c>
      <c r="E345" s="709">
        <v>125600</v>
      </c>
      <c r="F345" s="709"/>
      <c r="G345" s="711">
        <f t="shared" si="11"/>
        <v>5419646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2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45527</v>
      </c>
      <c r="B346" s="739" t="s">
        <v>8117</v>
      </c>
      <c r="C346" s="739" t="s">
        <v>8116</v>
      </c>
      <c r="D346" s="719" t="s">
        <v>8115</v>
      </c>
      <c r="E346" s="709">
        <v>500000</v>
      </c>
      <c r="F346" s="709"/>
      <c r="G346" s="711">
        <f t="shared" si="11"/>
        <v>4919646</v>
      </c>
      <c r="H346" s="722"/>
      <c r="I346" s="707">
        <v>45506</v>
      </c>
      <c r="J346" s="713"/>
      <c r="K346" s="713"/>
      <c r="L346" s="719" t="s">
        <v>7911</v>
      </c>
      <c r="M346" s="711">
        <v>50000</v>
      </c>
      <c r="N346" s="709"/>
      <c r="O346" s="711">
        <f t="shared" si="12"/>
        <v>2246606.67</v>
      </c>
      <c r="R346" s="569"/>
      <c r="S346" s="568"/>
      <c r="T346" s="339"/>
      <c r="U346" s="339"/>
      <c r="V346" s="507"/>
    </row>
    <row r="347" spans="1:22" s="14" customFormat="1" ht="24" x14ac:dyDescent="0.25">
      <c r="A347" s="707">
        <v>45531</v>
      </c>
      <c r="B347" s="739" t="s">
        <v>8035</v>
      </c>
      <c r="C347" s="739"/>
      <c r="D347" s="719" t="s">
        <v>8127</v>
      </c>
      <c r="E347" s="709">
        <v>400000</v>
      </c>
      <c r="F347" s="709"/>
      <c r="G347" s="711">
        <f t="shared" si="11"/>
        <v>4519646</v>
      </c>
      <c r="H347" s="722"/>
      <c r="I347" s="707">
        <v>45506</v>
      </c>
      <c r="J347" s="713"/>
      <c r="K347" s="713"/>
      <c r="L347" s="719" t="s">
        <v>7967</v>
      </c>
      <c r="M347" s="711">
        <v>250000</v>
      </c>
      <c r="N347" s="709"/>
      <c r="O347" s="711">
        <f t="shared" si="12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45533</v>
      </c>
      <c r="B348" s="745"/>
      <c r="C348" s="745"/>
      <c r="D348" s="719" t="s">
        <v>7510</v>
      </c>
      <c r="E348" s="709">
        <v>1000000</v>
      </c>
      <c r="F348" s="709"/>
      <c r="G348" s="711">
        <f t="shared" si="11"/>
        <v>3519646</v>
      </c>
      <c r="I348" s="707">
        <v>45506</v>
      </c>
      <c r="J348" s="713"/>
      <c r="K348" s="713"/>
      <c r="L348" s="719" t="s">
        <v>7967</v>
      </c>
      <c r="M348" s="711">
        <v>100000</v>
      </c>
      <c r="N348" s="709"/>
      <c r="O348" s="711">
        <f t="shared" si="12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45533</v>
      </c>
      <c r="B349" s="745" t="s">
        <v>8130</v>
      </c>
      <c r="C349" s="745"/>
      <c r="D349" s="717" t="s">
        <v>8129</v>
      </c>
      <c r="E349" s="709">
        <v>50000</v>
      </c>
      <c r="F349" s="709"/>
      <c r="G349" s="711">
        <f t="shared" si="11"/>
        <v>3469646</v>
      </c>
      <c r="I349" s="707">
        <v>45507</v>
      </c>
      <c r="J349" s="713"/>
      <c r="K349" s="713"/>
      <c r="L349" s="719" t="s">
        <v>7967</v>
      </c>
      <c r="M349" s="711">
        <v>200000</v>
      </c>
      <c r="N349" s="709"/>
      <c r="O349" s="711">
        <f t="shared" si="12"/>
        <v>1696606.67</v>
      </c>
      <c r="R349" s="12"/>
      <c r="S349" s="568"/>
      <c r="T349" s="339"/>
      <c r="U349" s="339"/>
      <c r="V349" s="507"/>
    </row>
    <row r="350" spans="1:22" ht="36" x14ac:dyDescent="0.25">
      <c r="A350" s="707">
        <v>45534</v>
      </c>
      <c r="B350" s="739" t="s">
        <v>8148</v>
      </c>
      <c r="C350" s="739"/>
      <c r="D350" s="719" t="s">
        <v>8146</v>
      </c>
      <c r="E350" s="709">
        <v>46120</v>
      </c>
      <c r="F350" s="709"/>
      <c r="G350" s="711">
        <f t="shared" si="11"/>
        <v>3423526</v>
      </c>
      <c r="I350" s="707">
        <v>45507</v>
      </c>
      <c r="J350" s="713"/>
      <c r="K350" s="713"/>
      <c r="L350" s="719" t="s">
        <v>7974</v>
      </c>
      <c r="M350" s="711">
        <v>9770</v>
      </c>
      <c r="N350" s="709"/>
      <c r="O350" s="711">
        <f t="shared" si="12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45537</v>
      </c>
      <c r="B351" s="739" t="s">
        <v>8148</v>
      </c>
      <c r="C351" s="739" t="s">
        <v>1935</v>
      </c>
      <c r="D351" s="719" t="s">
        <v>8157</v>
      </c>
      <c r="E351" s="709">
        <v>31000</v>
      </c>
      <c r="F351" s="709"/>
      <c r="G351" s="711">
        <f t="shared" si="11"/>
        <v>3392526</v>
      </c>
      <c r="I351" s="707">
        <v>45507</v>
      </c>
      <c r="J351" s="713"/>
      <c r="K351" s="713"/>
      <c r="L351" s="719" t="s">
        <v>7975</v>
      </c>
      <c r="M351" s="711">
        <v>51000</v>
      </c>
      <c r="N351" s="709"/>
      <c r="O351" s="711">
        <f t="shared" si="12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45537</v>
      </c>
      <c r="B352" s="739"/>
      <c r="C352" s="739"/>
      <c r="D352" s="719" t="s">
        <v>7510</v>
      </c>
      <c r="E352" s="709">
        <v>1000000</v>
      </c>
      <c r="F352" s="709"/>
      <c r="G352" s="711">
        <f t="shared" si="11"/>
        <v>2392526</v>
      </c>
      <c r="I352" s="707">
        <v>45507</v>
      </c>
      <c r="J352" s="713"/>
      <c r="K352" s="713"/>
      <c r="L352" s="719" t="s">
        <v>7976</v>
      </c>
      <c r="M352" s="711">
        <v>48000</v>
      </c>
      <c r="N352" s="709"/>
      <c r="O352" s="711">
        <f t="shared" si="12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45539</v>
      </c>
      <c r="B353" s="739"/>
      <c r="C353" s="739"/>
      <c r="D353" s="719" t="s">
        <v>7379</v>
      </c>
      <c r="E353" s="709">
        <v>800000</v>
      </c>
      <c r="F353" s="709"/>
      <c r="G353" s="711">
        <f t="shared" si="11"/>
        <v>1592526</v>
      </c>
      <c r="I353" s="707">
        <v>45509</v>
      </c>
      <c r="J353" s="713"/>
      <c r="K353" s="713"/>
      <c r="L353" s="719" t="s">
        <v>7980</v>
      </c>
      <c r="M353" s="711">
        <v>300000</v>
      </c>
      <c r="N353" s="709"/>
      <c r="O353" s="711">
        <f t="shared" si="12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45539</v>
      </c>
      <c r="B354" s="739"/>
      <c r="C354" s="739"/>
      <c r="D354" s="719" t="s">
        <v>7510</v>
      </c>
      <c r="E354" s="709">
        <v>200000</v>
      </c>
      <c r="F354" s="709"/>
      <c r="G354" s="711">
        <f t="shared" si="11"/>
        <v>1392526</v>
      </c>
      <c r="I354" s="707">
        <v>45509</v>
      </c>
      <c r="J354" s="713"/>
      <c r="K354" s="713"/>
      <c r="L354" s="719" t="s">
        <v>7978</v>
      </c>
      <c r="M354" s="711">
        <v>441625</v>
      </c>
      <c r="N354" s="709"/>
      <c r="O354" s="711">
        <f t="shared" si="12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45539</v>
      </c>
      <c r="B355" s="739"/>
      <c r="C355" s="739"/>
      <c r="D355" s="719" t="s">
        <v>8172</v>
      </c>
      <c r="E355" s="709">
        <v>400000</v>
      </c>
      <c r="F355" s="709"/>
      <c r="G355" s="711">
        <f t="shared" si="11"/>
        <v>992526</v>
      </c>
      <c r="I355" s="707">
        <v>45510</v>
      </c>
      <c r="J355" s="713" t="s">
        <v>7998</v>
      </c>
      <c r="K355" s="738" t="s">
        <v>7999</v>
      </c>
      <c r="L355" s="719" t="s">
        <v>7979</v>
      </c>
      <c r="M355" s="711">
        <v>60000</v>
      </c>
      <c r="N355" s="709"/>
      <c r="O355" s="711">
        <f t="shared" si="12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45539</v>
      </c>
      <c r="B356" s="745"/>
      <c r="C356" s="745"/>
      <c r="D356" s="719" t="s">
        <v>8173</v>
      </c>
      <c r="E356" s="709">
        <v>430000</v>
      </c>
      <c r="F356" s="709"/>
      <c r="G356" s="711">
        <f t="shared" si="11"/>
        <v>562526</v>
      </c>
      <c r="I356" s="707">
        <v>45510</v>
      </c>
      <c r="J356" s="739" t="s">
        <v>8006</v>
      </c>
      <c r="K356" s="740" t="s">
        <v>7983</v>
      </c>
      <c r="L356" s="719" t="s">
        <v>7984</v>
      </c>
      <c r="M356" s="711">
        <v>150000</v>
      </c>
      <c r="N356" s="709"/>
      <c r="O356" s="711">
        <f t="shared" si="12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45539</v>
      </c>
      <c r="B357" s="745"/>
      <c r="C357" s="745"/>
      <c r="D357" s="719" t="s">
        <v>8174</v>
      </c>
      <c r="E357" s="709">
        <v>562515</v>
      </c>
      <c r="F357" s="709"/>
      <c r="G357" s="711">
        <f t="shared" si="11"/>
        <v>11</v>
      </c>
      <c r="I357" s="707">
        <v>45511</v>
      </c>
      <c r="J357" s="739" t="s">
        <v>7981</v>
      </c>
      <c r="K357" s="740" t="s">
        <v>6488</v>
      </c>
      <c r="L357" s="719" t="s">
        <v>7982</v>
      </c>
      <c r="M357" s="711">
        <v>123300</v>
      </c>
      <c r="N357" s="709"/>
      <c r="O357" s="711">
        <f t="shared" si="12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37"/>
      <c r="B358" s="745"/>
      <c r="C358" s="745"/>
      <c r="D358" s="717"/>
      <c r="E358" s="709"/>
      <c r="F358" s="709"/>
      <c r="G358" s="711"/>
      <c r="I358" s="707">
        <v>45511</v>
      </c>
      <c r="J358" s="739" t="s">
        <v>8009</v>
      </c>
      <c r="K358" s="740" t="s">
        <v>7985</v>
      </c>
      <c r="L358" s="719" t="s">
        <v>7986</v>
      </c>
      <c r="M358" s="711">
        <v>40800</v>
      </c>
      <c r="N358" s="709"/>
      <c r="O358" s="711">
        <f t="shared" si="12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37"/>
      <c r="B359" s="745"/>
      <c r="C359" s="745"/>
      <c r="D359" s="717"/>
      <c r="E359" s="709"/>
      <c r="F359" s="709"/>
      <c r="G359" s="711"/>
      <c r="I359" s="707">
        <v>45511</v>
      </c>
      <c r="J359" s="740" t="s">
        <v>7987</v>
      </c>
      <c r="K359" s="739" t="s">
        <v>7988</v>
      </c>
      <c r="L359" s="719" t="s">
        <v>7991</v>
      </c>
      <c r="M359" s="711">
        <v>74000</v>
      </c>
      <c r="N359" s="709"/>
      <c r="O359" s="711">
        <f t="shared" si="12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37"/>
      <c r="B360" s="745"/>
      <c r="C360" s="745"/>
      <c r="D360" s="717"/>
      <c r="E360" s="709"/>
      <c r="F360" s="709"/>
      <c r="G360" s="711"/>
      <c r="I360" s="707">
        <v>45511</v>
      </c>
      <c r="J360" s="739" t="s">
        <v>7989</v>
      </c>
      <c r="K360" s="739" t="s">
        <v>7990</v>
      </c>
      <c r="L360" s="719" t="s">
        <v>7992</v>
      </c>
      <c r="M360" s="711">
        <v>8730</v>
      </c>
      <c r="N360" s="709"/>
      <c r="O360" s="711">
        <f t="shared" si="12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37"/>
      <c r="B361" s="745"/>
      <c r="C361" s="745"/>
      <c r="D361" s="717"/>
      <c r="E361" s="709"/>
      <c r="F361" s="709"/>
      <c r="G361" s="711"/>
      <c r="I361" s="707">
        <v>45511</v>
      </c>
      <c r="J361" s="739" t="s">
        <v>8007</v>
      </c>
      <c r="K361" s="739" t="s">
        <v>7990</v>
      </c>
      <c r="L361" s="719" t="s">
        <v>7993</v>
      </c>
      <c r="M361" s="711">
        <v>19800</v>
      </c>
      <c r="N361" s="709"/>
      <c r="O361" s="711">
        <f t="shared" si="12"/>
        <v>369581.66999999993</v>
      </c>
      <c r="R361" s="12"/>
      <c r="S361" s="568"/>
      <c r="T361" s="339"/>
      <c r="U361" s="339"/>
      <c r="V361" s="507"/>
    </row>
    <row r="362" spans="1:22" x14ac:dyDescent="0.25">
      <c r="A362" s="737"/>
      <c r="B362" s="745"/>
      <c r="C362" s="745"/>
      <c r="D362" s="717"/>
      <c r="E362" s="709"/>
      <c r="F362" s="709"/>
      <c r="G362" s="711"/>
      <c r="I362" s="707">
        <v>45511</v>
      </c>
      <c r="J362" s="739" t="s">
        <v>7981</v>
      </c>
      <c r="K362" s="739" t="s">
        <v>7995</v>
      </c>
      <c r="L362" s="719" t="s">
        <v>7994</v>
      </c>
      <c r="M362" s="711">
        <v>100000</v>
      </c>
      <c r="N362" s="709"/>
      <c r="O362" s="711">
        <f t="shared" si="12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37"/>
      <c r="B363" s="745"/>
      <c r="C363" s="745"/>
      <c r="D363" s="717"/>
      <c r="E363" s="709"/>
      <c r="F363" s="709"/>
      <c r="G363" s="711"/>
      <c r="I363" s="707">
        <v>45511</v>
      </c>
      <c r="J363" s="739" t="s">
        <v>8008</v>
      </c>
      <c r="K363" s="739" t="s">
        <v>7997</v>
      </c>
      <c r="L363" s="719" t="s">
        <v>7996</v>
      </c>
      <c r="M363" s="711">
        <v>93000</v>
      </c>
      <c r="N363" s="709"/>
      <c r="O363" s="711">
        <f t="shared" si="12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37"/>
      <c r="B364" s="745"/>
      <c r="C364" s="745"/>
      <c r="D364" s="717"/>
      <c r="E364" s="709"/>
      <c r="F364" s="709"/>
      <c r="G364" s="711"/>
      <c r="I364" s="707">
        <v>45511</v>
      </c>
      <c r="J364" s="739" t="s">
        <v>8009</v>
      </c>
      <c r="K364" s="739" t="s">
        <v>7990</v>
      </c>
      <c r="L364" s="719" t="s">
        <v>8001</v>
      </c>
      <c r="M364" s="711">
        <v>49350</v>
      </c>
      <c r="N364" s="709"/>
      <c r="O364" s="711">
        <f t="shared" si="12"/>
        <v>127231.66999999993</v>
      </c>
      <c r="R364" s="12"/>
      <c r="S364" s="568"/>
      <c r="T364" s="339"/>
      <c r="U364" s="339"/>
      <c r="V364" s="507"/>
    </row>
    <row r="365" spans="1:22" ht="24" x14ac:dyDescent="0.25">
      <c r="A365" s="737"/>
      <c r="B365" s="745"/>
      <c r="C365" s="745"/>
      <c r="D365" s="717"/>
      <c r="E365" s="709"/>
      <c r="F365" s="709"/>
      <c r="G365" s="711"/>
      <c r="I365" s="707">
        <v>45511</v>
      </c>
      <c r="J365" s="739" t="s">
        <v>7981</v>
      </c>
      <c r="K365" s="739" t="s">
        <v>7990</v>
      </c>
      <c r="L365" s="719" t="s">
        <v>8000</v>
      </c>
      <c r="M365" s="711">
        <v>96668</v>
      </c>
      <c r="N365" s="709"/>
      <c r="O365" s="711">
        <f t="shared" si="12"/>
        <v>30563.669999999925</v>
      </c>
      <c r="R365" s="12"/>
      <c r="S365" s="568"/>
      <c r="T365" s="339"/>
      <c r="U365" s="339"/>
      <c r="V365" s="507"/>
    </row>
    <row r="366" spans="1:22" x14ac:dyDescent="0.25">
      <c r="A366" s="737"/>
      <c r="B366" s="745"/>
      <c r="C366" s="745"/>
      <c r="D366" s="717"/>
      <c r="E366" s="709"/>
      <c r="F366" s="709"/>
      <c r="G366" s="711"/>
      <c r="I366" s="707">
        <v>45511</v>
      </c>
      <c r="J366" s="739"/>
      <c r="K366" s="739"/>
      <c r="L366" s="719" t="s">
        <v>8002</v>
      </c>
      <c r="M366" s="711"/>
      <c r="N366" s="709">
        <v>1958338</v>
      </c>
      <c r="O366" s="711">
        <f t="shared" si="12"/>
        <v>1988901.67</v>
      </c>
      <c r="R366" s="12"/>
      <c r="S366" s="568"/>
      <c r="T366" s="339"/>
      <c r="U366" s="339"/>
      <c r="V366" s="507"/>
    </row>
    <row r="367" spans="1:22" x14ac:dyDescent="0.25">
      <c r="A367" s="737"/>
      <c r="B367" s="745"/>
      <c r="C367" s="745"/>
      <c r="D367" s="717"/>
      <c r="E367" s="709"/>
      <c r="F367" s="709"/>
      <c r="G367" s="711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2"/>
        <v>1968901.67</v>
      </c>
      <c r="R367" s="12"/>
      <c r="S367" s="568"/>
      <c r="T367" s="339"/>
      <c r="U367" s="339"/>
      <c r="V367" s="507"/>
    </row>
    <row r="368" spans="1:22" ht="24" x14ac:dyDescent="0.25">
      <c r="A368" s="737"/>
      <c r="B368" s="745"/>
      <c r="C368" s="745"/>
      <c r="D368" s="717"/>
      <c r="E368" s="709"/>
      <c r="F368" s="709"/>
      <c r="G368" s="711"/>
      <c r="I368" s="707">
        <v>45512</v>
      </c>
      <c r="J368" s="739" t="s">
        <v>8010</v>
      </c>
      <c r="K368" s="739" t="s">
        <v>8011</v>
      </c>
      <c r="L368" s="719" t="s">
        <v>8012</v>
      </c>
      <c r="M368" s="711">
        <v>32000</v>
      </c>
      <c r="N368" s="709"/>
      <c r="O368" s="711">
        <f t="shared" si="12"/>
        <v>1936901.67</v>
      </c>
      <c r="R368" s="12"/>
      <c r="S368" s="568"/>
      <c r="T368" s="339"/>
      <c r="U368" s="339"/>
      <c r="V368" s="507"/>
    </row>
    <row r="369" spans="1:22" ht="24" x14ac:dyDescent="0.25">
      <c r="A369" s="737"/>
      <c r="B369" s="745"/>
      <c r="C369" s="745"/>
      <c r="D369" s="717"/>
      <c r="E369" s="709"/>
      <c r="F369" s="709"/>
      <c r="G369" s="711"/>
      <c r="I369" s="707">
        <v>45512</v>
      </c>
      <c r="J369" s="739" t="s">
        <v>7981</v>
      </c>
      <c r="K369" s="739" t="s">
        <v>7990</v>
      </c>
      <c r="L369" s="719" t="s">
        <v>8014</v>
      </c>
      <c r="M369" s="711">
        <v>34000</v>
      </c>
      <c r="N369" s="709"/>
      <c r="O369" s="711">
        <f t="shared" si="12"/>
        <v>1902901.67</v>
      </c>
      <c r="R369" s="12"/>
      <c r="S369" s="568"/>
      <c r="T369" s="339"/>
      <c r="U369" s="339"/>
      <c r="V369" s="507"/>
    </row>
    <row r="370" spans="1:22" ht="24" x14ac:dyDescent="0.25">
      <c r="A370" s="737"/>
      <c r="B370" s="745"/>
      <c r="C370" s="745"/>
      <c r="D370" s="717"/>
      <c r="E370" s="709"/>
      <c r="F370" s="709"/>
      <c r="G370" s="711"/>
      <c r="I370" s="707">
        <v>45512</v>
      </c>
      <c r="J370" s="739" t="s">
        <v>7981</v>
      </c>
      <c r="K370" s="739" t="s">
        <v>7990</v>
      </c>
      <c r="L370" s="719" t="s">
        <v>8013</v>
      </c>
      <c r="M370" s="711">
        <v>49870</v>
      </c>
      <c r="N370" s="709"/>
      <c r="O370" s="711">
        <f t="shared" si="12"/>
        <v>1853031.67</v>
      </c>
      <c r="R370" s="12"/>
      <c r="S370" s="568"/>
      <c r="T370" s="339"/>
      <c r="U370" s="339"/>
      <c r="V370" s="507"/>
    </row>
    <row r="371" spans="1:22" ht="36" x14ac:dyDescent="0.25">
      <c r="A371" s="737"/>
      <c r="B371" s="745"/>
      <c r="C371" s="745"/>
      <c r="D371" s="717"/>
      <c r="E371" s="709"/>
      <c r="F371" s="709"/>
      <c r="G371" s="711"/>
      <c r="I371" s="707">
        <v>45512</v>
      </c>
      <c r="J371" s="739" t="s">
        <v>8022</v>
      </c>
      <c r="K371" s="739" t="s">
        <v>8021</v>
      </c>
      <c r="L371" s="719" t="s">
        <v>8020</v>
      </c>
      <c r="M371" s="711">
        <v>300000</v>
      </c>
      <c r="N371" s="709"/>
      <c r="O371" s="711">
        <f t="shared" si="12"/>
        <v>1553031.67</v>
      </c>
      <c r="R371" s="12"/>
      <c r="S371" s="568"/>
      <c r="T371" s="339"/>
      <c r="U371" s="339"/>
      <c r="V371" s="507"/>
    </row>
    <row r="372" spans="1:22" ht="24" x14ac:dyDescent="0.25">
      <c r="A372" s="737"/>
      <c r="B372" s="745"/>
      <c r="C372" s="745"/>
      <c r="D372" s="717"/>
      <c r="E372" s="709"/>
      <c r="F372" s="709"/>
      <c r="G372" s="711"/>
      <c r="I372" s="707">
        <v>45512</v>
      </c>
      <c r="J372" s="739" t="s">
        <v>8010</v>
      </c>
      <c r="K372" s="739" t="s">
        <v>8016</v>
      </c>
      <c r="L372" s="719" t="s">
        <v>8015</v>
      </c>
      <c r="M372" s="711">
        <v>42000</v>
      </c>
      <c r="N372" s="709"/>
      <c r="O372" s="711">
        <f t="shared" si="12"/>
        <v>1511031.67</v>
      </c>
      <c r="R372" s="12"/>
      <c r="S372" s="568"/>
      <c r="T372" s="339"/>
      <c r="U372" s="339"/>
      <c r="V372" s="507"/>
    </row>
    <row r="373" spans="1:22" ht="24" x14ac:dyDescent="0.25">
      <c r="A373" s="737"/>
      <c r="B373" s="745"/>
      <c r="C373" s="745"/>
      <c r="D373" s="717"/>
      <c r="E373" s="709"/>
      <c r="F373" s="709"/>
      <c r="G373" s="711"/>
      <c r="I373" s="707">
        <v>45513</v>
      </c>
      <c r="J373" s="739" t="s">
        <v>8034</v>
      </c>
      <c r="K373" s="739" t="s">
        <v>7988</v>
      </c>
      <c r="L373" s="719" t="s">
        <v>8023</v>
      </c>
      <c r="M373" s="711">
        <v>40000</v>
      </c>
      <c r="N373" s="709"/>
      <c r="O373" s="711">
        <f t="shared" si="12"/>
        <v>1471031.67</v>
      </c>
      <c r="R373" s="12"/>
      <c r="S373" s="568"/>
      <c r="T373" s="339"/>
      <c r="U373" s="339"/>
      <c r="V373" s="507"/>
    </row>
    <row r="374" spans="1:22" ht="24" x14ac:dyDescent="0.25">
      <c r="A374" s="737"/>
      <c r="B374" s="745"/>
      <c r="C374" s="745"/>
      <c r="D374" s="717"/>
      <c r="E374" s="709"/>
      <c r="F374" s="709"/>
      <c r="G374" s="711"/>
      <c r="I374" s="707">
        <v>45513</v>
      </c>
      <c r="J374" s="739" t="s">
        <v>8061</v>
      </c>
      <c r="K374" s="739" t="s">
        <v>7990</v>
      </c>
      <c r="L374" s="719" t="s">
        <v>8063</v>
      </c>
      <c r="M374" s="711">
        <v>10500</v>
      </c>
      <c r="N374" s="709"/>
      <c r="O374" s="711">
        <f t="shared" si="12"/>
        <v>1460531.67</v>
      </c>
      <c r="R374" s="12"/>
      <c r="S374" s="568"/>
      <c r="T374" s="339"/>
      <c r="U374" s="339"/>
      <c r="V374" s="507"/>
    </row>
    <row r="375" spans="1:22" x14ac:dyDescent="0.25">
      <c r="A375" s="737"/>
      <c r="B375" s="745"/>
      <c r="C375" s="745"/>
      <c r="D375" s="717"/>
      <c r="E375" s="709"/>
      <c r="F375" s="709"/>
      <c r="G375" s="711"/>
      <c r="I375" s="707">
        <v>45513</v>
      </c>
      <c r="J375" s="739" t="s">
        <v>8010</v>
      </c>
      <c r="K375" s="739" t="s">
        <v>8025</v>
      </c>
      <c r="L375" s="719" t="s">
        <v>8024</v>
      </c>
      <c r="M375" s="711">
        <v>200000</v>
      </c>
      <c r="N375" s="709"/>
      <c r="O375" s="711">
        <f t="shared" si="12"/>
        <v>1260531.67</v>
      </c>
      <c r="R375" s="12"/>
      <c r="S375" s="568"/>
      <c r="T375" s="339"/>
      <c r="U375" s="339"/>
      <c r="V375" s="507"/>
    </row>
    <row r="376" spans="1:22" ht="24" x14ac:dyDescent="0.25">
      <c r="A376" s="737"/>
      <c r="B376" s="745"/>
      <c r="C376" s="745"/>
      <c r="D376" s="717"/>
      <c r="E376" s="709"/>
      <c r="F376" s="709"/>
      <c r="G376" s="711"/>
      <c r="I376" s="707">
        <v>45514</v>
      </c>
      <c r="J376" s="739" t="s">
        <v>8035</v>
      </c>
      <c r="K376" s="739" t="s">
        <v>8026</v>
      </c>
      <c r="L376" s="719" t="s">
        <v>8027</v>
      </c>
      <c r="M376" s="711">
        <v>110550</v>
      </c>
      <c r="N376" s="709"/>
      <c r="O376" s="711">
        <f t="shared" si="12"/>
        <v>1149981.67</v>
      </c>
      <c r="R376" s="12"/>
      <c r="S376" s="568"/>
      <c r="T376" s="339"/>
      <c r="U376" s="339"/>
      <c r="V376" s="507"/>
    </row>
    <row r="377" spans="1:22" x14ac:dyDescent="0.25">
      <c r="A377" s="737"/>
      <c r="B377" s="745"/>
      <c r="C377" s="745"/>
      <c r="D377" s="717"/>
      <c r="E377" s="709"/>
      <c r="F377" s="709"/>
      <c r="G377" s="711"/>
      <c r="I377" s="707">
        <v>45514</v>
      </c>
      <c r="J377" s="739" t="s">
        <v>8037</v>
      </c>
      <c r="K377" s="739" t="s">
        <v>8039</v>
      </c>
      <c r="L377" s="719" t="s">
        <v>8038</v>
      </c>
      <c r="M377" s="711">
        <v>200000</v>
      </c>
      <c r="N377" s="709"/>
      <c r="O377" s="711">
        <f t="shared" si="12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37"/>
      <c r="B378" s="745"/>
      <c r="C378" s="745"/>
      <c r="D378" s="717"/>
      <c r="E378" s="709"/>
      <c r="F378" s="709"/>
      <c r="G378" s="711"/>
      <c r="I378" s="707">
        <v>45514</v>
      </c>
      <c r="J378" s="739" t="s">
        <v>8036</v>
      </c>
      <c r="K378" s="739" t="s">
        <v>8042</v>
      </c>
      <c r="L378" s="719" t="s">
        <v>8041</v>
      </c>
      <c r="M378" s="711">
        <v>65000</v>
      </c>
      <c r="N378" s="709"/>
      <c r="O378" s="711">
        <f t="shared" si="12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37"/>
      <c r="B379" s="745"/>
      <c r="C379" s="745"/>
      <c r="D379" s="717"/>
      <c r="E379" s="709"/>
      <c r="F379" s="709"/>
      <c r="G379" s="711"/>
      <c r="I379" s="707">
        <v>45515</v>
      </c>
      <c r="J379" s="739" t="s">
        <v>8045</v>
      </c>
      <c r="K379" s="739" t="s">
        <v>7990</v>
      </c>
      <c r="L379" s="719" t="s">
        <v>8043</v>
      </c>
      <c r="M379" s="711">
        <v>50000</v>
      </c>
      <c r="N379" s="709"/>
      <c r="O379" s="711">
        <f t="shared" si="12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37"/>
      <c r="B380" s="745"/>
      <c r="C380" s="745"/>
      <c r="D380" s="717"/>
      <c r="E380" s="709"/>
      <c r="F380" s="709"/>
      <c r="G380" s="711"/>
      <c r="I380" s="707">
        <v>45515</v>
      </c>
      <c r="J380" s="740" t="s">
        <v>8040</v>
      </c>
      <c r="K380" s="739" t="s">
        <v>7990</v>
      </c>
      <c r="L380" s="719" t="s">
        <v>8044</v>
      </c>
      <c r="M380" s="711">
        <v>61675</v>
      </c>
      <c r="N380" s="709"/>
      <c r="O380" s="711">
        <f t="shared" si="12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37"/>
      <c r="B381" s="745"/>
      <c r="C381" s="745"/>
      <c r="D381" s="717"/>
      <c r="E381" s="709"/>
      <c r="F381" s="709"/>
      <c r="G381" s="711"/>
      <c r="I381" s="707">
        <v>45516</v>
      </c>
      <c r="J381" s="739" t="s">
        <v>8046</v>
      </c>
      <c r="K381" s="739" t="s">
        <v>8047</v>
      </c>
      <c r="L381" s="719" t="s">
        <v>8048</v>
      </c>
      <c r="M381" s="711">
        <v>10000</v>
      </c>
      <c r="N381" s="709"/>
      <c r="O381" s="711">
        <f t="shared" si="12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37"/>
      <c r="B382" s="745"/>
      <c r="C382" s="745"/>
      <c r="D382" s="717"/>
      <c r="E382" s="709"/>
      <c r="F382" s="709"/>
      <c r="G382" s="711"/>
      <c r="I382" s="707">
        <v>45517</v>
      </c>
      <c r="J382" s="739" t="s">
        <v>8059</v>
      </c>
      <c r="K382" s="739" t="s">
        <v>7990</v>
      </c>
      <c r="L382" s="719" t="s">
        <v>8050</v>
      </c>
      <c r="M382" s="711">
        <v>47000</v>
      </c>
      <c r="N382" s="709"/>
      <c r="O382" s="711">
        <f t="shared" si="12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37"/>
      <c r="B383" s="745"/>
      <c r="C383" s="745"/>
      <c r="D383" s="717"/>
      <c r="E383" s="709"/>
      <c r="F383" s="709"/>
      <c r="G383" s="711"/>
      <c r="I383" s="707">
        <v>45517</v>
      </c>
      <c r="J383" s="739" t="s">
        <v>8060</v>
      </c>
      <c r="K383" s="739" t="s">
        <v>7988</v>
      </c>
      <c r="L383" s="719" t="s">
        <v>8049</v>
      </c>
      <c r="M383" s="711">
        <v>40000</v>
      </c>
      <c r="N383" s="709"/>
      <c r="O383" s="711">
        <f t="shared" si="12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37"/>
      <c r="B384" s="745"/>
      <c r="C384" s="745"/>
      <c r="D384" s="717"/>
      <c r="E384" s="709"/>
      <c r="F384" s="709"/>
      <c r="G384" s="711"/>
      <c r="I384" s="707">
        <v>45518</v>
      </c>
      <c r="J384" s="739" t="s">
        <v>7981</v>
      </c>
      <c r="K384" s="739" t="s">
        <v>8052</v>
      </c>
      <c r="L384" s="719" t="s">
        <v>8051</v>
      </c>
      <c r="M384" s="711">
        <v>200000</v>
      </c>
      <c r="N384" s="709"/>
      <c r="O384" s="711">
        <f t="shared" si="12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37"/>
      <c r="B385" s="745"/>
      <c r="C385" s="745"/>
      <c r="D385" s="717"/>
      <c r="E385" s="709"/>
      <c r="F385" s="709"/>
      <c r="G385" s="711"/>
      <c r="I385" s="707">
        <v>45518</v>
      </c>
      <c r="J385" s="739" t="s">
        <v>8061</v>
      </c>
      <c r="K385" s="739" t="s">
        <v>7990</v>
      </c>
      <c r="L385" s="719" t="s">
        <v>8053</v>
      </c>
      <c r="M385" s="711">
        <v>32750</v>
      </c>
      <c r="N385" s="709"/>
      <c r="O385" s="711">
        <f t="shared" si="12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37"/>
      <c r="B386" s="745"/>
      <c r="C386" s="745"/>
      <c r="D386" s="717"/>
      <c r="E386" s="709"/>
      <c r="F386" s="709"/>
      <c r="G386" s="711"/>
      <c r="I386" s="707">
        <v>45518</v>
      </c>
      <c r="J386" s="739" t="s">
        <v>8036</v>
      </c>
      <c r="K386" s="739" t="s">
        <v>7988</v>
      </c>
      <c r="L386" s="719" t="s">
        <v>8054</v>
      </c>
      <c r="M386" s="711">
        <v>130000</v>
      </c>
      <c r="N386" s="709"/>
      <c r="O386" s="711">
        <f t="shared" si="12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37"/>
      <c r="B387" s="745"/>
      <c r="C387" s="745"/>
      <c r="D387" s="717"/>
      <c r="E387" s="709"/>
      <c r="F387" s="709"/>
      <c r="G387" s="711"/>
      <c r="I387" s="707">
        <v>45519</v>
      </c>
      <c r="J387" s="739" t="s">
        <v>8061</v>
      </c>
      <c r="K387" s="739" t="s">
        <v>7990</v>
      </c>
      <c r="L387" s="719" t="s">
        <v>8055</v>
      </c>
      <c r="M387" s="711">
        <v>187482</v>
      </c>
      <c r="N387" s="709"/>
      <c r="O387" s="711">
        <f t="shared" si="12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37"/>
      <c r="B388" s="745"/>
      <c r="C388" s="745"/>
      <c r="D388" s="717"/>
      <c r="E388" s="709"/>
      <c r="F388" s="709"/>
      <c r="G388" s="711"/>
      <c r="I388" s="707">
        <v>45519</v>
      </c>
      <c r="J388" s="739" t="s">
        <v>8061</v>
      </c>
      <c r="K388" s="739" t="s">
        <v>7990</v>
      </c>
      <c r="L388" s="719" t="s">
        <v>8056</v>
      </c>
      <c r="M388" s="711">
        <v>21750</v>
      </c>
      <c r="N388" s="709"/>
      <c r="O388" s="711">
        <f t="shared" si="12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37"/>
      <c r="B389" s="745"/>
      <c r="C389" s="745"/>
      <c r="D389" s="717"/>
      <c r="E389" s="709"/>
      <c r="F389" s="709"/>
      <c r="G389" s="711"/>
      <c r="I389" s="707">
        <v>45519</v>
      </c>
      <c r="J389" s="739" t="s">
        <v>8035</v>
      </c>
      <c r="K389" s="739" t="s">
        <v>7990</v>
      </c>
      <c r="L389" s="719" t="s">
        <v>8057</v>
      </c>
      <c r="M389" s="711">
        <v>43500</v>
      </c>
      <c r="N389" s="709"/>
      <c r="O389" s="711">
        <f t="shared" si="12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37"/>
      <c r="B390" s="745"/>
      <c r="C390" s="745"/>
      <c r="D390" s="717"/>
      <c r="E390" s="709"/>
      <c r="F390" s="709"/>
      <c r="G390" s="711"/>
      <c r="I390" s="707">
        <v>45519</v>
      </c>
      <c r="J390" s="739" t="s">
        <v>8036</v>
      </c>
      <c r="K390" s="739" t="s">
        <v>7990</v>
      </c>
      <c r="L390" s="719" t="s">
        <v>8058</v>
      </c>
      <c r="M390" s="711">
        <v>31500</v>
      </c>
      <c r="N390" s="709"/>
      <c r="O390" s="711">
        <f t="shared" si="12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37"/>
      <c r="B391" s="745"/>
      <c r="C391" s="745"/>
      <c r="D391" s="717"/>
      <c r="E391" s="709"/>
      <c r="F391" s="709"/>
      <c r="G391" s="711"/>
      <c r="I391" s="707">
        <v>45520</v>
      </c>
      <c r="J391" s="739" t="s">
        <v>8061</v>
      </c>
      <c r="K391" s="739" t="s">
        <v>7990</v>
      </c>
      <c r="L391" s="719" t="s">
        <v>8062</v>
      </c>
      <c r="M391" s="711">
        <v>100000</v>
      </c>
      <c r="N391" s="709"/>
      <c r="O391" s="711">
        <f t="shared" si="12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37"/>
      <c r="B392" s="745"/>
      <c r="C392" s="745"/>
      <c r="D392" s="717"/>
      <c r="E392" s="709"/>
      <c r="F392" s="709"/>
      <c r="G392" s="711"/>
      <c r="I392" s="707">
        <v>45520</v>
      </c>
      <c r="J392" s="739" t="s">
        <v>8034</v>
      </c>
      <c r="K392" s="739" t="s">
        <v>7990</v>
      </c>
      <c r="L392" s="719" t="s">
        <v>8064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37"/>
      <c r="B393" s="745"/>
      <c r="C393" s="745"/>
      <c r="D393" s="717"/>
      <c r="E393" s="709"/>
      <c r="F393" s="709"/>
      <c r="G393" s="711"/>
      <c r="I393" s="707">
        <v>45520</v>
      </c>
      <c r="J393" s="739" t="s">
        <v>8036</v>
      </c>
      <c r="K393" s="739" t="s">
        <v>7990</v>
      </c>
      <c r="L393" s="719" t="s">
        <v>8065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37"/>
      <c r="B394" s="745"/>
      <c r="C394" s="745"/>
      <c r="D394" s="717"/>
      <c r="E394" s="709"/>
      <c r="F394" s="709"/>
      <c r="G394" s="711"/>
      <c r="I394" s="707">
        <v>45520</v>
      </c>
      <c r="J394" s="739" t="s">
        <v>8035</v>
      </c>
      <c r="K394" s="739" t="s">
        <v>7990</v>
      </c>
      <c r="L394" s="719" t="s">
        <v>8066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37"/>
      <c r="B395" s="745"/>
      <c r="C395" s="745"/>
      <c r="D395" s="717"/>
      <c r="E395" s="709"/>
      <c r="F395" s="709"/>
      <c r="G395" s="711"/>
      <c r="I395" s="707">
        <v>45521</v>
      </c>
      <c r="J395" s="740" t="s">
        <v>8067</v>
      </c>
      <c r="K395" s="739" t="s">
        <v>7990</v>
      </c>
      <c r="L395" s="719" t="s">
        <v>8068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37"/>
      <c r="B396" s="745"/>
      <c r="C396" s="745"/>
      <c r="D396" s="717"/>
      <c r="E396" s="709"/>
      <c r="F396" s="709"/>
      <c r="G396" s="711"/>
      <c r="I396" s="707">
        <v>45521</v>
      </c>
      <c r="J396" s="740" t="s">
        <v>8067</v>
      </c>
      <c r="K396" s="739" t="s">
        <v>7990</v>
      </c>
      <c r="L396" s="719" t="s">
        <v>8070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37"/>
      <c r="B397" s="745"/>
      <c r="C397" s="745"/>
      <c r="D397" s="717"/>
      <c r="E397" s="709"/>
      <c r="F397" s="709"/>
      <c r="G397" s="711"/>
      <c r="I397" s="707">
        <v>45521</v>
      </c>
      <c r="J397" s="740" t="s">
        <v>8069</v>
      </c>
      <c r="K397" s="739" t="s">
        <v>7990</v>
      </c>
      <c r="L397" s="719" t="s">
        <v>8071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37"/>
      <c r="B398" s="745"/>
      <c r="C398" s="745"/>
      <c r="D398" s="717"/>
      <c r="E398" s="709"/>
      <c r="F398" s="709"/>
      <c r="G398" s="711"/>
      <c r="I398" s="707">
        <v>45521</v>
      </c>
      <c r="J398" s="739" t="s">
        <v>8072</v>
      </c>
      <c r="K398" s="739" t="s">
        <v>8073</v>
      </c>
      <c r="L398" s="719" t="s">
        <v>8074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37"/>
      <c r="B399" s="745"/>
      <c r="C399" s="745"/>
      <c r="D399" s="717"/>
      <c r="E399" s="709"/>
      <c r="F399" s="709"/>
      <c r="G399" s="711"/>
      <c r="I399" s="707">
        <v>45521</v>
      </c>
      <c r="J399" s="739" t="s">
        <v>8006</v>
      </c>
      <c r="K399" s="739" t="s">
        <v>7990</v>
      </c>
      <c r="L399" s="719" t="s">
        <v>8075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37"/>
      <c r="B400" s="745"/>
      <c r="C400" s="745"/>
      <c r="D400" s="717"/>
      <c r="E400" s="709"/>
      <c r="F400" s="709"/>
      <c r="G400" s="711"/>
      <c r="I400" s="707">
        <v>45521</v>
      </c>
      <c r="J400" s="739"/>
      <c r="K400" s="739"/>
      <c r="L400" s="719" t="s">
        <v>7522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37"/>
      <c r="B401" s="745"/>
      <c r="C401" s="745"/>
      <c r="D401" s="717"/>
      <c r="E401" s="709"/>
      <c r="F401" s="709"/>
      <c r="G401" s="711"/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37"/>
      <c r="B402" s="745"/>
      <c r="C402" s="745"/>
      <c r="D402" s="717"/>
      <c r="E402" s="709"/>
      <c r="F402" s="709"/>
      <c r="G402" s="711"/>
      <c r="I402" s="707">
        <v>45522</v>
      </c>
      <c r="J402" s="739"/>
      <c r="K402" s="739"/>
      <c r="L402" s="719" t="s">
        <v>8077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37"/>
      <c r="B403" s="745"/>
      <c r="C403" s="745"/>
      <c r="D403" s="717"/>
      <c r="E403" s="709"/>
      <c r="F403" s="709"/>
      <c r="G403" s="711"/>
      <c r="I403" s="707">
        <v>45523</v>
      </c>
      <c r="J403" s="739" t="s">
        <v>8009</v>
      </c>
      <c r="K403" s="739"/>
      <c r="L403" s="719" t="s">
        <v>8082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37"/>
      <c r="B404" s="745"/>
      <c r="C404" s="745"/>
      <c r="D404" s="717"/>
      <c r="E404" s="709"/>
      <c r="F404" s="709"/>
      <c r="G404" s="711"/>
      <c r="I404" s="707">
        <v>45523</v>
      </c>
      <c r="J404" s="739" t="s">
        <v>8084</v>
      </c>
      <c r="K404" s="739"/>
      <c r="L404" s="719" t="s">
        <v>8083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37"/>
      <c r="B405" s="745"/>
      <c r="C405" s="745"/>
      <c r="D405" s="717"/>
      <c r="E405" s="709"/>
      <c r="F405" s="709"/>
      <c r="G405" s="711"/>
      <c r="I405" s="707">
        <v>45523</v>
      </c>
      <c r="J405" s="739" t="s">
        <v>8061</v>
      </c>
      <c r="K405" s="739"/>
      <c r="L405" s="719" t="s">
        <v>8085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37"/>
      <c r="B406" s="745"/>
      <c r="C406" s="745"/>
      <c r="D406" s="717"/>
      <c r="E406" s="709"/>
      <c r="F406" s="709"/>
      <c r="G406" s="711"/>
      <c r="I406" s="707">
        <v>45524</v>
      </c>
      <c r="J406" s="740" t="s">
        <v>8086</v>
      </c>
      <c r="K406" s="739" t="s">
        <v>7990</v>
      </c>
      <c r="L406" s="719" t="s">
        <v>8087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37"/>
      <c r="B407" s="745"/>
      <c r="C407" s="745"/>
      <c r="D407" s="717"/>
      <c r="E407" s="709"/>
      <c r="F407" s="709"/>
      <c r="G407" s="711"/>
      <c r="I407" s="707">
        <v>45524</v>
      </c>
      <c r="J407" s="740" t="s">
        <v>8086</v>
      </c>
      <c r="K407" s="739" t="s">
        <v>7990</v>
      </c>
      <c r="L407" s="719" t="s">
        <v>8087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37"/>
      <c r="B408" s="745"/>
      <c r="C408" s="745"/>
      <c r="D408" s="717"/>
      <c r="E408" s="709"/>
      <c r="F408" s="709"/>
      <c r="G408" s="711"/>
      <c r="I408" s="707">
        <v>45524</v>
      </c>
      <c r="J408" s="739" t="s">
        <v>8035</v>
      </c>
      <c r="K408" s="739" t="s">
        <v>7990</v>
      </c>
      <c r="L408" s="719" t="s">
        <v>8096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37"/>
      <c r="B409" s="745"/>
      <c r="C409" s="745"/>
      <c r="D409" s="717"/>
      <c r="E409" s="709"/>
      <c r="F409" s="709"/>
      <c r="G409" s="711"/>
      <c r="I409" s="707">
        <v>45524</v>
      </c>
      <c r="J409" s="739" t="s">
        <v>8088</v>
      </c>
      <c r="K409" s="739" t="s">
        <v>7990</v>
      </c>
      <c r="L409" s="719" t="s">
        <v>8091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37"/>
      <c r="B410" s="745"/>
      <c r="C410" s="745"/>
      <c r="D410" s="717"/>
      <c r="E410" s="709"/>
      <c r="F410" s="709"/>
      <c r="G410" s="711"/>
      <c r="I410" s="707">
        <v>45524</v>
      </c>
      <c r="J410" s="739" t="s">
        <v>8006</v>
      </c>
      <c r="K410" s="739" t="s">
        <v>8089</v>
      </c>
      <c r="L410" s="719" t="s">
        <v>8090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37"/>
      <c r="B411" s="745"/>
      <c r="C411" s="745"/>
      <c r="D411" s="717"/>
      <c r="E411" s="709"/>
      <c r="F411" s="709"/>
      <c r="G411" s="711"/>
      <c r="I411" s="707">
        <v>45525</v>
      </c>
      <c r="J411" s="739" t="s">
        <v>8059</v>
      </c>
      <c r="K411" s="739" t="s">
        <v>8092</v>
      </c>
      <c r="L411" s="719" t="s">
        <v>8094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37"/>
      <c r="B412" s="745"/>
      <c r="C412" s="745"/>
      <c r="D412" s="717"/>
      <c r="E412" s="709"/>
      <c r="F412" s="709"/>
      <c r="G412" s="711"/>
      <c r="I412" s="707">
        <v>45525</v>
      </c>
      <c r="J412" s="739" t="s">
        <v>8006</v>
      </c>
      <c r="K412" s="739" t="s">
        <v>8093</v>
      </c>
      <c r="L412" s="719" t="s">
        <v>8095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37"/>
      <c r="B413" s="745"/>
      <c r="C413" s="745"/>
      <c r="D413" s="717"/>
      <c r="E413" s="709"/>
      <c r="F413" s="709"/>
      <c r="G413" s="711"/>
      <c r="I413" s="707">
        <v>45525</v>
      </c>
      <c r="J413" s="739" t="s">
        <v>8107</v>
      </c>
      <c r="K413" s="739" t="s">
        <v>7990</v>
      </c>
      <c r="L413" s="719" t="s">
        <v>8102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37"/>
      <c r="B414" s="745"/>
      <c r="C414" s="745"/>
      <c r="D414" s="717"/>
      <c r="E414" s="709"/>
      <c r="F414" s="709"/>
      <c r="G414" s="711"/>
      <c r="I414" s="707">
        <v>45526</v>
      </c>
      <c r="J414" s="739" t="s">
        <v>8103</v>
      </c>
      <c r="K414" s="739" t="s">
        <v>7990</v>
      </c>
      <c r="L414" s="719" t="s">
        <v>8104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37"/>
      <c r="B415" s="745"/>
      <c r="C415" s="745"/>
      <c r="D415" s="717"/>
      <c r="E415" s="709"/>
      <c r="F415" s="709"/>
      <c r="G415" s="711"/>
      <c r="I415" s="707">
        <v>45526</v>
      </c>
      <c r="J415" s="739" t="s">
        <v>8061</v>
      </c>
      <c r="K415" s="739" t="s">
        <v>7990</v>
      </c>
      <c r="L415" s="719" t="s">
        <v>8105</v>
      </c>
      <c r="M415" s="709">
        <v>50000</v>
      </c>
      <c r="N415" s="709"/>
      <c r="O415" s="711">
        <f t="shared" si="14"/>
        <v>448235.66999999993</v>
      </c>
    </row>
    <row r="416" spans="1:22" ht="36" x14ac:dyDescent="0.3">
      <c r="A416" s="737"/>
      <c r="B416" s="745"/>
      <c r="C416" s="745"/>
      <c r="D416" s="717"/>
      <c r="E416" s="709"/>
      <c r="F416" s="709"/>
      <c r="G416" s="711"/>
      <c r="I416" s="707">
        <v>45527</v>
      </c>
      <c r="J416" s="739" t="s">
        <v>8109</v>
      </c>
      <c r="K416" s="739" t="s">
        <v>7990</v>
      </c>
      <c r="L416" s="719" t="s">
        <v>8110</v>
      </c>
      <c r="M416" s="709">
        <v>169530</v>
      </c>
      <c r="N416" s="709"/>
      <c r="O416" s="711">
        <f t="shared" si="14"/>
        <v>278705.66999999993</v>
      </c>
    </row>
    <row r="417" spans="1:22" ht="48" x14ac:dyDescent="0.3">
      <c r="A417" s="737"/>
      <c r="B417" s="745"/>
      <c r="C417" s="745"/>
      <c r="D417" s="717"/>
      <c r="E417" s="709"/>
      <c r="F417" s="709"/>
      <c r="G417" s="711"/>
      <c r="I417" s="707">
        <v>45527</v>
      </c>
      <c r="J417" s="739" t="s">
        <v>8072</v>
      </c>
      <c r="K417" s="739" t="s">
        <v>8073</v>
      </c>
      <c r="L417" s="719" t="s">
        <v>8112</v>
      </c>
      <c r="M417" s="709">
        <v>32000</v>
      </c>
      <c r="N417" s="709"/>
      <c r="O417" s="711">
        <f t="shared" si="14"/>
        <v>246705.66999999993</v>
      </c>
    </row>
    <row r="418" spans="1:22" x14ac:dyDescent="0.3">
      <c r="A418" s="737"/>
      <c r="B418" s="745"/>
      <c r="C418" s="745"/>
      <c r="D418" s="717"/>
      <c r="E418" s="709"/>
      <c r="F418" s="709"/>
      <c r="G418" s="711"/>
      <c r="I418" s="707">
        <v>45527</v>
      </c>
      <c r="J418" s="739" t="s">
        <v>8111</v>
      </c>
      <c r="K418" s="739" t="s">
        <v>7999</v>
      </c>
      <c r="L418" s="719" t="s">
        <v>8113</v>
      </c>
      <c r="M418" s="709">
        <v>60000</v>
      </c>
      <c r="N418" s="709"/>
      <c r="O418" s="711">
        <f t="shared" si="14"/>
        <v>186705.66999999993</v>
      </c>
    </row>
    <row r="419" spans="1:22" ht="36" x14ac:dyDescent="0.3">
      <c r="A419" s="737"/>
      <c r="B419" s="745"/>
      <c r="C419" s="745"/>
      <c r="D419" s="717"/>
      <c r="E419" s="709"/>
      <c r="F419" s="709"/>
      <c r="G419" s="711"/>
      <c r="I419" s="707">
        <v>45528</v>
      </c>
      <c r="J419" s="739" t="s">
        <v>8010</v>
      </c>
      <c r="K419" s="739" t="s">
        <v>7990</v>
      </c>
      <c r="L419" s="719" t="s">
        <v>8114</v>
      </c>
      <c r="M419" s="709">
        <v>62000</v>
      </c>
      <c r="N419" s="709"/>
      <c r="O419" s="711">
        <f t="shared" si="14"/>
        <v>124705.66999999993</v>
      </c>
    </row>
    <row r="420" spans="1:22" ht="36" x14ac:dyDescent="0.3">
      <c r="A420" s="737"/>
      <c r="B420" s="745"/>
      <c r="C420" s="745"/>
      <c r="D420" s="717"/>
      <c r="E420" s="709"/>
      <c r="F420" s="709"/>
      <c r="G420" s="711"/>
      <c r="I420" s="707">
        <v>45528</v>
      </c>
      <c r="J420" s="740" t="s">
        <v>8118</v>
      </c>
      <c r="K420" s="739" t="s">
        <v>7990</v>
      </c>
      <c r="L420" s="719" t="s">
        <v>8071</v>
      </c>
      <c r="M420" s="709">
        <v>46525</v>
      </c>
      <c r="N420" s="709"/>
      <c r="O420" s="711">
        <f t="shared" si="14"/>
        <v>78180.669999999925</v>
      </c>
    </row>
    <row r="421" spans="1:22" ht="24" x14ac:dyDescent="0.3">
      <c r="A421" s="737"/>
      <c r="B421" s="745"/>
      <c r="C421" s="745"/>
      <c r="D421" s="717"/>
      <c r="E421" s="709"/>
      <c r="F421" s="709"/>
      <c r="G421" s="711"/>
      <c r="I421" s="707">
        <v>45528</v>
      </c>
      <c r="J421" s="739" t="s">
        <v>7981</v>
      </c>
      <c r="K421" s="739" t="s">
        <v>7990</v>
      </c>
      <c r="L421" s="719" t="s">
        <v>8068</v>
      </c>
      <c r="M421" s="709">
        <v>35700</v>
      </c>
      <c r="N421" s="709"/>
      <c r="O421" s="711">
        <f t="shared" si="14"/>
        <v>42480.669999999925</v>
      </c>
    </row>
    <row r="422" spans="1:22" ht="41.25" customHeight="1" x14ac:dyDescent="0.3">
      <c r="A422" s="737"/>
      <c r="B422" s="745"/>
      <c r="C422" s="745"/>
      <c r="D422" s="717"/>
      <c r="E422" s="709"/>
      <c r="F422" s="709"/>
      <c r="G422" s="711"/>
      <c r="I422" s="707">
        <v>45528</v>
      </c>
      <c r="J422" s="739" t="s">
        <v>8010</v>
      </c>
      <c r="K422" s="739" t="s">
        <v>7990</v>
      </c>
      <c r="L422" s="719" t="s">
        <v>8119</v>
      </c>
      <c r="M422" s="709">
        <v>69245</v>
      </c>
      <c r="N422" s="709"/>
      <c r="O422" s="711">
        <f t="shared" si="14"/>
        <v>-26764.330000000075</v>
      </c>
    </row>
    <row r="423" spans="1:22" ht="24" x14ac:dyDescent="0.3">
      <c r="A423" s="737"/>
      <c r="B423" s="745"/>
      <c r="C423" s="745"/>
      <c r="D423" s="717"/>
      <c r="E423" s="709"/>
      <c r="F423" s="709"/>
      <c r="G423" s="711"/>
      <c r="I423" s="707">
        <v>45530</v>
      </c>
      <c r="J423" s="739" t="s">
        <v>8035</v>
      </c>
      <c r="K423" s="739" t="s">
        <v>7990</v>
      </c>
      <c r="L423" s="719" t="s">
        <v>8096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37"/>
      <c r="B424" s="745"/>
      <c r="C424" s="745"/>
      <c r="D424" s="717"/>
      <c r="E424" s="709"/>
      <c r="F424" s="709"/>
      <c r="G424" s="711"/>
      <c r="I424" s="707">
        <v>45530</v>
      </c>
      <c r="J424" s="739" t="s">
        <v>8010</v>
      </c>
      <c r="K424" s="739" t="s">
        <v>7746</v>
      </c>
      <c r="L424" s="719" t="s">
        <v>8120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37"/>
      <c r="B425" s="745"/>
      <c r="C425" s="745"/>
      <c r="D425" s="717"/>
      <c r="E425" s="709"/>
      <c r="F425" s="709"/>
      <c r="G425" s="711"/>
      <c r="I425" s="707">
        <v>45530</v>
      </c>
      <c r="J425" s="739"/>
      <c r="K425" s="739"/>
      <c r="L425" s="719" t="s">
        <v>7522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37"/>
      <c r="B426" s="745"/>
      <c r="C426" s="745"/>
      <c r="D426" s="717"/>
      <c r="E426" s="709"/>
      <c r="F426" s="709"/>
      <c r="G426" s="711"/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37"/>
      <c r="B427" s="745"/>
      <c r="C427" s="745"/>
      <c r="D427" s="717"/>
      <c r="E427" s="709"/>
      <c r="F427" s="709"/>
      <c r="G427" s="711"/>
      <c r="I427" s="707">
        <v>45531</v>
      </c>
      <c r="J427" s="739" t="s">
        <v>8035</v>
      </c>
      <c r="K427" s="739" t="s">
        <v>7990</v>
      </c>
      <c r="L427" s="719" t="s">
        <v>8123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37"/>
      <c r="B428" s="745"/>
      <c r="C428" s="745"/>
      <c r="D428" s="717"/>
      <c r="E428" s="709"/>
      <c r="F428" s="709"/>
      <c r="G428" s="711"/>
      <c r="I428" s="707">
        <v>45531</v>
      </c>
      <c r="J428" s="739" t="s">
        <v>8088</v>
      </c>
      <c r="K428" s="739" t="s">
        <v>7990</v>
      </c>
      <c r="L428" s="719" t="s">
        <v>8124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37"/>
      <c r="B429" s="745"/>
      <c r="C429" s="745"/>
      <c r="D429" s="717"/>
      <c r="E429" s="709"/>
      <c r="F429" s="709"/>
      <c r="G429" s="711"/>
      <c r="I429" s="707">
        <v>45531</v>
      </c>
      <c r="J429" s="739" t="s">
        <v>8088</v>
      </c>
      <c r="K429" s="739" t="s">
        <v>8126</v>
      </c>
      <c r="L429" s="719" t="s">
        <v>8125</v>
      </c>
      <c r="M429" s="709">
        <v>150000</v>
      </c>
      <c r="N429" s="709"/>
      <c r="O429" s="711">
        <f t="shared" si="14"/>
        <v>1172499.6199999999</v>
      </c>
    </row>
    <row r="430" spans="1:22" s="14" customFormat="1" x14ac:dyDescent="0.2">
      <c r="A430" s="737"/>
      <c r="B430" s="745"/>
      <c r="C430" s="745"/>
      <c r="D430" s="717"/>
      <c r="E430" s="709"/>
      <c r="F430" s="709"/>
      <c r="G430" s="711"/>
      <c r="H430" s="722"/>
      <c r="I430" s="707">
        <v>45533</v>
      </c>
      <c r="J430" s="739" t="s">
        <v>8010</v>
      </c>
      <c r="K430" s="739" t="s">
        <v>7990</v>
      </c>
      <c r="L430" s="719" t="s">
        <v>8136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37"/>
      <c r="B431" s="745"/>
      <c r="C431" s="745"/>
      <c r="D431" s="717"/>
      <c r="E431" s="709"/>
      <c r="F431" s="709"/>
      <c r="G431" s="711"/>
      <c r="I431" s="707">
        <v>45533</v>
      </c>
      <c r="J431" s="739" t="s">
        <v>8147</v>
      </c>
      <c r="K431" s="739" t="s">
        <v>7990</v>
      </c>
      <c r="L431" s="719" t="s">
        <v>8135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37"/>
      <c r="B432" s="745"/>
      <c r="C432" s="745"/>
      <c r="D432" s="717"/>
      <c r="E432" s="709"/>
      <c r="F432" s="709"/>
      <c r="G432" s="711"/>
      <c r="I432" s="707">
        <v>45534</v>
      </c>
      <c r="J432" s="739" t="s">
        <v>8088</v>
      </c>
      <c r="K432" s="739" t="s">
        <v>7988</v>
      </c>
      <c r="L432" s="719" t="s">
        <v>8138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37"/>
      <c r="B433" s="745"/>
      <c r="C433" s="745"/>
      <c r="D433" s="717"/>
      <c r="E433" s="709"/>
      <c r="F433" s="709"/>
      <c r="G433" s="711"/>
      <c r="I433" s="707">
        <v>45534</v>
      </c>
      <c r="J433" s="739" t="s">
        <v>8059</v>
      </c>
      <c r="K433" s="739" t="s">
        <v>8139</v>
      </c>
      <c r="L433" s="719" t="s">
        <v>8137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20"/>
      <c r="B434" s="739"/>
      <c r="C434" s="739"/>
      <c r="D434" s="719"/>
      <c r="E434" s="709"/>
      <c r="F434" s="709"/>
      <c r="G434" s="711"/>
      <c r="I434" s="707">
        <v>45534</v>
      </c>
      <c r="J434" s="739" t="s">
        <v>8088</v>
      </c>
      <c r="K434" s="739" t="s">
        <v>8140</v>
      </c>
      <c r="L434" s="719" t="s">
        <v>8141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37"/>
      <c r="B435" s="745"/>
      <c r="C435" s="745"/>
      <c r="D435" s="717"/>
      <c r="E435" s="709"/>
      <c r="F435" s="709"/>
      <c r="G435" s="711"/>
      <c r="I435" s="707">
        <v>45534</v>
      </c>
      <c r="J435" s="739" t="s">
        <v>7981</v>
      </c>
      <c r="K435" s="739" t="s">
        <v>8142</v>
      </c>
      <c r="L435" s="719" t="s">
        <v>8143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37"/>
      <c r="B436" s="745"/>
      <c r="C436" s="745"/>
      <c r="D436" s="717"/>
      <c r="E436" s="709"/>
      <c r="F436" s="709"/>
      <c r="G436" s="711"/>
      <c r="I436" s="707">
        <v>45535</v>
      </c>
      <c r="J436" s="739"/>
      <c r="K436" s="739" t="s">
        <v>8149</v>
      </c>
      <c r="L436" s="719" t="s">
        <v>8144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37"/>
      <c r="B437" s="745"/>
      <c r="C437" s="745"/>
      <c r="D437" s="717"/>
      <c r="E437" s="709"/>
      <c r="F437" s="709"/>
      <c r="G437" s="711"/>
      <c r="I437" s="707">
        <v>45535</v>
      </c>
      <c r="J437" s="739" t="s">
        <v>8036</v>
      </c>
      <c r="K437" s="739" t="s">
        <v>7990</v>
      </c>
      <c r="L437" s="719" t="s">
        <v>8145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37"/>
      <c r="B438" s="745"/>
      <c r="C438" s="745"/>
      <c r="D438" s="717"/>
      <c r="E438" s="709"/>
      <c r="F438" s="709"/>
      <c r="G438" s="711"/>
      <c r="I438" s="707">
        <v>45535</v>
      </c>
      <c r="J438" s="739" t="s">
        <v>8009</v>
      </c>
      <c r="K438" s="739" t="s">
        <v>8151</v>
      </c>
      <c r="L438" s="719" t="s">
        <v>8153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I439" s="707">
        <v>45537</v>
      </c>
      <c r="J439" s="739" t="s">
        <v>8111</v>
      </c>
      <c r="K439" s="739" t="s">
        <v>7999</v>
      </c>
      <c r="L439" s="719" t="s">
        <v>8113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I440" s="707">
        <v>45537</v>
      </c>
      <c r="J440" s="739" t="s">
        <v>8035</v>
      </c>
      <c r="K440" s="739" t="s">
        <v>8021</v>
      </c>
      <c r="L440" s="719" t="s">
        <v>8152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I441" s="707">
        <v>45537</v>
      </c>
      <c r="J441" s="739" t="s">
        <v>7981</v>
      </c>
      <c r="K441" s="739" t="s">
        <v>8156</v>
      </c>
      <c r="L441" s="719" t="s">
        <v>8154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I442" s="707">
        <v>45537</v>
      </c>
      <c r="J442" s="739" t="s">
        <v>8006</v>
      </c>
      <c r="K442" s="739" t="s">
        <v>7990</v>
      </c>
      <c r="L442" s="719" t="s">
        <v>8075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I443" s="707">
        <v>45538</v>
      </c>
      <c r="J443" s="739"/>
      <c r="K443" s="739"/>
      <c r="L443" s="719" t="s">
        <v>8155</v>
      </c>
      <c r="M443" s="709"/>
      <c r="N443" s="709">
        <v>3725071</v>
      </c>
      <c r="O443" s="711">
        <f t="shared" si="17"/>
        <v>3531959.62</v>
      </c>
    </row>
    <row r="444" spans="1:15" x14ac:dyDescent="0.3"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I445" s="707">
        <v>45538</v>
      </c>
      <c r="J445" s="739" t="s">
        <v>8111</v>
      </c>
      <c r="K445" s="739" t="s">
        <v>8161</v>
      </c>
      <c r="L445" s="719" t="s">
        <v>8160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I446" s="707">
        <v>45538</v>
      </c>
      <c r="J446" s="739"/>
      <c r="K446" s="739" t="s">
        <v>8149</v>
      </c>
      <c r="L446" s="719" t="s">
        <v>8144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I447" s="707">
        <v>45538</v>
      </c>
      <c r="J447" s="739" t="s">
        <v>8036</v>
      </c>
      <c r="K447" s="739" t="s">
        <v>8163</v>
      </c>
      <c r="L447" s="719" t="s">
        <v>8162</v>
      </c>
      <c r="M447" s="709">
        <v>500000</v>
      </c>
      <c r="N447" s="737"/>
      <c r="O447" s="711">
        <f t="shared" si="17"/>
        <v>2343708.91</v>
      </c>
    </row>
    <row r="448" spans="1:15" x14ac:dyDescent="0.3">
      <c r="I448" s="707">
        <v>45538</v>
      </c>
      <c r="J448" s="739" t="s">
        <v>8111</v>
      </c>
      <c r="K448" s="739" t="s">
        <v>8164</v>
      </c>
      <c r="L448" s="719" t="s">
        <v>8165</v>
      </c>
      <c r="M448" s="709">
        <v>100000</v>
      </c>
      <c r="N448" s="737"/>
      <c r="O448" s="711">
        <f t="shared" si="17"/>
        <v>2243708.91</v>
      </c>
    </row>
    <row r="449" spans="9:15" ht="36" x14ac:dyDescent="0.3">
      <c r="I449" s="707">
        <v>45538</v>
      </c>
      <c r="J449" s="739" t="s">
        <v>8036</v>
      </c>
      <c r="K449" s="739" t="s">
        <v>3450</v>
      </c>
      <c r="L449" s="719" t="s">
        <v>8166</v>
      </c>
      <c r="M449" s="709">
        <v>90000</v>
      </c>
      <c r="N449" s="737"/>
      <c r="O449" s="711">
        <f t="shared" si="17"/>
        <v>2153708.91</v>
      </c>
    </row>
    <row r="450" spans="9:15" ht="48" x14ac:dyDescent="0.3">
      <c r="I450" s="707">
        <v>45538</v>
      </c>
      <c r="J450" s="739" t="s">
        <v>7981</v>
      </c>
      <c r="K450" s="739" t="s">
        <v>8042</v>
      </c>
      <c r="L450" s="719" t="s">
        <v>8167</v>
      </c>
      <c r="M450" s="709">
        <v>63000</v>
      </c>
      <c r="N450" s="737"/>
      <c r="O450" s="711">
        <f t="shared" si="17"/>
        <v>2090708.9100000001</v>
      </c>
    </row>
    <row r="451" spans="9:15" ht="36" x14ac:dyDescent="0.3">
      <c r="I451" s="707">
        <v>45539</v>
      </c>
      <c r="J451" s="739" t="s">
        <v>8036</v>
      </c>
      <c r="K451" s="739" t="s">
        <v>8163</v>
      </c>
      <c r="L451" s="719" t="s">
        <v>8162</v>
      </c>
      <c r="M451" s="709">
        <v>500000</v>
      </c>
      <c r="N451" s="737"/>
      <c r="O451" s="711">
        <f t="shared" si="17"/>
        <v>1590708.9100000001</v>
      </c>
    </row>
    <row r="452" spans="9:15" x14ac:dyDescent="0.3">
      <c r="I452" s="707">
        <v>45539</v>
      </c>
      <c r="J452" s="739" t="s">
        <v>8034</v>
      </c>
      <c r="K452" s="739" t="s">
        <v>8168</v>
      </c>
      <c r="L452" s="719" t="s">
        <v>8169</v>
      </c>
      <c r="M452" s="709">
        <v>200000</v>
      </c>
      <c r="N452" s="737"/>
      <c r="O452" s="711">
        <f t="shared" ref="O452:O453" si="18">N452+O451-M452</f>
        <v>1390708.9100000001</v>
      </c>
    </row>
    <row r="453" spans="9:15" x14ac:dyDescent="0.3">
      <c r="I453" s="707">
        <v>45539</v>
      </c>
      <c r="J453" s="739" t="s">
        <v>8034</v>
      </c>
      <c r="K453" s="739" t="s">
        <v>8168</v>
      </c>
      <c r="L453" s="719" t="s">
        <v>8169</v>
      </c>
      <c r="M453" s="709">
        <v>50000</v>
      </c>
      <c r="N453" s="737"/>
      <c r="O453" s="711">
        <f t="shared" si="18"/>
        <v>1340708.9100000001</v>
      </c>
    </row>
    <row r="454" spans="9:15" x14ac:dyDescent="0.3">
      <c r="I454" s="707">
        <v>45540</v>
      </c>
      <c r="J454" s="739" t="s">
        <v>8036</v>
      </c>
      <c r="K454" s="739" t="s">
        <v>8184</v>
      </c>
      <c r="L454" s="719" t="s">
        <v>8185</v>
      </c>
      <c r="M454" s="709">
        <v>150000</v>
      </c>
      <c r="N454" s="737"/>
      <c r="O454" s="711">
        <f t="shared" ref="O454:O455" si="19">N454+O453-M454</f>
        <v>1190708.9100000001</v>
      </c>
    </row>
    <row r="455" spans="9:15" x14ac:dyDescent="0.3">
      <c r="I455" s="707">
        <v>45540</v>
      </c>
      <c r="J455" s="739" t="s">
        <v>8186</v>
      </c>
      <c r="K455" s="739" t="s">
        <v>7988</v>
      </c>
      <c r="L455" s="719" t="s">
        <v>8138</v>
      </c>
      <c r="M455" s="709">
        <v>50000</v>
      </c>
      <c r="N455" s="737"/>
      <c r="O455" s="711">
        <f t="shared" si="19"/>
        <v>1140708.9100000001</v>
      </c>
    </row>
    <row r="456" spans="9:15" ht="24" x14ac:dyDescent="0.3">
      <c r="I456" s="707">
        <v>45540</v>
      </c>
      <c r="J456" s="739" t="s">
        <v>7981</v>
      </c>
      <c r="K456" s="739" t="s">
        <v>8187</v>
      </c>
      <c r="L456" s="719" t="s">
        <v>8188</v>
      </c>
      <c r="M456" s="709">
        <v>120000</v>
      </c>
      <c r="N456" s="737"/>
      <c r="O456" s="711">
        <f t="shared" ref="O456:O478" si="20">N456+O455-M456</f>
        <v>1020708.9100000001</v>
      </c>
    </row>
    <row r="457" spans="9:15" ht="24" x14ac:dyDescent="0.3">
      <c r="I457" s="707">
        <v>45540</v>
      </c>
      <c r="J457" s="739" t="s">
        <v>8088</v>
      </c>
      <c r="K457" s="739" t="s">
        <v>7988</v>
      </c>
      <c r="L457" s="719" t="s">
        <v>8189</v>
      </c>
      <c r="M457" s="709">
        <v>133965</v>
      </c>
      <c r="N457" s="737"/>
      <c r="O457" s="711">
        <f t="shared" si="20"/>
        <v>886743.91000000015</v>
      </c>
    </row>
    <row r="458" spans="9:15" ht="48" x14ac:dyDescent="0.3">
      <c r="I458" s="707">
        <v>45540</v>
      </c>
      <c r="J458" s="739" t="s">
        <v>8197</v>
      </c>
      <c r="K458" s="739" t="s">
        <v>7990</v>
      </c>
      <c r="L458" s="719" t="s">
        <v>8190</v>
      </c>
      <c r="M458" s="709">
        <v>65100</v>
      </c>
      <c r="N458" s="737"/>
      <c r="O458" s="711">
        <f t="shared" si="20"/>
        <v>821643.91000000015</v>
      </c>
    </row>
    <row r="459" spans="9:15" x14ac:dyDescent="0.3">
      <c r="I459" s="707">
        <v>45541</v>
      </c>
      <c r="J459" s="739" t="s">
        <v>8198</v>
      </c>
      <c r="K459" s="739" t="s">
        <v>8191</v>
      </c>
      <c r="L459" s="719" t="s">
        <v>8192</v>
      </c>
      <c r="M459" s="709">
        <v>400000</v>
      </c>
      <c r="N459" s="737"/>
      <c r="O459" s="711">
        <f t="shared" si="20"/>
        <v>421643.91000000015</v>
      </c>
    </row>
    <row r="460" spans="9:15" ht="24" x14ac:dyDescent="0.3">
      <c r="I460" s="707">
        <v>45541</v>
      </c>
      <c r="J460" s="739" t="s">
        <v>7989</v>
      </c>
      <c r="K460" s="739" t="s">
        <v>7990</v>
      </c>
      <c r="L460" s="719" t="s">
        <v>8193</v>
      </c>
      <c r="M460" s="709">
        <v>37100</v>
      </c>
      <c r="N460" s="737"/>
      <c r="O460" s="711">
        <f t="shared" si="20"/>
        <v>384543.91000000015</v>
      </c>
    </row>
    <row r="461" spans="9:15" ht="24" x14ac:dyDescent="0.3">
      <c r="I461" s="707">
        <v>45541</v>
      </c>
      <c r="J461" s="739" t="s">
        <v>7981</v>
      </c>
      <c r="K461" s="739" t="s">
        <v>7995</v>
      </c>
      <c r="L461" s="719" t="s">
        <v>8051</v>
      </c>
      <c r="M461" s="709">
        <v>100000</v>
      </c>
      <c r="N461" s="737"/>
      <c r="O461" s="711">
        <f t="shared" si="20"/>
        <v>284543.91000000015</v>
      </c>
    </row>
    <row r="462" spans="9:15" ht="24" x14ac:dyDescent="0.3">
      <c r="I462" s="707">
        <v>45542</v>
      </c>
      <c r="J462" s="739" t="s">
        <v>8196</v>
      </c>
      <c r="K462" s="739" t="s">
        <v>8194</v>
      </c>
      <c r="L462" s="719" t="s">
        <v>8195</v>
      </c>
      <c r="M462" s="709">
        <v>50000</v>
      </c>
      <c r="N462" s="737"/>
      <c r="O462" s="711">
        <f t="shared" si="20"/>
        <v>234543.91000000015</v>
      </c>
    </row>
    <row r="463" spans="9:15" ht="24" x14ac:dyDescent="0.3">
      <c r="I463" s="707">
        <v>45542</v>
      </c>
      <c r="J463" s="739" t="s">
        <v>8035</v>
      </c>
      <c r="K463" s="739" t="s">
        <v>8026</v>
      </c>
      <c r="L463" s="719" t="s">
        <v>8199</v>
      </c>
      <c r="M463" s="709">
        <v>166000</v>
      </c>
      <c r="N463" s="737"/>
      <c r="O463" s="711">
        <f t="shared" si="20"/>
        <v>68543.910000000149</v>
      </c>
    </row>
    <row r="464" spans="9:15" ht="24" x14ac:dyDescent="0.3">
      <c r="I464" s="707">
        <v>45542</v>
      </c>
      <c r="J464" s="739" t="s">
        <v>8088</v>
      </c>
      <c r="K464" s="739" t="s">
        <v>7990</v>
      </c>
      <c r="L464" s="719" t="s">
        <v>8200</v>
      </c>
      <c r="M464" s="709">
        <v>19000</v>
      </c>
      <c r="N464" s="737"/>
      <c r="O464" s="711">
        <f t="shared" si="20"/>
        <v>49543.910000000149</v>
      </c>
    </row>
    <row r="465" spans="9:15" ht="24" x14ac:dyDescent="0.3">
      <c r="I465" s="707">
        <v>45542</v>
      </c>
      <c r="J465" s="739" t="s">
        <v>8010</v>
      </c>
      <c r="K465" s="739" t="s">
        <v>8016</v>
      </c>
      <c r="L465" s="719" t="s">
        <v>8201</v>
      </c>
      <c r="M465" s="709">
        <v>20680</v>
      </c>
      <c r="N465" s="737"/>
      <c r="O465" s="711">
        <f t="shared" si="20"/>
        <v>28863.910000000149</v>
      </c>
    </row>
    <row r="466" spans="9:15" ht="24" x14ac:dyDescent="0.3">
      <c r="I466" s="707">
        <v>45542</v>
      </c>
      <c r="J466" s="740" t="s">
        <v>8198</v>
      </c>
      <c r="K466" s="739" t="s">
        <v>7990</v>
      </c>
      <c r="L466" s="719" t="s">
        <v>8202</v>
      </c>
      <c r="M466" s="709">
        <v>29000</v>
      </c>
      <c r="N466" s="737"/>
      <c r="O466" s="711">
        <f t="shared" si="20"/>
        <v>-136.08999999985099</v>
      </c>
    </row>
    <row r="467" spans="9:15" ht="24" x14ac:dyDescent="0.3">
      <c r="I467" s="707">
        <v>45542</v>
      </c>
      <c r="J467" s="739" t="s">
        <v>8035</v>
      </c>
      <c r="K467" s="739" t="s">
        <v>8021</v>
      </c>
      <c r="L467" s="719" t="s">
        <v>8203</v>
      </c>
      <c r="M467" s="709">
        <v>281000</v>
      </c>
      <c r="N467" s="737"/>
      <c r="O467" s="711">
        <f t="shared" si="20"/>
        <v>-281136.08999999985</v>
      </c>
    </row>
    <row r="468" spans="9:15" ht="60" x14ac:dyDescent="0.3">
      <c r="I468" s="707">
        <v>45544</v>
      </c>
      <c r="J468" s="739" t="s">
        <v>8010</v>
      </c>
      <c r="K468" s="739" t="s">
        <v>7990</v>
      </c>
      <c r="L468" s="719" t="s">
        <v>8205</v>
      </c>
      <c r="M468" s="709">
        <v>74100</v>
      </c>
      <c r="N468" s="709"/>
      <c r="O468" s="711">
        <f t="shared" si="20"/>
        <v>-355236.08999999985</v>
      </c>
    </row>
    <row r="469" spans="9:15" ht="24" x14ac:dyDescent="0.3">
      <c r="I469" s="707">
        <v>45544</v>
      </c>
      <c r="J469" s="739"/>
      <c r="K469" s="739"/>
      <c r="L469" s="719" t="s">
        <v>8204</v>
      </c>
      <c r="M469" s="709"/>
      <c r="N469" s="709">
        <v>1560000</v>
      </c>
      <c r="O469" s="711">
        <f t="shared" si="20"/>
        <v>1204763.9100000001</v>
      </c>
    </row>
    <row r="470" spans="9:15" x14ac:dyDescent="0.3"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9:15" x14ac:dyDescent="0.3">
      <c r="I471" s="707">
        <v>45544</v>
      </c>
      <c r="J471" s="739" t="s">
        <v>8061</v>
      </c>
      <c r="K471" s="739" t="s">
        <v>8021</v>
      </c>
      <c r="L471" s="719" t="s">
        <v>8206</v>
      </c>
      <c r="M471" s="709">
        <v>500000</v>
      </c>
      <c r="N471" s="737"/>
      <c r="O471" s="711">
        <f t="shared" si="20"/>
        <v>689163.91000000015</v>
      </c>
    </row>
    <row r="472" spans="9:15" x14ac:dyDescent="0.3">
      <c r="I472" s="707">
        <v>45544</v>
      </c>
      <c r="J472" s="739" t="s">
        <v>8036</v>
      </c>
      <c r="K472" s="739" t="s">
        <v>8184</v>
      </c>
      <c r="L472" s="719" t="s">
        <v>8185</v>
      </c>
      <c r="M472" s="709">
        <v>150000</v>
      </c>
      <c r="N472" s="737"/>
      <c r="O472" s="711">
        <f t="shared" si="20"/>
        <v>539163.91000000015</v>
      </c>
    </row>
    <row r="473" spans="9:15" ht="24" x14ac:dyDescent="0.3">
      <c r="I473" s="707">
        <v>45545</v>
      </c>
      <c r="J473" s="740" t="s">
        <v>8198</v>
      </c>
      <c r="K473" s="739" t="s">
        <v>8026</v>
      </c>
      <c r="L473" s="719" t="s">
        <v>8207</v>
      </c>
      <c r="M473" s="709">
        <v>50000</v>
      </c>
      <c r="N473" s="737"/>
      <c r="O473" s="711">
        <f t="shared" si="20"/>
        <v>489163.91000000015</v>
      </c>
    </row>
    <row r="474" spans="9:15" ht="36" x14ac:dyDescent="0.3">
      <c r="I474" s="707">
        <v>45545</v>
      </c>
      <c r="J474" s="739" t="s">
        <v>8103</v>
      </c>
      <c r="K474" s="739" t="s">
        <v>6931</v>
      </c>
      <c r="L474" s="719" t="s">
        <v>8208</v>
      </c>
      <c r="M474" s="709">
        <v>100000</v>
      </c>
      <c r="N474" s="737"/>
      <c r="O474" s="711">
        <f t="shared" si="20"/>
        <v>389163.91000000015</v>
      </c>
    </row>
    <row r="475" spans="9:15" ht="36" x14ac:dyDescent="0.3">
      <c r="I475" s="707">
        <v>45545</v>
      </c>
      <c r="J475" s="739" t="s">
        <v>8209</v>
      </c>
      <c r="K475" s="739" t="s">
        <v>8210</v>
      </c>
      <c r="L475" s="719" t="s">
        <v>8211</v>
      </c>
      <c r="M475" s="709">
        <v>170000</v>
      </c>
      <c r="N475" s="737"/>
      <c r="O475" s="711">
        <f t="shared" si="20"/>
        <v>219163.91000000015</v>
      </c>
    </row>
    <row r="476" spans="9:15" ht="60" x14ac:dyDescent="0.3">
      <c r="I476" s="707">
        <v>45546</v>
      </c>
      <c r="J476" s="739" t="s">
        <v>8036</v>
      </c>
      <c r="K476" s="740" t="s">
        <v>8213</v>
      </c>
      <c r="L476" s="719" t="s">
        <v>8212</v>
      </c>
      <c r="M476" s="709">
        <v>29500</v>
      </c>
      <c r="N476" s="737"/>
      <c r="O476" s="711">
        <f t="shared" si="20"/>
        <v>189663.91000000015</v>
      </c>
    </row>
    <row r="477" spans="9:15" ht="24" x14ac:dyDescent="0.3">
      <c r="I477" s="707">
        <v>45546</v>
      </c>
      <c r="J477" s="739" t="s">
        <v>8010</v>
      </c>
      <c r="K477" s="739" t="s">
        <v>7985</v>
      </c>
      <c r="L477" s="719" t="s">
        <v>8214</v>
      </c>
      <c r="M477" s="709">
        <v>40800</v>
      </c>
      <c r="N477" s="737"/>
      <c r="O477" s="711">
        <f t="shared" si="20"/>
        <v>148863.91000000015</v>
      </c>
    </row>
    <row r="478" spans="9:15" ht="36" x14ac:dyDescent="0.3">
      <c r="I478" s="707">
        <v>45546</v>
      </c>
      <c r="J478" s="739" t="s">
        <v>8010</v>
      </c>
      <c r="K478" s="739" t="s">
        <v>7990</v>
      </c>
      <c r="L478" s="719" t="s">
        <v>8215</v>
      </c>
      <c r="M478" s="709">
        <v>32400</v>
      </c>
      <c r="N478" s="737"/>
      <c r="O478" s="711">
        <f t="shared" si="20"/>
        <v>116463.91000000015</v>
      </c>
    </row>
    <row r="479" spans="9:15" x14ac:dyDescent="0.3">
      <c r="I479" s="737"/>
      <c r="J479" s="739"/>
      <c r="K479" s="739"/>
      <c r="L479" s="719"/>
      <c r="M479" s="709"/>
      <c r="N479" s="737"/>
      <c r="O479" s="737"/>
    </row>
    <row r="480" spans="9:15" x14ac:dyDescent="0.3">
      <c r="I480" s="737"/>
      <c r="J480" s="739"/>
      <c r="K480" s="739"/>
      <c r="L480" s="719"/>
      <c r="M480" s="709"/>
      <c r="N480" s="737"/>
      <c r="O480" s="737"/>
    </row>
  </sheetData>
  <autoFilter ref="A2:O426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3" t="s">
        <v>37</v>
      </c>
      <c r="B1" s="794"/>
      <c r="C1" s="794"/>
      <c r="D1" s="794"/>
      <c r="E1" s="794"/>
      <c r="F1" s="794"/>
      <c r="G1" s="794"/>
      <c r="H1" s="794"/>
      <c r="I1" s="794"/>
      <c r="J1" s="794"/>
      <c r="K1" s="794"/>
      <c r="L1" s="794"/>
      <c r="M1" s="20"/>
      <c r="N1" s="21"/>
    </row>
    <row r="2" spans="1:14" ht="30.75" customHeight="1" x14ac:dyDescent="0.25">
      <c r="A2" s="795" t="s">
        <v>38</v>
      </c>
      <c r="B2" s="796"/>
      <c r="C2" s="796"/>
      <c r="D2" s="796"/>
      <c r="E2" s="796"/>
      <c r="F2" s="796"/>
      <c r="G2" s="796"/>
      <c r="H2" s="796"/>
      <c r="I2" s="796"/>
      <c r="J2" s="796"/>
      <c r="K2" s="796"/>
      <c r="L2" s="796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1" t="s">
        <v>7051</v>
      </c>
      <c r="B62" s="792"/>
      <c r="C62" s="792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04"/>
  <sheetViews>
    <sheetView zoomScaleNormal="100" zoomScaleSheetLayoutView="110" workbookViewId="0">
      <pane ySplit="1" topLeftCell="A439" activePane="bottomLeft" state="frozen"/>
      <selection pane="bottomLeft" activeCell="G291" sqref="G291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08" t="s">
        <v>65</v>
      </c>
      <c r="C4" s="809"/>
      <c r="D4" s="809"/>
      <c r="E4" s="809"/>
      <c r="F4" s="810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08" t="s">
        <v>65</v>
      </c>
      <c r="C7" s="809"/>
      <c r="D7" s="809"/>
      <c r="E7" s="809"/>
      <c r="F7" s="810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08" t="s">
        <v>65</v>
      </c>
      <c r="C9" s="809"/>
      <c r="D9" s="809"/>
      <c r="E9" s="809"/>
      <c r="F9" s="810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08" t="s">
        <v>65</v>
      </c>
      <c r="C10" s="809"/>
      <c r="D10" s="809"/>
      <c r="E10" s="809"/>
      <c r="F10" s="810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08" t="s">
        <v>65</v>
      </c>
      <c r="C11" s="809"/>
      <c r="D11" s="809"/>
      <c r="E11" s="809"/>
      <c r="F11" s="810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08" t="s">
        <v>65</v>
      </c>
      <c r="C18" s="809"/>
      <c r="D18" s="809"/>
      <c r="E18" s="809"/>
      <c r="F18" s="810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08" t="s">
        <v>65</v>
      </c>
      <c r="C19" s="809"/>
      <c r="D19" s="809"/>
      <c r="E19" s="809"/>
      <c r="F19" s="810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08" t="s">
        <v>65</v>
      </c>
      <c r="C20" s="809"/>
      <c r="D20" s="809"/>
      <c r="E20" s="809"/>
      <c r="F20" s="810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08" t="s">
        <v>65</v>
      </c>
      <c r="C26" s="809"/>
      <c r="D26" s="809"/>
      <c r="E26" s="809"/>
      <c r="F26" s="810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08" t="s">
        <v>65</v>
      </c>
      <c r="C31" s="809"/>
      <c r="D31" s="809"/>
      <c r="E31" s="809"/>
      <c r="F31" s="810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08" t="s">
        <v>65</v>
      </c>
      <c r="C36" s="809"/>
      <c r="D36" s="809"/>
      <c r="E36" s="809"/>
      <c r="F36" s="810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08" t="s">
        <v>65</v>
      </c>
      <c r="C37" s="809"/>
      <c r="D37" s="809"/>
      <c r="E37" s="809"/>
      <c r="F37" s="810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08" t="s">
        <v>65</v>
      </c>
      <c r="C43" s="809"/>
      <c r="D43" s="809"/>
      <c r="E43" s="809"/>
      <c r="F43" s="810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08" t="s">
        <v>65</v>
      </c>
      <c r="C44" s="809"/>
      <c r="D44" s="809"/>
      <c r="E44" s="809"/>
      <c r="F44" s="810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08" t="s">
        <v>65</v>
      </c>
      <c r="C46" s="809"/>
      <c r="D46" s="809"/>
      <c r="E46" s="809"/>
      <c r="F46" s="810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08" t="s">
        <v>65</v>
      </c>
      <c r="C49" s="809"/>
      <c r="D49" s="809"/>
      <c r="E49" s="809"/>
      <c r="F49" s="810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08" t="s">
        <v>65</v>
      </c>
      <c r="C50" s="809"/>
      <c r="D50" s="809"/>
      <c r="E50" s="809"/>
      <c r="F50" s="810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08" t="s">
        <v>65</v>
      </c>
      <c r="C69" s="809"/>
      <c r="D69" s="809"/>
      <c r="E69" s="809"/>
      <c r="F69" s="810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08" t="s">
        <v>65</v>
      </c>
      <c r="C82" s="809"/>
      <c r="D82" s="809"/>
      <c r="E82" s="809"/>
      <c r="F82" s="810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7318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7443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7484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7484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7443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7491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7570</v>
      </c>
    </row>
    <row r="314" spans="1:10" s="7" customFormat="1" ht="15.75" x14ac:dyDescent="0.25">
      <c r="A314" s="6">
        <v>1020</v>
      </c>
      <c r="B314" s="5" t="s">
        <v>7530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7571</v>
      </c>
    </row>
    <row r="315" spans="1:10" s="7" customFormat="1" ht="15.75" x14ac:dyDescent="0.25">
      <c r="A315" s="599" t="s">
        <v>7573</v>
      </c>
      <c r="B315" s="600" t="s">
        <v>7443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7574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7583</v>
      </c>
    </row>
    <row r="321" spans="1:10" s="7" customFormat="1" ht="15.75" x14ac:dyDescent="0.25">
      <c r="A321" s="6">
        <v>1021</v>
      </c>
      <c r="B321" s="5" t="s">
        <v>7530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7595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7596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7597</v>
      </c>
    </row>
    <row r="324" spans="1:10" s="7" customFormat="1" ht="15.75" x14ac:dyDescent="0.25">
      <c r="A324" s="6">
        <v>1024</v>
      </c>
      <c r="B324" s="5" t="s">
        <v>7484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7592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5" t="s">
        <v>7711</v>
      </c>
      <c r="B327" s="806"/>
      <c r="C327" s="806"/>
      <c r="D327" s="806"/>
      <c r="E327" s="806"/>
      <c r="F327" s="806"/>
      <c r="G327" s="806"/>
      <c r="H327" s="807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7625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7622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7628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7624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7629</v>
      </c>
      <c r="C340" s="558">
        <f>C339*4%</f>
        <v>301211.07962400001</v>
      </c>
      <c r="D340" s="557"/>
      <c r="E340" s="608" t="s">
        <v>7626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7623</v>
      </c>
      <c r="C341" s="620">
        <f>C340+C339</f>
        <v>7831488.0702240001</v>
      </c>
      <c r="D341" s="621"/>
      <c r="E341" s="622" t="s">
        <v>7627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7621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5" t="s">
        <v>7710</v>
      </c>
      <c r="B353" s="806"/>
      <c r="C353" s="806"/>
      <c r="D353" s="806"/>
      <c r="E353" s="806"/>
      <c r="F353" s="806"/>
      <c r="G353" s="806"/>
      <c r="H353" s="807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7625</v>
      </c>
      <c r="F354" s="607" t="s">
        <v>7669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7622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7670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7628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7668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7624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7626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7627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7443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7714</v>
      </c>
    </row>
    <row r="368" spans="1:9" s="7" customFormat="1" ht="15.75" x14ac:dyDescent="0.25">
      <c r="A368" s="629" t="s">
        <v>66</v>
      </c>
      <c r="B368" s="5" t="s">
        <v>7642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7642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5" t="s">
        <v>7750</v>
      </c>
      <c r="B371" s="806"/>
      <c r="C371" s="806"/>
      <c r="D371" s="806"/>
      <c r="E371" s="806"/>
      <c r="F371" s="806"/>
      <c r="G371" s="806"/>
      <c r="H371" s="807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7625</v>
      </c>
      <c r="F372" s="607" t="s">
        <v>7669</v>
      </c>
      <c r="G372" s="612"/>
      <c r="H372" s="626"/>
    </row>
    <row r="373" spans="1:10" s="7" customFormat="1" ht="15.75" x14ac:dyDescent="0.25">
      <c r="A373" s="489"/>
      <c r="B373" s="617" t="s">
        <v>7759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7758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7670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7628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7668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7624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7626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7627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03" t="s">
        <v>7912</v>
      </c>
      <c r="B384" s="804"/>
      <c r="C384" s="804"/>
      <c r="D384" s="804"/>
      <c r="E384" s="804"/>
      <c r="F384" s="804"/>
      <c r="G384" s="804"/>
      <c r="H384" s="651"/>
    </row>
    <row r="385" spans="1:9" s="7" customFormat="1" ht="28.5" x14ac:dyDescent="0.25">
      <c r="A385" s="803"/>
      <c r="B385" s="804"/>
      <c r="C385" s="804"/>
      <c r="D385" s="804"/>
      <c r="E385" s="804"/>
      <c r="F385" s="804"/>
      <c r="G385" s="804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797" t="s">
        <v>7912</v>
      </c>
      <c r="B391" s="798"/>
      <c r="C391" s="798"/>
      <c r="D391" s="798"/>
      <c r="E391" s="798"/>
      <c r="F391" s="798"/>
      <c r="G391" s="798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7484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7796</v>
      </c>
    </row>
    <row r="397" spans="1:9" s="7" customFormat="1" ht="15.75" x14ac:dyDescent="0.25">
      <c r="A397" s="679">
        <v>1039</v>
      </c>
      <c r="B397" s="673" t="s">
        <v>7443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7807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0" t="s">
        <v>7797</v>
      </c>
      <c r="B399" s="801"/>
      <c r="C399" s="801"/>
      <c r="D399" s="801"/>
      <c r="E399" s="801"/>
      <c r="F399" s="801"/>
      <c r="G399" s="801"/>
      <c r="H399" s="802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7625</v>
      </c>
      <c r="F400" s="657" t="s">
        <v>7669</v>
      </c>
      <c r="G400" s="650"/>
      <c r="H400" s="651"/>
    </row>
    <row r="401" spans="1:9" s="7" customFormat="1" ht="15.75" x14ac:dyDescent="0.25">
      <c r="A401" s="645"/>
      <c r="B401" s="658" t="s">
        <v>7759</v>
      </c>
      <c r="C401" s="647">
        <f>C400*60%</f>
        <v>6114045</v>
      </c>
      <c r="D401" s="648"/>
      <c r="E401" s="647"/>
      <c r="F401" s="647"/>
      <c r="G401" s="650" t="s">
        <v>7668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7758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7670</v>
      </c>
      <c r="C404" s="647">
        <f>C401</f>
        <v>6114045</v>
      </c>
      <c r="D404" s="648"/>
      <c r="E404" s="660"/>
      <c r="F404" s="660"/>
      <c r="G404" s="650" t="s">
        <v>7886</v>
      </c>
      <c r="H404" s="659">
        <f>F403</f>
        <v>794825.85</v>
      </c>
    </row>
    <row r="405" spans="1:9" s="7" customFormat="1" ht="15.75" x14ac:dyDescent="0.25">
      <c r="A405" s="645"/>
      <c r="B405" s="658" t="s">
        <v>7628</v>
      </c>
      <c r="C405" s="647">
        <f>C404</f>
        <v>6114045</v>
      </c>
      <c r="D405" s="648"/>
      <c r="E405" s="663"/>
      <c r="F405" s="660"/>
      <c r="G405" s="650" t="s">
        <v>7887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03" t="s">
        <v>7854</v>
      </c>
      <c r="B410" s="804"/>
      <c r="C410" s="804"/>
      <c r="D410" s="804"/>
      <c r="E410" s="804"/>
      <c r="F410" s="804"/>
      <c r="G410" s="804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7484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7868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7642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7947</v>
      </c>
    </row>
    <row r="420" spans="1:11" s="7" customFormat="1" ht="15.75" x14ac:dyDescent="0.25">
      <c r="A420" s="692" t="s">
        <v>18</v>
      </c>
      <c r="B420" s="673" t="s">
        <v>7642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7948</v>
      </c>
    </row>
    <row r="421" spans="1:11" s="7" customFormat="1" ht="15.75" x14ac:dyDescent="0.25">
      <c r="A421" s="692" t="s">
        <v>70</v>
      </c>
      <c r="B421" s="673" t="s">
        <v>7642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7949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0" t="s">
        <v>7875</v>
      </c>
      <c r="B424" s="801"/>
      <c r="C424" s="801"/>
      <c r="D424" s="801"/>
      <c r="E424" s="801"/>
      <c r="F424" s="801"/>
      <c r="G424" s="801"/>
      <c r="H424" s="802"/>
    </row>
    <row r="425" spans="1:11" s="7" customFormat="1" ht="15.75" x14ac:dyDescent="0.25">
      <c r="A425" s="645"/>
      <c r="B425" s="685" t="s">
        <v>7876</v>
      </c>
      <c r="C425" s="647">
        <f>C420+C419</f>
        <v>3528001</v>
      </c>
      <c r="D425" s="648"/>
      <c r="E425" s="657"/>
      <c r="F425" s="657"/>
      <c r="G425" s="650"/>
      <c r="H425" s="651"/>
      <c r="J425" s="799" t="s">
        <v>7925</v>
      </c>
      <c r="K425" s="799"/>
    </row>
    <row r="426" spans="1:11" s="7" customFormat="1" ht="15.75" x14ac:dyDescent="0.25">
      <c r="A426" s="645"/>
      <c r="B426" s="658" t="s">
        <v>7759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7668</v>
      </c>
      <c r="H426" s="659">
        <f>SUM(E412:E421)</f>
        <v>1112857.27</v>
      </c>
      <c r="J426" s="7" t="s">
        <v>7894</v>
      </c>
      <c r="K426" s="9">
        <v>2116798</v>
      </c>
    </row>
    <row r="427" spans="1:11" s="7" customFormat="1" ht="15.75" x14ac:dyDescent="0.25">
      <c r="A427" s="645"/>
      <c r="B427" s="658" t="s">
        <v>7628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7895</v>
      </c>
      <c r="K428" s="632">
        <v>151325.75999999998</v>
      </c>
    </row>
    <row r="429" spans="1:11" s="7" customFormat="1" ht="15.75" x14ac:dyDescent="0.25">
      <c r="A429" s="645"/>
      <c r="B429" s="658" t="s">
        <v>7624</v>
      </c>
      <c r="C429" s="647">
        <f>C427+C428</f>
        <v>2582496.7320000003</v>
      </c>
      <c r="D429" s="648"/>
      <c r="E429" s="663"/>
      <c r="F429" s="663"/>
      <c r="G429" s="650" t="s">
        <v>7886</v>
      </c>
      <c r="H429" s="659">
        <f>F427+F435</f>
        <v>534741.402</v>
      </c>
      <c r="I429" s="590">
        <f>H427-F435</f>
        <v>630728.49200000009</v>
      </c>
      <c r="J429" s="7" t="s">
        <v>7895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7887</v>
      </c>
      <c r="H430" s="659">
        <f>H427-H429</f>
        <v>355544.41400000011</v>
      </c>
      <c r="J430" s="7" t="s">
        <v>7909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7885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7759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7628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7624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797" t="s">
        <v>7913</v>
      </c>
      <c r="B440" s="798"/>
      <c r="C440" s="798"/>
      <c r="D440" s="798"/>
      <c r="E440" s="798"/>
      <c r="F440" s="798"/>
      <c r="G440" s="798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799" t="s">
        <v>7925</v>
      </c>
      <c r="K442" s="799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7943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8079</v>
      </c>
      <c r="K447" s="590"/>
    </row>
    <row r="448" spans="1:11" s="7" customFormat="1" ht="15.75" x14ac:dyDescent="0.25">
      <c r="A448" s="489">
        <v>1044</v>
      </c>
      <c r="B448" s="5" t="s">
        <v>8018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7926</v>
      </c>
      <c r="K448" s="632"/>
    </row>
    <row r="449" spans="1:11" s="7" customFormat="1" ht="15" customHeight="1" x14ac:dyDescent="0.25">
      <c r="A449" s="696" t="s">
        <v>71</v>
      </c>
      <c r="B449" s="673" t="s">
        <v>7642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7950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0" t="s">
        <v>7951</v>
      </c>
      <c r="B451" s="801"/>
      <c r="C451" s="801"/>
      <c r="D451" s="801"/>
      <c r="E451" s="801"/>
      <c r="F451" s="801"/>
      <c r="G451" s="801"/>
      <c r="H451" s="802"/>
      <c r="J451" s="799" t="s">
        <v>7925</v>
      </c>
      <c r="K451" s="799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7759</v>
      </c>
      <c r="C453" s="647">
        <f>C452*60%</f>
        <v>1657950</v>
      </c>
      <c r="D453" s="648"/>
      <c r="E453" s="647"/>
      <c r="F453" s="647"/>
      <c r="G453" s="650" t="s">
        <v>7668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7758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8019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7895</v>
      </c>
      <c r="K455" s="632">
        <v>817625</v>
      </c>
    </row>
    <row r="456" spans="1:11" s="7" customFormat="1" ht="15" customHeight="1" x14ac:dyDescent="0.25">
      <c r="A456" s="645"/>
      <c r="B456" s="658" t="s">
        <v>7670</v>
      </c>
      <c r="C456" s="647">
        <f>C453</f>
        <v>1657950</v>
      </c>
      <c r="D456" s="648"/>
      <c r="E456" s="660"/>
      <c r="F456" s="660"/>
      <c r="G456" s="650" t="s">
        <v>7886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7628</v>
      </c>
      <c r="C457" s="647">
        <f>C456</f>
        <v>1657950</v>
      </c>
      <c r="D457" s="648"/>
      <c r="E457" s="663"/>
      <c r="F457" s="660"/>
      <c r="G457" s="650" t="s">
        <v>7887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797" t="s">
        <v>7958</v>
      </c>
      <c r="B462" s="798"/>
      <c r="C462" s="798"/>
      <c r="D462" s="798"/>
      <c r="E462" s="798"/>
      <c r="F462" s="798"/>
      <c r="G462" s="798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799"/>
      <c r="K464" s="799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8101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8170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K469" s="632"/>
    </row>
    <row r="470" spans="1:11" s="7" customFormat="1" ht="15.75" x14ac:dyDescent="0.25">
      <c r="A470" s="696" t="s">
        <v>74</v>
      </c>
      <c r="B470" s="673" t="s">
        <v>7642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7959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0" t="s">
        <v>7960</v>
      </c>
      <c r="B472" s="801"/>
      <c r="C472" s="801"/>
      <c r="D472" s="801"/>
      <c r="E472" s="801"/>
      <c r="F472" s="801"/>
      <c r="G472" s="801"/>
      <c r="H472" s="802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7625</v>
      </c>
      <c r="F473" s="657" t="s">
        <v>8171</v>
      </c>
      <c r="G473" s="650"/>
      <c r="H473" s="651"/>
      <c r="J473" s="7" t="s">
        <v>7895</v>
      </c>
      <c r="K473" s="632">
        <v>801344</v>
      </c>
    </row>
    <row r="474" spans="1:11" s="7" customFormat="1" ht="15.75" x14ac:dyDescent="0.25">
      <c r="A474" s="645"/>
      <c r="B474" s="658" t="s">
        <v>7759</v>
      </c>
      <c r="C474" s="647">
        <f>C473*60%</f>
        <v>1176000</v>
      </c>
      <c r="D474" s="648"/>
      <c r="E474" s="647"/>
      <c r="F474" s="647"/>
      <c r="G474" s="650" t="s">
        <v>7668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7758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7895</v>
      </c>
      <c r="K476" s="632">
        <v>801344</v>
      </c>
    </row>
    <row r="477" spans="1:11" s="7" customFormat="1" ht="15.75" x14ac:dyDescent="0.25">
      <c r="A477" s="645"/>
      <c r="B477" s="658" t="s">
        <v>7670</v>
      </c>
      <c r="C477" s="647">
        <f>C474</f>
        <v>1176000</v>
      </c>
      <c r="D477" s="648"/>
      <c r="E477" s="660"/>
      <c r="F477" s="660"/>
      <c r="G477" s="650" t="s">
        <v>7886</v>
      </c>
      <c r="H477" s="659">
        <f>F476</f>
        <v>120201.59999999999</v>
      </c>
      <c r="J477" s="799"/>
      <c r="K477" s="799"/>
    </row>
    <row r="478" spans="1:11" s="7" customFormat="1" ht="15.75" x14ac:dyDescent="0.25">
      <c r="A478" s="645"/>
      <c r="B478" s="658" t="s">
        <v>7628</v>
      </c>
      <c r="C478" s="647">
        <f>C477</f>
        <v>1176000</v>
      </c>
      <c r="D478" s="648"/>
      <c r="E478" s="663"/>
      <c r="F478" s="660"/>
      <c r="G478" s="650" t="s">
        <v>7887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797" t="s">
        <v>8175</v>
      </c>
      <c r="B482" s="798"/>
      <c r="C482" s="798"/>
      <c r="D482" s="798"/>
      <c r="E482" s="798"/>
      <c r="F482" s="798"/>
      <c r="G482" s="798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" customHeight="1" x14ac:dyDescent="0.25">
      <c r="A484" s="489">
        <v>1048</v>
      </c>
      <c r="B484" s="751" t="s">
        <v>8099</v>
      </c>
      <c r="C484" s="410"/>
      <c r="D484" s="25">
        <v>0.15</v>
      </c>
      <c r="E484" s="10">
        <f>D484*C484</f>
        <v>0</v>
      </c>
      <c r="F484" s="10">
        <f>E484+C484</f>
        <v>0</v>
      </c>
      <c r="G484" s="450" t="s">
        <v>7168</v>
      </c>
      <c r="H484" s="627">
        <v>45505</v>
      </c>
      <c r="I484" s="7" t="s">
        <v>8100</v>
      </c>
      <c r="K484" s="9"/>
    </row>
    <row r="485" spans="1:11" s="7" customFormat="1" ht="15" customHeight="1" x14ac:dyDescent="0.25">
      <c r="A485" s="489">
        <v>1052</v>
      </c>
      <c r="B485" s="751" t="s">
        <v>64</v>
      </c>
      <c r="C485" s="410">
        <v>587810</v>
      </c>
      <c r="D485" s="25">
        <v>0.15</v>
      </c>
      <c r="E485" s="10">
        <f t="shared" ref="E485:E486" si="72">D485*C485</f>
        <v>88171.5</v>
      </c>
      <c r="F485" s="10">
        <f t="shared" ref="F485:F486" si="73">E485+C485</f>
        <v>675981.5</v>
      </c>
      <c r="G485" s="450" t="s">
        <v>7168</v>
      </c>
      <c r="H485" s="627">
        <v>45505</v>
      </c>
      <c r="I485" s="7" t="s">
        <v>8131</v>
      </c>
      <c r="K485" s="9"/>
    </row>
    <row r="486" spans="1:11" s="7" customFormat="1" ht="15" customHeight="1" x14ac:dyDescent="0.25">
      <c r="A486" s="489">
        <v>1053</v>
      </c>
      <c r="B486" s="751" t="s">
        <v>64</v>
      </c>
      <c r="C486" s="410">
        <v>122500</v>
      </c>
      <c r="D486" s="25">
        <v>0.15</v>
      </c>
      <c r="E486" s="10">
        <f t="shared" si="72"/>
        <v>18375</v>
      </c>
      <c r="F486" s="10">
        <f t="shared" si="73"/>
        <v>140875</v>
      </c>
      <c r="G486" s="450" t="s">
        <v>7168</v>
      </c>
      <c r="H486" s="627">
        <v>45505</v>
      </c>
      <c r="I486" s="7" t="s">
        <v>8132</v>
      </c>
      <c r="K486" s="632"/>
    </row>
    <row r="487" spans="1:11" s="7" customFormat="1" ht="15" customHeight="1" x14ac:dyDescent="0.25">
      <c r="A487" s="489">
        <v>1054</v>
      </c>
      <c r="B487" s="751" t="s">
        <v>7443</v>
      </c>
      <c r="C487" s="10">
        <v>2340420</v>
      </c>
      <c r="D487" s="25">
        <v>0.15</v>
      </c>
      <c r="E487" s="10">
        <f>D487*C487</f>
        <v>351063</v>
      </c>
      <c r="F487" s="10">
        <f>E487+C487</f>
        <v>2691483</v>
      </c>
      <c r="G487" s="450" t="s">
        <v>7168</v>
      </c>
      <c r="H487" s="627">
        <v>45505</v>
      </c>
      <c r="I487" s="7" t="s">
        <v>7944</v>
      </c>
      <c r="K487" s="632"/>
    </row>
    <row r="488" spans="1:11" s="7" customFormat="1" ht="15" customHeight="1" x14ac:dyDescent="0.25">
      <c r="A488" s="489">
        <v>1055</v>
      </c>
      <c r="B488" s="751" t="s">
        <v>7443</v>
      </c>
      <c r="C488" s="10">
        <v>18000</v>
      </c>
      <c r="D488" s="25">
        <v>0.15</v>
      </c>
      <c r="E488" s="10">
        <f>D488*C488</f>
        <v>2700</v>
      </c>
      <c r="F488" s="10">
        <f>E488+C488</f>
        <v>20700</v>
      </c>
      <c r="G488" s="450" t="s">
        <v>7168</v>
      </c>
      <c r="H488" s="627">
        <v>45505</v>
      </c>
      <c r="I488" s="7" t="s">
        <v>7945</v>
      </c>
      <c r="K488" s="590"/>
    </row>
    <row r="489" spans="1:11" s="7" customFormat="1" ht="15" customHeight="1" x14ac:dyDescent="0.25">
      <c r="A489" s="489">
        <v>1056</v>
      </c>
      <c r="B489" s="751" t="s">
        <v>64</v>
      </c>
      <c r="C489" s="410">
        <v>209750</v>
      </c>
      <c r="D489" s="25">
        <v>0.15</v>
      </c>
      <c r="E489" s="10">
        <f>D489*C489</f>
        <v>31462.5</v>
      </c>
      <c r="F489" s="10">
        <f>E489+C489</f>
        <v>241212.5</v>
      </c>
      <c r="G489" s="450" t="s">
        <v>7168</v>
      </c>
      <c r="H489" s="627">
        <v>45505</v>
      </c>
      <c r="I489" s="7" t="s">
        <v>8133</v>
      </c>
      <c r="K489" s="632"/>
    </row>
    <row r="490" spans="1:11" s="7" customFormat="1" ht="15.75" x14ac:dyDescent="0.25">
      <c r="A490" s="31"/>
      <c r="G490" s="31"/>
      <c r="H490" s="31"/>
    </row>
    <row r="491" spans="1:11" s="7" customFormat="1" ht="15.75" x14ac:dyDescent="0.25">
      <c r="A491" s="31"/>
      <c r="G491" s="31"/>
      <c r="H491" s="31"/>
    </row>
    <row r="492" spans="1:11" s="7" customFormat="1" ht="15.75" x14ac:dyDescent="0.25">
      <c r="A492" s="31"/>
      <c r="G492" s="31"/>
      <c r="H492" s="31"/>
    </row>
    <row r="493" spans="1:11" s="7" customFormat="1" ht="15.75" x14ac:dyDescent="0.25">
      <c r="A493" s="31"/>
      <c r="G493" s="31"/>
      <c r="H493" s="31"/>
    </row>
    <row r="494" spans="1:11" s="7" customFormat="1" ht="15.75" x14ac:dyDescent="0.25">
      <c r="A494" s="31"/>
      <c r="G494" s="31"/>
      <c r="H494" s="31"/>
    </row>
    <row r="495" spans="1:11" s="7" customFormat="1" ht="15.75" x14ac:dyDescent="0.25">
      <c r="A495" s="31"/>
      <c r="G495" s="31"/>
      <c r="H495" s="31"/>
    </row>
    <row r="496" spans="1:11" s="7" customFormat="1" ht="15.75" x14ac:dyDescent="0.25">
      <c r="A496" s="31"/>
      <c r="G496" s="31"/>
      <c r="H496" s="31"/>
    </row>
    <row r="497" spans="1:8" s="7" customFormat="1" ht="15.75" x14ac:dyDescent="0.25">
      <c r="A497" s="31"/>
      <c r="G497" s="31"/>
      <c r="H497" s="31"/>
    </row>
    <row r="498" spans="1:8" s="7" customFormat="1" ht="15.75" x14ac:dyDescent="0.25">
      <c r="A498" s="31"/>
      <c r="G498" s="31"/>
      <c r="H498" s="31"/>
    </row>
    <row r="499" spans="1:8" s="7" customFormat="1" ht="15.75" x14ac:dyDescent="0.25">
      <c r="A499" s="31"/>
      <c r="G499" s="31"/>
      <c r="H499" s="31"/>
    </row>
    <row r="500" spans="1:8" s="7" customFormat="1" ht="15.75" x14ac:dyDescent="0.25">
      <c r="A500" s="31"/>
      <c r="G500" s="31"/>
      <c r="H500" s="31"/>
    </row>
    <row r="501" spans="1:8" s="7" customFormat="1" ht="15.75" x14ac:dyDescent="0.25">
      <c r="A501" s="31"/>
      <c r="G501" s="31"/>
      <c r="H501" s="31"/>
    </row>
    <row r="502" spans="1:8" s="7" customFormat="1" ht="15.75" x14ac:dyDescent="0.25">
      <c r="A502" s="31"/>
      <c r="G502" s="31"/>
      <c r="H502" s="31"/>
    </row>
    <row r="503" spans="1:8" s="7" customFormat="1" ht="15.75" x14ac:dyDescent="0.25">
      <c r="A503" s="31"/>
      <c r="G503" s="31"/>
      <c r="H503" s="31"/>
    </row>
    <row r="504" spans="1:8" s="7" customFormat="1" ht="15.75" x14ac:dyDescent="0.25">
      <c r="A504" s="31"/>
      <c r="G504" s="31"/>
      <c r="H504" s="31"/>
    </row>
    <row r="505" spans="1:8" s="7" customFormat="1" ht="15.75" x14ac:dyDescent="0.25">
      <c r="A505" s="31"/>
      <c r="G505" s="31"/>
      <c r="H505" s="31"/>
    </row>
    <row r="506" spans="1:8" s="7" customFormat="1" ht="15.75" x14ac:dyDescent="0.25">
      <c r="A506" s="31"/>
      <c r="G506" s="31"/>
      <c r="H506" s="31"/>
    </row>
    <row r="507" spans="1:8" s="7" customFormat="1" ht="15.75" x14ac:dyDescent="0.25">
      <c r="A507" s="31"/>
      <c r="G507" s="31"/>
      <c r="H507" s="31"/>
    </row>
    <row r="508" spans="1:8" s="7" customFormat="1" ht="15.75" x14ac:dyDescent="0.25">
      <c r="A508" s="31"/>
      <c r="G508" s="31"/>
      <c r="H508" s="31"/>
    </row>
    <row r="509" spans="1:8" s="7" customFormat="1" ht="15.75" x14ac:dyDescent="0.25">
      <c r="A509" s="31"/>
      <c r="G509" s="31"/>
      <c r="H509" s="31"/>
    </row>
    <row r="510" spans="1:8" s="7" customFormat="1" ht="15.75" x14ac:dyDescent="0.25">
      <c r="A510" s="31"/>
      <c r="G510" s="31"/>
      <c r="H510" s="31"/>
    </row>
    <row r="511" spans="1:8" s="7" customFormat="1" ht="15.75" x14ac:dyDescent="0.25">
      <c r="A511" s="31"/>
      <c r="G511" s="31"/>
      <c r="H511" s="31"/>
    </row>
    <row r="512" spans="1:8" s="7" customFormat="1" ht="15.75" x14ac:dyDescent="0.25">
      <c r="A512" s="31"/>
      <c r="G512" s="31"/>
      <c r="H512" s="31"/>
    </row>
    <row r="513" spans="1:8" s="7" customFormat="1" ht="15.75" x14ac:dyDescent="0.25">
      <c r="A513" s="31"/>
      <c r="G513" s="31"/>
      <c r="H513" s="31"/>
    </row>
    <row r="514" spans="1:8" s="7" customFormat="1" ht="15.75" x14ac:dyDescent="0.25">
      <c r="A514" s="31"/>
      <c r="G514" s="31"/>
      <c r="H514" s="31"/>
    </row>
    <row r="515" spans="1:8" s="7" customFormat="1" ht="15.75" x14ac:dyDescent="0.25">
      <c r="A515" s="31"/>
      <c r="G515" s="31"/>
      <c r="H515" s="31"/>
    </row>
    <row r="516" spans="1:8" s="7" customFormat="1" ht="15.75" x14ac:dyDescent="0.25">
      <c r="A516" s="31"/>
      <c r="G516" s="31"/>
      <c r="H516" s="31"/>
    </row>
    <row r="517" spans="1:8" s="7" customFormat="1" ht="15.75" x14ac:dyDescent="0.25">
      <c r="A517" s="31"/>
      <c r="G517" s="31"/>
      <c r="H517" s="31"/>
    </row>
    <row r="518" spans="1:8" s="7" customFormat="1" ht="15.75" x14ac:dyDescent="0.25">
      <c r="A518" s="31"/>
      <c r="G518" s="31"/>
      <c r="H518" s="31"/>
    </row>
    <row r="519" spans="1:8" s="7" customFormat="1" ht="15.75" x14ac:dyDescent="0.25">
      <c r="A519" s="31"/>
      <c r="G519" s="31"/>
      <c r="H519" s="31"/>
    </row>
    <row r="520" spans="1:8" s="7" customFormat="1" ht="15.75" x14ac:dyDescent="0.25">
      <c r="A520" s="31"/>
      <c r="G520" s="31"/>
      <c r="H520" s="31"/>
    </row>
    <row r="521" spans="1:8" s="7" customFormat="1" ht="15.75" x14ac:dyDescent="0.25">
      <c r="A521" s="31"/>
      <c r="G521" s="31"/>
      <c r="H521" s="31"/>
    </row>
    <row r="522" spans="1:8" s="7" customFormat="1" ht="15.75" x14ac:dyDescent="0.25">
      <c r="A522" s="31"/>
      <c r="G522" s="31"/>
      <c r="H522" s="31"/>
    </row>
    <row r="523" spans="1:8" s="7" customFormat="1" ht="15.75" x14ac:dyDescent="0.25">
      <c r="A523" s="31"/>
      <c r="G523" s="31"/>
      <c r="H523" s="31"/>
    </row>
    <row r="524" spans="1:8" s="7" customFormat="1" ht="15.75" x14ac:dyDescent="0.25">
      <c r="A524" s="31"/>
      <c r="G524" s="31"/>
      <c r="H524" s="31"/>
    </row>
    <row r="525" spans="1:8" s="7" customFormat="1" ht="15.75" x14ac:dyDescent="0.25">
      <c r="A525" s="31"/>
      <c r="G525" s="31"/>
      <c r="H525" s="31"/>
    </row>
    <row r="526" spans="1:8" s="7" customFormat="1" ht="15.75" x14ac:dyDescent="0.25">
      <c r="A526" s="31"/>
      <c r="G526" s="31"/>
      <c r="H526" s="31"/>
    </row>
    <row r="527" spans="1:8" s="7" customFormat="1" ht="15.75" x14ac:dyDescent="0.25">
      <c r="A527" s="31"/>
      <c r="G527" s="31"/>
      <c r="H527" s="31"/>
    </row>
    <row r="528" spans="1:8" s="7" customFormat="1" ht="15.75" x14ac:dyDescent="0.25">
      <c r="A528" s="31"/>
      <c r="G528" s="31"/>
      <c r="H528" s="31"/>
    </row>
    <row r="529" spans="1:8" s="7" customFormat="1" ht="15.75" x14ac:dyDescent="0.25">
      <c r="A529" s="31"/>
      <c r="G529" s="31"/>
      <c r="H529" s="31"/>
    </row>
    <row r="530" spans="1:8" s="7" customFormat="1" ht="15.75" x14ac:dyDescent="0.25">
      <c r="A530" s="31"/>
      <c r="G530" s="31"/>
      <c r="H530" s="31"/>
    </row>
    <row r="531" spans="1:8" s="7" customFormat="1" ht="15.75" x14ac:dyDescent="0.25">
      <c r="A531" s="31"/>
      <c r="G531" s="31"/>
      <c r="H531" s="31"/>
    </row>
    <row r="532" spans="1:8" s="7" customFormat="1" ht="15.75" x14ac:dyDescent="0.25">
      <c r="A532" s="31"/>
      <c r="G532" s="31"/>
      <c r="H532" s="31"/>
    </row>
    <row r="533" spans="1:8" s="7" customFormat="1" ht="15.75" x14ac:dyDescent="0.25">
      <c r="A533" s="31"/>
      <c r="G533" s="31"/>
      <c r="H533" s="31"/>
    </row>
    <row r="534" spans="1:8" s="7" customFormat="1" ht="15.75" x14ac:dyDescent="0.25">
      <c r="A534" s="31"/>
      <c r="G534" s="31"/>
      <c r="H534" s="31"/>
    </row>
    <row r="535" spans="1:8" s="7" customFormat="1" ht="15.75" x14ac:dyDescent="0.25">
      <c r="A535" s="31"/>
      <c r="G535" s="31"/>
      <c r="H535" s="31"/>
    </row>
    <row r="536" spans="1:8" s="7" customFormat="1" ht="15.75" x14ac:dyDescent="0.25">
      <c r="A536" s="31"/>
      <c r="G536" s="31"/>
      <c r="H536" s="31"/>
    </row>
    <row r="537" spans="1:8" s="7" customFormat="1" ht="15.75" x14ac:dyDescent="0.25">
      <c r="A537" s="31"/>
      <c r="G537" s="31"/>
      <c r="H537" s="31"/>
    </row>
    <row r="538" spans="1:8" s="7" customFormat="1" ht="15.75" x14ac:dyDescent="0.25">
      <c r="A538" s="31"/>
      <c r="G538" s="31"/>
      <c r="H538" s="31"/>
    </row>
    <row r="539" spans="1:8" s="7" customFormat="1" ht="15.75" x14ac:dyDescent="0.25">
      <c r="A539" s="31"/>
      <c r="G539" s="31"/>
      <c r="H539" s="31"/>
    </row>
    <row r="540" spans="1:8" s="7" customFormat="1" ht="15.75" x14ac:dyDescent="0.25">
      <c r="A540" s="31"/>
      <c r="G540" s="31"/>
      <c r="H540" s="31"/>
    </row>
    <row r="541" spans="1:8" s="7" customFormat="1" ht="15.75" x14ac:dyDescent="0.25">
      <c r="A541" s="31"/>
      <c r="G541" s="31"/>
      <c r="H541" s="31"/>
    </row>
    <row r="542" spans="1:8" s="7" customFormat="1" ht="15.75" x14ac:dyDescent="0.25">
      <c r="A542" s="31"/>
      <c r="G542" s="31"/>
      <c r="H542" s="31"/>
    </row>
    <row r="543" spans="1:8" s="7" customFormat="1" ht="15.75" x14ac:dyDescent="0.25">
      <c r="A543" s="31"/>
      <c r="G543" s="31"/>
      <c r="H543" s="31"/>
    </row>
    <row r="544" spans="1:8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8" s="7" customFormat="1" ht="15.75" x14ac:dyDescent="0.25">
      <c r="A577" s="31"/>
      <c r="G577" s="31"/>
      <c r="H577" s="31"/>
    </row>
    <row r="578" spans="1:8" s="7" customFormat="1" ht="15.75" x14ac:dyDescent="0.25">
      <c r="A578" s="31"/>
      <c r="G578" s="31"/>
      <c r="H578" s="31"/>
    </row>
    <row r="579" spans="1:8" s="7" customFormat="1" ht="15.75" x14ac:dyDescent="0.25">
      <c r="A579" s="31"/>
      <c r="G579" s="31"/>
      <c r="H579" s="31"/>
    </row>
    <row r="580" spans="1:8" s="7" customFormat="1" ht="15.75" x14ac:dyDescent="0.25">
      <c r="A580" s="31"/>
      <c r="G580" s="31"/>
      <c r="H580" s="31"/>
    </row>
    <row r="581" spans="1:8" s="7" customFormat="1" ht="15.75" x14ac:dyDescent="0.25">
      <c r="A581" s="31"/>
      <c r="G581" s="31"/>
      <c r="H581" s="31"/>
    </row>
    <row r="582" spans="1:8" s="7" customFormat="1" ht="15.75" x14ac:dyDescent="0.25">
      <c r="A582" s="31"/>
      <c r="G582" s="31"/>
      <c r="H582" s="31"/>
    </row>
    <row r="583" spans="1:8" s="7" customFormat="1" ht="15.75" x14ac:dyDescent="0.25">
      <c r="A583" s="31"/>
      <c r="G583" s="31"/>
      <c r="H583" s="31"/>
    </row>
    <row r="584" spans="1:8" s="7" customFormat="1" ht="15.75" x14ac:dyDescent="0.25">
      <c r="A584" s="31"/>
      <c r="G584" s="31"/>
      <c r="H584" s="31"/>
    </row>
    <row r="585" spans="1:8" s="7" customFormat="1" ht="15.75" x14ac:dyDescent="0.25">
      <c r="A585" s="31"/>
      <c r="G585" s="31"/>
      <c r="H585" s="31"/>
    </row>
    <row r="586" spans="1:8" s="7" customFormat="1" ht="15.75" x14ac:dyDescent="0.25">
      <c r="A586" s="31"/>
      <c r="G586" s="31"/>
      <c r="H586" s="31"/>
    </row>
    <row r="587" spans="1:8" s="7" customFormat="1" ht="15.75" x14ac:dyDescent="0.25">
      <c r="A587" s="31"/>
      <c r="G587" s="31"/>
      <c r="H587" s="31"/>
    </row>
    <row r="588" spans="1:8" s="7" customFormat="1" ht="15.75" x14ac:dyDescent="0.25">
      <c r="A588" s="31"/>
      <c r="G588" s="31"/>
      <c r="H588" s="31"/>
    </row>
    <row r="589" spans="1:8" s="7" customFormat="1" ht="15.75" x14ac:dyDescent="0.25">
      <c r="A589" s="31"/>
      <c r="G589" s="31"/>
      <c r="H589" s="31"/>
    </row>
    <row r="590" spans="1:8" s="7" customFormat="1" ht="15.75" x14ac:dyDescent="0.25">
      <c r="A590" s="31"/>
      <c r="G590" s="31"/>
      <c r="H590" s="31"/>
    </row>
    <row r="591" spans="1:8" s="7" customFormat="1" ht="15.75" x14ac:dyDescent="0.25">
      <c r="A591" s="31"/>
      <c r="G591" s="31"/>
      <c r="H591" s="31"/>
    </row>
    <row r="592" spans="1:8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</row>
    <row r="596" spans="1:11" s="7" customFormat="1" ht="15.75" x14ac:dyDescent="0.25">
      <c r="A596" s="31"/>
      <c r="G596" s="31"/>
      <c r="H596" s="31"/>
    </row>
    <row r="597" spans="1:11" s="7" customFormat="1" ht="15.75" x14ac:dyDescent="0.25">
      <c r="A597" s="31"/>
      <c r="G597" s="31"/>
      <c r="H597" s="31"/>
    </row>
    <row r="598" spans="1:11" s="7" customFormat="1" ht="15.75" x14ac:dyDescent="0.25">
      <c r="A598" s="31"/>
      <c r="G598" s="31"/>
      <c r="H598" s="31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</row>
    <row r="601" spans="1:11" s="7" customFormat="1" ht="15.75" x14ac:dyDescent="0.25">
      <c r="A601" s="31"/>
      <c r="G601" s="31"/>
      <c r="H601" s="31"/>
    </row>
    <row r="602" spans="1:11" s="7" customFormat="1" ht="15.75" x14ac:dyDescent="0.25">
      <c r="A602" s="31"/>
      <c r="G602" s="31"/>
      <c r="H602" s="31"/>
    </row>
    <row r="603" spans="1:11" s="7" customFormat="1" ht="15.75" x14ac:dyDescent="0.25">
      <c r="A603" s="31"/>
      <c r="G603" s="31"/>
      <c r="H603" s="31"/>
      <c r="J603"/>
      <c r="K603"/>
    </row>
    <row r="604" spans="1:11" s="7" customFormat="1" ht="15.75" x14ac:dyDescent="0.25">
      <c r="A604" s="31"/>
      <c r="G604" s="31"/>
      <c r="H604" s="31"/>
      <c r="J604"/>
      <c r="K604"/>
    </row>
  </sheetData>
  <autoFilter ref="A1:J269" xr:uid="{00000000-0001-0000-0400-000000000000}"/>
  <mergeCells count="38">
    <mergeCell ref="A482:G482"/>
    <mergeCell ref="J425:K425"/>
    <mergeCell ref="J442:K442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3:F43"/>
    <mergeCell ref="A353:H353"/>
    <mergeCell ref="B44:F44"/>
    <mergeCell ref="A327:H327"/>
    <mergeCell ref="B46:F46"/>
    <mergeCell ref="B49:F49"/>
    <mergeCell ref="B50:F50"/>
    <mergeCell ref="B69:F69"/>
    <mergeCell ref="B82:F82"/>
    <mergeCell ref="A440:G440"/>
    <mergeCell ref="A424:H424"/>
    <mergeCell ref="A410:G410"/>
    <mergeCell ref="A399:H399"/>
    <mergeCell ref="A371:H371"/>
    <mergeCell ref="A391:G391"/>
    <mergeCell ref="A384:G384"/>
    <mergeCell ref="A385:G385"/>
    <mergeCell ref="A462:G462"/>
    <mergeCell ref="J464:K464"/>
    <mergeCell ref="A472:H472"/>
    <mergeCell ref="J477:K477"/>
    <mergeCell ref="A451:H451"/>
    <mergeCell ref="J451:K451"/>
  </mergeCells>
  <conditionalFormatting sqref="G1:G324 G326 G328:G352 G354:G370 G372:G383 G386:G388 G392:G398 G400:G409 G411:G423 G425:G439 G441:G450 G452:G461 G463:G471 G473:G481 G483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7342</v>
      </c>
      <c r="B1" s="549" t="s">
        <v>227</v>
      </c>
      <c r="C1" s="549" t="s">
        <v>7054</v>
      </c>
      <c r="D1" s="551" t="s">
        <v>7343</v>
      </c>
      <c r="E1" s="549" t="s">
        <v>7042</v>
      </c>
      <c r="F1" s="551" t="s">
        <v>7341</v>
      </c>
      <c r="G1" s="552" t="s">
        <v>5</v>
      </c>
    </row>
    <row r="2" spans="1:7" ht="38.25" customHeight="1" x14ac:dyDescent="0.25">
      <c r="A2" s="444">
        <v>1</v>
      </c>
      <c r="B2" s="417" t="s">
        <v>7425</v>
      </c>
      <c r="C2" s="553" t="s">
        <v>230</v>
      </c>
      <c r="D2" s="550" t="s">
        <v>7435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7424</v>
      </c>
      <c r="C3" s="553" t="s">
        <v>230</v>
      </c>
      <c r="D3" s="550" t="s">
        <v>7435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7427</v>
      </c>
      <c r="C4" s="412" t="s">
        <v>7434</v>
      </c>
      <c r="D4" s="550" t="s">
        <v>7435</v>
      </c>
      <c r="E4" s="412"/>
      <c r="F4" s="413"/>
      <c r="G4" s="6"/>
    </row>
    <row r="5" spans="1:7" ht="30" customHeight="1" x14ac:dyDescent="0.25">
      <c r="A5" s="444">
        <v>4</v>
      </c>
      <c r="B5" s="411" t="s">
        <v>7428</v>
      </c>
      <c r="C5" s="412" t="s">
        <v>7434</v>
      </c>
      <c r="D5" s="550" t="s">
        <v>7435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7429</v>
      </c>
      <c r="C6" s="412" t="s">
        <v>7434</v>
      </c>
      <c r="D6" s="550" t="s">
        <v>7435</v>
      </c>
      <c r="E6" s="412"/>
      <c r="F6" s="413"/>
      <c r="G6" s="6"/>
    </row>
    <row r="7" spans="1:7" ht="38.25" customHeight="1" x14ac:dyDescent="0.25">
      <c r="A7" s="444">
        <v>6</v>
      </c>
      <c r="B7" s="411" t="s">
        <v>7430</v>
      </c>
      <c r="C7" s="412" t="s">
        <v>7434</v>
      </c>
      <c r="D7" s="550" t="s">
        <v>7435</v>
      </c>
      <c r="E7" s="412"/>
      <c r="F7" s="413"/>
      <c r="G7" s="6"/>
    </row>
    <row r="8" spans="1:7" ht="38.25" customHeight="1" x14ac:dyDescent="0.25">
      <c r="A8" s="444">
        <v>7</v>
      </c>
      <c r="B8" s="411" t="s">
        <v>7431</v>
      </c>
      <c r="C8" s="412" t="s">
        <v>7434</v>
      </c>
      <c r="D8" s="550" t="s">
        <v>7435</v>
      </c>
      <c r="E8" s="412"/>
      <c r="F8" s="413"/>
      <c r="G8" s="6"/>
    </row>
    <row r="9" spans="1:7" ht="38.25" customHeight="1" x14ac:dyDescent="0.25">
      <c r="A9" s="444">
        <v>8</v>
      </c>
      <c r="B9" s="411" t="s">
        <v>7432</v>
      </c>
      <c r="C9" s="412" t="s">
        <v>7434</v>
      </c>
      <c r="D9" s="550" t="s">
        <v>7435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7433</v>
      </c>
      <c r="C10" s="412" t="s">
        <v>7434</v>
      </c>
      <c r="D10" s="550" t="s">
        <v>7435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7426</v>
      </c>
      <c r="C11" s="553" t="s">
        <v>230</v>
      </c>
      <c r="D11" s="550" t="s">
        <v>7435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N5" sqref="N5:N7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6" t="s">
        <v>6983</v>
      </c>
      <c r="B1" s="827"/>
      <c r="C1" s="827"/>
      <c r="D1" s="827"/>
      <c r="E1" s="828"/>
      <c r="G1" s="832" t="s">
        <v>6984</v>
      </c>
      <c r="H1" s="832"/>
      <c r="I1" s="832"/>
      <c r="J1" s="832"/>
      <c r="K1" s="324"/>
      <c r="L1" s="811" t="s">
        <v>7290</v>
      </c>
      <c r="M1" s="811"/>
      <c r="N1" s="811"/>
      <c r="O1" s="811"/>
      <c r="P1" s="811"/>
      <c r="R1" s="811" t="s">
        <v>6986</v>
      </c>
      <c r="S1" s="811"/>
      <c r="T1" s="811"/>
      <c r="U1" s="811"/>
    </row>
    <row r="2" spans="1:28" ht="28.15" customHeight="1" x14ac:dyDescent="0.25">
      <c r="A2" s="829"/>
      <c r="B2" s="830"/>
      <c r="C2" s="830"/>
      <c r="D2" s="830"/>
      <c r="E2" s="831"/>
      <c r="G2" s="832"/>
      <c r="H2" s="832"/>
      <c r="I2" s="832"/>
      <c r="J2" s="832"/>
      <c r="K2" s="324"/>
      <c r="L2" s="811"/>
      <c r="M2" s="811"/>
      <c r="N2" s="811"/>
      <c r="O2" s="811"/>
      <c r="P2" s="811"/>
      <c r="R2" s="811"/>
      <c r="S2" s="811"/>
      <c r="T2" s="811"/>
      <c r="U2" s="811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7357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7479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7938</v>
      </c>
      <c r="P4" s="695" t="s">
        <v>7946</v>
      </c>
      <c r="Q4" s="333"/>
      <c r="R4" s="334">
        <v>45292</v>
      </c>
      <c r="S4" s="339">
        <v>34850</v>
      </c>
      <c r="T4" s="325" t="s">
        <v>7358</v>
      </c>
      <c r="U4" s="352" t="s">
        <v>7702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7479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>M5</f>
        <v>90838</v>
      </c>
      <c r="O5" s="340" t="s">
        <v>8121</v>
      </c>
      <c r="P5" s="561" t="s">
        <v>8122</v>
      </c>
      <c r="Q5" s="333"/>
      <c r="R5" s="334">
        <v>45323</v>
      </c>
      <c r="S5" s="339">
        <v>34850</v>
      </c>
      <c r="T5" s="325" t="s">
        <v>7358</v>
      </c>
      <c r="U5" s="352" t="s">
        <v>7751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7479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>M6</f>
        <v>90838</v>
      </c>
      <c r="O6" s="340" t="s">
        <v>8134</v>
      </c>
      <c r="P6" s="561"/>
      <c r="Q6" s="333"/>
      <c r="R6" s="334">
        <v>45352</v>
      </c>
      <c r="S6" s="339">
        <v>34850</v>
      </c>
      <c r="T6" s="325" t="s">
        <v>7358</v>
      </c>
      <c r="U6" s="352" t="s">
        <v>7789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7479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>M7</f>
        <v>90838</v>
      </c>
      <c r="O7" s="340" t="s">
        <v>8158</v>
      </c>
      <c r="P7" s="561" t="s">
        <v>7003</v>
      </c>
      <c r="Q7" s="333"/>
      <c r="R7" s="334">
        <v>45383</v>
      </c>
      <c r="S7" s="339">
        <v>34850</v>
      </c>
      <c r="T7" s="325" t="s">
        <v>7358</v>
      </c>
      <c r="U7" s="352" t="s">
        <v>7849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7479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/>
      <c r="O8" s="340"/>
      <c r="P8" s="561"/>
      <c r="Q8" s="333"/>
      <c r="R8" s="334">
        <v>45413</v>
      </c>
      <c r="S8" s="339">
        <v>34850</v>
      </c>
      <c r="T8" s="325" t="s">
        <v>7358</v>
      </c>
      <c r="U8" s="352" t="s">
        <v>7893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7479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/>
      <c r="O9" s="340"/>
      <c r="P9" s="561"/>
      <c r="Q9" s="333"/>
      <c r="R9" s="334">
        <v>45444</v>
      </c>
      <c r="S9" s="339">
        <v>34850</v>
      </c>
      <c r="T9" s="325" t="s">
        <v>7358</v>
      </c>
      <c r="U9" s="352" t="s">
        <v>7952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7479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/>
      <c r="O10" s="340"/>
      <c r="P10" s="561"/>
      <c r="Q10" s="333"/>
      <c r="R10" s="334">
        <v>45474</v>
      </c>
      <c r="S10" s="339">
        <v>34850</v>
      </c>
      <c r="T10" s="325" t="s">
        <v>7358</v>
      </c>
      <c r="U10" s="352" t="s">
        <v>8159</v>
      </c>
      <c r="V10" s="333"/>
      <c r="X10" s="1" t="s">
        <v>7299</v>
      </c>
      <c r="Y10" s="533">
        <v>34384</v>
      </c>
      <c r="Z10" s="533"/>
      <c r="AA10" s="533">
        <f>34384-5917-11724</f>
        <v>16743</v>
      </c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7479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25"/>
      <c r="T11" s="325"/>
      <c r="U11" s="325"/>
      <c r="V11" s="333"/>
      <c r="X11" s="1" t="s">
        <v>7300</v>
      </c>
      <c r="Y11" s="533">
        <v>34384</v>
      </c>
      <c r="Z11"/>
      <c r="AA11" s="533">
        <f>34384-5917-11724</f>
        <v>16743</v>
      </c>
    </row>
    <row r="12" spans="1:28" s="343" customFormat="1" ht="15.7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7479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25"/>
      <c r="T12" s="325"/>
      <c r="U12" s="325"/>
      <c r="V12" s="333"/>
      <c r="X12"/>
      <c r="Y12" s="407">
        <f>SUM(Y10:Y11)</f>
        <v>68768</v>
      </c>
      <c r="Z12"/>
      <c r="AA12" s="407">
        <f>SUM(AA10:AA11)</f>
        <v>33486</v>
      </c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31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31"/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 t="s">
        <v>7301</v>
      </c>
      <c r="Y14" s="9">
        <f>11724+5917</f>
        <v>17641</v>
      </c>
      <c r="Z14"/>
      <c r="AA14" s="9">
        <f>11724+5917</f>
        <v>17641</v>
      </c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 t="s">
        <v>7302</v>
      </c>
      <c r="Y15" s="9">
        <f>11724+5917</f>
        <v>17641</v>
      </c>
      <c r="Z15"/>
      <c r="AA15" s="9">
        <f>11724+5917</f>
        <v>17641</v>
      </c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 t="s">
        <v>7303</v>
      </c>
      <c r="Y16" s="373">
        <f>68768-Y15-Y14</f>
        <v>33486</v>
      </c>
      <c r="Z16"/>
      <c r="AA16" s="373">
        <f>68768-AA15-AA14</f>
        <v>33486</v>
      </c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>
        <f>Y16+Y15+Y14</f>
        <v>68768</v>
      </c>
      <c r="Z17"/>
      <c r="AA17" s="407">
        <f>AA16+AA15+AA14</f>
        <v>68768</v>
      </c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325"/>
      <c r="N18" s="325"/>
      <c r="O18" s="325"/>
      <c r="P18" s="325"/>
      <c r="Q18" s="333"/>
      <c r="R18" s="325"/>
      <c r="S18" s="325"/>
      <c r="T18" s="325"/>
      <c r="U18" s="325"/>
      <c r="V18" s="333"/>
      <c r="X18" s="604">
        <f>T35*1.1</f>
        <v>34848</v>
      </c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7358</v>
      </c>
      <c r="O19" s="340" t="s">
        <v>7361</v>
      </c>
      <c r="P19" s="561" t="s">
        <v>7362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7358</v>
      </c>
      <c r="O20" s="340" t="s">
        <v>7360</v>
      </c>
      <c r="P20" s="561" t="s">
        <v>7362</v>
      </c>
      <c r="R20" s="325"/>
      <c r="S20" s="325"/>
      <c r="T20" s="325"/>
      <c r="U20" s="325"/>
      <c r="Y20">
        <v>77000</v>
      </c>
      <c r="AB20" s="373">
        <v>66000</v>
      </c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7358</v>
      </c>
      <c r="O21" s="340" t="s">
        <v>7359</v>
      </c>
      <c r="P21" s="561" t="s">
        <v>7362</v>
      </c>
      <c r="R21" s="325"/>
      <c r="S21" s="325"/>
      <c r="T21" s="325"/>
      <c r="U21" s="325"/>
      <c r="Y21" s="373">
        <f>Y20-Y16</f>
        <v>43514</v>
      </c>
      <c r="AB21" s="373">
        <v>13000</v>
      </c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7358</v>
      </c>
      <c r="O22" s="340" t="s">
        <v>7422</v>
      </c>
      <c r="P22" s="561" t="s">
        <v>7421</v>
      </c>
      <c r="R22" s="325"/>
      <c r="S22" s="325"/>
      <c r="T22" s="325"/>
      <c r="U22" s="325"/>
      <c r="X22" s="532"/>
      <c r="AB22" s="373">
        <f>AB20-AB21</f>
        <v>53000</v>
      </c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7358</v>
      </c>
      <c r="O23" s="340" t="s">
        <v>7502</v>
      </c>
      <c r="P23" s="561" t="s">
        <v>7501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7358</v>
      </c>
      <c r="O24" s="340" t="s">
        <v>7524</v>
      </c>
      <c r="P24" s="561" t="s">
        <v>7523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7358</v>
      </c>
      <c r="O25" s="340" t="s">
        <v>7594</v>
      </c>
      <c r="P25" s="561" t="s">
        <v>7593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7340</v>
      </c>
      <c r="G26" s="569" t="s">
        <v>8078</v>
      </c>
      <c r="H26" s="749">
        <f>H25-N4</f>
        <v>8258</v>
      </c>
      <c r="L26" s="338">
        <v>45047</v>
      </c>
      <c r="M26" s="339">
        <v>82580</v>
      </c>
      <c r="N26" s="560" t="s">
        <v>7358</v>
      </c>
      <c r="O26" s="340" t="s">
        <v>7706</v>
      </c>
      <c r="P26" s="561" t="s">
        <v>7707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7479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7358</v>
      </c>
      <c r="O27" s="340" t="s">
        <v>7370</v>
      </c>
      <c r="P27" s="561" t="s">
        <v>7729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7479</v>
      </c>
      <c r="L28" s="338">
        <v>45108</v>
      </c>
      <c r="M28" s="339">
        <v>82580</v>
      </c>
      <c r="N28" s="560" t="s">
        <v>7358</v>
      </c>
      <c r="O28" s="340" t="s">
        <v>7370</v>
      </c>
      <c r="P28" s="561" t="s">
        <v>7729</v>
      </c>
      <c r="R28" s="334">
        <v>45047</v>
      </c>
      <c r="S28" s="13">
        <v>31680</v>
      </c>
      <c r="T28" s="342">
        <v>31680</v>
      </c>
      <c r="U28" s="352" t="s">
        <v>7304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7479</v>
      </c>
      <c r="L29" s="338">
        <v>45139</v>
      </c>
      <c r="M29" s="339">
        <v>82580</v>
      </c>
      <c r="N29" s="560" t="s">
        <v>7358</v>
      </c>
      <c r="O29" s="340" t="s">
        <v>7836</v>
      </c>
      <c r="P29" s="561" t="s">
        <v>7837</v>
      </c>
      <c r="R29" s="334">
        <v>45078</v>
      </c>
      <c r="S29" s="13">
        <v>31680</v>
      </c>
      <c r="T29" s="342">
        <v>31680</v>
      </c>
      <c r="U29" s="352" t="s">
        <v>7344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7479</v>
      </c>
      <c r="L30" s="338">
        <v>45170</v>
      </c>
      <c r="M30" s="339">
        <v>82580</v>
      </c>
      <c r="N30" s="560" t="s">
        <v>7358</v>
      </c>
      <c r="O30" s="340" t="s">
        <v>7834</v>
      </c>
      <c r="P30" s="561" t="s">
        <v>7835</v>
      </c>
      <c r="R30" s="334">
        <v>45108</v>
      </c>
      <c r="S30" s="13">
        <v>31680</v>
      </c>
      <c r="T30" s="342">
        <v>31680</v>
      </c>
      <c r="U30" s="352" t="s">
        <v>7363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7479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7415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7483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7503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7548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7614</v>
      </c>
      <c r="AB35" s="373"/>
    </row>
    <row r="36" spans="1:31" x14ac:dyDescent="0.25">
      <c r="A36" s="826" t="s">
        <v>6983</v>
      </c>
      <c r="B36" s="827"/>
      <c r="C36" s="827"/>
      <c r="D36" s="827"/>
      <c r="E36" s="828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29"/>
      <c r="B37" s="830"/>
      <c r="C37" s="830"/>
      <c r="D37" s="830"/>
      <c r="E37" s="831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1" t="s">
        <v>6986</v>
      </c>
      <c r="S38" s="811"/>
      <c r="T38" s="811"/>
      <c r="U38" s="811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1"/>
      <c r="S39" s="811"/>
      <c r="T39" s="811"/>
      <c r="U39" s="811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1" t="s">
        <v>7022</v>
      </c>
      <c r="H44" s="811"/>
      <c r="I44" s="811"/>
      <c r="J44" s="811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1"/>
      <c r="H45" s="811"/>
      <c r="I45" s="811"/>
      <c r="J45" s="811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1" t="s">
        <v>6985</v>
      </c>
      <c r="M50" s="811"/>
      <c r="N50" s="811"/>
      <c r="O50" s="811"/>
      <c r="P50" s="811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12" t="s">
        <v>7031</v>
      </c>
      <c r="H51" s="812"/>
      <c r="I51" s="812"/>
      <c r="J51" s="407">
        <f>J49+I48</f>
        <v>73164</v>
      </c>
      <c r="K51" s="406"/>
      <c r="L51" s="811"/>
      <c r="M51" s="811"/>
      <c r="N51" s="811"/>
      <c r="O51" s="811"/>
      <c r="P51" s="811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26" t="s">
        <v>7009</v>
      </c>
      <c r="B53" s="827"/>
      <c r="C53" s="827"/>
      <c r="D53" s="827"/>
      <c r="E53" s="828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29"/>
      <c r="B54" s="830"/>
      <c r="C54" s="830"/>
      <c r="D54" s="830"/>
      <c r="E54" s="831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25" t="s">
        <v>6985</v>
      </c>
      <c r="M66" s="825"/>
      <c r="N66" s="825"/>
      <c r="O66" s="825"/>
      <c r="P66" s="825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1"/>
      <c r="M67" s="811"/>
      <c r="N67" s="811"/>
      <c r="O67" s="811"/>
      <c r="P67" s="811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13" t="s">
        <v>7018</v>
      </c>
      <c r="B69" s="814"/>
      <c r="C69" s="814"/>
      <c r="D69" s="814"/>
      <c r="E69" s="815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16"/>
      <c r="B70" s="817"/>
      <c r="C70" s="817"/>
      <c r="D70" s="817"/>
      <c r="E70" s="818"/>
      <c r="L70" s="334">
        <v>43922</v>
      </c>
      <c r="M70" s="335">
        <v>61900</v>
      </c>
      <c r="N70" s="336" t="s">
        <v>214</v>
      </c>
      <c r="O70" s="336"/>
      <c r="P70" s="349"/>
      <c r="R70" s="811" t="s">
        <v>6986</v>
      </c>
      <c r="S70" s="811"/>
      <c r="T70" s="811"/>
      <c r="U70" s="811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1"/>
      <c r="S71" s="811"/>
      <c r="T71" s="811"/>
      <c r="U71" s="811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19">
        <v>30000</v>
      </c>
      <c r="U74" s="822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0"/>
      <c r="U75" s="823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21"/>
      <c r="U76" s="824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0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0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0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0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0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0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1" t="s">
        <v>7022</v>
      </c>
      <c r="M109" s="811"/>
      <c r="N109" s="811"/>
      <c r="O109" s="811"/>
      <c r="P109" s="811"/>
    </row>
    <row r="110" spans="3:16" x14ac:dyDescent="0.25">
      <c r="L110" s="811"/>
      <c r="M110" s="811"/>
      <c r="N110" s="811"/>
      <c r="O110" s="811"/>
      <c r="P110" s="811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12" t="s">
        <v>7031</v>
      </c>
      <c r="M116" s="812"/>
      <c r="N116" s="812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6:J27"/>
  <sheetViews>
    <sheetView topLeftCell="A4" workbookViewId="0">
      <selection activeCell="I29" sqref="I29"/>
    </sheetView>
  </sheetViews>
  <sheetFormatPr defaultRowHeight="15" x14ac:dyDescent="0.25"/>
  <cols>
    <col min="6" max="6" width="30.5703125" customWidth="1"/>
    <col min="7" max="7" width="10.5703125" style="9" bestFit="1" customWidth="1"/>
  </cols>
  <sheetData>
    <row r="6" spans="6:10" x14ac:dyDescent="0.25">
      <c r="F6" t="s">
        <v>8176</v>
      </c>
      <c r="G6" s="9">
        <v>73928</v>
      </c>
    </row>
    <row r="10" spans="6:10" x14ac:dyDescent="0.25">
      <c r="F10" t="s">
        <v>8177</v>
      </c>
      <c r="G10" s="9">
        <v>73928</v>
      </c>
    </row>
    <row r="11" spans="6:10" x14ac:dyDescent="0.25">
      <c r="F11" t="s">
        <v>8178</v>
      </c>
      <c r="G11" s="9">
        <v>73928</v>
      </c>
    </row>
    <row r="12" spans="6:10" x14ac:dyDescent="0.25">
      <c r="F12" t="s">
        <v>8179</v>
      </c>
      <c r="G12" s="9">
        <v>203487</v>
      </c>
    </row>
    <row r="13" spans="6:10" x14ac:dyDescent="0.25">
      <c r="G13" s="9">
        <f>SUM(G10:G12)</f>
        <v>351343</v>
      </c>
    </row>
    <row r="15" spans="6:10" x14ac:dyDescent="0.25">
      <c r="J15" s="373">
        <f>G11+G10</f>
        <v>147856</v>
      </c>
    </row>
    <row r="16" spans="6:10" x14ac:dyDescent="0.25">
      <c r="F16" t="s">
        <v>8180</v>
      </c>
      <c r="G16" s="9">
        <v>80000</v>
      </c>
    </row>
    <row r="17" spans="6:10" x14ac:dyDescent="0.25">
      <c r="F17" t="s">
        <v>8181</v>
      </c>
      <c r="G17" s="9">
        <v>80000</v>
      </c>
    </row>
    <row r="18" spans="6:10" x14ac:dyDescent="0.25">
      <c r="F18" t="s">
        <v>8181</v>
      </c>
      <c r="G18" s="9">
        <v>80000</v>
      </c>
    </row>
    <row r="19" spans="6:10" x14ac:dyDescent="0.25">
      <c r="F19" t="s">
        <v>8182</v>
      </c>
      <c r="G19" s="9">
        <v>34850</v>
      </c>
    </row>
    <row r="20" spans="6:10" x14ac:dyDescent="0.25">
      <c r="G20" s="9">
        <v>37400</v>
      </c>
      <c r="I20" s="373"/>
    </row>
    <row r="21" spans="6:10" x14ac:dyDescent="0.25">
      <c r="G21" s="9">
        <v>37400</v>
      </c>
    </row>
    <row r="22" spans="6:10" x14ac:dyDescent="0.25">
      <c r="G22" s="9">
        <f>SUM(G16:G21)</f>
        <v>349650</v>
      </c>
      <c r="J22">
        <v>80000</v>
      </c>
    </row>
    <row r="23" spans="6:10" x14ac:dyDescent="0.25">
      <c r="J23">
        <v>35000</v>
      </c>
    </row>
    <row r="24" spans="6:10" x14ac:dyDescent="0.25">
      <c r="J24">
        <v>37400</v>
      </c>
    </row>
    <row r="25" spans="6:10" x14ac:dyDescent="0.25">
      <c r="J25">
        <f>SUM(J22:J24)</f>
        <v>152400</v>
      </c>
    </row>
    <row r="27" spans="6:10" x14ac:dyDescent="0.25">
      <c r="H27" t="s">
        <v>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2024-09-11T14:22:05Z</dcterms:modified>
</cp:coreProperties>
</file>