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EA054CAC-4967-47DC-A794-01E3A88D15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akat &amp; Charity" sheetId="2" r:id="rId1"/>
    <sheet name="Parrot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Q16" i="1"/>
  <c r="D18" i="1"/>
  <c r="E13" i="2"/>
  <c r="Q15" i="1"/>
  <c r="Q14" i="1"/>
  <c r="Q12" i="1"/>
  <c r="T24" i="1"/>
  <c r="E12" i="2"/>
  <c r="E11" i="2"/>
  <c r="E10" i="2"/>
  <c r="Q21" i="1" l="1"/>
  <c r="J7" i="1" s="1"/>
  <c r="P8" i="2"/>
  <c r="E9" i="2"/>
  <c r="E8" i="2"/>
  <c r="E7" i="2"/>
  <c r="E18" i="1" l="1"/>
  <c r="L4" i="1" s="1"/>
  <c r="F18" i="1"/>
  <c r="L13" i="1" s="1"/>
  <c r="P9" i="2"/>
  <c r="K6" i="2"/>
  <c r="J6" i="1" l="1"/>
  <c r="J9" i="1" s="1"/>
  <c r="L11" i="1" s="1"/>
  <c r="L17" i="1" s="1"/>
  <c r="L18" i="1" s="1"/>
</calcChain>
</file>

<file path=xl/sharedStrings.xml><?xml version="1.0" encoding="utf-8"?>
<sst xmlns="http://schemas.openxmlformats.org/spreadsheetml/2006/main" count="67" uniqueCount="56">
  <si>
    <t xml:space="preserve">CHARITY </t>
  </si>
  <si>
    <t>Months</t>
  </si>
  <si>
    <t>Details</t>
  </si>
  <si>
    <t>Charity Due</t>
  </si>
  <si>
    <t>Paid</t>
  </si>
  <si>
    <t>Balance</t>
  </si>
  <si>
    <t>Year</t>
  </si>
  <si>
    <t>Zakat</t>
  </si>
  <si>
    <t>amount</t>
  </si>
  <si>
    <t>month</t>
  </si>
  <si>
    <t>For Charity Every Month Target</t>
  </si>
  <si>
    <t>For Zakar Every Month Target</t>
  </si>
  <si>
    <t>Date</t>
  </si>
  <si>
    <t>Purchased</t>
  </si>
  <si>
    <t>Sale</t>
  </si>
  <si>
    <t>Expenses</t>
  </si>
  <si>
    <t>Previous Stock</t>
  </si>
  <si>
    <t>Previous stock details</t>
  </si>
  <si>
    <t>cocktail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</si>
  <si>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</si>
  <si>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</si>
  <si>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</si>
  <si>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</si>
  <si>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</si>
  <si>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</si>
  <si>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</si>
  <si>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</si>
  <si>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</si>
  <si>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Valuation (from May to August)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</si>
  <si>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</si>
  <si>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</si>
  <si>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</si>
  <si>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</si>
  <si>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</si>
  <si>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</si>
  <si>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Lotino pair</t>
  </si>
  <si>
    <t>8 pieces Albino red eyes</t>
  </si>
  <si>
    <t>July</t>
  </si>
  <si>
    <t>To Zubariya neighbour</t>
  </si>
  <si>
    <t>Purchased 6 pieces Albino RE 3 months (DOB 1 Feb 24)</t>
  </si>
  <si>
    <t>Purchased 2 pieces Albino RE 3 months (DOB 1 Feb 24)</t>
  </si>
  <si>
    <t>Purchased 3 Cremino females with DNA 8 months (DOB 1 Dec 23)</t>
  </si>
  <si>
    <t>I piece parblue</t>
  </si>
  <si>
    <t>cocktail 1 pices</t>
  </si>
  <si>
    <t>2 Fisher Pair</t>
  </si>
  <si>
    <t>2 Cremino females with DNA</t>
  </si>
  <si>
    <t xml:space="preserve">4 Creminos </t>
  </si>
  <si>
    <t>purchased 4 decinos and 1 Albono</t>
  </si>
  <si>
    <t>Purchased 4 Creminos 8 months from Fahad Bhittail colony</t>
  </si>
  <si>
    <t>Purhcased 1 piece decino from market</t>
  </si>
  <si>
    <t>Purhcased 1 piece Cremino from market</t>
  </si>
  <si>
    <t>5 Decinos</t>
  </si>
  <si>
    <t>Ref #</t>
  </si>
  <si>
    <t>1 Albino female</t>
  </si>
  <si>
    <t>1 Decino male</t>
  </si>
  <si>
    <t>1 Cremino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</si>
</sst>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6" fillId="0" borderId="1" xfId="0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0" xfId="2" applyNumberFormat="1" applyFont="1" applyAlignment="1"/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166" fontId="0" fillId="0" borderId="0" xfId="0" applyNumberFormat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tabSelected="1" workbookViewId="0">
      <selection activeCell="M14" sqref="M14"/>
    </sheetView>
  </sheetViews>
  <sheetFormatPr defaultRowHeight="15" x14ac:dyDescent="0.25"/>
  <cols>
    <col min="1" max="1" width="11.5703125" customWidth="1"/>
    <col min="2" max="2" width="24.5703125" customWidth="1"/>
    <col min="3" max="3" width="15.5703125" customWidth="1"/>
    <col min="4" max="5" width="13.28515625" style="9" customWidth="1"/>
    <col min="6" max="6" width="4" customWidth="1"/>
    <col min="8" max="8" width="14" customWidth="1"/>
    <col min="9" max="9" width="16.8554687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</cols>
  <sheetData>
    <row r="3" spans="1:16" ht="21" x14ac:dyDescent="0.35">
      <c r="A3" s="29" t="s">
        <v>0</v>
      </c>
      <c r="B3" s="29"/>
      <c r="C3" s="29"/>
      <c r="D3" s="29"/>
      <c r="E3" s="29"/>
      <c r="G3" s="29" t="s">
        <v>30</v>
      </c>
      <c r="H3" s="29"/>
      <c r="I3" s="29"/>
      <c r="J3" s="29"/>
      <c r="K3" s="29"/>
    </row>
    <row r="5" spans="1:16" ht="18.75" x14ac:dyDescent="0.3">
      <c r="A5" s="1" t="s">
        <v>1</v>
      </c>
      <c r="B5" s="1" t="s">
        <v>2</v>
      </c>
      <c r="C5" s="21" t="s">
        <v>3</v>
      </c>
      <c r="D5" s="1" t="s">
        <v>4</v>
      </c>
      <c r="E5" s="1" t="s">
        <v>5</v>
      </c>
      <c r="G5" s="1" t="s">
        <v>6</v>
      </c>
      <c r="H5" s="1" t="s">
        <v>2</v>
      </c>
      <c r="I5" s="1" t="s">
        <v>7</v>
      </c>
      <c r="J5" s="1" t="s">
        <v>4</v>
      </c>
      <c r="K5" s="1" t="s">
        <v>5</v>
      </c>
    </row>
    <row r="6" spans="1:16" x14ac:dyDescent="0.25">
      <c r="A6" s="26"/>
      <c r="B6" s="26"/>
      <c r="C6" s="24"/>
      <c r="D6" s="25"/>
      <c r="E6" s="25">
        <v>16000</v>
      </c>
      <c r="G6" s="26"/>
      <c r="H6" s="26"/>
      <c r="I6" s="26"/>
      <c r="J6" s="26"/>
      <c r="K6" s="26">
        <f>26000+10000-10000</f>
        <v>26000</v>
      </c>
    </row>
    <row r="7" spans="1:16" ht="45" x14ac:dyDescent="0.25">
      <c r="A7" s="19">
        <v>45458</v>
      </c>
      <c r="B7" s="23" t="s">
        <v>31</v>
      </c>
      <c r="C7" s="24"/>
      <c r="D7" s="25">
        <v>1000</v>
      </c>
      <c r="E7" s="25">
        <f t="shared" ref="E7:E13" si="0">E6-D7+C7</f>
        <v>15000</v>
      </c>
      <c r="G7" s="27"/>
      <c r="H7" s="27"/>
      <c r="I7" s="27"/>
      <c r="J7" s="27"/>
      <c r="K7" s="27"/>
      <c r="N7" t="s">
        <v>8</v>
      </c>
      <c r="O7" t="s">
        <v>9</v>
      </c>
    </row>
    <row r="8" spans="1:16" ht="15.75" x14ac:dyDescent="0.25">
      <c r="A8" s="19">
        <v>45460</v>
      </c>
      <c r="B8" s="23" t="s">
        <v>32</v>
      </c>
      <c r="C8" s="24"/>
      <c r="D8" s="25">
        <v>500</v>
      </c>
      <c r="E8" s="25">
        <f t="shared" si="0"/>
        <v>14500</v>
      </c>
      <c r="G8" s="27"/>
      <c r="H8" s="27"/>
      <c r="I8" s="27"/>
      <c r="J8" s="27"/>
      <c r="K8" s="27"/>
      <c r="M8" t="s">
        <v>10</v>
      </c>
      <c r="N8" s="2">
        <v>3000</v>
      </c>
      <c r="O8">
        <v>10</v>
      </c>
      <c r="P8" s="3">
        <f>O8*N8</f>
        <v>30000</v>
      </c>
    </row>
    <row r="9" spans="1:16" ht="15.75" x14ac:dyDescent="0.25">
      <c r="A9" s="19">
        <v>45458</v>
      </c>
      <c r="B9" s="23" t="s">
        <v>33</v>
      </c>
      <c r="C9" s="24"/>
      <c r="D9" s="25">
        <v>5000</v>
      </c>
      <c r="E9" s="25">
        <f t="shared" si="0"/>
        <v>9500</v>
      </c>
      <c r="G9" s="27"/>
      <c r="H9" s="27"/>
      <c r="I9" s="27"/>
      <c r="J9" s="27"/>
      <c r="K9" s="27"/>
      <c r="M9" t="s">
        <v>11</v>
      </c>
      <c r="N9" s="2">
        <v>2600</v>
      </c>
      <c r="O9">
        <v>10</v>
      </c>
      <c r="P9" s="3">
        <f>O9*N9</f>
        <v>26000</v>
      </c>
    </row>
    <row r="10" spans="1:16" ht="15.75" x14ac:dyDescent="0.25">
      <c r="A10" s="19">
        <v>45483</v>
      </c>
      <c r="B10" s="26" t="s">
        <v>37</v>
      </c>
      <c r="C10" s="24">
        <v>3750</v>
      </c>
      <c r="D10" s="25"/>
      <c r="E10" s="25">
        <f t="shared" si="0"/>
        <v>13250</v>
      </c>
      <c r="G10" s="27"/>
      <c r="H10" s="27"/>
      <c r="I10" s="27"/>
      <c r="J10" s="27"/>
      <c r="K10" s="27"/>
      <c r="M10" s="3"/>
      <c r="N10" s="2"/>
    </row>
    <row r="11" spans="1:16" ht="15.75" x14ac:dyDescent="0.25">
      <c r="A11" s="19">
        <v>45514</v>
      </c>
      <c r="B11" s="26" t="s">
        <v>37</v>
      </c>
      <c r="C11" s="24">
        <v>3750</v>
      </c>
      <c r="D11" s="25"/>
      <c r="E11" s="25">
        <f t="shared" si="0"/>
        <v>17000</v>
      </c>
      <c r="G11" s="27"/>
      <c r="H11" s="27"/>
      <c r="I11" s="27"/>
      <c r="J11" s="27"/>
      <c r="K11" s="27"/>
    </row>
    <row r="12" spans="1:16" ht="15.75" x14ac:dyDescent="0.25">
      <c r="A12" s="19">
        <v>45514</v>
      </c>
      <c r="B12" s="23" t="s">
        <v>38</v>
      </c>
      <c r="C12" s="24"/>
      <c r="D12" s="25">
        <v>3000</v>
      </c>
      <c r="E12" s="25">
        <f t="shared" si="0"/>
        <v>14000</v>
      </c>
      <c r="G12" s="27"/>
      <c r="H12" s="27"/>
      <c r="I12" s="27"/>
      <c r="J12" s="27"/>
      <c r="K12" s="27"/>
    </row>
    <row r="13" spans="1:16" ht="15.75" x14ac:dyDescent="0.25">
      <c r="A13" s="19">
        <v>45545</v>
      </c>
      <c r="B13" s="26" t="s">
        <v>37</v>
      </c>
      <c r="C13" s="24">
        <v>3750</v>
      </c>
      <c r="D13" s="25"/>
      <c r="E13" s="25">
        <f t="shared" si="0"/>
        <v>17750</v>
      </c>
      <c r="G13" s="27"/>
      <c r="H13" s="27"/>
      <c r="I13" s="27"/>
      <c r="J13" s="27"/>
      <c r="K13" s="27"/>
    </row>
    <row r="14" spans="1:16" x14ac:dyDescent="0.25">
      <c r="A14" s="26"/>
      <c r="B14" s="26"/>
      <c r="C14" s="24"/>
      <c r="D14" s="25"/>
      <c r="E14" s="25"/>
      <c r="G14" s="27"/>
      <c r="H14" s="27"/>
      <c r="I14" s="27"/>
      <c r="J14" s="27"/>
      <c r="K14" s="27"/>
    </row>
    <row r="15" spans="1:16" x14ac:dyDescent="0.25">
      <c r="A15" s="26"/>
      <c r="B15" s="26"/>
      <c r="C15" s="24"/>
      <c r="D15" s="25"/>
      <c r="E15" s="25"/>
      <c r="G15" s="27"/>
      <c r="H15" s="27"/>
      <c r="I15" s="27"/>
      <c r="J15" s="27"/>
      <c r="K15" s="27"/>
    </row>
    <row r="16" spans="1:16" x14ac:dyDescent="0.25">
      <c r="A16" s="26"/>
      <c r="B16" s="26"/>
      <c r="C16" s="24"/>
      <c r="D16" s="25"/>
      <c r="E16" s="25"/>
      <c r="G16" s="27"/>
      <c r="H16" s="27"/>
      <c r="I16" s="27"/>
      <c r="J16" s="27"/>
      <c r="K16" s="27"/>
    </row>
    <row r="17" spans="1:11" x14ac:dyDescent="0.25">
      <c r="A17" s="2"/>
      <c r="B17" s="2"/>
      <c r="C17" s="22"/>
      <c r="D17" s="20"/>
      <c r="E17" s="20"/>
      <c r="G17" s="27"/>
      <c r="H17" s="27"/>
      <c r="I17" s="27"/>
      <c r="J17" s="27"/>
      <c r="K17" s="27"/>
    </row>
    <row r="18" spans="1:11" x14ac:dyDescent="0.25">
      <c r="A18" s="2"/>
      <c r="B18" s="2"/>
      <c r="C18" s="22"/>
      <c r="D18" s="20"/>
      <c r="E18" s="20"/>
      <c r="G18" s="27"/>
      <c r="H18" s="27"/>
      <c r="I18" s="27"/>
      <c r="J18" s="27"/>
      <c r="K18" s="27"/>
    </row>
    <row r="19" spans="1:11" x14ac:dyDescent="0.25">
      <c r="A19" s="2"/>
      <c r="B19" s="2"/>
      <c r="C19" s="22"/>
      <c r="D19" s="20"/>
      <c r="E19" s="20"/>
      <c r="G19" s="27"/>
      <c r="H19" s="27"/>
      <c r="I19" s="27"/>
      <c r="J19" s="27"/>
      <c r="K19" s="27"/>
    </row>
    <row r="20" spans="1:11" x14ac:dyDescent="0.25">
      <c r="A20" s="2"/>
      <c r="B20" s="2"/>
      <c r="C20" s="22"/>
      <c r="D20" s="20"/>
      <c r="E20" s="20"/>
      <c r="G20" s="27"/>
      <c r="H20" s="27"/>
      <c r="I20" s="27"/>
      <c r="J20" s="27"/>
      <c r="K20" s="27"/>
    </row>
    <row r="21" spans="1:11" x14ac:dyDescent="0.25">
      <c r="A21" s="2"/>
      <c r="B21" s="2"/>
      <c r="C21" s="22"/>
      <c r="D21" s="20"/>
      <c r="E21" s="20"/>
      <c r="G21" s="27"/>
      <c r="H21" s="27"/>
      <c r="I21" s="27"/>
      <c r="J21" s="27"/>
      <c r="K21" s="27"/>
    </row>
    <row r="22" spans="1:11" x14ac:dyDescent="0.25">
      <c r="A22" s="2"/>
      <c r="B22" s="2"/>
      <c r="C22" s="22"/>
      <c r="D22" s="20"/>
      <c r="E22" s="20"/>
    </row>
    <row r="23" spans="1:11" x14ac:dyDescent="0.25">
      <c r="A23" s="2"/>
      <c r="B23" s="2"/>
      <c r="C23" s="22"/>
      <c r="D23" s="20"/>
      <c r="E23" s="20"/>
    </row>
    <row r="24" spans="1:11" x14ac:dyDescent="0.25">
      <c r="A24" s="2"/>
      <c r="B24" s="2"/>
      <c r="C24" s="22"/>
      <c r="D24" s="20"/>
      <c r="E24" s="20"/>
    </row>
    <row r="25" spans="1:11" x14ac:dyDescent="0.25">
      <c r="A25" s="2"/>
      <c r="B25" s="2"/>
      <c r="C25" s="22"/>
      <c r="D25" s="20"/>
      <c r="E25" s="20"/>
    </row>
    <row r="26" spans="1:11" x14ac:dyDescent="0.25">
      <c r="A26" s="2"/>
      <c r="B26" s="2"/>
      <c r="C26" s="22"/>
      <c r="D26" s="20"/>
      <c r="E26" s="20"/>
    </row>
    <row r="27" spans="1:11" x14ac:dyDescent="0.25">
      <c r="A27" s="2"/>
      <c r="B27" s="2"/>
      <c r="C27" s="22"/>
      <c r="D27" s="20"/>
      <c r="E27" s="20"/>
    </row>
    <row r="28" spans="1:11" x14ac:dyDescent="0.25">
      <c r="A28" s="2"/>
      <c r="B28" s="2"/>
      <c r="C28" s="22"/>
      <c r="D28" s="20"/>
      <c r="E28" s="20"/>
    </row>
    <row r="29" spans="1:11" x14ac:dyDescent="0.25">
      <c r="A29" s="2"/>
      <c r="B29" s="2"/>
      <c r="C29" s="22"/>
      <c r="D29" s="20"/>
      <c r="E29" s="20"/>
    </row>
    <row r="30" spans="1:11" x14ac:dyDescent="0.25">
      <c r="A30" s="2"/>
      <c r="B30" s="2"/>
      <c r="C30" s="22"/>
      <c r="D30" s="20"/>
      <c r="E30" s="20"/>
    </row>
    <row r="31" spans="1:11" x14ac:dyDescent="0.25">
      <c r="A31" s="2"/>
      <c r="B31" s="2"/>
      <c r="C31" s="22"/>
      <c r="D31" s="20"/>
      <c r="E31" s="20"/>
    </row>
    <row r="32" spans="1:11" x14ac:dyDescent="0.25">
      <c r="A32" s="2"/>
      <c r="B32" s="2"/>
      <c r="C32" s="22"/>
      <c r="D32" s="20"/>
      <c r="E32" s="20"/>
    </row>
  </sheetData>
  <mergeCells count="2">
    <mergeCell ref="A3:E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4"/>
  <sheetViews>
    <sheetView workbookViewId="0">
      <selection activeCell="F13" sqref="F13"/>
    </sheetView>
  </sheetViews>
  <sheetFormatPr defaultRowHeight="15" x14ac:dyDescent="0.25"/>
  <cols>
    <col min="1" max="1" width="10.140625" style="9" bestFit="1" customWidth="1"/>
    <col min="2" max="2" width="10.140625" style="9" customWidth="1"/>
    <col min="3" max="3" width="32.140625" style="9" customWidth="1"/>
    <col min="4" max="4" width="17.140625" style="12" customWidth="1"/>
    <col min="5" max="5" width="13.140625" style="12" customWidth="1"/>
    <col min="6" max="6" width="17.140625" style="12" customWidth="1"/>
    <col min="8" max="8" width="7.5703125" customWidth="1"/>
    <col min="9" max="9" width="15.7109375" style="9" customWidth="1"/>
    <col min="10" max="10" width="11.85546875" style="9" customWidth="1"/>
    <col min="11" max="11" width="9.140625" style="9"/>
    <col min="12" max="12" width="13.7109375" style="9" customWidth="1"/>
    <col min="15" max="15" width="29" style="4" customWidth="1"/>
    <col min="16" max="16" width="12.140625" style="4" customWidth="1"/>
    <col min="17" max="17" width="17.28515625" style="13" customWidth="1"/>
  </cols>
  <sheetData>
    <row r="3" spans="1:17" ht="23.25" x14ac:dyDescent="0.25">
      <c r="I3" s="30" t="s">
        <v>28</v>
      </c>
      <c r="J3" s="30"/>
      <c r="K3" s="30"/>
      <c r="L3" s="30"/>
      <c r="O3" s="31" t="s">
        <v>17</v>
      </c>
      <c r="P3" s="31"/>
      <c r="Q3" s="31"/>
    </row>
    <row r="4" spans="1:17" ht="21" x14ac:dyDescent="0.25">
      <c r="A4" s="5" t="s">
        <v>12</v>
      </c>
      <c r="B4" s="5" t="s">
        <v>52</v>
      </c>
      <c r="C4" s="5" t="s">
        <v>2</v>
      </c>
      <c r="D4" s="10" t="s">
        <v>13</v>
      </c>
      <c r="E4" s="10" t="s">
        <v>14</v>
      </c>
      <c r="F4" s="10" t="s">
        <v>15</v>
      </c>
      <c r="I4" s="8" t="s">
        <v>21</v>
      </c>
      <c r="J4" s="8"/>
      <c r="K4" s="8"/>
      <c r="L4" s="17">
        <f>E18</f>
        <v>3000</v>
      </c>
      <c r="O4" s="14" t="s">
        <v>18</v>
      </c>
      <c r="P4" s="14" t="s">
        <v>52</v>
      </c>
      <c r="Q4" s="15"/>
    </row>
    <row r="5" spans="1:17" ht="30" x14ac:dyDescent="0.25">
      <c r="A5" s="6">
        <v>45413</v>
      </c>
      <c r="B5" s="14">
        <v>100</v>
      </c>
      <c r="C5" s="7" t="s">
        <v>39</v>
      </c>
      <c r="D5" s="11">
        <v>29000</v>
      </c>
      <c r="E5" s="11"/>
      <c r="F5" s="11">
        <v>2000</v>
      </c>
      <c r="I5" s="8" t="s">
        <v>16</v>
      </c>
      <c r="J5" s="17">
        <v>21900</v>
      </c>
      <c r="K5" s="8"/>
      <c r="L5" s="8"/>
      <c r="O5" s="14" t="s">
        <v>35</v>
      </c>
      <c r="P5" s="14"/>
      <c r="Q5" s="15">
        <v>2500</v>
      </c>
    </row>
    <row r="6" spans="1:17" ht="30" x14ac:dyDescent="0.25">
      <c r="A6" s="6">
        <v>45417</v>
      </c>
      <c r="B6" s="14">
        <v>101</v>
      </c>
      <c r="C6" s="7" t="s">
        <v>40</v>
      </c>
      <c r="D6" s="11">
        <v>9000</v>
      </c>
      <c r="E6" s="11"/>
      <c r="F6" s="11">
        <v>150</v>
      </c>
      <c r="I6" s="8" t="s">
        <v>13</v>
      </c>
      <c r="J6" s="17">
        <f>D18</f>
        <v>113200</v>
      </c>
      <c r="K6" s="8"/>
      <c r="L6" s="8"/>
      <c r="O6" s="14" t="s">
        <v>43</v>
      </c>
      <c r="P6" s="14"/>
      <c r="Q6" s="15">
        <v>800</v>
      </c>
    </row>
    <row r="7" spans="1:17" x14ac:dyDescent="0.25">
      <c r="A7" s="6">
        <v>45452</v>
      </c>
      <c r="B7" s="14"/>
      <c r="C7" s="7" t="s">
        <v>34</v>
      </c>
      <c r="D7" s="11"/>
      <c r="E7" s="11">
        <v>3000</v>
      </c>
      <c r="F7" s="11">
        <v>190</v>
      </c>
      <c r="I7" s="8" t="s">
        <v>25</v>
      </c>
      <c r="J7" s="17">
        <f>Q21</f>
        <v>136600</v>
      </c>
      <c r="K7" s="8"/>
      <c r="L7" s="8"/>
      <c r="O7" s="14"/>
      <c r="P7" s="14"/>
      <c r="Q7" s="15"/>
    </row>
    <row r="8" spans="1:17" ht="30" x14ac:dyDescent="0.25">
      <c r="A8" s="6">
        <v>45519</v>
      </c>
      <c r="B8" s="14">
        <v>102</v>
      </c>
      <c r="C8" s="7" t="s">
        <v>41</v>
      </c>
      <c r="D8" s="11">
        <v>16500</v>
      </c>
      <c r="E8" s="11"/>
      <c r="F8" s="11">
        <v>210</v>
      </c>
      <c r="I8" s="8"/>
      <c r="J8" s="8"/>
      <c r="K8" s="8"/>
      <c r="L8" s="8"/>
      <c r="O8" s="14" t="s">
        <v>44</v>
      </c>
      <c r="P8" s="14"/>
      <c r="Q8" s="15">
        <v>4000</v>
      </c>
    </row>
    <row r="9" spans="1:17" ht="30" x14ac:dyDescent="0.25">
      <c r="A9" s="6">
        <v>45530</v>
      </c>
      <c r="B9" s="14">
        <v>103</v>
      </c>
      <c r="C9" s="7" t="s">
        <v>48</v>
      </c>
      <c r="D9" s="11">
        <v>18000</v>
      </c>
      <c r="E9" s="11"/>
      <c r="F9" s="11">
        <v>210</v>
      </c>
      <c r="I9" s="8" t="s">
        <v>24</v>
      </c>
      <c r="J9" s="17">
        <f>J5+J6-J7</f>
        <v>-1500</v>
      </c>
      <c r="K9" s="8"/>
      <c r="L9" s="8"/>
      <c r="O9" s="14" t="s">
        <v>19</v>
      </c>
      <c r="P9" s="14"/>
      <c r="Q9" s="15">
        <v>5000</v>
      </c>
    </row>
    <row r="10" spans="1:17" x14ac:dyDescent="0.25">
      <c r="A10" s="6">
        <v>45532</v>
      </c>
      <c r="B10" s="14">
        <v>104</v>
      </c>
      <c r="C10" s="7" t="s">
        <v>47</v>
      </c>
      <c r="D10" s="11">
        <v>29000</v>
      </c>
      <c r="E10" s="11"/>
      <c r="F10" s="11">
        <v>150</v>
      </c>
      <c r="I10" s="8"/>
      <c r="J10" s="8"/>
      <c r="K10" s="8"/>
      <c r="L10" s="8"/>
      <c r="O10" s="14" t="s">
        <v>23</v>
      </c>
      <c r="P10" s="14"/>
      <c r="Q10" s="15">
        <v>800</v>
      </c>
    </row>
    <row r="11" spans="1:17" ht="30" x14ac:dyDescent="0.25">
      <c r="A11" s="6">
        <v>45536</v>
      </c>
      <c r="B11" s="14">
        <v>105</v>
      </c>
      <c r="C11" s="7" t="s">
        <v>49</v>
      </c>
      <c r="D11" s="11">
        <v>3500</v>
      </c>
      <c r="E11" s="11"/>
      <c r="F11" s="11">
        <f>200+200+300+210+320+220+150</f>
        <v>1600</v>
      </c>
      <c r="I11" s="8" t="s">
        <v>27</v>
      </c>
      <c r="J11" s="8"/>
      <c r="K11" s="8"/>
      <c r="L11" s="17">
        <f>L4-J9</f>
        <v>4500</v>
      </c>
      <c r="O11" s="14"/>
      <c r="P11" s="14"/>
      <c r="Q11" s="15"/>
    </row>
    <row r="12" spans="1:17" ht="30" x14ac:dyDescent="0.25">
      <c r="A12" s="6">
        <v>45536</v>
      </c>
      <c r="B12" s="14">
        <v>106</v>
      </c>
      <c r="C12" s="7" t="s">
        <v>49</v>
      </c>
      <c r="D12" s="11">
        <v>4000</v>
      </c>
      <c r="E12" s="11"/>
      <c r="F12" s="11">
        <v>240</v>
      </c>
      <c r="I12" s="8"/>
      <c r="J12" s="8"/>
      <c r="K12" s="8"/>
      <c r="L12" s="8"/>
      <c r="O12" s="14" t="s">
        <v>36</v>
      </c>
      <c r="P12" s="14">
        <v>100</v>
      </c>
      <c r="Q12" s="15">
        <f>5000*8</f>
        <v>40000</v>
      </c>
    </row>
    <row r="13" spans="1:17" ht="30" x14ac:dyDescent="0.25">
      <c r="A13" s="6">
        <v>45536</v>
      </c>
      <c r="B13" s="14">
        <v>107</v>
      </c>
      <c r="C13" s="7" t="s">
        <v>50</v>
      </c>
      <c r="D13" s="11">
        <v>4200</v>
      </c>
      <c r="E13" s="11"/>
      <c r="F13" s="11"/>
      <c r="I13" s="8" t="s">
        <v>15</v>
      </c>
      <c r="J13" s="8"/>
      <c r="K13" s="8"/>
      <c r="L13" s="17">
        <f>F18</f>
        <v>4750</v>
      </c>
      <c r="O13" s="14" t="s">
        <v>42</v>
      </c>
      <c r="P13" s="14"/>
      <c r="Q13" s="15">
        <v>2500</v>
      </c>
    </row>
    <row r="14" spans="1:17" x14ac:dyDescent="0.25">
      <c r="A14" s="8"/>
      <c r="B14" s="14"/>
      <c r="C14" s="7"/>
      <c r="D14" s="11"/>
      <c r="E14" s="11"/>
      <c r="F14" s="11"/>
      <c r="I14" s="8"/>
      <c r="J14" s="8"/>
      <c r="K14" s="8"/>
      <c r="L14" s="8"/>
      <c r="O14" s="14" t="s">
        <v>45</v>
      </c>
      <c r="P14" s="14">
        <v>102</v>
      </c>
      <c r="Q14" s="15">
        <f>6000*2</f>
        <v>12000</v>
      </c>
    </row>
    <row r="15" spans="1:17" x14ac:dyDescent="0.25">
      <c r="A15" s="8"/>
      <c r="B15" s="14"/>
      <c r="C15" s="7"/>
      <c r="D15" s="11"/>
      <c r="E15" s="11"/>
      <c r="F15" s="11"/>
      <c r="I15" s="8"/>
      <c r="J15" s="8"/>
      <c r="K15" s="8"/>
      <c r="L15" s="8"/>
      <c r="O15" s="14" t="s">
        <v>46</v>
      </c>
      <c r="P15" s="14">
        <v>103</v>
      </c>
      <c r="Q15" s="15">
        <f>6000*4</f>
        <v>24000</v>
      </c>
    </row>
    <row r="16" spans="1:17" x14ac:dyDescent="0.25">
      <c r="A16" s="8"/>
      <c r="B16" s="14"/>
      <c r="C16" s="7"/>
      <c r="D16" s="11"/>
      <c r="E16" s="11"/>
      <c r="F16" s="11"/>
      <c r="I16" s="8"/>
      <c r="J16" s="8"/>
      <c r="K16" s="8"/>
      <c r="L16" s="8"/>
      <c r="O16" s="14" t="s">
        <v>51</v>
      </c>
      <c r="P16" s="14">
        <v>104</v>
      </c>
      <c r="Q16" s="15">
        <f>5000*5</f>
        <v>25000</v>
      </c>
    </row>
    <row r="17" spans="1:20" ht="21" x14ac:dyDescent="0.25">
      <c r="A17" s="8"/>
      <c r="B17" s="14"/>
      <c r="C17" s="7"/>
      <c r="D17" s="11"/>
      <c r="E17" s="11"/>
      <c r="F17" s="11"/>
      <c r="I17" s="8" t="s">
        <v>26</v>
      </c>
      <c r="J17" s="8"/>
      <c r="K17" s="8"/>
      <c r="L17" s="18">
        <f>L11-L13</f>
        <v>-250</v>
      </c>
      <c r="O17" s="14" t="s">
        <v>53</v>
      </c>
      <c r="P17" s="14">
        <v>104</v>
      </c>
      <c r="Q17" s="15">
        <v>4000</v>
      </c>
    </row>
    <row r="18" spans="1:20" ht="21" x14ac:dyDescent="0.25">
      <c r="A18" s="8"/>
      <c r="B18" s="14"/>
      <c r="C18" s="5" t="s">
        <v>22</v>
      </c>
      <c r="D18" s="10">
        <f>SUM(D5:D17)</f>
        <v>113200</v>
      </c>
      <c r="E18" s="10">
        <f>SUM(E5:E17)</f>
        <v>3000</v>
      </c>
      <c r="F18" s="10">
        <f>SUM(F5:F17)</f>
        <v>4750</v>
      </c>
      <c r="I18" s="8" t="s">
        <v>29</v>
      </c>
      <c r="J18" s="8"/>
      <c r="K18" s="8"/>
      <c r="L18" s="18">
        <f>L17/4</f>
        <v>-62.5</v>
      </c>
      <c r="O18" s="14" t="s">
        <v>54</v>
      </c>
      <c r="P18" s="14">
        <v>105</v>
      </c>
      <c r="Q18" s="15">
        <v>5000</v>
      </c>
    </row>
    <row r="19" spans="1:20" x14ac:dyDescent="0.25">
      <c r="O19" s="14" t="s">
        <v>54</v>
      </c>
      <c r="P19" s="14">
        <v>106</v>
      </c>
      <c r="Q19" s="15">
        <v>5000</v>
      </c>
    </row>
    <row r="20" spans="1:20" x14ac:dyDescent="0.25">
      <c r="O20" s="14" t="s">
        <v>55</v>
      </c>
      <c r="P20" s="14">
        <v>107</v>
      </c>
      <c r="Q20" s="15">
        <v>6000</v>
      </c>
    </row>
    <row r="21" spans="1:20" ht="21" x14ac:dyDescent="0.25">
      <c r="O21" s="14" t="s">
        <v>20</v>
      </c>
      <c r="P21" s="14"/>
      <c r="Q21" s="16">
        <f>SUM(Q4:Q20)</f>
        <v>136600</v>
      </c>
    </row>
    <row r="24" spans="1:20" x14ac:dyDescent="0.25">
      <c r="T24" s="28">
        <f>D8+D6+D5</f>
        <v>54500</v>
      </c>
    </row>
  </sheetData>
  <mergeCells count="2">
    <mergeCell ref="I3:L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Zakat &amp; Charity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2024-09-11T11:15:04Z</dcterms:modified>
</cp:coreProperties>
</file>